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8" tabRatio="693" firstSheet="4" activeTab="8"/>
  </bookViews>
  <sheets>
    <sheet name="Random Analysis" sheetId="4" state="hidden" r:id="rId1"/>
    <sheet name="Random Values" sheetId="5" state="hidden" r:id="rId2"/>
    <sheet name="Raw Data" sheetId="1" state="hidden" r:id="rId3"/>
    <sheet name="Raw Data Processing" sheetId="2" state="hidden" r:id="rId4"/>
    <sheet name="Sim Flight Params" sheetId="7" r:id="rId5"/>
    <sheet name="Sim Flight" sheetId="3" r:id="rId6"/>
    <sheet name="Sim Flight az Graph" sheetId="12" r:id="rId7"/>
    <sheet name="Sim Flight vz Graph" sheetId="11" state="hidden" r:id="rId8"/>
    <sheet name="Sim Flight z Graph" sheetId="6" r:id="rId9"/>
    <sheet name="Sim Flight Rebuild" sheetId="8" state="hidden" r:id="rId10"/>
    <sheet name="Sim Flight Nosie" sheetId="9" r:id="rId11"/>
    <sheet name="Sim Flight Outlier" sheetId="10" r:id="rId12"/>
    <sheet name="Sim Flight Offset" sheetId="14" r:id="rId13"/>
    <sheet name="Sim Flight Noise+Outlier" sheetId="13" r:id="rId1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4" l="1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3" i="14"/>
  <c r="C4" i="14"/>
  <c r="C5" i="14"/>
  <c r="C6" i="14"/>
  <c r="C7" i="14"/>
  <c r="C8" i="14"/>
  <c r="C9" i="14"/>
  <c r="C10" i="14"/>
  <c r="P2" i="14"/>
  <c r="L2" i="14"/>
  <c r="C2" i="14"/>
  <c r="B402" i="14"/>
  <c r="A402" i="14"/>
  <c r="B401" i="14"/>
  <c r="A401" i="14"/>
  <c r="B400" i="14"/>
  <c r="A400" i="14"/>
  <c r="E400" i="14" s="1"/>
  <c r="B399" i="14"/>
  <c r="A399" i="14"/>
  <c r="B398" i="14"/>
  <c r="A398" i="14"/>
  <c r="E398" i="14" s="1"/>
  <c r="B397" i="14"/>
  <c r="A397" i="14"/>
  <c r="E397" i="14" s="1"/>
  <c r="B396" i="14"/>
  <c r="A396" i="14"/>
  <c r="E396" i="14" s="1"/>
  <c r="B395" i="14"/>
  <c r="A395" i="14"/>
  <c r="B394" i="14"/>
  <c r="A394" i="14"/>
  <c r="B393" i="14"/>
  <c r="A393" i="14"/>
  <c r="E393" i="14" s="1"/>
  <c r="B392" i="14"/>
  <c r="A392" i="14"/>
  <c r="E392" i="14" s="1"/>
  <c r="B391" i="14"/>
  <c r="A391" i="14"/>
  <c r="B390" i="14"/>
  <c r="A390" i="14"/>
  <c r="B389" i="14"/>
  <c r="A389" i="14"/>
  <c r="B388" i="14"/>
  <c r="A388" i="14"/>
  <c r="E388" i="14" s="1"/>
  <c r="B387" i="14"/>
  <c r="A387" i="14"/>
  <c r="E387" i="14" s="1"/>
  <c r="B386" i="14"/>
  <c r="A386" i="14"/>
  <c r="B385" i="14"/>
  <c r="A385" i="14"/>
  <c r="B384" i="14"/>
  <c r="A384" i="14"/>
  <c r="E384" i="14" s="1"/>
  <c r="B383" i="14"/>
  <c r="A383" i="14"/>
  <c r="E383" i="14" s="1"/>
  <c r="B382" i="14"/>
  <c r="A382" i="14"/>
  <c r="B381" i="14"/>
  <c r="A381" i="14"/>
  <c r="B380" i="14"/>
  <c r="A380" i="14"/>
  <c r="E380" i="14" s="1"/>
  <c r="B379" i="14"/>
  <c r="A379" i="14"/>
  <c r="E379" i="14" s="1"/>
  <c r="B378" i="14"/>
  <c r="A378" i="14"/>
  <c r="B377" i="14"/>
  <c r="A377" i="14"/>
  <c r="B376" i="14"/>
  <c r="A376" i="14"/>
  <c r="E376" i="14" s="1"/>
  <c r="B375" i="14"/>
  <c r="A375" i="14"/>
  <c r="E375" i="14" s="1"/>
  <c r="B374" i="14"/>
  <c r="A374" i="14"/>
  <c r="B373" i="14"/>
  <c r="A373" i="14"/>
  <c r="B372" i="14"/>
  <c r="A372" i="14"/>
  <c r="E372" i="14" s="1"/>
  <c r="B371" i="14"/>
  <c r="A371" i="14"/>
  <c r="E371" i="14" s="1"/>
  <c r="B370" i="14"/>
  <c r="A370" i="14"/>
  <c r="B369" i="14"/>
  <c r="A369" i="14"/>
  <c r="B368" i="14"/>
  <c r="A368" i="14"/>
  <c r="E368" i="14" s="1"/>
  <c r="B367" i="14"/>
  <c r="A367" i="14"/>
  <c r="E367" i="14" s="1"/>
  <c r="B366" i="14"/>
  <c r="A366" i="14"/>
  <c r="E366" i="14" s="1"/>
  <c r="E365" i="14"/>
  <c r="B365" i="14"/>
  <c r="A365" i="14"/>
  <c r="E364" i="14"/>
  <c r="B364" i="14"/>
  <c r="A364" i="14"/>
  <c r="E363" i="14"/>
  <c r="B363" i="14"/>
  <c r="A363" i="14"/>
  <c r="B362" i="14"/>
  <c r="A362" i="14"/>
  <c r="E362" i="14" s="1"/>
  <c r="B361" i="14"/>
  <c r="A361" i="14"/>
  <c r="E360" i="14"/>
  <c r="B360" i="14"/>
  <c r="A360" i="14"/>
  <c r="E361" i="14" s="1"/>
  <c r="E359" i="14"/>
  <c r="B359" i="14"/>
  <c r="A359" i="14"/>
  <c r="E358" i="14"/>
  <c r="B358" i="14"/>
  <c r="A358" i="14"/>
  <c r="B357" i="14"/>
  <c r="A357" i="14"/>
  <c r="E356" i="14"/>
  <c r="B356" i="14"/>
  <c r="A356" i="14"/>
  <c r="E355" i="14"/>
  <c r="B355" i="14"/>
  <c r="A355" i="14"/>
  <c r="B354" i="14"/>
  <c r="A354" i="14"/>
  <c r="B353" i="14"/>
  <c r="A353" i="14"/>
  <c r="E353" i="14" s="1"/>
  <c r="B352" i="14"/>
  <c r="A352" i="14"/>
  <c r="B351" i="14"/>
  <c r="A351" i="14"/>
  <c r="E351" i="14" s="1"/>
  <c r="B350" i="14"/>
  <c r="A350" i="14"/>
  <c r="B349" i="14"/>
  <c r="A349" i="14"/>
  <c r="E349" i="14" s="1"/>
  <c r="B348" i="14"/>
  <c r="A348" i="14"/>
  <c r="B347" i="14"/>
  <c r="A347" i="14"/>
  <c r="E347" i="14" s="1"/>
  <c r="B346" i="14"/>
  <c r="A346" i="14"/>
  <c r="B345" i="14"/>
  <c r="A345" i="14"/>
  <c r="E345" i="14" s="1"/>
  <c r="B344" i="14"/>
  <c r="A344" i="14"/>
  <c r="B343" i="14"/>
  <c r="A343" i="14"/>
  <c r="B342" i="14"/>
  <c r="A342" i="14"/>
  <c r="E342" i="14" s="1"/>
  <c r="E341" i="14"/>
  <c r="B341" i="14"/>
  <c r="A341" i="14"/>
  <c r="E340" i="14"/>
  <c r="B340" i="14"/>
  <c r="A340" i="14"/>
  <c r="E339" i="14"/>
  <c r="B339" i="14"/>
  <c r="A339" i="14"/>
  <c r="E338" i="14"/>
  <c r="B338" i="14"/>
  <c r="A338" i="14"/>
  <c r="B337" i="14"/>
  <c r="A337" i="14"/>
  <c r="B336" i="14"/>
  <c r="A336" i="14"/>
  <c r="B335" i="14"/>
  <c r="A335" i="14"/>
  <c r="B334" i="14"/>
  <c r="A334" i="14"/>
  <c r="B333" i="14"/>
  <c r="A333" i="14"/>
  <c r="B332" i="14"/>
  <c r="A332" i="14"/>
  <c r="E332" i="14" s="1"/>
  <c r="E331" i="14"/>
  <c r="B331" i="14"/>
  <c r="A331" i="14"/>
  <c r="E330" i="14"/>
  <c r="B330" i="14"/>
  <c r="A330" i="14"/>
  <c r="B329" i="14"/>
  <c r="A329" i="14"/>
  <c r="B328" i="14"/>
  <c r="A328" i="14"/>
  <c r="E328" i="14" s="1"/>
  <c r="B327" i="14"/>
  <c r="A327" i="14"/>
  <c r="E327" i="14" s="1"/>
  <c r="B326" i="14"/>
  <c r="A326" i="14"/>
  <c r="E326" i="14" s="1"/>
  <c r="B325" i="14"/>
  <c r="A325" i="14"/>
  <c r="B324" i="14"/>
  <c r="A324" i="14"/>
  <c r="E324" i="14" s="1"/>
  <c r="B323" i="14"/>
  <c r="A323" i="14"/>
  <c r="B322" i="14"/>
  <c r="A322" i="14"/>
  <c r="E322" i="14" s="1"/>
  <c r="E321" i="14"/>
  <c r="B321" i="14"/>
  <c r="A321" i="14"/>
  <c r="E320" i="14"/>
  <c r="B320" i="14"/>
  <c r="A320" i="14"/>
  <c r="E319" i="14"/>
  <c r="B319" i="14"/>
  <c r="A319" i="14"/>
  <c r="E318" i="14"/>
  <c r="B318" i="14"/>
  <c r="A318" i="14"/>
  <c r="E317" i="14"/>
  <c r="B317" i="14"/>
  <c r="A317" i="14"/>
  <c r="E316" i="14"/>
  <c r="B316" i="14"/>
  <c r="A316" i="14"/>
  <c r="E315" i="14"/>
  <c r="B315" i="14"/>
  <c r="A315" i="14"/>
  <c r="E314" i="14"/>
  <c r="B314" i="14"/>
  <c r="A314" i="14"/>
  <c r="E313" i="14"/>
  <c r="B313" i="14"/>
  <c r="A313" i="14"/>
  <c r="E312" i="14"/>
  <c r="B312" i="14"/>
  <c r="A312" i="14"/>
  <c r="E311" i="14"/>
  <c r="B311" i="14"/>
  <c r="A311" i="14"/>
  <c r="E310" i="14"/>
  <c r="B310" i="14"/>
  <c r="A310" i="14"/>
  <c r="E309" i="14"/>
  <c r="B309" i="14"/>
  <c r="A309" i="14"/>
  <c r="E308" i="14"/>
  <c r="B308" i="14"/>
  <c r="A308" i="14"/>
  <c r="E307" i="14"/>
  <c r="B307" i="14"/>
  <c r="A307" i="14"/>
  <c r="E306" i="14"/>
  <c r="B306" i="14"/>
  <c r="A306" i="14"/>
  <c r="E305" i="14"/>
  <c r="B305" i="14"/>
  <c r="A305" i="14"/>
  <c r="E304" i="14"/>
  <c r="B304" i="14"/>
  <c r="A304" i="14"/>
  <c r="E303" i="14"/>
  <c r="B303" i="14"/>
  <c r="A303" i="14"/>
  <c r="E302" i="14"/>
  <c r="B302" i="14"/>
  <c r="A302" i="14"/>
  <c r="E301" i="14"/>
  <c r="B301" i="14"/>
  <c r="A301" i="14"/>
  <c r="E300" i="14"/>
  <c r="B300" i="14"/>
  <c r="A300" i="14"/>
  <c r="E299" i="14"/>
  <c r="B299" i="14"/>
  <c r="A299" i="14"/>
  <c r="E298" i="14"/>
  <c r="B298" i="14"/>
  <c r="A298" i="14"/>
  <c r="E297" i="14"/>
  <c r="B297" i="14"/>
  <c r="A297" i="14"/>
  <c r="E296" i="14"/>
  <c r="B296" i="14"/>
  <c r="A296" i="14"/>
  <c r="B295" i="14"/>
  <c r="A295" i="14"/>
  <c r="B294" i="14"/>
  <c r="A294" i="14"/>
  <c r="E295" i="14" s="1"/>
  <c r="B293" i="14"/>
  <c r="A293" i="14"/>
  <c r="E294" i="14" s="1"/>
  <c r="B292" i="14"/>
  <c r="A292" i="14"/>
  <c r="E292" i="14" s="1"/>
  <c r="E291" i="14"/>
  <c r="B291" i="14"/>
  <c r="A291" i="14"/>
  <c r="E290" i="14"/>
  <c r="B290" i="14"/>
  <c r="A290" i="14"/>
  <c r="E289" i="14"/>
  <c r="B289" i="14"/>
  <c r="A289" i="14"/>
  <c r="E288" i="14"/>
  <c r="B288" i="14"/>
  <c r="A288" i="14"/>
  <c r="E287" i="14"/>
  <c r="B287" i="14"/>
  <c r="A287" i="14"/>
  <c r="E286" i="14"/>
  <c r="B286" i="14"/>
  <c r="A286" i="14"/>
  <c r="E285" i="14"/>
  <c r="B285" i="14"/>
  <c r="A285" i="14"/>
  <c r="E284" i="14"/>
  <c r="B284" i="14"/>
  <c r="A284" i="14"/>
  <c r="E283" i="14"/>
  <c r="B283" i="14"/>
  <c r="A283" i="14"/>
  <c r="E282" i="14"/>
  <c r="B282" i="14"/>
  <c r="A282" i="14"/>
  <c r="E281" i="14"/>
  <c r="B281" i="14"/>
  <c r="A281" i="14"/>
  <c r="E280" i="14"/>
  <c r="B280" i="14"/>
  <c r="A280" i="14"/>
  <c r="E279" i="14"/>
  <c r="B279" i="14"/>
  <c r="A279" i="14"/>
  <c r="E278" i="14"/>
  <c r="B278" i="14"/>
  <c r="A278" i="14"/>
  <c r="E277" i="14"/>
  <c r="B277" i="14"/>
  <c r="A277" i="14"/>
  <c r="E276" i="14"/>
  <c r="B276" i="14"/>
  <c r="A276" i="14"/>
  <c r="E275" i="14"/>
  <c r="B275" i="14"/>
  <c r="A275" i="14"/>
  <c r="E274" i="14"/>
  <c r="B274" i="14"/>
  <c r="A274" i="14"/>
  <c r="E273" i="14"/>
  <c r="B273" i="14"/>
  <c r="A273" i="14"/>
  <c r="E272" i="14"/>
  <c r="B272" i="14"/>
  <c r="A272" i="14"/>
  <c r="E271" i="14"/>
  <c r="B271" i="14"/>
  <c r="A271" i="14"/>
  <c r="E270" i="14"/>
  <c r="B270" i="14"/>
  <c r="A270" i="14"/>
  <c r="E269" i="14"/>
  <c r="B269" i="14"/>
  <c r="A269" i="14"/>
  <c r="E268" i="14"/>
  <c r="B268" i="14"/>
  <c r="A268" i="14"/>
  <c r="B267" i="14"/>
  <c r="A267" i="14"/>
  <c r="B266" i="14"/>
  <c r="A266" i="14"/>
  <c r="E267" i="14" s="1"/>
  <c r="B265" i="14"/>
  <c r="A265" i="14"/>
  <c r="B264" i="14"/>
  <c r="A264" i="14"/>
  <c r="E263" i="14"/>
  <c r="B263" i="14"/>
  <c r="A263" i="14"/>
  <c r="E264" i="14" s="1"/>
  <c r="E262" i="14"/>
  <c r="B262" i="14"/>
  <c r="A262" i="14"/>
  <c r="E261" i="14"/>
  <c r="B261" i="14"/>
  <c r="A261" i="14"/>
  <c r="E260" i="14"/>
  <c r="B260" i="14"/>
  <c r="A260" i="14"/>
  <c r="E259" i="14"/>
  <c r="B259" i="14"/>
  <c r="A259" i="14"/>
  <c r="E258" i="14"/>
  <c r="B258" i="14"/>
  <c r="A258" i="14"/>
  <c r="E257" i="14"/>
  <c r="B257" i="14"/>
  <c r="A257" i="14"/>
  <c r="E256" i="14"/>
  <c r="B256" i="14"/>
  <c r="A256" i="14"/>
  <c r="E255" i="14"/>
  <c r="B255" i="14"/>
  <c r="A255" i="14"/>
  <c r="E254" i="14"/>
  <c r="B254" i="14"/>
  <c r="A254" i="14"/>
  <c r="E253" i="14"/>
  <c r="B253" i="14"/>
  <c r="A253" i="14"/>
  <c r="E252" i="14"/>
  <c r="B252" i="14"/>
  <c r="A252" i="14"/>
  <c r="E251" i="14"/>
  <c r="B251" i="14"/>
  <c r="A251" i="14"/>
  <c r="E250" i="14"/>
  <c r="B250" i="14"/>
  <c r="A250" i="14"/>
  <c r="E249" i="14"/>
  <c r="B249" i="14"/>
  <c r="A249" i="14"/>
  <c r="E248" i="14"/>
  <c r="B248" i="14"/>
  <c r="A248" i="14"/>
  <c r="B247" i="14"/>
  <c r="A247" i="14"/>
  <c r="B246" i="14"/>
  <c r="A246" i="14"/>
  <c r="E247" i="14" s="1"/>
  <c r="B245" i="14"/>
  <c r="A245" i="14"/>
  <c r="E246" i="14" s="1"/>
  <c r="B244" i="14"/>
  <c r="A244" i="14"/>
  <c r="E244" i="14" s="1"/>
  <c r="B243" i="14"/>
  <c r="A243" i="14"/>
  <c r="E243" i="14" s="1"/>
  <c r="B242" i="14"/>
  <c r="A242" i="14"/>
  <c r="E242" i="14" s="1"/>
  <c r="B241" i="14"/>
  <c r="A241" i="14"/>
  <c r="E241" i="14" s="1"/>
  <c r="B240" i="14"/>
  <c r="A240" i="14"/>
  <c r="E240" i="14" s="1"/>
  <c r="B239" i="14"/>
  <c r="A239" i="14"/>
  <c r="E239" i="14" s="1"/>
  <c r="B238" i="14"/>
  <c r="A238" i="14"/>
  <c r="E238" i="14" s="1"/>
  <c r="B237" i="14"/>
  <c r="A237" i="14"/>
  <c r="E237" i="14" s="1"/>
  <c r="B236" i="14"/>
  <c r="A236" i="14"/>
  <c r="E236" i="14" s="1"/>
  <c r="B235" i="14"/>
  <c r="A235" i="14"/>
  <c r="E235" i="14" s="1"/>
  <c r="B234" i="14"/>
  <c r="A234" i="14"/>
  <c r="E234" i="14" s="1"/>
  <c r="B233" i="14"/>
  <c r="A233" i="14"/>
  <c r="E233" i="14" s="1"/>
  <c r="E232" i="14"/>
  <c r="B232" i="14"/>
  <c r="A232" i="14"/>
  <c r="B231" i="14"/>
  <c r="A231" i="14"/>
  <c r="E230" i="14"/>
  <c r="B230" i="14"/>
  <c r="A230" i="14"/>
  <c r="E231" i="14" s="1"/>
  <c r="E229" i="14"/>
  <c r="B229" i="14"/>
  <c r="A229" i="14"/>
  <c r="B228" i="14"/>
  <c r="A228" i="14"/>
  <c r="B227" i="14"/>
  <c r="A227" i="14"/>
  <c r="B226" i="14"/>
  <c r="A226" i="14"/>
  <c r="E226" i="14" s="1"/>
  <c r="B225" i="14"/>
  <c r="A225" i="14"/>
  <c r="B224" i="14"/>
  <c r="A224" i="14"/>
  <c r="E224" i="14" s="1"/>
  <c r="B223" i="14"/>
  <c r="A223" i="14"/>
  <c r="B222" i="14"/>
  <c r="A222" i="14"/>
  <c r="E222" i="14" s="1"/>
  <c r="B221" i="14"/>
  <c r="A221" i="14"/>
  <c r="B220" i="14"/>
  <c r="A220" i="14"/>
  <c r="E220" i="14" s="1"/>
  <c r="B219" i="14"/>
  <c r="A219" i="14"/>
  <c r="B218" i="14"/>
  <c r="A218" i="14"/>
  <c r="E218" i="14" s="1"/>
  <c r="B217" i="14"/>
  <c r="A217" i="14"/>
  <c r="B216" i="14"/>
  <c r="A216" i="14"/>
  <c r="E216" i="14" s="1"/>
  <c r="B215" i="14"/>
  <c r="A215" i="14"/>
  <c r="B214" i="14"/>
  <c r="A214" i="14"/>
  <c r="E214" i="14" s="1"/>
  <c r="B213" i="14"/>
  <c r="A213" i="14"/>
  <c r="B212" i="14"/>
  <c r="A212" i="14"/>
  <c r="E212" i="14" s="1"/>
  <c r="B211" i="14"/>
  <c r="A211" i="14"/>
  <c r="B210" i="14"/>
  <c r="A210" i="14"/>
  <c r="E210" i="14" s="1"/>
  <c r="B209" i="14"/>
  <c r="A209" i="14"/>
  <c r="B208" i="14"/>
  <c r="A208" i="14"/>
  <c r="E208" i="14" s="1"/>
  <c r="B207" i="14"/>
  <c r="A207" i="14"/>
  <c r="B206" i="14"/>
  <c r="A206" i="14"/>
  <c r="E206" i="14" s="1"/>
  <c r="B205" i="14"/>
  <c r="A205" i="14"/>
  <c r="E205" i="14" s="1"/>
  <c r="B204" i="14"/>
  <c r="A204" i="14"/>
  <c r="B203" i="14"/>
  <c r="A203" i="14"/>
  <c r="E203" i="14" s="1"/>
  <c r="B202" i="14"/>
  <c r="A202" i="14"/>
  <c r="E202" i="14" s="1"/>
  <c r="B201" i="14"/>
  <c r="A201" i="14"/>
  <c r="B200" i="14"/>
  <c r="A200" i="14"/>
  <c r="E200" i="14" s="1"/>
  <c r="B199" i="14"/>
  <c r="A199" i="14"/>
  <c r="E199" i="14" s="1"/>
  <c r="B198" i="14"/>
  <c r="A198" i="14"/>
  <c r="E198" i="14" s="1"/>
  <c r="B197" i="14"/>
  <c r="A197" i="14"/>
  <c r="E197" i="14" s="1"/>
  <c r="B196" i="14"/>
  <c r="A196" i="14"/>
  <c r="B195" i="14"/>
  <c r="A195" i="14"/>
  <c r="E195" i="14" s="1"/>
  <c r="B194" i="14"/>
  <c r="A194" i="14"/>
  <c r="E194" i="14" s="1"/>
  <c r="B193" i="14"/>
  <c r="A193" i="14"/>
  <c r="B192" i="14"/>
  <c r="A192" i="14"/>
  <c r="E192" i="14" s="1"/>
  <c r="B191" i="14"/>
  <c r="A191" i="14"/>
  <c r="E191" i="14" s="1"/>
  <c r="B190" i="14"/>
  <c r="A190" i="14"/>
  <c r="B189" i="14"/>
  <c r="A189" i="14"/>
  <c r="B188" i="14"/>
  <c r="A188" i="14"/>
  <c r="E188" i="14" s="1"/>
  <c r="B187" i="14"/>
  <c r="A187" i="14"/>
  <c r="B186" i="14"/>
  <c r="A186" i="14"/>
  <c r="B185" i="14"/>
  <c r="A185" i="14"/>
  <c r="B184" i="14"/>
  <c r="A184" i="14"/>
  <c r="E184" i="14" s="1"/>
  <c r="B183" i="14"/>
  <c r="A183" i="14"/>
  <c r="E183" i="14" s="1"/>
  <c r="B182" i="14"/>
  <c r="A182" i="14"/>
  <c r="B181" i="14"/>
  <c r="A181" i="14"/>
  <c r="B180" i="14"/>
  <c r="A180" i="14"/>
  <c r="E180" i="14" s="1"/>
  <c r="B179" i="14"/>
  <c r="A179" i="14"/>
  <c r="B178" i="14"/>
  <c r="A178" i="14"/>
  <c r="B177" i="14"/>
  <c r="A177" i="14"/>
  <c r="B176" i="14"/>
  <c r="A176" i="14"/>
  <c r="E176" i="14" s="1"/>
  <c r="B175" i="14"/>
  <c r="A175" i="14"/>
  <c r="E175" i="14" s="1"/>
  <c r="B174" i="14"/>
  <c r="A174" i="14"/>
  <c r="B173" i="14"/>
  <c r="A173" i="14"/>
  <c r="B172" i="14"/>
  <c r="A172" i="14"/>
  <c r="E172" i="14" s="1"/>
  <c r="B171" i="14"/>
  <c r="A171" i="14"/>
  <c r="E171" i="14" s="1"/>
  <c r="B170" i="14"/>
  <c r="A170" i="14"/>
  <c r="B169" i="14"/>
  <c r="A169" i="14"/>
  <c r="E169" i="14" s="1"/>
  <c r="B168" i="14"/>
  <c r="A168" i="14"/>
  <c r="B167" i="14"/>
  <c r="A167" i="14"/>
  <c r="E167" i="14" s="1"/>
  <c r="B166" i="14"/>
  <c r="A166" i="14"/>
  <c r="B165" i="14"/>
  <c r="A165" i="14"/>
  <c r="E165" i="14" s="1"/>
  <c r="B164" i="14"/>
  <c r="A164" i="14"/>
  <c r="B163" i="14"/>
  <c r="A163" i="14"/>
  <c r="E163" i="14" s="1"/>
  <c r="B162" i="14"/>
  <c r="A162" i="14"/>
  <c r="E162" i="14" s="1"/>
  <c r="B161" i="14"/>
  <c r="A161" i="14"/>
  <c r="E161" i="14" s="1"/>
  <c r="B160" i="14"/>
  <c r="A160" i="14"/>
  <c r="E160" i="14" s="1"/>
  <c r="B159" i="14"/>
  <c r="A159" i="14"/>
  <c r="E159" i="14" s="1"/>
  <c r="B158" i="14"/>
  <c r="A158" i="14"/>
  <c r="E158" i="14" s="1"/>
  <c r="B157" i="14"/>
  <c r="A157" i="14"/>
  <c r="E157" i="14" s="1"/>
  <c r="B156" i="14"/>
  <c r="A156" i="14"/>
  <c r="E156" i="14" s="1"/>
  <c r="B155" i="14"/>
  <c r="A155" i="14"/>
  <c r="E155" i="14" s="1"/>
  <c r="B154" i="14"/>
  <c r="A154" i="14"/>
  <c r="E154" i="14" s="1"/>
  <c r="B153" i="14"/>
  <c r="A153" i="14"/>
  <c r="E153" i="14" s="1"/>
  <c r="B152" i="14"/>
  <c r="A152" i="14"/>
  <c r="E152" i="14" s="1"/>
  <c r="B151" i="14"/>
  <c r="A151" i="14"/>
  <c r="E151" i="14" s="1"/>
  <c r="B150" i="14"/>
  <c r="A150" i="14"/>
  <c r="E150" i="14" s="1"/>
  <c r="B149" i="14"/>
  <c r="A149" i="14"/>
  <c r="E149" i="14" s="1"/>
  <c r="B148" i="14"/>
  <c r="A148" i="14"/>
  <c r="E148" i="14" s="1"/>
  <c r="B147" i="14"/>
  <c r="A147" i="14"/>
  <c r="E147" i="14" s="1"/>
  <c r="B146" i="14"/>
  <c r="A146" i="14"/>
  <c r="E146" i="14" s="1"/>
  <c r="B145" i="14"/>
  <c r="A145" i="14"/>
  <c r="E145" i="14" s="1"/>
  <c r="B144" i="14"/>
  <c r="A144" i="14"/>
  <c r="E144" i="14" s="1"/>
  <c r="B143" i="14"/>
  <c r="A143" i="14"/>
  <c r="E143" i="14" s="1"/>
  <c r="B142" i="14"/>
  <c r="A142" i="14"/>
  <c r="E142" i="14" s="1"/>
  <c r="B141" i="14"/>
  <c r="A141" i="14"/>
  <c r="E141" i="14" s="1"/>
  <c r="B140" i="14"/>
  <c r="A140" i="14"/>
  <c r="E140" i="14" s="1"/>
  <c r="B139" i="14"/>
  <c r="A139" i="14"/>
  <c r="E139" i="14" s="1"/>
  <c r="B138" i="14"/>
  <c r="A138" i="14"/>
  <c r="E138" i="14" s="1"/>
  <c r="B137" i="14"/>
  <c r="A137" i="14"/>
  <c r="E137" i="14" s="1"/>
  <c r="B136" i="14"/>
  <c r="A136" i="14"/>
  <c r="E136" i="14" s="1"/>
  <c r="B135" i="14"/>
  <c r="A135" i="14"/>
  <c r="E135" i="14" s="1"/>
  <c r="B134" i="14"/>
  <c r="A134" i="14"/>
  <c r="E134" i="14" s="1"/>
  <c r="B133" i="14"/>
  <c r="A133" i="14"/>
  <c r="E133" i="14" s="1"/>
  <c r="B132" i="14"/>
  <c r="A132" i="14"/>
  <c r="E132" i="14" s="1"/>
  <c r="B131" i="14"/>
  <c r="A131" i="14"/>
  <c r="E131" i="14" s="1"/>
  <c r="B130" i="14"/>
  <c r="A130" i="14"/>
  <c r="E130" i="14" s="1"/>
  <c r="B129" i="14"/>
  <c r="A129" i="14"/>
  <c r="E129" i="14" s="1"/>
  <c r="B128" i="14"/>
  <c r="A128" i="14"/>
  <c r="E128" i="14" s="1"/>
  <c r="B127" i="14"/>
  <c r="A127" i="14"/>
  <c r="E127" i="14" s="1"/>
  <c r="B126" i="14"/>
  <c r="A126" i="14"/>
  <c r="E126" i="14" s="1"/>
  <c r="B125" i="14"/>
  <c r="A125" i="14"/>
  <c r="E125" i="14" s="1"/>
  <c r="B124" i="14"/>
  <c r="A124" i="14"/>
  <c r="E124" i="14" s="1"/>
  <c r="B123" i="14"/>
  <c r="A123" i="14"/>
  <c r="E123" i="14" s="1"/>
  <c r="B122" i="14"/>
  <c r="A122" i="14"/>
  <c r="E122" i="14" s="1"/>
  <c r="B121" i="14"/>
  <c r="A121" i="14"/>
  <c r="E121" i="14" s="1"/>
  <c r="B120" i="14"/>
  <c r="A120" i="14"/>
  <c r="E120" i="14" s="1"/>
  <c r="B119" i="14"/>
  <c r="A119" i="14"/>
  <c r="E119" i="14" s="1"/>
  <c r="B118" i="14"/>
  <c r="A118" i="14"/>
  <c r="E118" i="14" s="1"/>
  <c r="B117" i="14"/>
  <c r="A117" i="14"/>
  <c r="E117" i="14" s="1"/>
  <c r="B116" i="14"/>
  <c r="A116" i="14"/>
  <c r="E116" i="14" s="1"/>
  <c r="B115" i="14"/>
  <c r="A115" i="14"/>
  <c r="E115" i="14" s="1"/>
  <c r="B114" i="14"/>
  <c r="A114" i="14"/>
  <c r="E114" i="14" s="1"/>
  <c r="B113" i="14"/>
  <c r="A113" i="14"/>
  <c r="E113" i="14" s="1"/>
  <c r="B112" i="14"/>
  <c r="A112" i="14"/>
  <c r="E112" i="14" s="1"/>
  <c r="B111" i="14"/>
  <c r="A111" i="14"/>
  <c r="E111" i="14" s="1"/>
  <c r="B110" i="14"/>
  <c r="A110" i="14"/>
  <c r="B109" i="14"/>
  <c r="A109" i="14"/>
  <c r="E110" i="14" s="1"/>
  <c r="B108" i="14"/>
  <c r="A108" i="14"/>
  <c r="E108" i="14" s="1"/>
  <c r="B107" i="14"/>
  <c r="A107" i="14"/>
  <c r="E107" i="14" s="1"/>
  <c r="B106" i="14"/>
  <c r="A106" i="14"/>
  <c r="E106" i="14" s="1"/>
  <c r="B105" i="14"/>
  <c r="A105" i="14"/>
  <c r="B104" i="14"/>
  <c r="A104" i="14"/>
  <c r="B103" i="14"/>
  <c r="A103" i="14"/>
  <c r="E103" i="14" s="1"/>
  <c r="B102" i="14"/>
  <c r="A102" i="14"/>
  <c r="B101" i="14"/>
  <c r="A101" i="14"/>
  <c r="E101" i="14" s="1"/>
  <c r="B100" i="14"/>
  <c r="A100" i="14"/>
  <c r="B99" i="14"/>
  <c r="A99" i="14"/>
  <c r="E99" i="14" s="1"/>
  <c r="B98" i="14"/>
  <c r="A98" i="14"/>
  <c r="B97" i="14"/>
  <c r="A97" i="14"/>
  <c r="E97" i="14" s="1"/>
  <c r="B96" i="14"/>
  <c r="A96" i="14"/>
  <c r="B95" i="14"/>
  <c r="A95" i="14"/>
  <c r="E95" i="14" s="1"/>
  <c r="B94" i="14"/>
  <c r="A94" i="14"/>
  <c r="B93" i="14"/>
  <c r="A93" i="14"/>
  <c r="E93" i="14" s="1"/>
  <c r="B92" i="14"/>
  <c r="A92" i="14"/>
  <c r="E92" i="14" s="1"/>
  <c r="B91" i="14"/>
  <c r="A91" i="14"/>
  <c r="B90" i="14"/>
  <c r="A90" i="14"/>
  <c r="E90" i="14" s="1"/>
  <c r="B89" i="14"/>
  <c r="A89" i="14"/>
  <c r="B88" i="14"/>
  <c r="A88" i="14"/>
  <c r="E88" i="14" s="1"/>
  <c r="B87" i="14"/>
  <c r="A87" i="14"/>
  <c r="B86" i="14"/>
  <c r="A86" i="14"/>
  <c r="E86" i="14" s="1"/>
  <c r="B85" i="14"/>
  <c r="A85" i="14"/>
  <c r="B84" i="14"/>
  <c r="A84" i="14"/>
  <c r="E84" i="14" s="1"/>
  <c r="B83" i="14"/>
  <c r="A83" i="14"/>
  <c r="B82" i="14"/>
  <c r="A82" i="14"/>
  <c r="E82" i="14" s="1"/>
  <c r="B81" i="14"/>
  <c r="A81" i="14"/>
  <c r="B80" i="14"/>
  <c r="A80" i="14"/>
  <c r="E80" i="14" s="1"/>
  <c r="B79" i="14"/>
  <c r="A79" i="14"/>
  <c r="B78" i="14"/>
  <c r="A78" i="14"/>
  <c r="E78" i="14" s="1"/>
  <c r="B77" i="14"/>
  <c r="A77" i="14"/>
  <c r="B76" i="14"/>
  <c r="A76" i="14"/>
  <c r="E76" i="14" s="1"/>
  <c r="B75" i="14"/>
  <c r="A75" i="14"/>
  <c r="B74" i="14"/>
  <c r="A74" i="14"/>
  <c r="E74" i="14" s="1"/>
  <c r="B73" i="14"/>
  <c r="A73" i="14"/>
  <c r="B72" i="14"/>
  <c r="A72" i="14"/>
  <c r="E72" i="14" s="1"/>
  <c r="B71" i="14"/>
  <c r="A71" i="14"/>
  <c r="B70" i="14"/>
  <c r="A70" i="14"/>
  <c r="E70" i="14" s="1"/>
  <c r="B69" i="14"/>
  <c r="A69" i="14"/>
  <c r="B68" i="14"/>
  <c r="A68" i="14"/>
  <c r="E68" i="14" s="1"/>
  <c r="B67" i="14"/>
  <c r="A67" i="14"/>
  <c r="B66" i="14"/>
  <c r="A66" i="14"/>
  <c r="E66" i="14" s="1"/>
  <c r="B65" i="14"/>
  <c r="A65" i="14"/>
  <c r="B64" i="14"/>
  <c r="A64" i="14"/>
  <c r="E64" i="14" s="1"/>
  <c r="B63" i="14"/>
  <c r="A63" i="14"/>
  <c r="B62" i="14"/>
  <c r="A62" i="14"/>
  <c r="B61" i="14"/>
  <c r="A61" i="14"/>
  <c r="E61" i="14" s="1"/>
  <c r="B60" i="14"/>
  <c r="A60" i="14"/>
  <c r="B59" i="14"/>
  <c r="A59" i="14"/>
  <c r="E59" i="14" s="1"/>
  <c r="B58" i="14"/>
  <c r="A58" i="14"/>
  <c r="B57" i="14"/>
  <c r="A57" i="14"/>
  <c r="E57" i="14" s="1"/>
  <c r="B56" i="14"/>
  <c r="A56" i="14"/>
  <c r="E56" i="14" s="1"/>
  <c r="B55" i="14"/>
  <c r="A55" i="14"/>
  <c r="B54" i="14"/>
  <c r="A54" i="14"/>
  <c r="B53" i="14"/>
  <c r="A53" i="14"/>
  <c r="E53" i="14" s="1"/>
  <c r="B52" i="14"/>
  <c r="A52" i="14"/>
  <c r="B51" i="14"/>
  <c r="A51" i="14"/>
  <c r="E51" i="14" s="1"/>
  <c r="B50" i="14"/>
  <c r="A50" i="14"/>
  <c r="B49" i="14"/>
  <c r="A49" i="14"/>
  <c r="E49" i="14" s="1"/>
  <c r="B48" i="14"/>
  <c r="A48" i="14"/>
  <c r="E48" i="14" s="1"/>
  <c r="B47" i="14"/>
  <c r="A47" i="14"/>
  <c r="E47" i="14" s="1"/>
  <c r="B46" i="14"/>
  <c r="A46" i="14"/>
  <c r="E46" i="14" s="1"/>
  <c r="B45" i="14"/>
  <c r="A45" i="14"/>
  <c r="E45" i="14" s="1"/>
  <c r="B44" i="14"/>
  <c r="A44" i="14"/>
  <c r="E44" i="14" s="1"/>
  <c r="B43" i="14"/>
  <c r="A43" i="14"/>
  <c r="E43" i="14" s="1"/>
  <c r="B42" i="14"/>
  <c r="A42" i="14"/>
  <c r="E42" i="14" s="1"/>
  <c r="B41" i="14"/>
  <c r="A41" i="14"/>
  <c r="E41" i="14" s="1"/>
  <c r="B40" i="14"/>
  <c r="A40" i="14"/>
  <c r="B39" i="14"/>
  <c r="A39" i="14"/>
  <c r="E39" i="14" s="1"/>
  <c r="B38" i="14"/>
  <c r="A38" i="14"/>
  <c r="B37" i="14"/>
  <c r="A37" i="14"/>
  <c r="E37" i="14" s="1"/>
  <c r="B36" i="14"/>
  <c r="A36" i="14"/>
  <c r="E36" i="14" s="1"/>
  <c r="B35" i="14"/>
  <c r="A35" i="14"/>
  <c r="B34" i="14"/>
  <c r="A34" i="14"/>
  <c r="E34" i="14" s="1"/>
  <c r="B33" i="14"/>
  <c r="A33" i="14"/>
  <c r="E33" i="14" s="1"/>
  <c r="B32" i="14"/>
  <c r="A32" i="14"/>
  <c r="B31" i="14"/>
  <c r="A31" i="14"/>
  <c r="E32" i="14" s="1"/>
  <c r="B30" i="14"/>
  <c r="A30" i="14"/>
  <c r="B29" i="14"/>
  <c r="A29" i="14"/>
  <c r="E30" i="14" s="1"/>
  <c r="B28" i="14"/>
  <c r="A28" i="14"/>
  <c r="B27" i="14"/>
  <c r="A27" i="14"/>
  <c r="E28" i="14" s="1"/>
  <c r="E26" i="14"/>
  <c r="B26" i="14"/>
  <c r="A26" i="14"/>
  <c r="B25" i="14"/>
  <c r="A25" i="14"/>
  <c r="E25" i="14" s="1"/>
  <c r="E24" i="14"/>
  <c r="B24" i="14"/>
  <c r="A24" i="14"/>
  <c r="E23" i="14"/>
  <c r="B23" i="14"/>
  <c r="A23" i="14"/>
  <c r="B22" i="14"/>
  <c r="A22" i="14"/>
  <c r="B21" i="14"/>
  <c r="A21" i="14"/>
  <c r="E22" i="14" s="1"/>
  <c r="B20" i="14"/>
  <c r="A20" i="14"/>
  <c r="B19" i="14"/>
  <c r="A19" i="14"/>
  <c r="E20" i="14" s="1"/>
  <c r="E18" i="14"/>
  <c r="B18" i="14"/>
  <c r="A18" i="14"/>
  <c r="B17" i="14"/>
  <c r="A17" i="14"/>
  <c r="E17" i="14" s="1"/>
  <c r="B16" i="14"/>
  <c r="A16" i="14"/>
  <c r="B15" i="14"/>
  <c r="A15" i="14"/>
  <c r="E15" i="14" s="1"/>
  <c r="B14" i="14"/>
  <c r="A14" i="14"/>
  <c r="B13" i="14"/>
  <c r="A13" i="14"/>
  <c r="E14" i="14" s="1"/>
  <c r="B12" i="14"/>
  <c r="A12" i="14"/>
  <c r="B11" i="14"/>
  <c r="A11" i="14"/>
  <c r="E12" i="14" s="1"/>
  <c r="E10" i="14"/>
  <c r="B10" i="14"/>
  <c r="A10" i="14"/>
  <c r="E11" i="14" s="1"/>
  <c r="B9" i="14"/>
  <c r="A9" i="14"/>
  <c r="E9" i="14" s="1"/>
  <c r="E8" i="14"/>
  <c r="B8" i="14"/>
  <c r="A8" i="14"/>
  <c r="B7" i="14"/>
  <c r="A7" i="14"/>
  <c r="E7" i="14" s="1"/>
  <c r="B6" i="14"/>
  <c r="A6" i="14"/>
  <c r="B5" i="14"/>
  <c r="A5" i="14"/>
  <c r="E6" i="14" s="1"/>
  <c r="B4" i="14"/>
  <c r="A4" i="14"/>
  <c r="E4" i="14" s="1"/>
  <c r="B3" i="14"/>
  <c r="A3" i="14"/>
  <c r="U2" i="14"/>
  <c r="Q2" i="14"/>
  <c r="B2" i="14"/>
  <c r="A2" i="14"/>
  <c r="E3" i="14" s="1"/>
  <c r="P1" i="14"/>
  <c r="L1" i="14"/>
  <c r="C1" i="14"/>
  <c r="G1" i="14" s="1"/>
  <c r="H1" i="14" s="1"/>
  <c r="P1" i="10"/>
  <c r="L1" i="10"/>
  <c r="C1" i="10"/>
  <c r="G1" i="10" s="1"/>
  <c r="H1" i="10" s="1"/>
  <c r="P1" i="9"/>
  <c r="L1" i="9"/>
  <c r="C1" i="9"/>
  <c r="G1" i="9" s="1"/>
  <c r="H1" i="9" s="1"/>
  <c r="P1" i="13"/>
  <c r="C1" i="13"/>
  <c r="G1" i="13" s="1"/>
  <c r="H1" i="13" s="1"/>
  <c r="L1" i="13"/>
  <c r="P2" i="13"/>
  <c r="L2" i="13"/>
  <c r="E402" i="13"/>
  <c r="A402" i="13"/>
  <c r="A401" i="13"/>
  <c r="A400" i="13"/>
  <c r="A399" i="13"/>
  <c r="E399" i="13" s="1"/>
  <c r="A398" i="13"/>
  <c r="A397" i="13"/>
  <c r="A396" i="13"/>
  <c r="E396" i="13" s="1"/>
  <c r="A395" i="13"/>
  <c r="E395" i="13" s="1"/>
  <c r="E394" i="13"/>
  <c r="A394" i="13"/>
  <c r="A393" i="13"/>
  <c r="A392" i="13"/>
  <c r="A391" i="13"/>
  <c r="E391" i="13" s="1"/>
  <c r="A390" i="13"/>
  <c r="A389" i="13"/>
  <c r="A388" i="13"/>
  <c r="A387" i="13"/>
  <c r="E387" i="13" s="1"/>
  <c r="E386" i="13"/>
  <c r="A386" i="13"/>
  <c r="A385" i="13"/>
  <c r="A384" i="13"/>
  <c r="A383" i="13"/>
  <c r="E383" i="13" s="1"/>
  <c r="A382" i="13"/>
  <c r="A381" i="13"/>
  <c r="A380" i="13"/>
  <c r="E380" i="13" s="1"/>
  <c r="A379" i="13"/>
  <c r="E379" i="13" s="1"/>
  <c r="E378" i="13"/>
  <c r="A378" i="13"/>
  <c r="A377" i="13"/>
  <c r="A376" i="13"/>
  <c r="A375" i="13"/>
  <c r="E375" i="13" s="1"/>
  <c r="A374" i="13"/>
  <c r="A373" i="13"/>
  <c r="A372" i="13"/>
  <c r="E372" i="13" s="1"/>
  <c r="A371" i="13"/>
  <c r="E371" i="13" s="1"/>
  <c r="E370" i="13"/>
  <c r="A370" i="13"/>
  <c r="A369" i="13"/>
  <c r="A368" i="13"/>
  <c r="A367" i="13"/>
  <c r="E367" i="13" s="1"/>
  <c r="A366" i="13"/>
  <c r="A365" i="13"/>
  <c r="A364" i="13"/>
  <c r="A363" i="13"/>
  <c r="E363" i="13" s="1"/>
  <c r="E362" i="13"/>
  <c r="A362" i="13"/>
  <c r="A361" i="13"/>
  <c r="A360" i="13"/>
  <c r="A359" i="13"/>
  <c r="E359" i="13" s="1"/>
  <c r="A358" i="13"/>
  <c r="A357" i="13"/>
  <c r="A356" i="13"/>
  <c r="E356" i="13" s="1"/>
  <c r="A355" i="13"/>
  <c r="E355" i="13" s="1"/>
  <c r="E354" i="13"/>
  <c r="A354" i="13"/>
  <c r="A353" i="13"/>
  <c r="E353" i="13" s="1"/>
  <c r="E352" i="13"/>
  <c r="A352" i="13"/>
  <c r="A351" i="13"/>
  <c r="E351" i="13" s="1"/>
  <c r="E350" i="13"/>
  <c r="A350" i="13"/>
  <c r="A349" i="13"/>
  <c r="E349" i="13" s="1"/>
  <c r="A348" i="13"/>
  <c r="E348" i="13" s="1"/>
  <c r="A347" i="13"/>
  <c r="E347" i="13" s="1"/>
  <c r="A346" i="13"/>
  <c r="E345" i="13"/>
  <c r="A345" i="13"/>
  <c r="E346" i="13" s="1"/>
  <c r="E344" i="13"/>
  <c r="A344" i="13"/>
  <c r="A343" i="13"/>
  <c r="E343" i="13" s="1"/>
  <c r="A342" i="13"/>
  <c r="A341" i="13"/>
  <c r="A340" i="13"/>
  <c r="E340" i="13" s="1"/>
  <c r="A339" i="13"/>
  <c r="A338" i="13"/>
  <c r="A337" i="13"/>
  <c r="E337" i="13" s="1"/>
  <c r="A336" i="13"/>
  <c r="A335" i="13"/>
  <c r="A334" i="13"/>
  <c r="A333" i="13"/>
  <c r="A332" i="13"/>
  <c r="A331" i="13"/>
  <c r="E331" i="13" s="1"/>
  <c r="A330" i="13"/>
  <c r="A329" i="13"/>
  <c r="A328" i="13"/>
  <c r="A327" i="13"/>
  <c r="E327" i="13" s="1"/>
  <c r="A326" i="13"/>
  <c r="A325" i="13"/>
  <c r="A324" i="13"/>
  <c r="E324" i="13" s="1"/>
  <c r="A323" i="13"/>
  <c r="E323" i="13" s="1"/>
  <c r="A322" i="13"/>
  <c r="A321" i="13"/>
  <c r="A320" i="13"/>
  <c r="A319" i="13"/>
  <c r="E319" i="13" s="1"/>
  <c r="A318" i="13"/>
  <c r="A317" i="13"/>
  <c r="A316" i="13"/>
  <c r="E316" i="13" s="1"/>
  <c r="A315" i="13"/>
  <c r="E315" i="13" s="1"/>
  <c r="A314" i="13"/>
  <c r="E314" i="13" s="1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E302" i="13" s="1"/>
  <c r="A301" i="13"/>
  <c r="E301" i="13" s="1"/>
  <c r="A300" i="13"/>
  <c r="A299" i="13"/>
  <c r="A298" i="13"/>
  <c r="E298" i="13" s="1"/>
  <c r="A297" i="13"/>
  <c r="A296" i="13"/>
  <c r="A295" i="13"/>
  <c r="E295" i="13" s="1"/>
  <c r="A294" i="13"/>
  <c r="E294" i="13" s="1"/>
  <c r="A293" i="13"/>
  <c r="E293" i="13" s="1"/>
  <c r="A292" i="13"/>
  <c r="A291" i="13"/>
  <c r="A290" i="13"/>
  <c r="E290" i="13" s="1"/>
  <c r="A289" i="13"/>
  <c r="A288" i="13"/>
  <c r="E288" i="13" s="1"/>
  <c r="A287" i="13"/>
  <c r="A286" i="13"/>
  <c r="E286" i="13" s="1"/>
  <c r="A285" i="13"/>
  <c r="A284" i="13"/>
  <c r="E284" i="13" s="1"/>
  <c r="A283" i="13"/>
  <c r="A282" i="13"/>
  <c r="E282" i="13" s="1"/>
  <c r="A281" i="13"/>
  <c r="A280" i="13"/>
  <c r="E280" i="13" s="1"/>
  <c r="A279" i="13"/>
  <c r="A278" i="13"/>
  <c r="E278" i="13" s="1"/>
  <c r="A277" i="13"/>
  <c r="A276" i="13"/>
  <c r="E276" i="13" s="1"/>
  <c r="A275" i="13"/>
  <c r="A274" i="13"/>
  <c r="E274" i="13" s="1"/>
  <c r="A273" i="13"/>
  <c r="A272" i="13"/>
  <c r="E272" i="13" s="1"/>
  <c r="A271" i="13"/>
  <c r="A270" i="13"/>
  <c r="E270" i="13" s="1"/>
  <c r="A269" i="13"/>
  <c r="A268" i="13"/>
  <c r="E268" i="13" s="1"/>
  <c r="A267" i="13"/>
  <c r="A266" i="13"/>
  <c r="E266" i="13" s="1"/>
  <c r="A265" i="13"/>
  <c r="A264" i="13"/>
  <c r="E264" i="13" s="1"/>
  <c r="A263" i="13"/>
  <c r="A262" i="13"/>
  <c r="E262" i="13" s="1"/>
  <c r="A261" i="13"/>
  <c r="A260" i="13"/>
  <c r="E260" i="13" s="1"/>
  <c r="A259" i="13"/>
  <c r="A258" i="13"/>
  <c r="E258" i="13" s="1"/>
  <c r="A257" i="13"/>
  <c r="A256" i="13"/>
  <c r="E256" i="13" s="1"/>
  <c r="A255" i="13"/>
  <c r="A254" i="13"/>
  <c r="E254" i="13" s="1"/>
  <c r="A253" i="13"/>
  <c r="A252" i="13"/>
  <c r="E252" i="13" s="1"/>
  <c r="A251" i="13"/>
  <c r="E251" i="13" s="1"/>
  <c r="E250" i="13"/>
  <c r="A250" i="13"/>
  <c r="E249" i="13"/>
  <c r="A249" i="13"/>
  <c r="E248" i="13"/>
  <c r="A248" i="13"/>
  <c r="E247" i="13"/>
  <c r="A247" i="13"/>
  <c r="E246" i="13"/>
  <c r="A246" i="13"/>
  <c r="E245" i="13"/>
  <c r="A245" i="13"/>
  <c r="E244" i="13"/>
  <c r="A244" i="13"/>
  <c r="E243" i="13"/>
  <c r="A243" i="13"/>
  <c r="E242" i="13"/>
  <c r="A242" i="13"/>
  <c r="E241" i="13"/>
  <c r="A241" i="13"/>
  <c r="E240" i="13"/>
  <c r="A240" i="13"/>
  <c r="E239" i="13"/>
  <c r="A239" i="13"/>
  <c r="E238" i="13"/>
  <c r="A238" i="13"/>
  <c r="E237" i="13"/>
  <c r="A237" i="13"/>
  <c r="E236" i="13"/>
  <c r="A236" i="13"/>
  <c r="E235" i="13"/>
  <c r="A235" i="13"/>
  <c r="E234" i="13"/>
  <c r="A234" i="13"/>
  <c r="E233" i="13"/>
  <c r="A233" i="13"/>
  <c r="E232" i="13"/>
  <c r="A232" i="13"/>
  <c r="E231" i="13"/>
  <c r="A231" i="13"/>
  <c r="E230" i="13"/>
  <c r="A230" i="13"/>
  <c r="E229" i="13"/>
  <c r="A229" i="13"/>
  <c r="E228" i="13"/>
  <c r="A228" i="13"/>
  <c r="E227" i="13"/>
  <c r="A227" i="13"/>
  <c r="E226" i="13"/>
  <c r="A226" i="13"/>
  <c r="E225" i="13"/>
  <c r="A225" i="13"/>
  <c r="E224" i="13"/>
  <c r="A224" i="13"/>
  <c r="E223" i="13"/>
  <c r="A223" i="13"/>
  <c r="E222" i="13"/>
  <c r="A222" i="13"/>
  <c r="E221" i="13"/>
  <c r="A221" i="13"/>
  <c r="E220" i="13"/>
  <c r="A220" i="13"/>
  <c r="E219" i="13"/>
  <c r="A219" i="13"/>
  <c r="E218" i="13"/>
  <c r="A218" i="13"/>
  <c r="A217" i="13"/>
  <c r="A216" i="13"/>
  <c r="E217" i="13" s="1"/>
  <c r="E215" i="13"/>
  <c r="A215" i="13"/>
  <c r="A214" i="13"/>
  <c r="E214" i="13" s="1"/>
  <c r="E213" i="13"/>
  <c r="A213" i="13"/>
  <c r="A212" i="13"/>
  <c r="E212" i="13" s="1"/>
  <c r="E211" i="13"/>
  <c r="A211" i="13"/>
  <c r="A210" i="13"/>
  <c r="E210" i="13" s="1"/>
  <c r="E209" i="13"/>
  <c r="A209" i="13"/>
  <c r="A208" i="13"/>
  <c r="E208" i="13" s="1"/>
  <c r="E207" i="13"/>
  <c r="A207" i="13"/>
  <c r="A206" i="13"/>
  <c r="E206" i="13" s="1"/>
  <c r="E205" i="13"/>
  <c r="A205" i="13"/>
  <c r="A204" i="13"/>
  <c r="E204" i="13" s="1"/>
  <c r="E203" i="13"/>
  <c r="A203" i="13"/>
  <c r="A202" i="13"/>
  <c r="E202" i="13" s="1"/>
  <c r="E201" i="13"/>
  <c r="A201" i="13"/>
  <c r="A200" i="13"/>
  <c r="E200" i="13" s="1"/>
  <c r="E199" i="13"/>
  <c r="A199" i="13"/>
  <c r="A198" i="13"/>
  <c r="E198" i="13" s="1"/>
  <c r="E197" i="13"/>
  <c r="A197" i="13"/>
  <c r="A196" i="13"/>
  <c r="E196" i="13" s="1"/>
  <c r="E195" i="13"/>
  <c r="A195" i="13"/>
  <c r="A194" i="13"/>
  <c r="E194" i="13" s="1"/>
  <c r="E193" i="13"/>
  <c r="A193" i="13"/>
  <c r="A192" i="13"/>
  <c r="E192" i="13" s="1"/>
  <c r="E191" i="13"/>
  <c r="A191" i="13"/>
  <c r="A190" i="13"/>
  <c r="E190" i="13" s="1"/>
  <c r="E189" i="13"/>
  <c r="A189" i="13"/>
  <c r="A188" i="13"/>
  <c r="E187" i="13"/>
  <c r="A187" i="13"/>
  <c r="A186" i="13"/>
  <c r="A185" i="13"/>
  <c r="E185" i="13" s="1"/>
  <c r="A184" i="13"/>
  <c r="E184" i="13" s="1"/>
  <c r="A183" i="13"/>
  <c r="A182" i="13"/>
  <c r="A181" i="13"/>
  <c r="E181" i="13" s="1"/>
  <c r="A180" i="13"/>
  <c r="E180" i="13" s="1"/>
  <c r="A179" i="13"/>
  <c r="A178" i="13"/>
  <c r="E178" i="13" s="1"/>
  <c r="A177" i="13"/>
  <c r="E177" i="13" s="1"/>
  <c r="A176" i="13"/>
  <c r="A175" i="13"/>
  <c r="E175" i="13" s="1"/>
  <c r="A174" i="13"/>
  <c r="A173" i="13"/>
  <c r="E173" i="13" s="1"/>
  <c r="A172" i="13"/>
  <c r="A171" i="13"/>
  <c r="E171" i="13" s="1"/>
  <c r="A170" i="13"/>
  <c r="E170" i="13" s="1"/>
  <c r="A169" i="13"/>
  <c r="A168" i="13"/>
  <c r="E168" i="13" s="1"/>
  <c r="A167" i="13"/>
  <c r="E167" i="13" s="1"/>
  <c r="E166" i="13"/>
  <c r="A166" i="13"/>
  <c r="A165" i="13"/>
  <c r="E165" i="13" s="1"/>
  <c r="E164" i="13"/>
  <c r="A164" i="13"/>
  <c r="A163" i="13"/>
  <c r="E163" i="13" s="1"/>
  <c r="A162" i="13"/>
  <c r="A161" i="13"/>
  <c r="E161" i="13" s="1"/>
  <c r="E160" i="13"/>
  <c r="A160" i="13"/>
  <c r="A159" i="13"/>
  <c r="E159" i="13" s="1"/>
  <c r="E158" i="13"/>
  <c r="A158" i="13"/>
  <c r="A157" i="13"/>
  <c r="E157" i="13" s="1"/>
  <c r="E156" i="13"/>
  <c r="A156" i="13"/>
  <c r="A155" i="13"/>
  <c r="E155" i="13" s="1"/>
  <c r="A154" i="13"/>
  <c r="E154" i="13" s="1"/>
  <c r="A153" i="13"/>
  <c r="E153" i="13" s="1"/>
  <c r="E152" i="13"/>
  <c r="A152" i="13"/>
  <c r="A151" i="13"/>
  <c r="E151" i="13" s="1"/>
  <c r="E150" i="13"/>
  <c r="A150" i="13"/>
  <c r="A149" i="13"/>
  <c r="E149" i="13" s="1"/>
  <c r="A148" i="13"/>
  <c r="E148" i="13" s="1"/>
  <c r="A147" i="13"/>
  <c r="A146" i="13"/>
  <c r="E146" i="13" s="1"/>
  <c r="A145" i="13"/>
  <c r="E145" i="13" s="1"/>
  <c r="A144" i="13"/>
  <c r="E144" i="13" s="1"/>
  <c r="A143" i="13"/>
  <c r="A142" i="13"/>
  <c r="E142" i="13" s="1"/>
  <c r="A141" i="13"/>
  <c r="E141" i="13" s="1"/>
  <c r="A140" i="13"/>
  <c r="E140" i="13" s="1"/>
  <c r="A139" i="13"/>
  <c r="E139" i="13" s="1"/>
  <c r="A138" i="13"/>
  <c r="E138" i="13" s="1"/>
  <c r="E137" i="13"/>
  <c r="A137" i="13"/>
  <c r="A136" i="13"/>
  <c r="E136" i="13" s="1"/>
  <c r="A135" i="13"/>
  <c r="E135" i="13" s="1"/>
  <c r="E134" i="13"/>
  <c r="A134" i="13"/>
  <c r="E133" i="13"/>
  <c r="A133" i="13"/>
  <c r="A132" i="13"/>
  <c r="A131" i="13"/>
  <c r="E131" i="13" s="1"/>
  <c r="E130" i="13"/>
  <c r="A130" i="13"/>
  <c r="A129" i="13"/>
  <c r="A128" i="13"/>
  <c r="E127" i="13"/>
  <c r="A127" i="13"/>
  <c r="E126" i="13"/>
  <c r="A126" i="13"/>
  <c r="E125" i="13"/>
  <c r="A125" i="13"/>
  <c r="E124" i="13"/>
  <c r="A124" i="13"/>
  <c r="A123" i="13"/>
  <c r="A122" i="13"/>
  <c r="E123" i="13" s="1"/>
  <c r="A121" i="13"/>
  <c r="E121" i="13" s="1"/>
  <c r="A120" i="13"/>
  <c r="E120" i="13" s="1"/>
  <c r="A119" i="13"/>
  <c r="A118" i="13"/>
  <c r="E119" i="13" s="1"/>
  <c r="A117" i="13"/>
  <c r="E118" i="13" s="1"/>
  <c r="A116" i="13"/>
  <c r="A115" i="13"/>
  <c r="E115" i="13" s="1"/>
  <c r="A114" i="13"/>
  <c r="A113" i="13"/>
  <c r="E113" i="13" s="1"/>
  <c r="A112" i="13"/>
  <c r="A111" i="13"/>
  <c r="E111" i="13" s="1"/>
  <c r="A110" i="13"/>
  <c r="A109" i="13"/>
  <c r="E109" i="13" s="1"/>
  <c r="A108" i="13"/>
  <c r="A107" i="13"/>
  <c r="E107" i="13" s="1"/>
  <c r="A106" i="13"/>
  <c r="A105" i="13"/>
  <c r="E105" i="13" s="1"/>
  <c r="A104" i="13"/>
  <c r="A103" i="13"/>
  <c r="E103" i="13" s="1"/>
  <c r="A102" i="13"/>
  <c r="A101" i="13"/>
  <c r="E101" i="13" s="1"/>
  <c r="A100" i="13"/>
  <c r="A99" i="13"/>
  <c r="E99" i="13" s="1"/>
  <c r="A98" i="13"/>
  <c r="A97" i="13"/>
  <c r="E97" i="13" s="1"/>
  <c r="A96" i="13"/>
  <c r="A95" i="13"/>
  <c r="E95" i="13" s="1"/>
  <c r="A94" i="13"/>
  <c r="A93" i="13"/>
  <c r="E93" i="13" s="1"/>
  <c r="A92" i="13"/>
  <c r="A91" i="13"/>
  <c r="E91" i="13" s="1"/>
  <c r="A90" i="13"/>
  <c r="A89" i="13"/>
  <c r="E89" i="13" s="1"/>
  <c r="A88" i="13"/>
  <c r="A87" i="13"/>
  <c r="E87" i="13" s="1"/>
  <c r="A86" i="13"/>
  <c r="A85" i="13"/>
  <c r="E85" i="13" s="1"/>
  <c r="A84" i="13"/>
  <c r="A83" i="13"/>
  <c r="E83" i="13" s="1"/>
  <c r="A82" i="13"/>
  <c r="E82" i="13" s="1"/>
  <c r="A81" i="13"/>
  <c r="A80" i="13"/>
  <c r="A79" i="13"/>
  <c r="A78" i="13"/>
  <c r="E78" i="13" s="1"/>
  <c r="A77" i="13"/>
  <c r="A76" i="13"/>
  <c r="E76" i="13" s="1"/>
  <c r="A75" i="13"/>
  <c r="A74" i="13"/>
  <c r="E74" i="13" s="1"/>
  <c r="A73" i="13"/>
  <c r="A72" i="13"/>
  <c r="A71" i="13"/>
  <c r="A70" i="13"/>
  <c r="E70" i="13" s="1"/>
  <c r="A69" i="13"/>
  <c r="E68" i="13"/>
  <c r="A68" i="13"/>
  <c r="E69" i="13" s="1"/>
  <c r="A67" i="13"/>
  <c r="E67" i="13" s="1"/>
  <c r="A66" i="13"/>
  <c r="A65" i="13"/>
  <c r="E65" i="13" s="1"/>
  <c r="A64" i="13"/>
  <c r="A63" i="13"/>
  <c r="E63" i="13" s="1"/>
  <c r="E62" i="13"/>
  <c r="A62" i="13"/>
  <c r="A61" i="13"/>
  <c r="E60" i="13"/>
  <c r="A60" i="13"/>
  <c r="E61" i="13" s="1"/>
  <c r="A59" i="13"/>
  <c r="E59" i="13" s="1"/>
  <c r="A58" i="13"/>
  <c r="A57" i="13"/>
  <c r="E57" i="13" s="1"/>
  <c r="A56" i="13"/>
  <c r="A55" i="13"/>
  <c r="E56" i="13" s="1"/>
  <c r="E54" i="13"/>
  <c r="A54" i="13"/>
  <c r="A53" i="13"/>
  <c r="A52" i="13"/>
  <c r="E53" i="13" s="1"/>
  <c r="E51" i="13"/>
  <c r="A51" i="13"/>
  <c r="A50" i="13"/>
  <c r="E50" i="13" s="1"/>
  <c r="E49" i="13"/>
  <c r="A49" i="13"/>
  <c r="E48" i="13"/>
  <c r="A48" i="13"/>
  <c r="A47" i="13"/>
  <c r="A46" i="13"/>
  <c r="E47" i="13" s="1"/>
  <c r="A45" i="13"/>
  <c r="A44" i="13"/>
  <c r="E45" i="13" s="1"/>
  <c r="E43" i="13"/>
  <c r="A43" i="13"/>
  <c r="A42" i="13"/>
  <c r="E42" i="13" s="1"/>
  <c r="E41" i="13"/>
  <c r="A41" i="13"/>
  <c r="E40" i="13"/>
  <c r="A40" i="13"/>
  <c r="A39" i="13"/>
  <c r="A38" i="13"/>
  <c r="E39" i="13" s="1"/>
  <c r="A37" i="13"/>
  <c r="E37" i="13" s="1"/>
  <c r="A36" i="13"/>
  <c r="E36" i="13" s="1"/>
  <c r="A35" i="13"/>
  <c r="E35" i="13" s="1"/>
  <c r="A34" i="13"/>
  <c r="E34" i="13" s="1"/>
  <c r="A33" i="13"/>
  <c r="E33" i="13" s="1"/>
  <c r="A32" i="13"/>
  <c r="E32" i="13" s="1"/>
  <c r="A31" i="13"/>
  <c r="E31" i="13" s="1"/>
  <c r="A30" i="13"/>
  <c r="E30" i="13" s="1"/>
  <c r="A29" i="13"/>
  <c r="E29" i="13" s="1"/>
  <c r="A28" i="13"/>
  <c r="E28" i="13" s="1"/>
  <c r="A27" i="13"/>
  <c r="E27" i="13" s="1"/>
  <c r="A26" i="13"/>
  <c r="E26" i="13" s="1"/>
  <c r="A25" i="13"/>
  <c r="E25" i="13" s="1"/>
  <c r="A24" i="13"/>
  <c r="E24" i="13" s="1"/>
  <c r="A23" i="13"/>
  <c r="E23" i="13" s="1"/>
  <c r="A22" i="13"/>
  <c r="E22" i="13" s="1"/>
  <c r="A21" i="13"/>
  <c r="E21" i="13" s="1"/>
  <c r="A20" i="13"/>
  <c r="E20" i="13" s="1"/>
  <c r="A19" i="13"/>
  <c r="E19" i="13" s="1"/>
  <c r="A18" i="13"/>
  <c r="E18" i="13" s="1"/>
  <c r="A17" i="13"/>
  <c r="E17" i="13" s="1"/>
  <c r="A16" i="13"/>
  <c r="E16" i="13" s="1"/>
  <c r="A15" i="13"/>
  <c r="E15" i="13" s="1"/>
  <c r="A14" i="13"/>
  <c r="E14" i="13" s="1"/>
  <c r="A13" i="13"/>
  <c r="E13" i="13" s="1"/>
  <c r="A12" i="13"/>
  <c r="E12" i="13" s="1"/>
  <c r="A11" i="13"/>
  <c r="E11" i="13" s="1"/>
  <c r="A10" i="13"/>
  <c r="E10" i="13" s="1"/>
  <c r="A9" i="13"/>
  <c r="E9" i="13" s="1"/>
  <c r="A8" i="13"/>
  <c r="E8" i="13" s="1"/>
  <c r="A7" i="13"/>
  <c r="E7" i="13" s="1"/>
  <c r="A6" i="13"/>
  <c r="E6" i="13" s="1"/>
  <c r="A5" i="13"/>
  <c r="E5" i="13" s="1"/>
  <c r="A4" i="13"/>
  <c r="E4" i="13" s="1"/>
  <c r="A3" i="13"/>
  <c r="E3" i="13" s="1"/>
  <c r="A2" i="13"/>
  <c r="G7" i="14"/>
  <c r="G15" i="14"/>
  <c r="G23" i="14"/>
  <c r="G31" i="14"/>
  <c r="G39" i="14"/>
  <c r="G47" i="14"/>
  <c r="G55" i="14"/>
  <c r="G63" i="14"/>
  <c r="G71" i="14"/>
  <c r="H7" i="14"/>
  <c r="G8" i="14"/>
  <c r="H15" i="14"/>
  <c r="G16" i="14"/>
  <c r="H23" i="14"/>
  <c r="G24" i="14"/>
  <c r="H8" i="14"/>
  <c r="G9" i="14"/>
  <c r="H16" i="14"/>
  <c r="G17" i="14"/>
  <c r="H24" i="14"/>
  <c r="G25" i="14"/>
  <c r="G33" i="14"/>
  <c r="G41" i="14"/>
  <c r="G49" i="14"/>
  <c r="G57" i="14"/>
  <c r="G65" i="14"/>
  <c r="G73" i="14"/>
  <c r="G81" i="14"/>
  <c r="H9" i="14"/>
  <c r="G10" i="14"/>
  <c r="H17" i="14"/>
  <c r="G18" i="14"/>
  <c r="H25" i="14"/>
  <c r="G26" i="14"/>
  <c r="H33" i="14"/>
  <c r="G34" i="14"/>
  <c r="H41" i="14"/>
  <c r="G42" i="14"/>
  <c r="H49" i="14"/>
  <c r="G50" i="14"/>
  <c r="H57" i="14"/>
  <c r="G58" i="14"/>
  <c r="H65" i="14"/>
  <c r="G66" i="14"/>
  <c r="H73" i="14"/>
  <c r="G74" i="14"/>
  <c r="H81" i="14"/>
  <c r="G82" i="14"/>
  <c r="H10" i="14"/>
  <c r="G11" i="14"/>
  <c r="H18" i="14"/>
  <c r="G19" i="14"/>
  <c r="H26" i="14"/>
  <c r="G27" i="14"/>
  <c r="H34" i="14"/>
  <c r="G35" i="14"/>
  <c r="H42" i="14"/>
  <c r="G43" i="14"/>
  <c r="H50" i="14"/>
  <c r="G51" i="14"/>
  <c r="H58" i="14"/>
  <c r="G59" i="14"/>
  <c r="H66" i="14"/>
  <c r="G67" i="14"/>
  <c r="H74" i="14"/>
  <c r="G75" i="14"/>
  <c r="H82" i="14"/>
  <c r="G83" i="14"/>
  <c r="H11" i="14"/>
  <c r="G12" i="14"/>
  <c r="H19" i="14"/>
  <c r="G20" i="14"/>
  <c r="H27" i="14"/>
  <c r="G28" i="14"/>
  <c r="H12" i="14"/>
  <c r="G13" i="14"/>
  <c r="H20" i="14"/>
  <c r="G21" i="14"/>
  <c r="H28" i="14"/>
  <c r="G29" i="14"/>
  <c r="G37" i="14"/>
  <c r="G45" i="14"/>
  <c r="G53" i="14"/>
  <c r="G61" i="14"/>
  <c r="G69" i="14"/>
  <c r="G77" i="14"/>
  <c r="G85" i="14"/>
  <c r="G22" i="14"/>
  <c r="H22" i="14" s="1"/>
  <c r="H29" i="14"/>
  <c r="G36" i="14"/>
  <c r="H36" i="14" s="1"/>
  <c r="H43" i="14"/>
  <c r="G62" i="14"/>
  <c r="H62" i="14" s="1"/>
  <c r="H69" i="14"/>
  <c r="G30" i="14"/>
  <c r="H30" i="14" s="1"/>
  <c r="G48" i="14"/>
  <c r="H48" i="14" s="1"/>
  <c r="G46" i="14"/>
  <c r="H46" i="14" s="1"/>
  <c r="H53" i="14"/>
  <c r="G72" i="14"/>
  <c r="H72" i="14" s="1"/>
  <c r="H31" i="14"/>
  <c r="H39" i="14"/>
  <c r="G44" i="14"/>
  <c r="H44" i="14" s="1"/>
  <c r="H37" i="14"/>
  <c r="G56" i="14"/>
  <c r="H56" i="14" s="1"/>
  <c r="H63" i="14"/>
  <c r="G68" i="14"/>
  <c r="H68" i="14" s="1"/>
  <c r="H75" i="14"/>
  <c r="H83" i="14"/>
  <c r="G92" i="14"/>
  <c r="G100" i="14"/>
  <c r="G108" i="14"/>
  <c r="G116" i="14"/>
  <c r="G124" i="14"/>
  <c r="G132" i="14"/>
  <c r="G140" i="14"/>
  <c r="G32" i="14"/>
  <c r="H32" i="14" s="1"/>
  <c r="H35" i="14"/>
  <c r="G54" i="14"/>
  <c r="H54" i="14" s="1"/>
  <c r="H61" i="14"/>
  <c r="H85" i="14"/>
  <c r="H92" i="14"/>
  <c r="G93" i="14"/>
  <c r="H100" i="14"/>
  <c r="G101" i="14"/>
  <c r="H108" i="14"/>
  <c r="G109" i="14"/>
  <c r="H116" i="14"/>
  <c r="G117" i="14"/>
  <c r="H124" i="14"/>
  <c r="G125" i="14"/>
  <c r="H132" i="14"/>
  <c r="G133" i="14"/>
  <c r="H140" i="14"/>
  <c r="H13" i="14"/>
  <c r="G40" i="14"/>
  <c r="H40" i="14" s="1"/>
  <c r="H47" i="14"/>
  <c r="G52" i="14"/>
  <c r="H52" i="14" s="1"/>
  <c r="H59" i="14"/>
  <c r="G78" i="14"/>
  <c r="H78" i="14" s="1"/>
  <c r="G87" i="14"/>
  <c r="H93" i="14"/>
  <c r="G94" i="14"/>
  <c r="H101" i="14"/>
  <c r="G102" i="14"/>
  <c r="H109" i="14"/>
  <c r="G110" i="14"/>
  <c r="H117" i="14"/>
  <c r="G118" i="14"/>
  <c r="H125" i="14"/>
  <c r="G126" i="14"/>
  <c r="H133" i="14"/>
  <c r="G134" i="14"/>
  <c r="G142" i="14"/>
  <c r="G84" i="14"/>
  <c r="H84" i="14" s="1"/>
  <c r="G89" i="14"/>
  <c r="G106" i="14"/>
  <c r="G119" i="14"/>
  <c r="G123" i="14"/>
  <c r="H123" i="14" s="1"/>
  <c r="H126" i="14"/>
  <c r="G136" i="14"/>
  <c r="G145" i="14"/>
  <c r="G153" i="14"/>
  <c r="G161" i="14"/>
  <c r="G169" i="14"/>
  <c r="G177" i="14"/>
  <c r="H51" i="14"/>
  <c r="G64" i="14"/>
  <c r="H64" i="14" s="1"/>
  <c r="G70" i="14"/>
  <c r="H70" i="14" s="1"/>
  <c r="H87" i="14"/>
  <c r="H89" i="14"/>
  <c r="G95" i="14"/>
  <c r="G99" i="14"/>
  <c r="H99" i="14" s="1"/>
  <c r="H102" i="14"/>
  <c r="H106" i="14"/>
  <c r="G112" i="14"/>
  <c r="H119" i="14"/>
  <c r="G129" i="14"/>
  <c r="H136" i="14"/>
  <c r="G144" i="14"/>
  <c r="H145" i="14"/>
  <c r="G146" i="14"/>
  <c r="H153" i="14"/>
  <c r="G154" i="14"/>
  <c r="H161" i="14"/>
  <c r="G162" i="14"/>
  <c r="H169" i="14"/>
  <c r="G170" i="14"/>
  <c r="H177" i="14"/>
  <c r="G178" i="14"/>
  <c r="G76" i="14"/>
  <c r="H76" i="14" s="1"/>
  <c r="G79" i="14"/>
  <c r="G98" i="14"/>
  <c r="G111" i="14"/>
  <c r="G115" i="14"/>
  <c r="H115" i="14" s="1"/>
  <c r="H118" i="14"/>
  <c r="G128" i="14"/>
  <c r="G148" i="14"/>
  <c r="G156" i="14"/>
  <c r="G164" i="14"/>
  <c r="G172" i="14"/>
  <c r="G180" i="14"/>
  <c r="G14" i="14"/>
  <c r="H14" i="14" s="1"/>
  <c r="H77" i="14"/>
  <c r="G90" i="14"/>
  <c r="H21" i="14"/>
  <c r="H90" i="14"/>
  <c r="H95" i="14"/>
  <c r="H111" i="14"/>
  <c r="G113" i="14"/>
  <c r="H113" i="14" s="1"/>
  <c r="G120" i="14"/>
  <c r="G127" i="14"/>
  <c r="H129" i="14"/>
  <c r="G160" i="14"/>
  <c r="H160" i="14" s="1"/>
  <c r="G163" i="14"/>
  <c r="H163" i="14" s="1"/>
  <c r="H170" i="14"/>
  <c r="G173" i="14"/>
  <c r="H180" i="14"/>
  <c r="G189" i="14"/>
  <c r="G197" i="14"/>
  <c r="G205" i="14"/>
  <c r="H79" i="14"/>
  <c r="G88" i="14"/>
  <c r="H88" i="14" s="1"/>
  <c r="H120" i="14"/>
  <c r="H127" i="14"/>
  <c r="H134" i="14"/>
  <c r="H146" i="14"/>
  <c r="G149" i="14"/>
  <c r="H156" i="14"/>
  <c r="G166" i="14"/>
  <c r="H173" i="14"/>
  <c r="H189" i="14"/>
  <c r="G190" i="14"/>
  <c r="H197" i="14"/>
  <c r="G198" i="14"/>
  <c r="H205" i="14"/>
  <c r="G206" i="14"/>
  <c r="G38" i="14"/>
  <c r="H38" i="14" s="1"/>
  <c r="H55" i="14"/>
  <c r="G80" i="14"/>
  <c r="H80" i="14" s="1"/>
  <c r="G91" i="14"/>
  <c r="H91" i="14" s="1"/>
  <c r="G141" i="14"/>
  <c r="H141" i="14" s="1"/>
  <c r="G143" i="14"/>
  <c r="H143" i="14" s="1"/>
  <c r="H149" i="14"/>
  <c r="G159" i="14"/>
  <c r="H166" i="14"/>
  <c r="G176" i="14"/>
  <c r="H176" i="14" s="1"/>
  <c r="G179" i="14"/>
  <c r="H179" i="14" s="1"/>
  <c r="H190" i="14"/>
  <c r="G191" i="14"/>
  <c r="H198" i="14"/>
  <c r="G199" i="14"/>
  <c r="H206" i="14"/>
  <c r="G207" i="14"/>
  <c r="H67" i="14"/>
  <c r="H98" i="14"/>
  <c r="G105" i="14"/>
  <c r="H105" i="14" s="1"/>
  <c r="G107" i="14"/>
  <c r="H107" i="14" s="1"/>
  <c r="G114" i="14"/>
  <c r="G121" i="14"/>
  <c r="G139" i="14"/>
  <c r="H139" i="14" s="1"/>
  <c r="G152" i="14"/>
  <c r="H152" i="14" s="1"/>
  <c r="G155" i="14"/>
  <c r="H155" i="14" s="1"/>
  <c r="H159" i="14"/>
  <c r="H162" i="14"/>
  <c r="G165" i="14"/>
  <c r="H172" i="14"/>
  <c r="H191" i="14"/>
  <c r="G192" i="14"/>
  <c r="H199" i="14"/>
  <c r="G200" i="14"/>
  <c r="H207" i="14"/>
  <c r="G208" i="14"/>
  <c r="H45" i="14"/>
  <c r="H94" i="14"/>
  <c r="G96" i="14"/>
  <c r="H96" i="14" s="1"/>
  <c r="G60" i="14"/>
  <c r="H60" i="14" s="1"/>
  <c r="G86" i="14"/>
  <c r="H110" i="14"/>
  <c r="G151" i="14"/>
  <c r="G103" i="14"/>
  <c r="H103" i="14" s="1"/>
  <c r="H121" i="14"/>
  <c r="H144" i="14"/>
  <c r="G167" i="14"/>
  <c r="H167" i="14" s="1"/>
  <c r="G196" i="14"/>
  <c r="H196" i="14" s="1"/>
  <c r="G219" i="14"/>
  <c r="G227" i="14"/>
  <c r="G235" i="14"/>
  <c r="G243" i="14"/>
  <c r="G251" i="14"/>
  <c r="H71" i="14"/>
  <c r="G97" i="14"/>
  <c r="H97" i="14" s="1"/>
  <c r="H128" i="14"/>
  <c r="H165" i="14"/>
  <c r="G193" i="14"/>
  <c r="H200" i="14"/>
  <c r="G209" i="14"/>
  <c r="H219" i="14"/>
  <c r="G220" i="14"/>
  <c r="H227" i="14"/>
  <c r="G228" i="14"/>
  <c r="H235" i="14"/>
  <c r="G236" i="14"/>
  <c r="H243" i="14"/>
  <c r="G244" i="14"/>
  <c r="H251" i="14"/>
  <c r="G252" i="14"/>
  <c r="G260" i="14"/>
  <c r="G268" i="14"/>
  <c r="G276" i="14"/>
  <c r="G284" i="14"/>
  <c r="G292" i="14"/>
  <c r="G300" i="14"/>
  <c r="G308" i="14"/>
  <c r="G316" i="14"/>
  <c r="G324" i="14"/>
  <c r="G332" i="14"/>
  <c r="G340" i="14"/>
  <c r="G104" i="14"/>
  <c r="H104" i="14" s="1"/>
  <c r="G122" i="14"/>
  <c r="H122" i="14" s="1"/>
  <c r="G135" i="14"/>
  <c r="H135" i="14" s="1"/>
  <c r="G168" i="14"/>
  <c r="H168" i="14" s="1"/>
  <c r="G171" i="14"/>
  <c r="H171" i="14" s="1"/>
  <c r="G182" i="14"/>
  <c r="G184" i="14"/>
  <c r="G186" i="14"/>
  <c r="H193" i="14"/>
  <c r="G202" i="14"/>
  <c r="H209" i="14"/>
  <c r="G212" i="14"/>
  <c r="G213" i="14"/>
  <c r="H220" i="14"/>
  <c r="G221" i="14"/>
  <c r="H228" i="14"/>
  <c r="G229" i="14"/>
  <c r="H236" i="14"/>
  <c r="G237" i="14"/>
  <c r="H244" i="14"/>
  <c r="G245" i="14"/>
  <c r="H252" i="14"/>
  <c r="G253" i="14"/>
  <c r="H260" i="14"/>
  <c r="G261" i="14"/>
  <c r="H268" i="14"/>
  <c r="G269" i="14"/>
  <c r="H276" i="14"/>
  <c r="G277" i="14"/>
  <c r="H284" i="14"/>
  <c r="G285" i="14"/>
  <c r="H292" i="14"/>
  <c r="G293" i="14"/>
  <c r="H300" i="14"/>
  <c r="G301" i="14"/>
  <c r="H308" i="14"/>
  <c r="G309" i="14"/>
  <c r="H316" i="14"/>
  <c r="G317" i="14"/>
  <c r="H324" i="14"/>
  <c r="G325" i="14"/>
  <c r="G137" i="14"/>
  <c r="H137" i="14" s="1"/>
  <c r="G147" i="14"/>
  <c r="H147" i="14" s="1"/>
  <c r="G158" i="14"/>
  <c r="G175" i="14"/>
  <c r="H192" i="14"/>
  <c r="G201" i="14"/>
  <c r="H208" i="14"/>
  <c r="G216" i="14"/>
  <c r="G224" i="14"/>
  <c r="G232" i="14"/>
  <c r="G240" i="14"/>
  <c r="G248" i="14"/>
  <c r="G256" i="14"/>
  <c r="G264" i="14"/>
  <c r="G272" i="14"/>
  <c r="G280" i="14"/>
  <c r="G288" i="14"/>
  <c r="G296" i="14"/>
  <c r="G304" i="14"/>
  <c r="G312" i="14"/>
  <c r="G320" i="14"/>
  <c r="G328" i="14"/>
  <c r="G336" i="14"/>
  <c r="G157" i="14"/>
  <c r="G174" i="14"/>
  <c r="H184" i="14"/>
  <c r="G195" i="14"/>
  <c r="H202" i="14"/>
  <c r="H212" i="14"/>
  <c r="G214" i="14"/>
  <c r="H221" i="14"/>
  <c r="G230" i="14"/>
  <c r="H237" i="14"/>
  <c r="G246" i="14"/>
  <c r="H253" i="14"/>
  <c r="G258" i="14"/>
  <c r="G275" i="14"/>
  <c r="H275" i="14" s="1"/>
  <c r="G278" i="14"/>
  <c r="H285" i="14"/>
  <c r="G295" i="14"/>
  <c r="H295" i="14" s="1"/>
  <c r="G305" i="14"/>
  <c r="H312" i="14"/>
  <c r="G322" i="14"/>
  <c r="H86" i="14"/>
  <c r="G130" i="14"/>
  <c r="H130" i="14" s="1"/>
  <c r="H142" i="14"/>
  <c r="G150" i="14"/>
  <c r="H150" i="14" s="1"/>
  <c r="H157" i="14"/>
  <c r="H174" i="14"/>
  <c r="G188" i="14"/>
  <c r="H188" i="14" s="1"/>
  <c r="H195" i="14"/>
  <c r="H214" i="14"/>
  <c r="G223" i="14"/>
  <c r="H223" i="14" s="1"/>
  <c r="H230" i="14"/>
  <c r="G239" i="14"/>
  <c r="H239" i="14" s="1"/>
  <c r="H246" i="14"/>
  <c r="G255" i="14"/>
  <c r="H255" i="14" s="1"/>
  <c r="H258" i="14"/>
  <c r="H261" i="14"/>
  <c r="G271" i="14"/>
  <c r="H271" i="14" s="1"/>
  <c r="H278" i="14"/>
  <c r="G281" i="14"/>
  <c r="H288" i="14"/>
  <c r="G298" i="14"/>
  <c r="H305" i="14"/>
  <c r="G315" i="14"/>
  <c r="H315" i="14" s="1"/>
  <c r="G318" i="14"/>
  <c r="H322" i="14"/>
  <c r="H325" i="14"/>
  <c r="G131" i="14"/>
  <c r="H131" i="14" s="1"/>
  <c r="H151" i="14"/>
  <c r="H158" i="14"/>
  <c r="H175" i="14"/>
  <c r="G181" i="14"/>
  <c r="G185" i="14"/>
  <c r="H185" i="14" s="1"/>
  <c r="G210" i="14"/>
  <c r="H216" i="14"/>
  <c r="G225" i="14"/>
  <c r="H232" i="14"/>
  <c r="G241" i="14"/>
  <c r="H248" i="14"/>
  <c r="G257" i="14"/>
  <c r="H264" i="14"/>
  <c r="G274" i="14"/>
  <c r="H281" i="14"/>
  <c r="G291" i="14"/>
  <c r="H291" i="14" s="1"/>
  <c r="G294" i="14"/>
  <c r="H298" i="14"/>
  <c r="H301" i="14"/>
  <c r="G311" i="14"/>
  <c r="H311" i="14" s="1"/>
  <c r="H318" i="14"/>
  <c r="H112" i="14"/>
  <c r="H154" i="14"/>
  <c r="G204" i="14"/>
  <c r="H204" i="14" s="1"/>
  <c r="G215" i="14"/>
  <c r="H215" i="14" s="1"/>
  <c r="G231" i="14"/>
  <c r="H231" i="14" s="1"/>
  <c r="G247" i="14"/>
  <c r="H247" i="14" s="1"/>
  <c r="G266" i="14"/>
  <c r="G283" i="14"/>
  <c r="H283" i="14" s="1"/>
  <c r="G286" i="14"/>
  <c r="H293" i="14"/>
  <c r="G303" i="14"/>
  <c r="H303" i="14" s="1"/>
  <c r="G313" i="14"/>
  <c r="H320" i="14"/>
  <c r="H332" i="14"/>
  <c r="H181" i="14"/>
  <c r="G203" i="14"/>
  <c r="H203" i="14" s="1"/>
  <c r="H210" i="14"/>
  <c r="G218" i="14"/>
  <c r="H218" i="14" s="1"/>
  <c r="H225" i="14"/>
  <c r="G250" i="14"/>
  <c r="H250" i="14" s="1"/>
  <c r="H257" i="14"/>
  <c r="H274" i="14"/>
  <c r="H277" i="14"/>
  <c r="H294" i="14"/>
  <c r="G297" i="14"/>
  <c r="G314" i="14"/>
  <c r="H328" i="14"/>
  <c r="G334" i="14"/>
  <c r="H340" i="14"/>
  <c r="G342" i="14"/>
  <c r="G350" i="14"/>
  <c r="G358" i="14"/>
  <c r="G366" i="14"/>
  <c r="H182" i="14"/>
  <c r="G211" i="14"/>
  <c r="H211" i="14" s="1"/>
  <c r="G222" i="14"/>
  <c r="H222" i="14" s="1"/>
  <c r="H229" i="14"/>
  <c r="G254" i="14"/>
  <c r="H254" i="14" s="1"/>
  <c r="G263" i="14"/>
  <c r="H263" i="14" s="1"/>
  <c r="H280" i="14"/>
  <c r="H297" i="14"/>
  <c r="H314" i="14"/>
  <c r="H317" i="14"/>
  <c r="H334" i="14"/>
  <c r="G339" i="14"/>
  <c r="H339" i="14" s="1"/>
  <c r="H342" i="14"/>
  <c r="G343" i="14"/>
  <c r="H350" i="14"/>
  <c r="G351" i="14"/>
  <c r="H358" i="14"/>
  <c r="G359" i="14"/>
  <c r="H366" i="14"/>
  <c r="G367" i="14"/>
  <c r="H186" i="14"/>
  <c r="H213" i="14"/>
  <c r="G238" i="14"/>
  <c r="H238" i="14" s="1"/>
  <c r="H245" i="14"/>
  <c r="G273" i="14"/>
  <c r="H273" i="14" s="1"/>
  <c r="G290" i="14"/>
  <c r="H290" i="14" s="1"/>
  <c r="G307" i="14"/>
  <c r="H307" i="14" s="1"/>
  <c r="G310" i="14"/>
  <c r="H310" i="14" s="1"/>
  <c r="G321" i="14"/>
  <c r="G323" i="14"/>
  <c r="H323" i="14" s="1"/>
  <c r="G329" i="14"/>
  <c r="H329" i="14" s="1"/>
  <c r="H336" i="14"/>
  <c r="G347" i="14"/>
  <c r="G355" i="14"/>
  <c r="G363" i="14"/>
  <c r="G371" i="14"/>
  <c r="H178" i="14"/>
  <c r="G194" i="14"/>
  <c r="H201" i="14"/>
  <c r="G217" i="14"/>
  <c r="H224" i="14"/>
  <c r="G249" i="14"/>
  <c r="H256" i="14"/>
  <c r="G259" i="14"/>
  <c r="H259" i="14" s="1"/>
  <c r="G262" i="14"/>
  <c r="G279" i="14"/>
  <c r="H279" i="14" s="1"/>
  <c r="H296" i="14"/>
  <c r="H313" i="14"/>
  <c r="H321" i="14"/>
  <c r="G335" i="14"/>
  <c r="H335" i="14" s="1"/>
  <c r="H347" i="14"/>
  <c r="G348" i="14"/>
  <c r="H355" i="14"/>
  <c r="G356" i="14"/>
  <c r="H363" i="14"/>
  <c r="G364" i="14"/>
  <c r="H371" i="14"/>
  <c r="G138" i="14"/>
  <c r="H138" i="14" s="1"/>
  <c r="G187" i="14"/>
  <c r="H187" i="14" s="1"/>
  <c r="G242" i="14"/>
  <c r="H242" i="14" s="1"/>
  <c r="H249" i="14"/>
  <c r="H262" i="14"/>
  <c r="G302" i="14"/>
  <c r="H302" i="14" s="1"/>
  <c r="G319" i="14"/>
  <c r="H319" i="14" s="1"/>
  <c r="G331" i="14"/>
  <c r="H331" i="14" s="1"/>
  <c r="G341" i="14"/>
  <c r="H341" i="14" s="1"/>
  <c r="H348" i="14"/>
  <c r="G357" i="14"/>
  <c r="H357" i="14" s="1"/>
  <c r="H364" i="14"/>
  <c r="G382" i="14"/>
  <c r="G390" i="14"/>
  <c r="G398" i="14"/>
  <c r="H240" i="14"/>
  <c r="H266" i="14"/>
  <c r="G289" i="14"/>
  <c r="G338" i="14"/>
  <c r="H269" i="14"/>
  <c r="H286" i="14"/>
  <c r="H343" i="14"/>
  <c r="G352" i="14"/>
  <c r="H359" i="14"/>
  <c r="G368" i="14"/>
  <c r="G374" i="14"/>
  <c r="G375" i="14"/>
  <c r="H382" i="14"/>
  <c r="G383" i="14"/>
  <c r="H390" i="14"/>
  <c r="G391" i="14"/>
  <c r="H398" i="14"/>
  <c r="G399" i="14"/>
  <c r="G330" i="14"/>
  <c r="H148" i="14"/>
  <c r="H309" i="14"/>
  <c r="G337" i="14"/>
  <c r="G345" i="14"/>
  <c r="H352" i="14"/>
  <c r="G361" i="14"/>
  <c r="H368" i="14"/>
  <c r="G373" i="14"/>
  <c r="H373" i="14" s="1"/>
  <c r="H374" i="14"/>
  <c r="H375" i="14"/>
  <c r="G376" i="14"/>
  <c r="H383" i="14"/>
  <c r="G384" i="14"/>
  <c r="H391" i="14"/>
  <c r="G392" i="14"/>
  <c r="H399" i="14"/>
  <c r="G400" i="14"/>
  <c r="G183" i="14"/>
  <c r="G333" i="14"/>
  <c r="G344" i="14"/>
  <c r="G270" i="14"/>
  <c r="H270" i="14" s="1"/>
  <c r="G287" i="14"/>
  <c r="H287" i="14" s="1"/>
  <c r="H304" i="14"/>
  <c r="H337" i="14"/>
  <c r="H345" i="14"/>
  <c r="G354" i="14"/>
  <c r="H354" i="14" s="1"/>
  <c r="H361" i="14"/>
  <c r="G370" i="14"/>
  <c r="H370" i="14" s="1"/>
  <c r="H376" i="14"/>
  <c r="G377" i="14"/>
  <c r="H384" i="14"/>
  <c r="G385" i="14"/>
  <c r="H392" i="14"/>
  <c r="G393" i="14"/>
  <c r="H400" i="14"/>
  <c r="G401" i="14"/>
  <c r="H114" i="14"/>
  <c r="H194" i="14"/>
  <c r="H217" i="14"/>
  <c r="G265" i="14"/>
  <c r="H265" i="14" s="1"/>
  <c r="G282" i="14"/>
  <c r="H282" i="14" s="1"/>
  <c r="G299" i="14"/>
  <c r="H299" i="14" s="1"/>
  <c r="G326" i="14"/>
  <c r="H326" i="14" s="1"/>
  <c r="G349" i="14"/>
  <c r="H349" i="14" s="1"/>
  <c r="H356" i="14"/>
  <c r="G365" i="14"/>
  <c r="H365" i="14" s="1"/>
  <c r="G372" i="14"/>
  <c r="H377" i="14"/>
  <c r="G378" i="14"/>
  <c r="H385" i="14"/>
  <c r="G386" i="14"/>
  <c r="H393" i="14"/>
  <c r="G394" i="14"/>
  <c r="H401" i="14"/>
  <c r="G402" i="14"/>
  <c r="G233" i="14"/>
  <c r="G306" i="14"/>
  <c r="H183" i="14"/>
  <c r="G226" i="14"/>
  <c r="H226" i="14" s="1"/>
  <c r="H233" i="14"/>
  <c r="H272" i="14"/>
  <c r="H289" i="14"/>
  <c r="H306" i="14"/>
  <c r="H330" i="14"/>
  <c r="H333" i="14"/>
  <c r="H338" i="14"/>
  <c r="H344" i="14"/>
  <c r="G353" i="14"/>
  <c r="G369" i="14"/>
  <c r="G380" i="14"/>
  <c r="G388" i="14"/>
  <c r="G396" i="14"/>
  <c r="H164" i="14"/>
  <c r="G234" i="14"/>
  <c r="H234" i="14" s="1"/>
  <c r="H241" i="14"/>
  <c r="G387" i="14"/>
  <c r="H387" i="14" s="1"/>
  <c r="G362" i="14"/>
  <c r="H362" i="14" s="1"/>
  <c r="H369" i="14"/>
  <c r="G389" i="14"/>
  <c r="H389" i="14" s="1"/>
  <c r="H396" i="14"/>
  <c r="G397" i="14"/>
  <c r="H397" i="14" s="1"/>
  <c r="G379" i="14"/>
  <c r="H379" i="14" s="1"/>
  <c r="H386" i="14"/>
  <c r="H351" i="14"/>
  <c r="G360" i="14"/>
  <c r="H360" i="14" s="1"/>
  <c r="H367" i="14"/>
  <c r="G395" i="14"/>
  <c r="H395" i="14" s="1"/>
  <c r="H402" i="14"/>
  <c r="H372" i="14"/>
  <c r="H394" i="14"/>
  <c r="G327" i="14"/>
  <c r="H327" i="14" s="1"/>
  <c r="G346" i="14"/>
  <c r="H346" i="14" s="1"/>
  <c r="H353" i="14"/>
  <c r="G381" i="14"/>
  <c r="H381" i="14" s="1"/>
  <c r="H388" i="14"/>
  <c r="H378" i="14"/>
  <c r="G267" i="14"/>
  <c r="H267" i="14" s="1"/>
  <c r="H380" i="14"/>
  <c r="G3" i="14"/>
  <c r="H3" i="14"/>
  <c r="G4" i="14"/>
  <c r="H4" i="14"/>
  <c r="G5" i="14"/>
  <c r="H5" i="14"/>
  <c r="G6" i="14"/>
  <c r="H6" i="14"/>
  <c r="G2" i="14"/>
  <c r="H2" i="14" s="1"/>
  <c r="K380" i="14" l="1"/>
  <c r="K267" i="14"/>
  <c r="K378" i="14"/>
  <c r="K388" i="14"/>
  <c r="K381" i="14"/>
  <c r="K353" i="14"/>
  <c r="K346" i="14"/>
  <c r="K327" i="14"/>
  <c r="K394" i="14"/>
  <c r="K372" i="14"/>
  <c r="K402" i="14"/>
  <c r="K395" i="14"/>
  <c r="K367" i="14"/>
  <c r="K360" i="14"/>
  <c r="K351" i="14"/>
  <c r="K386" i="14"/>
  <c r="K379" i="14"/>
  <c r="K397" i="14"/>
  <c r="K396" i="14"/>
  <c r="K389" i="14"/>
  <c r="K369" i="14"/>
  <c r="K362" i="14"/>
  <c r="K387" i="14"/>
  <c r="K241" i="14"/>
  <c r="K234" i="14"/>
  <c r="K164" i="14"/>
  <c r="K344" i="14"/>
  <c r="K338" i="14"/>
  <c r="K333" i="14"/>
  <c r="K330" i="14"/>
  <c r="K306" i="14"/>
  <c r="K289" i="14"/>
  <c r="K272" i="14"/>
  <c r="K233" i="14"/>
  <c r="K226" i="14"/>
  <c r="K183" i="14"/>
  <c r="K401" i="14"/>
  <c r="K393" i="14"/>
  <c r="K385" i="14"/>
  <c r="K377" i="14"/>
  <c r="K365" i="14"/>
  <c r="K356" i="14"/>
  <c r="K349" i="14"/>
  <c r="K326" i="14"/>
  <c r="K299" i="14"/>
  <c r="K282" i="14"/>
  <c r="K265" i="14"/>
  <c r="K217" i="14"/>
  <c r="K194" i="14"/>
  <c r="K114" i="14"/>
  <c r="K400" i="14"/>
  <c r="K392" i="14"/>
  <c r="K384" i="14"/>
  <c r="K376" i="14"/>
  <c r="K370" i="14"/>
  <c r="K361" i="14"/>
  <c r="K354" i="14"/>
  <c r="K345" i="14"/>
  <c r="K337" i="14"/>
  <c r="K304" i="14"/>
  <c r="K287" i="14"/>
  <c r="K270" i="14"/>
  <c r="K399" i="14"/>
  <c r="K391" i="14"/>
  <c r="K383" i="14"/>
  <c r="K375" i="14"/>
  <c r="K374" i="14"/>
  <c r="K373" i="14"/>
  <c r="K368" i="14"/>
  <c r="K352" i="14"/>
  <c r="K309" i="14"/>
  <c r="K148" i="14"/>
  <c r="K398" i="14"/>
  <c r="K390" i="14"/>
  <c r="K382" i="14"/>
  <c r="K359" i="14"/>
  <c r="K343" i="14"/>
  <c r="K286" i="14"/>
  <c r="K269" i="14"/>
  <c r="K266" i="14"/>
  <c r="K240" i="14"/>
  <c r="K364" i="14"/>
  <c r="K357" i="14"/>
  <c r="K348" i="14"/>
  <c r="K341" i="14"/>
  <c r="K331" i="14"/>
  <c r="K319" i="14"/>
  <c r="K302" i="14"/>
  <c r="K262" i="14"/>
  <c r="K249" i="14"/>
  <c r="K242" i="14"/>
  <c r="K187" i="14"/>
  <c r="K138" i="14"/>
  <c r="K371" i="14"/>
  <c r="K363" i="14"/>
  <c r="K355" i="14"/>
  <c r="K347" i="14"/>
  <c r="K335" i="14"/>
  <c r="K321" i="14"/>
  <c r="K313" i="14"/>
  <c r="K296" i="14"/>
  <c r="K279" i="14"/>
  <c r="K259" i="14"/>
  <c r="K256" i="14"/>
  <c r="K224" i="14"/>
  <c r="K201" i="14"/>
  <c r="K178" i="14"/>
  <c r="K336" i="14"/>
  <c r="K329" i="14"/>
  <c r="K323" i="14"/>
  <c r="K310" i="14"/>
  <c r="K307" i="14"/>
  <c r="K290" i="14"/>
  <c r="K273" i="14"/>
  <c r="K245" i="14"/>
  <c r="K238" i="14"/>
  <c r="K213" i="14"/>
  <c r="K186" i="14"/>
  <c r="K366" i="14"/>
  <c r="K358" i="14"/>
  <c r="K350" i="14"/>
  <c r="K342" i="14"/>
  <c r="K339" i="14"/>
  <c r="K334" i="14"/>
  <c r="K317" i="14"/>
  <c r="K314" i="14"/>
  <c r="K297" i="14"/>
  <c r="K280" i="14"/>
  <c r="K263" i="14"/>
  <c r="K254" i="14"/>
  <c r="K229" i="14"/>
  <c r="K222" i="14"/>
  <c r="K211" i="14"/>
  <c r="K182" i="14"/>
  <c r="K340" i="14"/>
  <c r="K328" i="14"/>
  <c r="K294" i="14"/>
  <c r="K277" i="14"/>
  <c r="K274" i="14"/>
  <c r="K257" i="14"/>
  <c r="K250" i="14"/>
  <c r="K225" i="14"/>
  <c r="K218" i="14"/>
  <c r="K210" i="14"/>
  <c r="K203" i="14"/>
  <c r="K181" i="14"/>
  <c r="K332" i="14"/>
  <c r="K320" i="14"/>
  <c r="K303" i="14"/>
  <c r="K293" i="14"/>
  <c r="K283" i="14"/>
  <c r="K247" i="14"/>
  <c r="K231" i="14"/>
  <c r="K215" i="14"/>
  <c r="K204" i="14"/>
  <c r="K154" i="14"/>
  <c r="K112" i="14"/>
  <c r="K318" i="14"/>
  <c r="K311" i="14"/>
  <c r="K301" i="14"/>
  <c r="K298" i="14"/>
  <c r="K291" i="14"/>
  <c r="K281" i="14"/>
  <c r="K264" i="14"/>
  <c r="K248" i="14"/>
  <c r="K232" i="14"/>
  <c r="K216" i="14"/>
  <c r="K185" i="14"/>
  <c r="K175" i="14"/>
  <c r="K158" i="14"/>
  <c r="K151" i="14"/>
  <c r="K131" i="14"/>
  <c r="K325" i="14"/>
  <c r="K322" i="14"/>
  <c r="K315" i="14"/>
  <c r="K305" i="14"/>
  <c r="K288" i="14"/>
  <c r="K278" i="14"/>
  <c r="K271" i="14"/>
  <c r="K261" i="14"/>
  <c r="K258" i="14"/>
  <c r="K255" i="14"/>
  <c r="K246" i="14"/>
  <c r="K239" i="14"/>
  <c r="K230" i="14"/>
  <c r="K223" i="14"/>
  <c r="K214" i="14"/>
  <c r="K195" i="14"/>
  <c r="K188" i="14"/>
  <c r="K174" i="14"/>
  <c r="K157" i="14"/>
  <c r="K150" i="14"/>
  <c r="K142" i="14"/>
  <c r="K130" i="14"/>
  <c r="K86" i="14"/>
  <c r="K312" i="14"/>
  <c r="K295" i="14"/>
  <c r="K285" i="14"/>
  <c r="K275" i="14"/>
  <c r="K253" i="14"/>
  <c r="K237" i="14"/>
  <c r="K221" i="14"/>
  <c r="K212" i="14"/>
  <c r="K202" i="14"/>
  <c r="K184" i="14"/>
  <c r="K208" i="14"/>
  <c r="K192" i="14"/>
  <c r="K147" i="14"/>
  <c r="K137" i="14"/>
  <c r="K324" i="14"/>
  <c r="K316" i="14"/>
  <c r="K308" i="14"/>
  <c r="K300" i="14"/>
  <c r="K292" i="14"/>
  <c r="K284" i="14"/>
  <c r="K276" i="14"/>
  <c r="K268" i="14"/>
  <c r="K260" i="14"/>
  <c r="K252" i="14"/>
  <c r="K244" i="14"/>
  <c r="K236" i="14"/>
  <c r="K228" i="14"/>
  <c r="K220" i="14"/>
  <c r="K209" i="14"/>
  <c r="K193" i="14"/>
  <c r="K171" i="14"/>
  <c r="K168" i="14"/>
  <c r="K135" i="14"/>
  <c r="K122" i="14"/>
  <c r="K104" i="14"/>
  <c r="K251" i="14"/>
  <c r="K243" i="14"/>
  <c r="K235" i="14"/>
  <c r="K227" i="14"/>
  <c r="K219" i="14"/>
  <c r="K200" i="14"/>
  <c r="K165" i="14"/>
  <c r="K128" i="14"/>
  <c r="K97" i="14"/>
  <c r="K71" i="14"/>
  <c r="K196" i="14"/>
  <c r="K167" i="14"/>
  <c r="K144" i="14"/>
  <c r="K121" i="14"/>
  <c r="K103" i="14"/>
  <c r="K110" i="14"/>
  <c r="K60" i="14"/>
  <c r="K96" i="14"/>
  <c r="K94" i="14"/>
  <c r="K45" i="14"/>
  <c r="K207" i="14"/>
  <c r="K199" i="14"/>
  <c r="K191" i="14"/>
  <c r="K172" i="14"/>
  <c r="K162" i="14"/>
  <c r="K159" i="14"/>
  <c r="K155" i="14"/>
  <c r="K152" i="14"/>
  <c r="K139" i="14"/>
  <c r="K107" i="14"/>
  <c r="K105" i="14"/>
  <c r="K98" i="14"/>
  <c r="K67" i="14"/>
  <c r="K206" i="14"/>
  <c r="K198" i="14"/>
  <c r="K190" i="14"/>
  <c r="K179" i="14"/>
  <c r="K176" i="14"/>
  <c r="K166" i="14"/>
  <c r="K149" i="14"/>
  <c r="K143" i="14"/>
  <c r="K141" i="14"/>
  <c r="K91" i="14"/>
  <c r="K80" i="14"/>
  <c r="K55" i="14"/>
  <c r="K38" i="14"/>
  <c r="K205" i="14"/>
  <c r="K197" i="14"/>
  <c r="K189" i="14"/>
  <c r="K173" i="14"/>
  <c r="K156" i="14"/>
  <c r="K146" i="14"/>
  <c r="K134" i="14"/>
  <c r="K127" i="14"/>
  <c r="K120" i="14"/>
  <c r="K88" i="14"/>
  <c r="K79" i="14"/>
  <c r="K180" i="14"/>
  <c r="K170" i="14"/>
  <c r="K163" i="14"/>
  <c r="K160" i="14"/>
  <c r="K129" i="14"/>
  <c r="K113" i="14"/>
  <c r="K111" i="14"/>
  <c r="K95" i="14"/>
  <c r="K90" i="14"/>
  <c r="K21" i="14"/>
  <c r="K77" i="14"/>
  <c r="K14" i="14"/>
  <c r="K118" i="14"/>
  <c r="K115" i="14"/>
  <c r="K76" i="14"/>
  <c r="K177" i="14"/>
  <c r="K169" i="14"/>
  <c r="K161" i="14"/>
  <c r="K153" i="14"/>
  <c r="K145" i="14"/>
  <c r="K136" i="14"/>
  <c r="K119" i="14"/>
  <c r="K106" i="14"/>
  <c r="K102" i="14"/>
  <c r="K99" i="14"/>
  <c r="K89" i="14"/>
  <c r="K87" i="14"/>
  <c r="K70" i="14"/>
  <c r="K64" i="14"/>
  <c r="K51" i="14"/>
  <c r="K126" i="14"/>
  <c r="K123" i="14"/>
  <c r="K84" i="14"/>
  <c r="K133" i="14"/>
  <c r="K125" i="14"/>
  <c r="K117" i="14"/>
  <c r="K109" i="14"/>
  <c r="K101" i="14"/>
  <c r="K93" i="14"/>
  <c r="K78" i="14"/>
  <c r="K59" i="14"/>
  <c r="K52" i="14"/>
  <c r="K47" i="14"/>
  <c r="K40" i="14"/>
  <c r="K13" i="14"/>
  <c r="K140" i="14"/>
  <c r="K132" i="14"/>
  <c r="K124" i="14"/>
  <c r="K116" i="14"/>
  <c r="K108" i="14"/>
  <c r="K100" i="14"/>
  <c r="K92" i="14"/>
  <c r="K85" i="14"/>
  <c r="K61" i="14"/>
  <c r="K54" i="14"/>
  <c r="K35" i="14"/>
  <c r="K32" i="14"/>
  <c r="K83" i="14"/>
  <c r="K75" i="14"/>
  <c r="K68" i="14"/>
  <c r="K63" i="14"/>
  <c r="K56" i="14"/>
  <c r="K37" i="14"/>
  <c r="K44" i="14"/>
  <c r="K39" i="14"/>
  <c r="K31" i="14"/>
  <c r="K72" i="14"/>
  <c r="K53" i="14"/>
  <c r="K46" i="14"/>
  <c r="K48" i="14"/>
  <c r="K30" i="14"/>
  <c r="K69" i="14"/>
  <c r="K62" i="14"/>
  <c r="K43" i="14"/>
  <c r="K36" i="14"/>
  <c r="K29" i="14"/>
  <c r="K22" i="14"/>
  <c r="K28" i="14"/>
  <c r="K20" i="14"/>
  <c r="K12" i="14"/>
  <c r="K27" i="14"/>
  <c r="K19" i="14"/>
  <c r="K11" i="14"/>
  <c r="K82" i="14"/>
  <c r="K74" i="14"/>
  <c r="K66" i="14"/>
  <c r="K58" i="14"/>
  <c r="K50" i="14"/>
  <c r="K42" i="14"/>
  <c r="K34" i="14"/>
  <c r="K26" i="14"/>
  <c r="K18" i="14"/>
  <c r="K10" i="14"/>
  <c r="K81" i="14"/>
  <c r="K73" i="14"/>
  <c r="K65" i="14"/>
  <c r="K57" i="14"/>
  <c r="K49" i="14"/>
  <c r="K41" i="14"/>
  <c r="K33" i="14"/>
  <c r="K25" i="14"/>
  <c r="K17" i="14"/>
  <c r="K9" i="14"/>
  <c r="K24" i="14"/>
  <c r="K16" i="14"/>
  <c r="K8" i="14"/>
  <c r="K23" i="14"/>
  <c r="K15" i="14"/>
  <c r="K7" i="14"/>
  <c r="K3" i="14"/>
  <c r="J3" i="14"/>
  <c r="K4" i="14"/>
  <c r="K6" i="14"/>
  <c r="E16" i="14"/>
  <c r="E5" i="14"/>
  <c r="K5" i="14" s="1"/>
  <c r="E13" i="14"/>
  <c r="E21" i="14"/>
  <c r="E29" i="14"/>
  <c r="E38" i="14"/>
  <c r="E54" i="14"/>
  <c r="E62" i="14"/>
  <c r="E19" i="14"/>
  <c r="E27" i="14"/>
  <c r="E31" i="14"/>
  <c r="E52" i="14"/>
  <c r="E60" i="14"/>
  <c r="E35" i="14"/>
  <c r="E40" i="14"/>
  <c r="E55" i="14"/>
  <c r="S3" i="14"/>
  <c r="E58" i="14"/>
  <c r="E65" i="14"/>
  <c r="E69" i="14"/>
  <c r="E73" i="14"/>
  <c r="E77" i="14"/>
  <c r="E81" i="14"/>
  <c r="E85" i="14"/>
  <c r="E89" i="14"/>
  <c r="E94" i="14"/>
  <c r="E96" i="14"/>
  <c r="E98" i="14"/>
  <c r="E100" i="14"/>
  <c r="E102" i="14"/>
  <c r="E104" i="14"/>
  <c r="E50" i="14"/>
  <c r="E63" i="14"/>
  <c r="E67" i="14"/>
  <c r="E71" i="14"/>
  <c r="E75" i="14"/>
  <c r="E79" i="14"/>
  <c r="E83" i="14"/>
  <c r="E87" i="14"/>
  <c r="E91" i="14"/>
  <c r="E173" i="14"/>
  <c r="E105" i="14"/>
  <c r="E164" i="14"/>
  <c r="E166" i="14"/>
  <c r="E168" i="14"/>
  <c r="E174" i="14"/>
  <c r="E182" i="14"/>
  <c r="E190" i="14"/>
  <c r="E207" i="14"/>
  <c r="E209" i="14"/>
  <c r="E211" i="14"/>
  <c r="E213" i="14"/>
  <c r="E215" i="14"/>
  <c r="E217" i="14"/>
  <c r="E219" i="14"/>
  <c r="E221" i="14"/>
  <c r="E223" i="14"/>
  <c r="E225" i="14"/>
  <c r="E227" i="14"/>
  <c r="E228" i="14"/>
  <c r="E181" i="14"/>
  <c r="E189" i="14"/>
  <c r="E109" i="14"/>
  <c r="E179" i="14"/>
  <c r="E187" i="14"/>
  <c r="E196" i="14"/>
  <c r="E204" i="14"/>
  <c r="E170" i="14"/>
  <c r="E178" i="14"/>
  <c r="E186" i="14"/>
  <c r="E193" i="14"/>
  <c r="E201" i="14"/>
  <c r="E177" i="14"/>
  <c r="E185" i="14"/>
  <c r="E293" i="14"/>
  <c r="E266" i="14"/>
  <c r="E265" i="14"/>
  <c r="E334" i="14"/>
  <c r="E335" i="14"/>
  <c r="E323" i="14"/>
  <c r="E245" i="14"/>
  <c r="E329" i="14"/>
  <c r="E346" i="14"/>
  <c r="E354" i="14"/>
  <c r="E337" i="14"/>
  <c r="E336" i="14"/>
  <c r="E343" i="14"/>
  <c r="E325" i="14"/>
  <c r="E333" i="14"/>
  <c r="E389" i="14"/>
  <c r="E369" i="14"/>
  <c r="E373" i="14"/>
  <c r="E377" i="14"/>
  <c r="E381" i="14"/>
  <c r="E385" i="14"/>
  <c r="E344" i="14"/>
  <c r="E352" i="14"/>
  <c r="E350" i="14"/>
  <c r="E390" i="14"/>
  <c r="E348" i="14"/>
  <c r="E357" i="14"/>
  <c r="E370" i="14"/>
  <c r="E378" i="14"/>
  <c r="E386" i="14"/>
  <c r="E391" i="14"/>
  <c r="E399" i="14"/>
  <c r="E401" i="14"/>
  <c r="E394" i="14"/>
  <c r="E402" i="14"/>
  <c r="E374" i="14"/>
  <c r="E382" i="14"/>
  <c r="E395" i="14"/>
  <c r="E38" i="13"/>
  <c r="E46" i="13"/>
  <c r="E55" i="13"/>
  <c r="E73" i="13"/>
  <c r="E81" i="13"/>
  <c r="E66" i="13"/>
  <c r="E58" i="13"/>
  <c r="E44" i="13"/>
  <c r="E52" i="13"/>
  <c r="E75" i="13"/>
  <c r="E64" i="13"/>
  <c r="E72" i="13"/>
  <c r="E80" i="13"/>
  <c r="E77" i="13"/>
  <c r="E84" i="13"/>
  <c r="E86" i="13"/>
  <c r="E88" i="13"/>
  <c r="E90" i="13"/>
  <c r="E92" i="13"/>
  <c r="E94" i="13"/>
  <c r="E96" i="13"/>
  <c r="E98" i="13"/>
  <c r="E100" i="13"/>
  <c r="E102" i="13"/>
  <c r="E104" i="13"/>
  <c r="E106" i="13"/>
  <c r="E108" i="13"/>
  <c r="E110" i="13"/>
  <c r="E112" i="13"/>
  <c r="E114" i="13"/>
  <c r="E116" i="13"/>
  <c r="E71" i="13"/>
  <c r="E79" i="13"/>
  <c r="E117" i="13"/>
  <c r="E162" i="13"/>
  <c r="E132" i="13"/>
  <c r="E169" i="13"/>
  <c r="E179" i="13"/>
  <c r="E182" i="13"/>
  <c r="E183" i="13"/>
  <c r="E128" i="13"/>
  <c r="E122" i="13"/>
  <c r="E143" i="13"/>
  <c r="E147" i="13"/>
  <c r="E129" i="13"/>
  <c r="E174" i="13"/>
  <c r="E186" i="13"/>
  <c r="E176" i="13"/>
  <c r="E172" i="13"/>
  <c r="E188" i="13"/>
  <c r="E216" i="13"/>
  <c r="E253" i="13"/>
  <c r="E296" i="13"/>
  <c r="E303" i="13"/>
  <c r="E291" i="13"/>
  <c r="E299" i="13"/>
  <c r="E328" i="13"/>
  <c r="E335" i="13"/>
  <c r="E336" i="13"/>
  <c r="E364" i="13"/>
  <c r="E255" i="13"/>
  <c r="E257" i="13"/>
  <c r="E259" i="13"/>
  <c r="E261" i="13"/>
  <c r="E263" i="13"/>
  <c r="E265" i="13"/>
  <c r="E267" i="13"/>
  <c r="E269" i="13"/>
  <c r="E271" i="13"/>
  <c r="E273" i="13"/>
  <c r="E275" i="13"/>
  <c r="E277" i="13"/>
  <c r="E279" i="13"/>
  <c r="E281" i="13"/>
  <c r="E283" i="13"/>
  <c r="E285" i="13"/>
  <c r="E287" i="13"/>
  <c r="E289" i="13"/>
  <c r="E297" i="13"/>
  <c r="E320" i="13"/>
  <c r="E332" i="13"/>
  <c r="E342" i="13"/>
  <c r="E341" i="13"/>
  <c r="E388" i="13"/>
  <c r="E292" i="13"/>
  <c r="E300" i="13"/>
  <c r="E305" i="13"/>
  <c r="E307" i="13"/>
  <c r="E309" i="13"/>
  <c r="E311" i="13"/>
  <c r="E313" i="13"/>
  <c r="E317" i="13"/>
  <c r="E321" i="13"/>
  <c r="E325" i="13"/>
  <c r="E329" i="13"/>
  <c r="E333" i="13"/>
  <c r="E318" i="13"/>
  <c r="E322" i="13"/>
  <c r="E326" i="13"/>
  <c r="E330" i="13"/>
  <c r="E334" i="13"/>
  <c r="E357" i="13"/>
  <c r="E361" i="13"/>
  <c r="E365" i="13"/>
  <c r="E369" i="13"/>
  <c r="E373" i="13"/>
  <c r="E377" i="13"/>
  <c r="E381" i="13"/>
  <c r="E385" i="13"/>
  <c r="E389" i="13"/>
  <c r="E393" i="13"/>
  <c r="E397" i="13"/>
  <c r="E401" i="13"/>
  <c r="E304" i="13"/>
  <c r="E306" i="13"/>
  <c r="E308" i="13"/>
  <c r="E310" i="13"/>
  <c r="E312" i="13"/>
  <c r="E339" i="13"/>
  <c r="E358" i="13"/>
  <c r="E366" i="13"/>
  <c r="E374" i="13"/>
  <c r="E382" i="13"/>
  <c r="E390" i="13"/>
  <c r="E398" i="13"/>
  <c r="E360" i="13"/>
  <c r="E368" i="13"/>
  <c r="E376" i="13"/>
  <c r="E384" i="13"/>
  <c r="E392" i="13"/>
  <c r="E400" i="13"/>
  <c r="E338" i="1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2" i="3"/>
  <c r="P2" i="9"/>
  <c r="R2" i="3"/>
  <c r="B22" i="7"/>
  <c r="S2" i="3" s="1"/>
  <c r="C2" i="9" s="1"/>
  <c r="P2" i="10"/>
  <c r="L2" i="10"/>
  <c r="B35" i="7"/>
  <c r="A402" i="10"/>
  <c r="E402" i="10" s="1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E382" i="10" s="1"/>
  <c r="A381" i="10"/>
  <c r="A380" i="10"/>
  <c r="A379" i="10"/>
  <c r="A378" i="10"/>
  <c r="E378" i="10" s="1"/>
  <c r="A377" i="10"/>
  <c r="A376" i="10"/>
  <c r="A375" i="10"/>
  <c r="A374" i="10"/>
  <c r="A373" i="10"/>
  <c r="A372" i="10"/>
  <c r="A371" i="10"/>
  <c r="A370" i="10"/>
  <c r="E370" i="10" s="1"/>
  <c r="A369" i="10"/>
  <c r="A368" i="10"/>
  <c r="A367" i="10"/>
  <c r="A366" i="10"/>
  <c r="E366" i="10" s="1"/>
  <c r="A365" i="10"/>
  <c r="A364" i="10"/>
  <c r="A363" i="10"/>
  <c r="A362" i="10"/>
  <c r="E362" i="10" s="1"/>
  <c r="A361" i="10"/>
  <c r="A360" i="10"/>
  <c r="A359" i="10"/>
  <c r="A358" i="10"/>
  <c r="A357" i="10"/>
  <c r="A356" i="10"/>
  <c r="A355" i="10"/>
  <c r="A354" i="10"/>
  <c r="E354" i="10" s="1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E334" i="10" s="1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E318" i="10" s="1"/>
  <c r="A317" i="10"/>
  <c r="A316" i="10"/>
  <c r="A315" i="10"/>
  <c r="A314" i="10"/>
  <c r="E314" i="10" s="1"/>
  <c r="A313" i="10"/>
  <c r="A312" i="10"/>
  <c r="A311" i="10"/>
  <c r="A310" i="10"/>
  <c r="E310" i="10" s="1"/>
  <c r="A309" i="10"/>
  <c r="A308" i="10"/>
  <c r="A307" i="10"/>
  <c r="A306" i="10"/>
  <c r="A305" i="10"/>
  <c r="A304" i="10"/>
  <c r="A303" i="10"/>
  <c r="A302" i="10"/>
  <c r="E302" i="10" s="1"/>
  <c r="A301" i="10"/>
  <c r="A300" i="10"/>
  <c r="A299" i="10"/>
  <c r="A298" i="10"/>
  <c r="E298" i="10" s="1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E286" i="10" s="1"/>
  <c r="A285" i="10"/>
  <c r="A284" i="10"/>
  <c r="A283" i="10"/>
  <c r="A282" i="10"/>
  <c r="E282" i="10" s="1"/>
  <c r="A281" i="10"/>
  <c r="A280" i="10"/>
  <c r="A279" i="10"/>
  <c r="A278" i="10"/>
  <c r="E278" i="10" s="1"/>
  <c r="A277" i="10"/>
  <c r="A276" i="10"/>
  <c r="A275" i="10"/>
  <c r="A274" i="10"/>
  <c r="A273" i="10"/>
  <c r="A272" i="10"/>
  <c r="A271" i="10"/>
  <c r="A270" i="10"/>
  <c r="E270" i="10" s="1"/>
  <c r="A269" i="10"/>
  <c r="A268" i="10"/>
  <c r="A267" i="10"/>
  <c r="A266" i="10"/>
  <c r="E266" i="10" s="1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E246" i="10" s="1"/>
  <c r="A245" i="10"/>
  <c r="A244" i="10"/>
  <c r="A243" i="10"/>
  <c r="A242" i="10"/>
  <c r="A241" i="10"/>
  <c r="A240" i="10"/>
  <c r="A239" i="10"/>
  <c r="A238" i="10"/>
  <c r="E238" i="10" s="1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E222" i="10" s="1"/>
  <c r="A221" i="10"/>
  <c r="A220" i="10"/>
  <c r="A219" i="10"/>
  <c r="A218" i="10"/>
  <c r="A217" i="10"/>
  <c r="A216" i="10"/>
  <c r="A215" i="10"/>
  <c r="A214" i="10"/>
  <c r="E214" i="10" s="1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E194" i="10" s="1"/>
  <c r="A193" i="10"/>
  <c r="A192" i="10"/>
  <c r="A191" i="10"/>
  <c r="A190" i="10"/>
  <c r="E190" i="10" s="1"/>
  <c r="A189" i="10"/>
  <c r="A188" i="10"/>
  <c r="A187" i="10"/>
  <c r="A186" i="10"/>
  <c r="A185" i="10"/>
  <c r="A184" i="10"/>
  <c r="A183" i="10"/>
  <c r="A182" i="10"/>
  <c r="E182" i="10" s="1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E170" i="10" s="1"/>
  <c r="A169" i="10"/>
  <c r="A168" i="10"/>
  <c r="A167" i="10"/>
  <c r="A166" i="10"/>
  <c r="E166" i="10" s="1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E150" i="10" s="1"/>
  <c r="A149" i="10"/>
  <c r="A148" i="10"/>
  <c r="A147" i="10"/>
  <c r="A146" i="10"/>
  <c r="E146" i="10" s="1"/>
  <c r="A145" i="10"/>
  <c r="A144" i="10"/>
  <c r="A143" i="10"/>
  <c r="A142" i="10"/>
  <c r="E142" i="10" s="1"/>
  <c r="A141" i="10"/>
  <c r="A140" i="10"/>
  <c r="A139" i="10"/>
  <c r="A138" i="10"/>
  <c r="E138" i="10" s="1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E126" i="10" s="1"/>
  <c r="A125" i="10"/>
  <c r="A124" i="10"/>
  <c r="A123" i="10"/>
  <c r="A122" i="10"/>
  <c r="E122" i="10" s="1"/>
  <c r="A121" i="10"/>
  <c r="A120" i="10"/>
  <c r="A119" i="10"/>
  <c r="A118" i="10"/>
  <c r="E118" i="10" s="1"/>
  <c r="A117" i="10"/>
  <c r="A116" i="10"/>
  <c r="A115" i="10"/>
  <c r="A114" i="10"/>
  <c r="E114" i="10" s="1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E94" i="10" s="1"/>
  <c r="A93" i="10"/>
  <c r="A92" i="10"/>
  <c r="A91" i="10"/>
  <c r="A90" i="10"/>
  <c r="E90" i="10" s="1"/>
  <c r="A89" i="10"/>
  <c r="A88" i="10"/>
  <c r="A87" i="10"/>
  <c r="A86" i="10"/>
  <c r="E86" i="10" s="1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E70" i="10" s="1"/>
  <c r="A69" i="10"/>
  <c r="A68" i="10"/>
  <c r="A67" i="10"/>
  <c r="A66" i="10"/>
  <c r="E66" i="10" s="1"/>
  <c r="A65" i="10"/>
  <c r="A64" i="10"/>
  <c r="A63" i="10"/>
  <c r="A62" i="10"/>
  <c r="E62" i="10" s="1"/>
  <c r="A61" i="10"/>
  <c r="A60" i="10"/>
  <c r="A59" i="10"/>
  <c r="A58" i="10"/>
  <c r="A57" i="10"/>
  <c r="A56" i="10"/>
  <c r="A55" i="10"/>
  <c r="A54" i="10"/>
  <c r="E54" i="10" s="1"/>
  <c r="A53" i="10"/>
  <c r="A52" i="10"/>
  <c r="A51" i="10"/>
  <c r="A50" i="10"/>
  <c r="E50" i="10" s="1"/>
  <c r="A49" i="10"/>
  <c r="A48" i="10"/>
  <c r="A47" i="10"/>
  <c r="A46" i="10"/>
  <c r="E46" i="10" s="1"/>
  <c r="A45" i="10"/>
  <c r="A44" i="10"/>
  <c r="A43" i="10"/>
  <c r="A42" i="10"/>
  <c r="A41" i="10"/>
  <c r="A40" i="10"/>
  <c r="A39" i="10"/>
  <c r="A38" i="10"/>
  <c r="A37" i="10"/>
  <c r="A36" i="10"/>
  <c r="A35" i="10"/>
  <c r="A34" i="10"/>
  <c r="E34" i="10" s="1"/>
  <c r="A33" i="10"/>
  <c r="A32" i="10"/>
  <c r="A31" i="10"/>
  <c r="A30" i="10"/>
  <c r="E30" i="10" s="1"/>
  <c r="A29" i="10"/>
  <c r="A28" i="10"/>
  <c r="A27" i="10"/>
  <c r="A26" i="10"/>
  <c r="A25" i="10"/>
  <c r="A24" i="10"/>
  <c r="A23" i="10"/>
  <c r="A22" i="10"/>
  <c r="E22" i="10" s="1"/>
  <c r="A21" i="10"/>
  <c r="A20" i="10"/>
  <c r="A19" i="10"/>
  <c r="A18" i="10"/>
  <c r="A17" i="10"/>
  <c r="A16" i="10"/>
  <c r="A15" i="10"/>
  <c r="A14" i="10"/>
  <c r="E14" i="10" s="1"/>
  <c r="A13" i="10"/>
  <c r="A12" i="10"/>
  <c r="A11" i="10"/>
  <c r="A10" i="10"/>
  <c r="A9" i="10"/>
  <c r="A8" i="10"/>
  <c r="A7" i="10"/>
  <c r="A6" i="10"/>
  <c r="E6" i="10" s="1"/>
  <c r="A5" i="10"/>
  <c r="A4" i="10"/>
  <c r="A3" i="10"/>
  <c r="A2" i="10"/>
  <c r="A200" i="8"/>
  <c r="A201" i="8"/>
  <c r="E201" i="8"/>
  <c r="A202" i="8"/>
  <c r="A203" i="8"/>
  <c r="A204" i="8"/>
  <c r="A205" i="8"/>
  <c r="A206" i="8"/>
  <c r="A207" i="8"/>
  <c r="A208" i="8"/>
  <c r="E208" i="8" s="1"/>
  <c r="A209" i="8"/>
  <c r="E209" i="8" s="1"/>
  <c r="A210" i="8"/>
  <c r="A211" i="8"/>
  <c r="A212" i="8"/>
  <c r="A213" i="8"/>
  <c r="A214" i="8"/>
  <c r="A215" i="8"/>
  <c r="E215" i="8"/>
  <c r="A216" i="8"/>
  <c r="E216" i="8" s="1"/>
  <c r="A217" i="8"/>
  <c r="A218" i="8"/>
  <c r="A219" i="8"/>
  <c r="A220" i="8"/>
  <c r="A221" i="8"/>
  <c r="A222" i="8"/>
  <c r="E222" i="8"/>
  <c r="A223" i="8"/>
  <c r="E223" i="8" s="1"/>
  <c r="A224" i="8"/>
  <c r="E225" i="8" s="1"/>
  <c r="A225" i="8"/>
  <c r="A226" i="8"/>
  <c r="A227" i="8"/>
  <c r="A228" i="8"/>
  <c r="A229" i="8"/>
  <c r="E229" i="8" s="1"/>
  <c r="A230" i="8"/>
  <c r="A231" i="8"/>
  <c r="A232" i="8"/>
  <c r="A233" i="8"/>
  <c r="E233" i="8" s="1"/>
  <c r="A234" i="8"/>
  <c r="A235" i="8"/>
  <c r="A236" i="8"/>
  <c r="A237" i="8"/>
  <c r="E237" i="8" s="1"/>
  <c r="A238" i="8"/>
  <c r="A239" i="8"/>
  <c r="A240" i="8"/>
  <c r="A241" i="8"/>
  <c r="A242" i="8"/>
  <c r="A243" i="8"/>
  <c r="A244" i="8"/>
  <c r="A245" i="8"/>
  <c r="A246" i="8"/>
  <c r="A247" i="8"/>
  <c r="A248" i="8"/>
  <c r="A249" i="8"/>
  <c r="E249" i="8" s="1"/>
  <c r="A250" i="8"/>
  <c r="A251" i="8"/>
  <c r="A252" i="8"/>
  <c r="A253" i="8"/>
  <c r="A254" i="8"/>
  <c r="A255" i="8"/>
  <c r="A256" i="8"/>
  <c r="A257" i="8"/>
  <c r="E257" i="8" s="1"/>
  <c r="A258" i="8"/>
  <c r="A259" i="8"/>
  <c r="A260" i="8"/>
  <c r="A261" i="8"/>
  <c r="A262" i="8"/>
  <c r="E262" i="8" s="1"/>
  <c r="A263" i="8"/>
  <c r="A264" i="8"/>
  <c r="A265" i="8"/>
  <c r="E265" i="8" s="1"/>
  <c r="A266" i="8"/>
  <c r="A267" i="8"/>
  <c r="A268" i="8"/>
  <c r="E268" i="8" s="1"/>
  <c r="A269" i="8"/>
  <c r="A270" i="8"/>
  <c r="A271" i="8"/>
  <c r="A272" i="8"/>
  <c r="A273" i="8"/>
  <c r="E273" i="8" s="1"/>
  <c r="A274" i="8"/>
  <c r="A275" i="8"/>
  <c r="A276" i="8"/>
  <c r="A277" i="8"/>
  <c r="A278" i="8"/>
  <c r="A279" i="8"/>
  <c r="E279" i="8" s="1"/>
  <c r="A280" i="8"/>
  <c r="A281" i="8"/>
  <c r="A282" i="8"/>
  <c r="A283" i="8"/>
  <c r="A284" i="8"/>
  <c r="A285" i="8"/>
  <c r="A286" i="8"/>
  <c r="A287" i="8"/>
  <c r="E287" i="8" s="1"/>
  <c r="A288" i="8"/>
  <c r="A289" i="8"/>
  <c r="A290" i="8"/>
  <c r="A291" i="8"/>
  <c r="A292" i="8"/>
  <c r="A293" i="8"/>
  <c r="A294" i="8"/>
  <c r="A295" i="8"/>
  <c r="E295" i="8" s="1"/>
  <c r="A296" i="8"/>
  <c r="E296" i="8" s="1"/>
  <c r="A297" i="8"/>
  <c r="A298" i="8"/>
  <c r="A299" i="8"/>
  <c r="E300" i="8" s="1"/>
  <c r="A300" i="8"/>
  <c r="A301" i="8"/>
  <c r="E301" i="8" s="1"/>
  <c r="A302" i="8"/>
  <c r="A303" i="8"/>
  <c r="A304" i="8"/>
  <c r="A305" i="8"/>
  <c r="A306" i="8"/>
  <c r="A307" i="8"/>
  <c r="A308" i="8"/>
  <c r="E308" i="8" s="1"/>
  <c r="A309" i="8"/>
  <c r="E309" i="8" s="1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E328" i="8" s="1"/>
  <c r="A329" i="8"/>
  <c r="A330" i="8"/>
  <c r="A331" i="8"/>
  <c r="A332" i="8"/>
  <c r="E332" i="8" s="1"/>
  <c r="A333" i="8"/>
  <c r="A334" i="8"/>
  <c r="A335" i="8"/>
  <c r="A336" i="8"/>
  <c r="A337" i="8"/>
  <c r="E337" i="8" s="1"/>
  <c r="A338" i="8"/>
  <c r="A339" i="8"/>
  <c r="A340" i="8"/>
  <c r="A341" i="8"/>
  <c r="A342" i="8"/>
  <c r="E342" i="8" s="1"/>
  <c r="A343" i="8"/>
  <c r="A344" i="8"/>
  <c r="A345" i="8"/>
  <c r="A346" i="8"/>
  <c r="A347" i="8"/>
  <c r="A348" i="8"/>
  <c r="A349" i="8"/>
  <c r="A350" i="8"/>
  <c r="E350" i="8" s="1"/>
  <c r="A351" i="8"/>
  <c r="A352" i="8"/>
  <c r="A353" i="8"/>
  <c r="A354" i="8"/>
  <c r="A355" i="8"/>
  <c r="A356" i="8"/>
  <c r="A357" i="8"/>
  <c r="A358" i="8"/>
  <c r="A359" i="8"/>
  <c r="A360" i="8"/>
  <c r="E360" i="8" s="1"/>
  <c r="A361" i="8"/>
  <c r="A362" i="8"/>
  <c r="A363" i="8"/>
  <c r="A364" i="8"/>
  <c r="A365" i="8"/>
  <c r="A366" i="8"/>
  <c r="A367" i="8"/>
  <c r="A368" i="8"/>
  <c r="E368" i="8" s="1"/>
  <c r="A369" i="8"/>
  <c r="A370" i="8"/>
  <c r="A371" i="8"/>
  <c r="A372" i="8"/>
  <c r="E372" i="8" s="1"/>
  <c r="A373" i="8"/>
  <c r="A374" i="8"/>
  <c r="A375" i="8"/>
  <c r="A376" i="8"/>
  <c r="E376" i="8" s="1"/>
  <c r="A377" i="8"/>
  <c r="A378" i="8"/>
  <c r="A379" i="8"/>
  <c r="A380" i="8"/>
  <c r="E380" i="8" s="1"/>
  <c r="A381" i="8"/>
  <c r="A382" i="8"/>
  <c r="A383" i="8"/>
  <c r="A384" i="8"/>
  <c r="E384" i="8" s="1"/>
  <c r="A385" i="8"/>
  <c r="A386" i="8"/>
  <c r="A387" i="8"/>
  <c r="A388" i="8"/>
  <c r="E388" i="8" s="1"/>
  <c r="A389" i="8"/>
  <c r="A390" i="8"/>
  <c r="A391" i="8"/>
  <c r="A392" i="8"/>
  <c r="A393" i="8"/>
  <c r="E393" i="8" s="1"/>
  <c r="A394" i="8"/>
  <c r="A395" i="8"/>
  <c r="A396" i="8"/>
  <c r="A397" i="8"/>
  <c r="A398" i="8"/>
  <c r="A399" i="8"/>
  <c r="A400" i="8"/>
  <c r="A401" i="8"/>
  <c r="A402" i="8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D203" i="3"/>
  <c r="E203" i="3" s="1"/>
  <c r="F203" i="3"/>
  <c r="G203" i="3" s="1"/>
  <c r="H203" i="3"/>
  <c r="J203" i="3"/>
  <c r="K203" i="3" s="1"/>
  <c r="D204" i="3"/>
  <c r="E204" i="3" s="1"/>
  <c r="F204" i="3"/>
  <c r="G204" i="3" s="1"/>
  <c r="H204" i="3"/>
  <c r="J204" i="3"/>
  <c r="K204" i="3" s="1"/>
  <c r="D205" i="3"/>
  <c r="E205" i="3" s="1"/>
  <c r="F205" i="3"/>
  <c r="G205" i="3" s="1"/>
  <c r="H205" i="3"/>
  <c r="J205" i="3"/>
  <c r="K205" i="3" s="1"/>
  <c r="D206" i="3"/>
  <c r="E206" i="3" s="1"/>
  <c r="F206" i="3"/>
  <c r="G206" i="3" s="1"/>
  <c r="H206" i="3"/>
  <c r="J206" i="3"/>
  <c r="K206" i="3" s="1"/>
  <c r="D207" i="3"/>
  <c r="E207" i="3" s="1"/>
  <c r="F207" i="3"/>
  <c r="G207" i="3" s="1"/>
  <c r="H207" i="3"/>
  <c r="J207" i="3"/>
  <c r="K207" i="3" s="1"/>
  <c r="D208" i="3"/>
  <c r="E208" i="3" s="1"/>
  <c r="F208" i="3"/>
  <c r="G208" i="3" s="1"/>
  <c r="H208" i="3"/>
  <c r="J208" i="3"/>
  <c r="K208" i="3" s="1"/>
  <c r="D209" i="3"/>
  <c r="E209" i="3" s="1"/>
  <c r="F209" i="3"/>
  <c r="G209" i="3" s="1"/>
  <c r="H209" i="3"/>
  <c r="J209" i="3"/>
  <c r="K209" i="3" s="1"/>
  <c r="D210" i="3"/>
  <c r="E210" i="3" s="1"/>
  <c r="F210" i="3"/>
  <c r="G210" i="3" s="1"/>
  <c r="H210" i="3"/>
  <c r="J210" i="3"/>
  <c r="K210" i="3" s="1"/>
  <c r="D211" i="3"/>
  <c r="E211" i="3" s="1"/>
  <c r="F211" i="3"/>
  <c r="G211" i="3" s="1"/>
  <c r="H211" i="3"/>
  <c r="J211" i="3"/>
  <c r="K211" i="3" s="1"/>
  <c r="D212" i="3"/>
  <c r="E212" i="3" s="1"/>
  <c r="F212" i="3"/>
  <c r="G212" i="3" s="1"/>
  <c r="H212" i="3"/>
  <c r="J212" i="3"/>
  <c r="K212" i="3" s="1"/>
  <c r="D213" i="3"/>
  <c r="E213" i="3" s="1"/>
  <c r="F213" i="3"/>
  <c r="G213" i="3" s="1"/>
  <c r="H213" i="3"/>
  <c r="J213" i="3"/>
  <c r="K213" i="3" s="1"/>
  <c r="D214" i="3"/>
  <c r="E214" i="3" s="1"/>
  <c r="F214" i="3"/>
  <c r="G214" i="3" s="1"/>
  <c r="H214" i="3"/>
  <c r="J214" i="3"/>
  <c r="K214" i="3" s="1"/>
  <c r="D215" i="3"/>
  <c r="E215" i="3" s="1"/>
  <c r="F215" i="3"/>
  <c r="G215" i="3" s="1"/>
  <c r="H215" i="3"/>
  <c r="J215" i="3"/>
  <c r="K215" i="3" s="1"/>
  <c r="D216" i="3"/>
  <c r="E216" i="3" s="1"/>
  <c r="F216" i="3"/>
  <c r="G216" i="3" s="1"/>
  <c r="H216" i="3"/>
  <c r="J216" i="3"/>
  <c r="K216" i="3" s="1"/>
  <c r="D217" i="3"/>
  <c r="E217" i="3" s="1"/>
  <c r="F217" i="3"/>
  <c r="G217" i="3" s="1"/>
  <c r="H217" i="3"/>
  <c r="J217" i="3"/>
  <c r="K217" i="3" s="1"/>
  <c r="D218" i="3"/>
  <c r="E218" i="3" s="1"/>
  <c r="F218" i="3"/>
  <c r="G218" i="3" s="1"/>
  <c r="H218" i="3"/>
  <c r="J218" i="3"/>
  <c r="K218" i="3" s="1"/>
  <c r="D219" i="3"/>
  <c r="E219" i="3" s="1"/>
  <c r="F219" i="3"/>
  <c r="G219" i="3" s="1"/>
  <c r="H219" i="3"/>
  <c r="J219" i="3"/>
  <c r="K219" i="3" s="1"/>
  <c r="D220" i="3"/>
  <c r="E220" i="3" s="1"/>
  <c r="F220" i="3"/>
  <c r="G220" i="3" s="1"/>
  <c r="H220" i="3"/>
  <c r="J220" i="3"/>
  <c r="K220" i="3" s="1"/>
  <c r="D221" i="3"/>
  <c r="E221" i="3" s="1"/>
  <c r="F221" i="3"/>
  <c r="G221" i="3" s="1"/>
  <c r="H221" i="3"/>
  <c r="J221" i="3"/>
  <c r="K221" i="3" s="1"/>
  <c r="D222" i="3"/>
  <c r="E222" i="3" s="1"/>
  <c r="F222" i="3"/>
  <c r="G222" i="3" s="1"/>
  <c r="H222" i="3"/>
  <c r="J222" i="3"/>
  <c r="K222" i="3" s="1"/>
  <c r="D223" i="3"/>
  <c r="E223" i="3" s="1"/>
  <c r="F223" i="3"/>
  <c r="G223" i="3" s="1"/>
  <c r="H223" i="3"/>
  <c r="J223" i="3"/>
  <c r="K223" i="3" s="1"/>
  <c r="D224" i="3"/>
  <c r="E224" i="3" s="1"/>
  <c r="F224" i="3"/>
  <c r="G224" i="3" s="1"/>
  <c r="H224" i="3"/>
  <c r="J224" i="3"/>
  <c r="K224" i="3" s="1"/>
  <c r="D225" i="3"/>
  <c r="E225" i="3" s="1"/>
  <c r="F225" i="3"/>
  <c r="G225" i="3" s="1"/>
  <c r="H225" i="3"/>
  <c r="J225" i="3"/>
  <c r="K225" i="3" s="1"/>
  <c r="D226" i="3"/>
  <c r="E226" i="3" s="1"/>
  <c r="F226" i="3"/>
  <c r="G226" i="3" s="1"/>
  <c r="H226" i="3"/>
  <c r="J226" i="3"/>
  <c r="K226" i="3" s="1"/>
  <c r="D227" i="3"/>
  <c r="E227" i="3" s="1"/>
  <c r="F227" i="3"/>
  <c r="G227" i="3" s="1"/>
  <c r="H227" i="3"/>
  <c r="J227" i="3"/>
  <c r="K227" i="3" s="1"/>
  <c r="D228" i="3"/>
  <c r="E228" i="3" s="1"/>
  <c r="F228" i="3"/>
  <c r="G228" i="3" s="1"/>
  <c r="H228" i="3"/>
  <c r="J228" i="3"/>
  <c r="K228" i="3" s="1"/>
  <c r="D229" i="3"/>
  <c r="E229" i="3" s="1"/>
  <c r="F229" i="3"/>
  <c r="G229" i="3" s="1"/>
  <c r="H229" i="3"/>
  <c r="J229" i="3"/>
  <c r="K229" i="3" s="1"/>
  <c r="D230" i="3"/>
  <c r="E230" i="3" s="1"/>
  <c r="F230" i="3"/>
  <c r="G230" i="3" s="1"/>
  <c r="H230" i="3"/>
  <c r="J230" i="3"/>
  <c r="K230" i="3" s="1"/>
  <c r="D231" i="3"/>
  <c r="E231" i="3" s="1"/>
  <c r="F231" i="3"/>
  <c r="G231" i="3" s="1"/>
  <c r="H231" i="3"/>
  <c r="J231" i="3"/>
  <c r="K231" i="3" s="1"/>
  <c r="D232" i="3"/>
  <c r="E232" i="3" s="1"/>
  <c r="F232" i="3"/>
  <c r="G232" i="3" s="1"/>
  <c r="H232" i="3"/>
  <c r="J232" i="3"/>
  <c r="K232" i="3" s="1"/>
  <c r="D233" i="3"/>
  <c r="E233" i="3" s="1"/>
  <c r="F233" i="3"/>
  <c r="G233" i="3" s="1"/>
  <c r="H233" i="3"/>
  <c r="J233" i="3"/>
  <c r="K233" i="3" s="1"/>
  <c r="D234" i="3"/>
  <c r="E234" i="3" s="1"/>
  <c r="F234" i="3"/>
  <c r="G234" i="3" s="1"/>
  <c r="H234" i="3"/>
  <c r="J234" i="3"/>
  <c r="K234" i="3" s="1"/>
  <c r="D235" i="3"/>
  <c r="E235" i="3" s="1"/>
  <c r="F235" i="3"/>
  <c r="G235" i="3" s="1"/>
  <c r="H235" i="3"/>
  <c r="J235" i="3"/>
  <c r="K235" i="3" s="1"/>
  <c r="D236" i="3"/>
  <c r="E236" i="3" s="1"/>
  <c r="F236" i="3"/>
  <c r="G236" i="3" s="1"/>
  <c r="H236" i="3"/>
  <c r="J236" i="3"/>
  <c r="K236" i="3" s="1"/>
  <c r="D237" i="3"/>
  <c r="E237" i="3" s="1"/>
  <c r="F237" i="3"/>
  <c r="G237" i="3" s="1"/>
  <c r="H237" i="3"/>
  <c r="J237" i="3"/>
  <c r="K237" i="3" s="1"/>
  <c r="D238" i="3"/>
  <c r="E238" i="3" s="1"/>
  <c r="F238" i="3"/>
  <c r="G238" i="3" s="1"/>
  <c r="H238" i="3"/>
  <c r="J238" i="3"/>
  <c r="K238" i="3" s="1"/>
  <c r="D239" i="3"/>
  <c r="E239" i="3" s="1"/>
  <c r="F239" i="3"/>
  <c r="G239" i="3" s="1"/>
  <c r="H239" i="3"/>
  <c r="J239" i="3"/>
  <c r="K239" i="3" s="1"/>
  <c r="D240" i="3"/>
  <c r="E240" i="3" s="1"/>
  <c r="F240" i="3"/>
  <c r="G240" i="3" s="1"/>
  <c r="H240" i="3"/>
  <c r="J240" i="3"/>
  <c r="K240" i="3" s="1"/>
  <c r="D241" i="3"/>
  <c r="E241" i="3" s="1"/>
  <c r="F241" i="3"/>
  <c r="G241" i="3" s="1"/>
  <c r="H241" i="3"/>
  <c r="J241" i="3"/>
  <c r="K241" i="3" s="1"/>
  <c r="D242" i="3"/>
  <c r="E242" i="3" s="1"/>
  <c r="F242" i="3"/>
  <c r="G242" i="3" s="1"/>
  <c r="H242" i="3"/>
  <c r="J242" i="3"/>
  <c r="K242" i="3" s="1"/>
  <c r="D243" i="3"/>
  <c r="E243" i="3" s="1"/>
  <c r="F243" i="3"/>
  <c r="G243" i="3" s="1"/>
  <c r="H243" i="3"/>
  <c r="J243" i="3"/>
  <c r="K243" i="3" s="1"/>
  <c r="D244" i="3"/>
  <c r="E244" i="3" s="1"/>
  <c r="F244" i="3"/>
  <c r="G244" i="3" s="1"/>
  <c r="H244" i="3"/>
  <c r="J244" i="3"/>
  <c r="K244" i="3" s="1"/>
  <c r="D245" i="3"/>
  <c r="E245" i="3" s="1"/>
  <c r="F245" i="3"/>
  <c r="G245" i="3" s="1"/>
  <c r="H245" i="3"/>
  <c r="J245" i="3"/>
  <c r="K245" i="3" s="1"/>
  <c r="D246" i="3"/>
  <c r="E246" i="3" s="1"/>
  <c r="F246" i="3"/>
  <c r="G246" i="3" s="1"/>
  <c r="H246" i="3"/>
  <c r="J246" i="3"/>
  <c r="K246" i="3" s="1"/>
  <c r="D247" i="3"/>
  <c r="E247" i="3" s="1"/>
  <c r="F247" i="3"/>
  <c r="G247" i="3" s="1"/>
  <c r="H247" i="3"/>
  <c r="J247" i="3"/>
  <c r="K247" i="3" s="1"/>
  <c r="D248" i="3"/>
  <c r="E248" i="3" s="1"/>
  <c r="F248" i="3"/>
  <c r="G248" i="3" s="1"/>
  <c r="H248" i="3"/>
  <c r="J248" i="3"/>
  <c r="K248" i="3" s="1"/>
  <c r="D249" i="3"/>
  <c r="E249" i="3" s="1"/>
  <c r="F249" i="3"/>
  <c r="G249" i="3" s="1"/>
  <c r="H249" i="3"/>
  <c r="J249" i="3"/>
  <c r="K249" i="3" s="1"/>
  <c r="D250" i="3"/>
  <c r="E250" i="3" s="1"/>
  <c r="F250" i="3"/>
  <c r="G250" i="3" s="1"/>
  <c r="H250" i="3"/>
  <c r="J250" i="3"/>
  <c r="K250" i="3" s="1"/>
  <c r="D251" i="3"/>
  <c r="E251" i="3" s="1"/>
  <c r="F251" i="3"/>
  <c r="G251" i="3" s="1"/>
  <c r="H251" i="3"/>
  <c r="J251" i="3"/>
  <c r="K251" i="3" s="1"/>
  <c r="D252" i="3"/>
  <c r="E252" i="3" s="1"/>
  <c r="F252" i="3"/>
  <c r="G252" i="3" s="1"/>
  <c r="H252" i="3"/>
  <c r="J252" i="3"/>
  <c r="K252" i="3" s="1"/>
  <c r="D253" i="3"/>
  <c r="E253" i="3" s="1"/>
  <c r="F253" i="3"/>
  <c r="G253" i="3" s="1"/>
  <c r="H253" i="3"/>
  <c r="J253" i="3"/>
  <c r="D254" i="3"/>
  <c r="E254" i="3" s="1"/>
  <c r="F254" i="3"/>
  <c r="G254" i="3" s="1"/>
  <c r="H254" i="3"/>
  <c r="J254" i="3"/>
  <c r="D255" i="3"/>
  <c r="E255" i="3" s="1"/>
  <c r="F255" i="3"/>
  <c r="G255" i="3" s="1"/>
  <c r="H255" i="3"/>
  <c r="J255" i="3"/>
  <c r="D256" i="3"/>
  <c r="E256" i="3" s="1"/>
  <c r="F256" i="3"/>
  <c r="G256" i="3" s="1"/>
  <c r="H256" i="3"/>
  <c r="J256" i="3"/>
  <c r="K256" i="3" s="1"/>
  <c r="D257" i="3"/>
  <c r="E257" i="3" s="1"/>
  <c r="F257" i="3"/>
  <c r="G257" i="3" s="1"/>
  <c r="H257" i="3"/>
  <c r="J257" i="3"/>
  <c r="D258" i="3"/>
  <c r="E258" i="3" s="1"/>
  <c r="F258" i="3"/>
  <c r="G258" i="3" s="1"/>
  <c r="H258" i="3"/>
  <c r="J258" i="3"/>
  <c r="D259" i="3"/>
  <c r="E259" i="3" s="1"/>
  <c r="F259" i="3"/>
  <c r="G259" i="3" s="1"/>
  <c r="H259" i="3"/>
  <c r="J259" i="3"/>
  <c r="D260" i="3"/>
  <c r="E260" i="3" s="1"/>
  <c r="F260" i="3"/>
  <c r="G260" i="3" s="1"/>
  <c r="H260" i="3"/>
  <c r="J260" i="3"/>
  <c r="D261" i="3"/>
  <c r="E261" i="3" s="1"/>
  <c r="F261" i="3"/>
  <c r="G261" i="3" s="1"/>
  <c r="H261" i="3"/>
  <c r="J261" i="3"/>
  <c r="K261" i="3" s="1"/>
  <c r="D262" i="3"/>
  <c r="E262" i="3" s="1"/>
  <c r="F262" i="3"/>
  <c r="G262" i="3" s="1"/>
  <c r="H262" i="3"/>
  <c r="J262" i="3"/>
  <c r="D263" i="3"/>
  <c r="E263" i="3" s="1"/>
  <c r="F263" i="3"/>
  <c r="G263" i="3" s="1"/>
  <c r="H263" i="3"/>
  <c r="J263" i="3"/>
  <c r="K263" i="3" s="1"/>
  <c r="D264" i="3"/>
  <c r="E264" i="3" s="1"/>
  <c r="F264" i="3"/>
  <c r="G264" i="3" s="1"/>
  <c r="H264" i="3"/>
  <c r="J264" i="3"/>
  <c r="D265" i="3"/>
  <c r="E265" i="3" s="1"/>
  <c r="F265" i="3"/>
  <c r="G265" i="3" s="1"/>
  <c r="H265" i="3"/>
  <c r="J265" i="3"/>
  <c r="D266" i="3"/>
  <c r="E266" i="3" s="1"/>
  <c r="F266" i="3"/>
  <c r="G266" i="3" s="1"/>
  <c r="H266" i="3"/>
  <c r="J266" i="3"/>
  <c r="D267" i="3"/>
  <c r="E267" i="3" s="1"/>
  <c r="F267" i="3"/>
  <c r="G267" i="3" s="1"/>
  <c r="H267" i="3"/>
  <c r="J267" i="3"/>
  <c r="D268" i="3"/>
  <c r="E268" i="3" s="1"/>
  <c r="F268" i="3"/>
  <c r="G268" i="3" s="1"/>
  <c r="H268" i="3"/>
  <c r="J268" i="3"/>
  <c r="D269" i="3"/>
  <c r="E269" i="3" s="1"/>
  <c r="F269" i="3"/>
  <c r="G269" i="3" s="1"/>
  <c r="H269" i="3"/>
  <c r="J269" i="3"/>
  <c r="D270" i="3"/>
  <c r="E270" i="3" s="1"/>
  <c r="F270" i="3"/>
  <c r="G270" i="3" s="1"/>
  <c r="H270" i="3"/>
  <c r="J270" i="3"/>
  <c r="D271" i="3"/>
  <c r="E271" i="3" s="1"/>
  <c r="F271" i="3"/>
  <c r="G271" i="3" s="1"/>
  <c r="H271" i="3"/>
  <c r="J271" i="3"/>
  <c r="D272" i="3"/>
  <c r="E272" i="3" s="1"/>
  <c r="F272" i="3"/>
  <c r="G272" i="3" s="1"/>
  <c r="H272" i="3"/>
  <c r="J272" i="3"/>
  <c r="D273" i="3"/>
  <c r="E273" i="3" s="1"/>
  <c r="F273" i="3"/>
  <c r="G273" i="3" s="1"/>
  <c r="H273" i="3"/>
  <c r="J273" i="3"/>
  <c r="D274" i="3"/>
  <c r="E274" i="3" s="1"/>
  <c r="F274" i="3"/>
  <c r="G274" i="3" s="1"/>
  <c r="H274" i="3"/>
  <c r="J274" i="3"/>
  <c r="D275" i="3"/>
  <c r="E275" i="3" s="1"/>
  <c r="F275" i="3"/>
  <c r="G275" i="3" s="1"/>
  <c r="H275" i="3"/>
  <c r="J275" i="3"/>
  <c r="D276" i="3"/>
  <c r="E276" i="3" s="1"/>
  <c r="F276" i="3"/>
  <c r="G276" i="3" s="1"/>
  <c r="H276" i="3"/>
  <c r="J276" i="3"/>
  <c r="D277" i="3"/>
  <c r="E277" i="3" s="1"/>
  <c r="F277" i="3"/>
  <c r="G277" i="3" s="1"/>
  <c r="H277" i="3"/>
  <c r="J277" i="3"/>
  <c r="D278" i="3"/>
  <c r="E278" i="3" s="1"/>
  <c r="F278" i="3"/>
  <c r="G278" i="3" s="1"/>
  <c r="H278" i="3"/>
  <c r="J278" i="3"/>
  <c r="D279" i="3"/>
  <c r="E279" i="3" s="1"/>
  <c r="F279" i="3"/>
  <c r="G279" i="3" s="1"/>
  <c r="H279" i="3"/>
  <c r="J279" i="3"/>
  <c r="D280" i="3"/>
  <c r="E280" i="3" s="1"/>
  <c r="F280" i="3"/>
  <c r="G280" i="3" s="1"/>
  <c r="H280" i="3"/>
  <c r="J280" i="3"/>
  <c r="D281" i="3"/>
  <c r="E281" i="3" s="1"/>
  <c r="F281" i="3"/>
  <c r="G281" i="3" s="1"/>
  <c r="H281" i="3"/>
  <c r="J281" i="3"/>
  <c r="D282" i="3"/>
  <c r="E282" i="3" s="1"/>
  <c r="F282" i="3"/>
  <c r="G282" i="3" s="1"/>
  <c r="H282" i="3"/>
  <c r="J282" i="3"/>
  <c r="K282" i="3" s="1"/>
  <c r="D283" i="3"/>
  <c r="E283" i="3" s="1"/>
  <c r="F283" i="3"/>
  <c r="G283" i="3" s="1"/>
  <c r="H283" i="3"/>
  <c r="J283" i="3"/>
  <c r="D284" i="3"/>
  <c r="E284" i="3" s="1"/>
  <c r="F284" i="3"/>
  <c r="G284" i="3" s="1"/>
  <c r="H284" i="3"/>
  <c r="J284" i="3"/>
  <c r="D285" i="3"/>
  <c r="E285" i="3" s="1"/>
  <c r="F285" i="3"/>
  <c r="G285" i="3" s="1"/>
  <c r="H285" i="3"/>
  <c r="J285" i="3"/>
  <c r="D286" i="3"/>
  <c r="E286" i="3" s="1"/>
  <c r="F286" i="3"/>
  <c r="G286" i="3" s="1"/>
  <c r="H286" i="3"/>
  <c r="J286" i="3"/>
  <c r="D287" i="3"/>
  <c r="E287" i="3" s="1"/>
  <c r="F287" i="3"/>
  <c r="G287" i="3" s="1"/>
  <c r="H287" i="3"/>
  <c r="J287" i="3"/>
  <c r="D288" i="3"/>
  <c r="E288" i="3" s="1"/>
  <c r="F288" i="3"/>
  <c r="G288" i="3" s="1"/>
  <c r="H288" i="3"/>
  <c r="J288" i="3"/>
  <c r="D289" i="3"/>
  <c r="E289" i="3" s="1"/>
  <c r="F289" i="3"/>
  <c r="G289" i="3" s="1"/>
  <c r="H289" i="3"/>
  <c r="J289" i="3"/>
  <c r="D290" i="3"/>
  <c r="E290" i="3" s="1"/>
  <c r="F290" i="3"/>
  <c r="G290" i="3" s="1"/>
  <c r="H290" i="3"/>
  <c r="J290" i="3"/>
  <c r="D291" i="3"/>
  <c r="E291" i="3" s="1"/>
  <c r="F291" i="3"/>
  <c r="G291" i="3" s="1"/>
  <c r="H291" i="3"/>
  <c r="J291" i="3"/>
  <c r="D292" i="3"/>
  <c r="E292" i="3" s="1"/>
  <c r="F292" i="3"/>
  <c r="G292" i="3" s="1"/>
  <c r="H292" i="3"/>
  <c r="J292" i="3"/>
  <c r="D293" i="3"/>
  <c r="E293" i="3" s="1"/>
  <c r="F293" i="3"/>
  <c r="G293" i="3" s="1"/>
  <c r="H293" i="3"/>
  <c r="J293" i="3"/>
  <c r="D294" i="3"/>
  <c r="E294" i="3" s="1"/>
  <c r="F294" i="3"/>
  <c r="G294" i="3" s="1"/>
  <c r="H294" i="3"/>
  <c r="J294" i="3"/>
  <c r="D295" i="3"/>
  <c r="E295" i="3" s="1"/>
  <c r="F295" i="3"/>
  <c r="G295" i="3" s="1"/>
  <c r="H295" i="3"/>
  <c r="J295" i="3"/>
  <c r="D296" i="3"/>
  <c r="E296" i="3" s="1"/>
  <c r="F296" i="3"/>
  <c r="G296" i="3" s="1"/>
  <c r="H296" i="3"/>
  <c r="J296" i="3"/>
  <c r="D297" i="3"/>
  <c r="E297" i="3" s="1"/>
  <c r="F297" i="3"/>
  <c r="G297" i="3" s="1"/>
  <c r="H297" i="3"/>
  <c r="J297" i="3"/>
  <c r="D298" i="3"/>
  <c r="E298" i="3" s="1"/>
  <c r="F298" i="3"/>
  <c r="G298" i="3" s="1"/>
  <c r="H298" i="3"/>
  <c r="J298" i="3"/>
  <c r="D299" i="3"/>
  <c r="E299" i="3" s="1"/>
  <c r="F299" i="3"/>
  <c r="G299" i="3" s="1"/>
  <c r="H299" i="3"/>
  <c r="J299" i="3"/>
  <c r="D300" i="3"/>
  <c r="E300" i="3" s="1"/>
  <c r="F300" i="3"/>
  <c r="G300" i="3" s="1"/>
  <c r="H300" i="3"/>
  <c r="J300" i="3"/>
  <c r="D301" i="3"/>
  <c r="E301" i="3" s="1"/>
  <c r="F301" i="3"/>
  <c r="G301" i="3" s="1"/>
  <c r="H301" i="3"/>
  <c r="J301" i="3"/>
  <c r="D302" i="3"/>
  <c r="E302" i="3" s="1"/>
  <c r="F302" i="3"/>
  <c r="G302" i="3" s="1"/>
  <c r="H302" i="3"/>
  <c r="J302" i="3"/>
  <c r="D303" i="3"/>
  <c r="E303" i="3" s="1"/>
  <c r="F303" i="3"/>
  <c r="G303" i="3" s="1"/>
  <c r="H303" i="3"/>
  <c r="J303" i="3"/>
  <c r="D304" i="3"/>
  <c r="E304" i="3" s="1"/>
  <c r="F304" i="3"/>
  <c r="G304" i="3" s="1"/>
  <c r="H304" i="3"/>
  <c r="J304" i="3"/>
  <c r="D305" i="3"/>
  <c r="E305" i="3" s="1"/>
  <c r="F305" i="3"/>
  <c r="G305" i="3" s="1"/>
  <c r="H305" i="3"/>
  <c r="J305" i="3"/>
  <c r="D306" i="3"/>
  <c r="E306" i="3" s="1"/>
  <c r="F306" i="3"/>
  <c r="G306" i="3" s="1"/>
  <c r="H306" i="3"/>
  <c r="J306" i="3"/>
  <c r="D307" i="3"/>
  <c r="E307" i="3" s="1"/>
  <c r="F307" i="3"/>
  <c r="G307" i="3" s="1"/>
  <c r="H307" i="3"/>
  <c r="J307" i="3"/>
  <c r="D308" i="3"/>
  <c r="E308" i="3" s="1"/>
  <c r="F308" i="3"/>
  <c r="G308" i="3" s="1"/>
  <c r="H308" i="3"/>
  <c r="J308" i="3"/>
  <c r="D309" i="3"/>
  <c r="E309" i="3" s="1"/>
  <c r="F309" i="3"/>
  <c r="G309" i="3" s="1"/>
  <c r="H309" i="3"/>
  <c r="J309" i="3"/>
  <c r="D310" i="3"/>
  <c r="E310" i="3" s="1"/>
  <c r="F310" i="3"/>
  <c r="G310" i="3" s="1"/>
  <c r="H310" i="3"/>
  <c r="J310" i="3"/>
  <c r="D311" i="3"/>
  <c r="E311" i="3" s="1"/>
  <c r="F311" i="3"/>
  <c r="G311" i="3" s="1"/>
  <c r="H311" i="3"/>
  <c r="J311" i="3"/>
  <c r="D312" i="3"/>
  <c r="E312" i="3" s="1"/>
  <c r="F312" i="3"/>
  <c r="G312" i="3" s="1"/>
  <c r="H312" i="3"/>
  <c r="J312" i="3"/>
  <c r="D313" i="3"/>
  <c r="E313" i="3" s="1"/>
  <c r="F313" i="3"/>
  <c r="G313" i="3" s="1"/>
  <c r="H313" i="3"/>
  <c r="J313" i="3"/>
  <c r="D314" i="3"/>
  <c r="E314" i="3" s="1"/>
  <c r="F314" i="3"/>
  <c r="G314" i="3" s="1"/>
  <c r="H314" i="3"/>
  <c r="J314" i="3"/>
  <c r="D315" i="3"/>
  <c r="E315" i="3" s="1"/>
  <c r="F315" i="3"/>
  <c r="G315" i="3" s="1"/>
  <c r="H315" i="3"/>
  <c r="J315" i="3"/>
  <c r="D316" i="3"/>
  <c r="E316" i="3" s="1"/>
  <c r="F316" i="3"/>
  <c r="G316" i="3" s="1"/>
  <c r="H316" i="3"/>
  <c r="J316" i="3"/>
  <c r="D317" i="3"/>
  <c r="E317" i="3" s="1"/>
  <c r="F317" i="3"/>
  <c r="G317" i="3" s="1"/>
  <c r="H317" i="3"/>
  <c r="J317" i="3"/>
  <c r="D318" i="3"/>
  <c r="E318" i="3" s="1"/>
  <c r="F318" i="3"/>
  <c r="G318" i="3" s="1"/>
  <c r="H318" i="3"/>
  <c r="J318" i="3"/>
  <c r="D319" i="3"/>
  <c r="E319" i="3" s="1"/>
  <c r="F319" i="3"/>
  <c r="G319" i="3" s="1"/>
  <c r="H319" i="3"/>
  <c r="J319" i="3"/>
  <c r="D320" i="3"/>
  <c r="E320" i="3" s="1"/>
  <c r="F320" i="3"/>
  <c r="G320" i="3" s="1"/>
  <c r="H320" i="3"/>
  <c r="J320" i="3"/>
  <c r="D321" i="3"/>
  <c r="E321" i="3" s="1"/>
  <c r="F321" i="3"/>
  <c r="G321" i="3" s="1"/>
  <c r="H321" i="3"/>
  <c r="J321" i="3"/>
  <c r="D322" i="3"/>
  <c r="E322" i="3" s="1"/>
  <c r="F322" i="3"/>
  <c r="G322" i="3" s="1"/>
  <c r="H322" i="3"/>
  <c r="J322" i="3"/>
  <c r="D323" i="3"/>
  <c r="E323" i="3" s="1"/>
  <c r="F323" i="3"/>
  <c r="G323" i="3" s="1"/>
  <c r="H323" i="3"/>
  <c r="J323" i="3"/>
  <c r="D324" i="3"/>
  <c r="E324" i="3" s="1"/>
  <c r="F324" i="3"/>
  <c r="G324" i="3" s="1"/>
  <c r="H324" i="3"/>
  <c r="J324" i="3"/>
  <c r="D325" i="3"/>
  <c r="E325" i="3" s="1"/>
  <c r="F325" i="3"/>
  <c r="G325" i="3" s="1"/>
  <c r="H325" i="3"/>
  <c r="J325" i="3"/>
  <c r="D326" i="3"/>
  <c r="E326" i="3" s="1"/>
  <c r="F326" i="3"/>
  <c r="G326" i="3" s="1"/>
  <c r="H326" i="3"/>
  <c r="J326" i="3"/>
  <c r="D327" i="3"/>
  <c r="E327" i="3" s="1"/>
  <c r="F327" i="3"/>
  <c r="G327" i="3" s="1"/>
  <c r="H327" i="3"/>
  <c r="J327" i="3"/>
  <c r="D328" i="3"/>
  <c r="E328" i="3" s="1"/>
  <c r="F328" i="3"/>
  <c r="G328" i="3" s="1"/>
  <c r="H328" i="3"/>
  <c r="J328" i="3"/>
  <c r="D329" i="3"/>
  <c r="E329" i="3" s="1"/>
  <c r="F329" i="3"/>
  <c r="G329" i="3" s="1"/>
  <c r="H329" i="3"/>
  <c r="J329" i="3"/>
  <c r="D330" i="3"/>
  <c r="E330" i="3" s="1"/>
  <c r="F330" i="3"/>
  <c r="G330" i="3" s="1"/>
  <c r="H330" i="3"/>
  <c r="J330" i="3"/>
  <c r="D331" i="3"/>
  <c r="E331" i="3" s="1"/>
  <c r="F331" i="3"/>
  <c r="G331" i="3" s="1"/>
  <c r="H331" i="3"/>
  <c r="J331" i="3"/>
  <c r="D332" i="3"/>
  <c r="E332" i="3" s="1"/>
  <c r="F332" i="3"/>
  <c r="G332" i="3" s="1"/>
  <c r="H332" i="3"/>
  <c r="J332" i="3"/>
  <c r="D333" i="3"/>
  <c r="E333" i="3" s="1"/>
  <c r="F333" i="3"/>
  <c r="G333" i="3" s="1"/>
  <c r="H333" i="3"/>
  <c r="J333" i="3"/>
  <c r="D334" i="3"/>
  <c r="E334" i="3" s="1"/>
  <c r="F334" i="3"/>
  <c r="G334" i="3" s="1"/>
  <c r="H334" i="3"/>
  <c r="I334" i="3" s="1"/>
  <c r="J334" i="3"/>
  <c r="D335" i="3"/>
  <c r="E335" i="3" s="1"/>
  <c r="F335" i="3"/>
  <c r="G335" i="3" s="1"/>
  <c r="H335" i="3"/>
  <c r="J335" i="3"/>
  <c r="D336" i="3"/>
  <c r="E336" i="3" s="1"/>
  <c r="F336" i="3"/>
  <c r="G336" i="3" s="1"/>
  <c r="H336" i="3"/>
  <c r="I336" i="3" s="1"/>
  <c r="J336" i="3"/>
  <c r="D337" i="3"/>
  <c r="E337" i="3" s="1"/>
  <c r="F337" i="3"/>
  <c r="G337" i="3" s="1"/>
  <c r="H337" i="3"/>
  <c r="J337" i="3"/>
  <c r="D338" i="3"/>
  <c r="E338" i="3" s="1"/>
  <c r="F338" i="3"/>
  <c r="G338" i="3" s="1"/>
  <c r="H338" i="3"/>
  <c r="I338" i="3" s="1"/>
  <c r="J338" i="3"/>
  <c r="D339" i="3"/>
  <c r="E339" i="3" s="1"/>
  <c r="F339" i="3"/>
  <c r="G339" i="3" s="1"/>
  <c r="H339" i="3"/>
  <c r="J339" i="3"/>
  <c r="D340" i="3"/>
  <c r="E340" i="3" s="1"/>
  <c r="F340" i="3"/>
  <c r="G340" i="3" s="1"/>
  <c r="H340" i="3"/>
  <c r="I340" i="3" s="1"/>
  <c r="J340" i="3"/>
  <c r="D341" i="3"/>
  <c r="E341" i="3" s="1"/>
  <c r="F341" i="3"/>
  <c r="G341" i="3" s="1"/>
  <c r="H341" i="3"/>
  <c r="J341" i="3"/>
  <c r="D342" i="3"/>
  <c r="E342" i="3" s="1"/>
  <c r="F342" i="3"/>
  <c r="G342" i="3" s="1"/>
  <c r="H342" i="3"/>
  <c r="I342" i="3" s="1"/>
  <c r="J342" i="3"/>
  <c r="D343" i="3"/>
  <c r="E343" i="3" s="1"/>
  <c r="F343" i="3"/>
  <c r="G343" i="3" s="1"/>
  <c r="H343" i="3"/>
  <c r="J343" i="3"/>
  <c r="D344" i="3"/>
  <c r="E344" i="3" s="1"/>
  <c r="F344" i="3"/>
  <c r="G344" i="3" s="1"/>
  <c r="H344" i="3"/>
  <c r="J344" i="3"/>
  <c r="D345" i="3"/>
  <c r="E345" i="3" s="1"/>
  <c r="F345" i="3"/>
  <c r="G345" i="3" s="1"/>
  <c r="H345" i="3"/>
  <c r="J345" i="3"/>
  <c r="D346" i="3"/>
  <c r="E346" i="3" s="1"/>
  <c r="F346" i="3"/>
  <c r="G346" i="3" s="1"/>
  <c r="H346" i="3"/>
  <c r="J346" i="3"/>
  <c r="D347" i="3"/>
  <c r="E347" i="3" s="1"/>
  <c r="F347" i="3"/>
  <c r="G347" i="3" s="1"/>
  <c r="H347" i="3"/>
  <c r="J347" i="3"/>
  <c r="D348" i="3"/>
  <c r="E348" i="3" s="1"/>
  <c r="F348" i="3"/>
  <c r="G348" i="3" s="1"/>
  <c r="H348" i="3"/>
  <c r="J348" i="3"/>
  <c r="D349" i="3"/>
  <c r="E349" i="3" s="1"/>
  <c r="F349" i="3"/>
  <c r="G349" i="3" s="1"/>
  <c r="H349" i="3"/>
  <c r="J349" i="3"/>
  <c r="D350" i="3"/>
  <c r="E350" i="3" s="1"/>
  <c r="F350" i="3"/>
  <c r="G350" i="3" s="1"/>
  <c r="H350" i="3"/>
  <c r="J350" i="3"/>
  <c r="D351" i="3"/>
  <c r="E351" i="3" s="1"/>
  <c r="F351" i="3"/>
  <c r="G351" i="3" s="1"/>
  <c r="H351" i="3"/>
  <c r="J351" i="3"/>
  <c r="D352" i="3"/>
  <c r="E352" i="3" s="1"/>
  <c r="F352" i="3"/>
  <c r="G352" i="3" s="1"/>
  <c r="H352" i="3"/>
  <c r="J352" i="3"/>
  <c r="D353" i="3"/>
  <c r="E353" i="3" s="1"/>
  <c r="F353" i="3"/>
  <c r="G353" i="3" s="1"/>
  <c r="H353" i="3"/>
  <c r="I353" i="3" s="1"/>
  <c r="J353" i="3"/>
  <c r="D354" i="3"/>
  <c r="E354" i="3" s="1"/>
  <c r="F354" i="3"/>
  <c r="G354" i="3" s="1"/>
  <c r="H354" i="3"/>
  <c r="I354" i="3" s="1"/>
  <c r="J354" i="3"/>
  <c r="D355" i="3"/>
  <c r="E355" i="3" s="1"/>
  <c r="F355" i="3"/>
  <c r="G355" i="3" s="1"/>
  <c r="H355" i="3"/>
  <c r="I355" i="3" s="1"/>
  <c r="J355" i="3"/>
  <c r="D356" i="3"/>
  <c r="E356" i="3" s="1"/>
  <c r="F356" i="3"/>
  <c r="G356" i="3" s="1"/>
  <c r="H356" i="3"/>
  <c r="I356" i="3" s="1"/>
  <c r="J356" i="3"/>
  <c r="D357" i="3"/>
  <c r="E357" i="3" s="1"/>
  <c r="F357" i="3"/>
  <c r="G357" i="3" s="1"/>
  <c r="H357" i="3"/>
  <c r="I357" i="3" s="1"/>
  <c r="J357" i="3"/>
  <c r="D358" i="3"/>
  <c r="E358" i="3" s="1"/>
  <c r="F358" i="3"/>
  <c r="G358" i="3" s="1"/>
  <c r="H358" i="3"/>
  <c r="I358" i="3" s="1"/>
  <c r="J358" i="3"/>
  <c r="D359" i="3"/>
  <c r="E359" i="3" s="1"/>
  <c r="F359" i="3"/>
  <c r="G359" i="3" s="1"/>
  <c r="H359" i="3"/>
  <c r="I359" i="3" s="1"/>
  <c r="J359" i="3"/>
  <c r="D360" i="3"/>
  <c r="E360" i="3" s="1"/>
  <c r="F360" i="3"/>
  <c r="G360" i="3" s="1"/>
  <c r="H360" i="3"/>
  <c r="I360" i="3" s="1"/>
  <c r="J360" i="3"/>
  <c r="D361" i="3"/>
  <c r="E361" i="3" s="1"/>
  <c r="F361" i="3"/>
  <c r="G361" i="3" s="1"/>
  <c r="H361" i="3"/>
  <c r="I361" i="3" s="1"/>
  <c r="J361" i="3"/>
  <c r="D362" i="3"/>
  <c r="E362" i="3" s="1"/>
  <c r="F362" i="3"/>
  <c r="G362" i="3" s="1"/>
  <c r="H362" i="3"/>
  <c r="I362" i="3" s="1"/>
  <c r="J362" i="3"/>
  <c r="D363" i="3"/>
  <c r="E363" i="3" s="1"/>
  <c r="F363" i="3"/>
  <c r="G363" i="3" s="1"/>
  <c r="H363" i="3"/>
  <c r="I363" i="3" s="1"/>
  <c r="J363" i="3"/>
  <c r="D364" i="3"/>
  <c r="E364" i="3" s="1"/>
  <c r="F364" i="3"/>
  <c r="G364" i="3" s="1"/>
  <c r="H364" i="3"/>
  <c r="I364" i="3" s="1"/>
  <c r="J364" i="3"/>
  <c r="D365" i="3"/>
  <c r="E365" i="3" s="1"/>
  <c r="F365" i="3"/>
  <c r="G365" i="3" s="1"/>
  <c r="H365" i="3"/>
  <c r="I365" i="3" s="1"/>
  <c r="J365" i="3"/>
  <c r="D366" i="3"/>
  <c r="E366" i="3" s="1"/>
  <c r="F366" i="3"/>
  <c r="G366" i="3" s="1"/>
  <c r="H366" i="3"/>
  <c r="I366" i="3" s="1"/>
  <c r="J366" i="3"/>
  <c r="D367" i="3"/>
  <c r="E367" i="3" s="1"/>
  <c r="F367" i="3"/>
  <c r="G367" i="3" s="1"/>
  <c r="H367" i="3"/>
  <c r="I367" i="3" s="1"/>
  <c r="J367" i="3"/>
  <c r="D368" i="3"/>
  <c r="E368" i="3" s="1"/>
  <c r="F368" i="3"/>
  <c r="G368" i="3" s="1"/>
  <c r="H368" i="3"/>
  <c r="I368" i="3" s="1"/>
  <c r="J368" i="3"/>
  <c r="D369" i="3"/>
  <c r="E369" i="3" s="1"/>
  <c r="F369" i="3"/>
  <c r="G369" i="3" s="1"/>
  <c r="H369" i="3"/>
  <c r="I369" i="3" s="1"/>
  <c r="J369" i="3"/>
  <c r="D370" i="3"/>
  <c r="E370" i="3" s="1"/>
  <c r="F370" i="3"/>
  <c r="G370" i="3" s="1"/>
  <c r="H370" i="3"/>
  <c r="I370" i="3" s="1"/>
  <c r="J370" i="3"/>
  <c r="D371" i="3"/>
  <c r="E371" i="3" s="1"/>
  <c r="F371" i="3"/>
  <c r="G371" i="3" s="1"/>
  <c r="H371" i="3"/>
  <c r="I371" i="3" s="1"/>
  <c r="J371" i="3"/>
  <c r="D372" i="3"/>
  <c r="E372" i="3" s="1"/>
  <c r="F372" i="3"/>
  <c r="G372" i="3" s="1"/>
  <c r="H372" i="3"/>
  <c r="I372" i="3" s="1"/>
  <c r="J372" i="3"/>
  <c r="D373" i="3"/>
  <c r="E373" i="3" s="1"/>
  <c r="F373" i="3"/>
  <c r="G373" i="3" s="1"/>
  <c r="H373" i="3"/>
  <c r="I373" i="3" s="1"/>
  <c r="J373" i="3"/>
  <c r="D374" i="3"/>
  <c r="E374" i="3" s="1"/>
  <c r="F374" i="3"/>
  <c r="G374" i="3" s="1"/>
  <c r="H374" i="3"/>
  <c r="I374" i="3" s="1"/>
  <c r="J374" i="3"/>
  <c r="D375" i="3"/>
  <c r="E375" i="3" s="1"/>
  <c r="F375" i="3"/>
  <c r="G375" i="3" s="1"/>
  <c r="H375" i="3"/>
  <c r="I375" i="3" s="1"/>
  <c r="J375" i="3"/>
  <c r="D376" i="3"/>
  <c r="E376" i="3" s="1"/>
  <c r="F376" i="3"/>
  <c r="G376" i="3" s="1"/>
  <c r="H376" i="3"/>
  <c r="I376" i="3" s="1"/>
  <c r="J376" i="3"/>
  <c r="D377" i="3"/>
  <c r="E377" i="3" s="1"/>
  <c r="F377" i="3"/>
  <c r="G377" i="3" s="1"/>
  <c r="H377" i="3"/>
  <c r="I377" i="3" s="1"/>
  <c r="J377" i="3"/>
  <c r="D378" i="3"/>
  <c r="E378" i="3" s="1"/>
  <c r="F378" i="3"/>
  <c r="G378" i="3" s="1"/>
  <c r="H378" i="3"/>
  <c r="I378" i="3" s="1"/>
  <c r="J378" i="3"/>
  <c r="D379" i="3"/>
  <c r="E379" i="3" s="1"/>
  <c r="F379" i="3"/>
  <c r="G379" i="3" s="1"/>
  <c r="H379" i="3"/>
  <c r="I379" i="3" s="1"/>
  <c r="J379" i="3"/>
  <c r="D380" i="3"/>
  <c r="E380" i="3" s="1"/>
  <c r="F380" i="3"/>
  <c r="G380" i="3" s="1"/>
  <c r="H380" i="3"/>
  <c r="I380" i="3" s="1"/>
  <c r="J380" i="3"/>
  <c r="D381" i="3"/>
  <c r="E381" i="3" s="1"/>
  <c r="F381" i="3"/>
  <c r="G381" i="3" s="1"/>
  <c r="H381" i="3"/>
  <c r="I381" i="3" s="1"/>
  <c r="J381" i="3"/>
  <c r="D382" i="3"/>
  <c r="E382" i="3" s="1"/>
  <c r="F382" i="3"/>
  <c r="G382" i="3" s="1"/>
  <c r="H382" i="3"/>
  <c r="I382" i="3" s="1"/>
  <c r="J382" i="3"/>
  <c r="D383" i="3"/>
  <c r="E383" i="3" s="1"/>
  <c r="F383" i="3"/>
  <c r="G383" i="3" s="1"/>
  <c r="H383" i="3"/>
  <c r="I383" i="3" s="1"/>
  <c r="J383" i="3"/>
  <c r="K383" i="3" s="1"/>
  <c r="D384" i="3"/>
  <c r="E384" i="3" s="1"/>
  <c r="F384" i="3"/>
  <c r="G384" i="3" s="1"/>
  <c r="H384" i="3"/>
  <c r="I384" i="3" s="1"/>
  <c r="J384" i="3"/>
  <c r="K384" i="3" s="1"/>
  <c r="D385" i="3"/>
  <c r="E385" i="3" s="1"/>
  <c r="F385" i="3"/>
  <c r="G385" i="3" s="1"/>
  <c r="H385" i="3"/>
  <c r="I385" i="3" s="1"/>
  <c r="J385" i="3"/>
  <c r="K385" i="3" s="1"/>
  <c r="D386" i="3"/>
  <c r="E386" i="3" s="1"/>
  <c r="F386" i="3"/>
  <c r="G386" i="3" s="1"/>
  <c r="H386" i="3"/>
  <c r="I386" i="3" s="1"/>
  <c r="J386" i="3"/>
  <c r="K386" i="3" s="1"/>
  <c r="D387" i="3"/>
  <c r="E387" i="3" s="1"/>
  <c r="F387" i="3"/>
  <c r="G387" i="3" s="1"/>
  <c r="H387" i="3"/>
  <c r="I387" i="3" s="1"/>
  <c r="J387" i="3"/>
  <c r="K387" i="3" s="1"/>
  <c r="D388" i="3"/>
  <c r="E388" i="3" s="1"/>
  <c r="F388" i="3"/>
  <c r="G388" i="3" s="1"/>
  <c r="H388" i="3"/>
  <c r="I388" i="3" s="1"/>
  <c r="J388" i="3"/>
  <c r="K388" i="3" s="1"/>
  <c r="D389" i="3"/>
  <c r="E389" i="3" s="1"/>
  <c r="F389" i="3"/>
  <c r="G389" i="3" s="1"/>
  <c r="H389" i="3"/>
  <c r="I389" i="3" s="1"/>
  <c r="J389" i="3"/>
  <c r="K389" i="3" s="1"/>
  <c r="D390" i="3"/>
  <c r="E390" i="3" s="1"/>
  <c r="F390" i="3"/>
  <c r="G390" i="3" s="1"/>
  <c r="H390" i="3"/>
  <c r="I390" i="3" s="1"/>
  <c r="J390" i="3"/>
  <c r="K390" i="3" s="1"/>
  <c r="D391" i="3"/>
  <c r="E391" i="3" s="1"/>
  <c r="F391" i="3"/>
  <c r="G391" i="3" s="1"/>
  <c r="H391" i="3"/>
  <c r="I391" i="3" s="1"/>
  <c r="J391" i="3"/>
  <c r="K391" i="3" s="1"/>
  <c r="D392" i="3"/>
  <c r="E392" i="3" s="1"/>
  <c r="F392" i="3"/>
  <c r="G392" i="3" s="1"/>
  <c r="H392" i="3"/>
  <c r="I392" i="3" s="1"/>
  <c r="J392" i="3"/>
  <c r="K392" i="3" s="1"/>
  <c r="D393" i="3"/>
  <c r="E393" i="3" s="1"/>
  <c r="F393" i="3"/>
  <c r="G393" i="3" s="1"/>
  <c r="H393" i="3"/>
  <c r="I393" i="3" s="1"/>
  <c r="J393" i="3"/>
  <c r="K393" i="3" s="1"/>
  <c r="D394" i="3"/>
  <c r="E394" i="3" s="1"/>
  <c r="F394" i="3"/>
  <c r="G394" i="3" s="1"/>
  <c r="H394" i="3"/>
  <c r="I394" i="3" s="1"/>
  <c r="J394" i="3"/>
  <c r="K394" i="3" s="1"/>
  <c r="D395" i="3"/>
  <c r="E395" i="3" s="1"/>
  <c r="F395" i="3"/>
  <c r="G395" i="3" s="1"/>
  <c r="H395" i="3"/>
  <c r="I395" i="3" s="1"/>
  <c r="J395" i="3"/>
  <c r="K395" i="3" s="1"/>
  <c r="D396" i="3"/>
  <c r="E396" i="3" s="1"/>
  <c r="F396" i="3"/>
  <c r="G396" i="3" s="1"/>
  <c r="H396" i="3"/>
  <c r="I396" i="3" s="1"/>
  <c r="J396" i="3"/>
  <c r="K396" i="3" s="1"/>
  <c r="D397" i="3"/>
  <c r="E397" i="3" s="1"/>
  <c r="F397" i="3"/>
  <c r="G397" i="3" s="1"/>
  <c r="H397" i="3"/>
  <c r="I397" i="3" s="1"/>
  <c r="J397" i="3"/>
  <c r="K397" i="3" s="1"/>
  <c r="D398" i="3"/>
  <c r="E398" i="3" s="1"/>
  <c r="F398" i="3"/>
  <c r="G398" i="3" s="1"/>
  <c r="H398" i="3"/>
  <c r="I398" i="3" s="1"/>
  <c r="J398" i="3"/>
  <c r="K398" i="3" s="1"/>
  <c r="D399" i="3"/>
  <c r="E399" i="3" s="1"/>
  <c r="F399" i="3"/>
  <c r="G399" i="3" s="1"/>
  <c r="H399" i="3"/>
  <c r="I399" i="3" s="1"/>
  <c r="J399" i="3"/>
  <c r="K399" i="3" s="1"/>
  <c r="D400" i="3"/>
  <c r="E400" i="3" s="1"/>
  <c r="F400" i="3"/>
  <c r="G400" i="3" s="1"/>
  <c r="H400" i="3"/>
  <c r="I400" i="3" s="1"/>
  <c r="J400" i="3"/>
  <c r="K400" i="3" s="1"/>
  <c r="D401" i="3"/>
  <c r="E401" i="3" s="1"/>
  <c r="F401" i="3"/>
  <c r="G401" i="3" s="1"/>
  <c r="H401" i="3"/>
  <c r="I401" i="3" s="1"/>
  <c r="J401" i="3"/>
  <c r="K401" i="3" s="1"/>
  <c r="D402" i="3"/>
  <c r="E402" i="3" s="1"/>
  <c r="F402" i="3"/>
  <c r="G402" i="3" s="1"/>
  <c r="H402" i="3"/>
  <c r="I402" i="3" s="1"/>
  <c r="J402" i="3"/>
  <c r="K402" i="3" s="1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E158" i="9" s="1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M2" i="8"/>
  <c r="I2" i="8"/>
  <c r="J2" i="3"/>
  <c r="K2" i="3" s="1"/>
  <c r="J3" i="3"/>
  <c r="K3" i="3" s="1"/>
  <c r="J4" i="3"/>
  <c r="K4" i="3" s="1"/>
  <c r="J5" i="3"/>
  <c r="K5" i="3" s="1"/>
  <c r="J6" i="3"/>
  <c r="K6" i="3" s="1"/>
  <c r="J7" i="3"/>
  <c r="K7" i="3" s="1"/>
  <c r="J8" i="3"/>
  <c r="K8" i="3" s="1"/>
  <c r="J9" i="3"/>
  <c r="K9" i="3" s="1"/>
  <c r="J10" i="3"/>
  <c r="K10" i="3" s="1"/>
  <c r="J11" i="3"/>
  <c r="K11" i="3" s="1"/>
  <c r="J12" i="3"/>
  <c r="K12" i="3" s="1"/>
  <c r="J13" i="3"/>
  <c r="K13" i="3" s="1"/>
  <c r="J14" i="3"/>
  <c r="K14" i="3" s="1"/>
  <c r="J15" i="3"/>
  <c r="K15" i="3" s="1"/>
  <c r="J16" i="3"/>
  <c r="K16" i="3" s="1"/>
  <c r="J17" i="3"/>
  <c r="K17" i="3" s="1"/>
  <c r="J18" i="3"/>
  <c r="K18" i="3" s="1"/>
  <c r="J19" i="3"/>
  <c r="K19" i="3" s="1"/>
  <c r="J20" i="3"/>
  <c r="K20" i="3" s="1"/>
  <c r="J21" i="3"/>
  <c r="K21" i="3" s="1"/>
  <c r="J22" i="3"/>
  <c r="K22" i="3" s="1"/>
  <c r="J23" i="3"/>
  <c r="K23" i="3" s="1"/>
  <c r="J24" i="3"/>
  <c r="K24" i="3" s="1"/>
  <c r="J25" i="3"/>
  <c r="K25" i="3" s="1"/>
  <c r="J26" i="3"/>
  <c r="K26" i="3" s="1"/>
  <c r="J27" i="3"/>
  <c r="K27" i="3" s="1"/>
  <c r="J28" i="3"/>
  <c r="K28" i="3" s="1"/>
  <c r="J29" i="3"/>
  <c r="K29" i="3" s="1"/>
  <c r="J30" i="3"/>
  <c r="K30" i="3" s="1"/>
  <c r="J31" i="3"/>
  <c r="K31" i="3" s="1"/>
  <c r="J32" i="3"/>
  <c r="K32" i="3" s="1"/>
  <c r="J33" i="3"/>
  <c r="K33" i="3" s="1"/>
  <c r="J34" i="3"/>
  <c r="K34" i="3" s="1"/>
  <c r="J35" i="3"/>
  <c r="K35" i="3" s="1"/>
  <c r="J36" i="3"/>
  <c r="K36" i="3" s="1"/>
  <c r="J37" i="3"/>
  <c r="K37" i="3" s="1"/>
  <c r="J38" i="3"/>
  <c r="K38" i="3" s="1"/>
  <c r="J39" i="3"/>
  <c r="K39" i="3" s="1"/>
  <c r="J40" i="3"/>
  <c r="K40" i="3" s="1"/>
  <c r="J41" i="3"/>
  <c r="K41" i="3" s="1"/>
  <c r="J42" i="3"/>
  <c r="K42" i="3" s="1"/>
  <c r="J43" i="3"/>
  <c r="K43" i="3" s="1"/>
  <c r="J44" i="3"/>
  <c r="K44" i="3" s="1"/>
  <c r="J45" i="3"/>
  <c r="K45" i="3" s="1"/>
  <c r="J46" i="3"/>
  <c r="K46" i="3" s="1"/>
  <c r="J47" i="3"/>
  <c r="K47" i="3" s="1"/>
  <c r="J48" i="3"/>
  <c r="K48" i="3" s="1"/>
  <c r="J49" i="3"/>
  <c r="K49" i="3" s="1"/>
  <c r="J50" i="3"/>
  <c r="K50" i="3" s="1"/>
  <c r="J51" i="3"/>
  <c r="K51" i="3" s="1"/>
  <c r="J52" i="3"/>
  <c r="K52" i="3" s="1"/>
  <c r="J53" i="3"/>
  <c r="K53" i="3" s="1"/>
  <c r="J54" i="3"/>
  <c r="K54" i="3" s="1"/>
  <c r="J55" i="3"/>
  <c r="K55" i="3" s="1"/>
  <c r="J56" i="3"/>
  <c r="K56" i="3" s="1"/>
  <c r="J57" i="3"/>
  <c r="K57" i="3" s="1"/>
  <c r="J58" i="3"/>
  <c r="K58" i="3" s="1"/>
  <c r="J59" i="3"/>
  <c r="K59" i="3" s="1"/>
  <c r="J60" i="3"/>
  <c r="K60" i="3" s="1"/>
  <c r="J61" i="3"/>
  <c r="K61" i="3" s="1"/>
  <c r="J62" i="3"/>
  <c r="K62" i="3" s="1"/>
  <c r="J63" i="3"/>
  <c r="K63" i="3" s="1"/>
  <c r="J64" i="3"/>
  <c r="K64" i="3" s="1"/>
  <c r="J65" i="3"/>
  <c r="K65" i="3" s="1"/>
  <c r="J66" i="3"/>
  <c r="K66" i="3" s="1"/>
  <c r="J67" i="3"/>
  <c r="K67" i="3" s="1"/>
  <c r="J68" i="3"/>
  <c r="K68" i="3" s="1"/>
  <c r="J69" i="3"/>
  <c r="K69" i="3" s="1"/>
  <c r="J70" i="3"/>
  <c r="K70" i="3" s="1"/>
  <c r="J71" i="3"/>
  <c r="K71" i="3" s="1"/>
  <c r="J72" i="3"/>
  <c r="K72" i="3" s="1"/>
  <c r="J73" i="3"/>
  <c r="K73" i="3" s="1"/>
  <c r="J74" i="3"/>
  <c r="K74" i="3" s="1"/>
  <c r="J75" i="3"/>
  <c r="K75" i="3" s="1"/>
  <c r="J76" i="3"/>
  <c r="K76" i="3" s="1"/>
  <c r="J77" i="3"/>
  <c r="K77" i="3" s="1"/>
  <c r="J78" i="3"/>
  <c r="K78" i="3" s="1"/>
  <c r="J79" i="3"/>
  <c r="K79" i="3" s="1"/>
  <c r="J80" i="3"/>
  <c r="K80" i="3" s="1"/>
  <c r="J81" i="3"/>
  <c r="K81" i="3" s="1"/>
  <c r="J82" i="3"/>
  <c r="K82" i="3" s="1"/>
  <c r="J83" i="3"/>
  <c r="K83" i="3" s="1"/>
  <c r="J84" i="3"/>
  <c r="K84" i="3" s="1"/>
  <c r="J85" i="3"/>
  <c r="K85" i="3" s="1"/>
  <c r="J86" i="3"/>
  <c r="K86" i="3" s="1"/>
  <c r="J87" i="3"/>
  <c r="K87" i="3" s="1"/>
  <c r="J88" i="3"/>
  <c r="K88" i="3" s="1"/>
  <c r="J89" i="3"/>
  <c r="K89" i="3" s="1"/>
  <c r="J90" i="3"/>
  <c r="K90" i="3" s="1"/>
  <c r="J91" i="3"/>
  <c r="K91" i="3" s="1"/>
  <c r="J92" i="3"/>
  <c r="K92" i="3" s="1"/>
  <c r="J93" i="3"/>
  <c r="K93" i="3" s="1"/>
  <c r="J94" i="3"/>
  <c r="K94" i="3" s="1"/>
  <c r="J95" i="3"/>
  <c r="K95" i="3" s="1"/>
  <c r="J96" i="3"/>
  <c r="K96" i="3" s="1"/>
  <c r="J97" i="3"/>
  <c r="K97" i="3" s="1"/>
  <c r="J98" i="3"/>
  <c r="K98" i="3" s="1"/>
  <c r="J99" i="3"/>
  <c r="K99" i="3" s="1"/>
  <c r="J100" i="3"/>
  <c r="K100" i="3" s="1"/>
  <c r="J101" i="3"/>
  <c r="K101" i="3" s="1"/>
  <c r="J102" i="3"/>
  <c r="K102" i="3" s="1"/>
  <c r="J103" i="3"/>
  <c r="K103" i="3" s="1"/>
  <c r="J104" i="3"/>
  <c r="K104" i="3" s="1"/>
  <c r="J105" i="3"/>
  <c r="K105" i="3" s="1"/>
  <c r="J106" i="3"/>
  <c r="K106" i="3" s="1"/>
  <c r="J107" i="3"/>
  <c r="K107" i="3" s="1"/>
  <c r="J108" i="3"/>
  <c r="K108" i="3" s="1"/>
  <c r="J109" i="3"/>
  <c r="K109" i="3" s="1"/>
  <c r="J110" i="3"/>
  <c r="K110" i="3" s="1"/>
  <c r="J111" i="3"/>
  <c r="K111" i="3" s="1"/>
  <c r="J112" i="3"/>
  <c r="K112" i="3" s="1"/>
  <c r="J113" i="3"/>
  <c r="K113" i="3" s="1"/>
  <c r="J114" i="3"/>
  <c r="K114" i="3" s="1"/>
  <c r="J115" i="3"/>
  <c r="K115" i="3" s="1"/>
  <c r="J116" i="3"/>
  <c r="K116" i="3" s="1"/>
  <c r="J117" i="3"/>
  <c r="K117" i="3" s="1"/>
  <c r="J118" i="3"/>
  <c r="K118" i="3" s="1"/>
  <c r="J119" i="3"/>
  <c r="K119" i="3" s="1"/>
  <c r="J120" i="3"/>
  <c r="K120" i="3" s="1"/>
  <c r="J121" i="3"/>
  <c r="K121" i="3" s="1"/>
  <c r="J122" i="3"/>
  <c r="K122" i="3" s="1"/>
  <c r="J123" i="3"/>
  <c r="K123" i="3" s="1"/>
  <c r="J124" i="3"/>
  <c r="K124" i="3" s="1"/>
  <c r="J125" i="3"/>
  <c r="K125" i="3" s="1"/>
  <c r="J126" i="3"/>
  <c r="K126" i="3" s="1"/>
  <c r="J127" i="3"/>
  <c r="K127" i="3" s="1"/>
  <c r="J128" i="3"/>
  <c r="K128" i="3" s="1"/>
  <c r="J129" i="3"/>
  <c r="K129" i="3" s="1"/>
  <c r="J130" i="3"/>
  <c r="K130" i="3" s="1"/>
  <c r="J131" i="3"/>
  <c r="K131" i="3" s="1"/>
  <c r="J132" i="3"/>
  <c r="K132" i="3" s="1"/>
  <c r="J133" i="3"/>
  <c r="K133" i="3" s="1"/>
  <c r="J134" i="3"/>
  <c r="K134" i="3" s="1"/>
  <c r="J135" i="3"/>
  <c r="K135" i="3" s="1"/>
  <c r="J136" i="3"/>
  <c r="K136" i="3" s="1"/>
  <c r="J137" i="3"/>
  <c r="K137" i="3" s="1"/>
  <c r="J138" i="3"/>
  <c r="K138" i="3" s="1"/>
  <c r="J139" i="3"/>
  <c r="K139" i="3" s="1"/>
  <c r="J140" i="3"/>
  <c r="K140" i="3" s="1"/>
  <c r="J141" i="3"/>
  <c r="K141" i="3" s="1"/>
  <c r="J142" i="3"/>
  <c r="K142" i="3" s="1"/>
  <c r="J143" i="3"/>
  <c r="K143" i="3" s="1"/>
  <c r="J144" i="3"/>
  <c r="K144" i="3" s="1"/>
  <c r="J145" i="3"/>
  <c r="K145" i="3" s="1"/>
  <c r="J146" i="3"/>
  <c r="K146" i="3" s="1"/>
  <c r="J147" i="3"/>
  <c r="J148" i="3"/>
  <c r="K148" i="3" s="1"/>
  <c r="J149" i="3"/>
  <c r="J150" i="3"/>
  <c r="J151" i="3"/>
  <c r="J152" i="3"/>
  <c r="J153" i="3"/>
  <c r="J154" i="3"/>
  <c r="J155" i="3"/>
  <c r="J156" i="3"/>
  <c r="J157" i="3"/>
  <c r="J158" i="3"/>
  <c r="J159" i="3"/>
  <c r="J160" i="3"/>
  <c r="K160" i="3" s="1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K182" i="3" s="1"/>
  <c r="J183" i="3"/>
  <c r="K183" i="3" s="1"/>
  <c r="J184" i="3"/>
  <c r="K184" i="3" s="1"/>
  <c r="J185" i="3"/>
  <c r="K185" i="3" s="1"/>
  <c r="J186" i="3"/>
  <c r="K186" i="3" s="1"/>
  <c r="J187" i="3"/>
  <c r="K187" i="3" s="1"/>
  <c r="J188" i="3"/>
  <c r="K188" i="3" s="1"/>
  <c r="J189" i="3"/>
  <c r="K189" i="3" s="1"/>
  <c r="J190" i="3"/>
  <c r="K190" i="3" s="1"/>
  <c r="J191" i="3"/>
  <c r="K191" i="3" s="1"/>
  <c r="J192" i="3"/>
  <c r="K192" i="3" s="1"/>
  <c r="J193" i="3"/>
  <c r="K193" i="3" s="1"/>
  <c r="J194" i="3"/>
  <c r="K194" i="3" s="1"/>
  <c r="J195" i="3"/>
  <c r="K195" i="3" s="1"/>
  <c r="J196" i="3"/>
  <c r="K196" i="3" s="1"/>
  <c r="J197" i="3"/>
  <c r="K197" i="3" s="1"/>
  <c r="J198" i="3"/>
  <c r="K198" i="3" s="1"/>
  <c r="J199" i="3"/>
  <c r="K199" i="3" s="1"/>
  <c r="J200" i="3"/>
  <c r="K200" i="3" s="1"/>
  <c r="J201" i="3"/>
  <c r="K201" i="3" s="1"/>
  <c r="B7" i="7"/>
  <c r="D3" i="3"/>
  <c r="E3" i="3" s="1"/>
  <c r="F3" i="3"/>
  <c r="G3" i="3" s="1"/>
  <c r="H3" i="3"/>
  <c r="I3" i="3" s="1"/>
  <c r="D4" i="3"/>
  <c r="E4" i="3" s="1"/>
  <c r="F4" i="3"/>
  <c r="G4" i="3" s="1"/>
  <c r="H4" i="3"/>
  <c r="I4" i="3" s="1"/>
  <c r="D5" i="3"/>
  <c r="E5" i="3" s="1"/>
  <c r="F5" i="3"/>
  <c r="G5" i="3" s="1"/>
  <c r="H5" i="3"/>
  <c r="I5" i="3" s="1"/>
  <c r="D6" i="3"/>
  <c r="E6" i="3" s="1"/>
  <c r="F6" i="3"/>
  <c r="G6" i="3" s="1"/>
  <c r="H6" i="3"/>
  <c r="I6" i="3" s="1"/>
  <c r="D7" i="3"/>
  <c r="E7" i="3" s="1"/>
  <c r="F7" i="3"/>
  <c r="G7" i="3" s="1"/>
  <c r="H7" i="3"/>
  <c r="I7" i="3" s="1"/>
  <c r="D8" i="3"/>
  <c r="E8" i="3" s="1"/>
  <c r="F8" i="3"/>
  <c r="G8" i="3" s="1"/>
  <c r="H8" i="3"/>
  <c r="I8" i="3" s="1"/>
  <c r="D9" i="3"/>
  <c r="E9" i="3" s="1"/>
  <c r="F9" i="3"/>
  <c r="G9" i="3" s="1"/>
  <c r="H9" i="3"/>
  <c r="I9" i="3" s="1"/>
  <c r="D10" i="3"/>
  <c r="E10" i="3" s="1"/>
  <c r="F10" i="3"/>
  <c r="G10" i="3" s="1"/>
  <c r="H10" i="3"/>
  <c r="I10" i="3" s="1"/>
  <c r="D11" i="3"/>
  <c r="E11" i="3" s="1"/>
  <c r="F11" i="3"/>
  <c r="G11" i="3" s="1"/>
  <c r="H11" i="3"/>
  <c r="I11" i="3" s="1"/>
  <c r="D12" i="3"/>
  <c r="E12" i="3" s="1"/>
  <c r="F12" i="3"/>
  <c r="G12" i="3" s="1"/>
  <c r="H12" i="3"/>
  <c r="I12" i="3" s="1"/>
  <c r="D13" i="3"/>
  <c r="E13" i="3" s="1"/>
  <c r="F13" i="3"/>
  <c r="G13" i="3" s="1"/>
  <c r="H13" i="3"/>
  <c r="I13" i="3" s="1"/>
  <c r="D14" i="3"/>
  <c r="E14" i="3" s="1"/>
  <c r="F14" i="3"/>
  <c r="G14" i="3" s="1"/>
  <c r="H14" i="3"/>
  <c r="I14" i="3" s="1"/>
  <c r="D15" i="3"/>
  <c r="E15" i="3" s="1"/>
  <c r="F15" i="3"/>
  <c r="G15" i="3" s="1"/>
  <c r="H15" i="3"/>
  <c r="I15" i="3" s="1"/>
  <c r="D16" i="3"/>
  <c r="E16" i="3" s="1"/>
  <c r="F16" i="3"/>
  <c r="G16" i="3" s="1"/>
  <c r="H16" i="3"/>
  <c r="I16" i="3" s="1"/>
  <c r="D17" i="3"/>
  <c r="E17" i="3" s="1"/>
  <c r="F17" i="3"/>
  <c r="G17" i="3" s="1"/>
  <c r="H17" i="3"/>
  <c r="I17" i="3" s="1"/>
  <c r="D18" i="3"/>
  <c r="E18" i="3" s="1"/>
  <c r="F18" i="3"/>
  <c r="G18" i="3" s="1"/>
  <c r="H18" i="3"/>
  <c r="I18" i="3" s="1"/>
  <c r="D19" i="3"/>
  <c r="E19" i="3" s="1"/>
  <c r="F19" i="3"/>
  <c r="G19" i="3" s="1"/>
  <c r="H19" i="3"/>
  <c r="I19" i="3" s="1"/>
  <c r="D20" i="3"/>
  <c r="E20" i="3" s="1"/>
  <c r="F20" i="3"/>
  <c r="G20" i="3" s="1"/>
  <c r="H20" i="3"/>
  <c r="I20" i="3" s="1"/>
  <c r="D21" i="3"/>
  <c r="E21" i="3" s="1"/>
  <c r="F21" i="3"/>
  <c r="G21" i="3" s="1"/>
  <c r="H21" i="3"/>
  <c r="I21" i="3" s="1"/>
  <c r="D22" i="3"/>
  <c r="E22" i="3" s="1"/>
  <c r="F22" i="3"/>
  <c r="G22" i="3" s="1"/>
  <c r="H22" i="3"/>
  <c r="I22" i="3" s="1"/>
  <c r="D23" i="3"/>
  <c r="E23" i="3" s="1"/>
  <c r="F23" i="3"/>
  <c r="G23" i="3" s="1"/>
  <c r="H23" i="3"/>
  <c r="I23" i="3" s="1"/>
  <c r="D24" i="3"/>
  <c r="E24" i="3" s="1"/>
  <c r="F24" i="3"/>
  <c r="G24" i="3" s="1"/>
  <c r="H24" i="3"/>
  <c r="I24" i="3" s="1"/>
  <c r="D25" i="3"/>
  <c r="E25" i="3" s="1"/>
  <c r="F25" i="3"/>
  <c r="G25" i="3" s="1"/>
  <c r="H25" i="3"/>
  <c r="I25" i="3" s="1"/>
  <c r="D26" i="3"/>
  <c r="E26" i="3" s="1"/>
  <c r="F26" i="3"/>
  <c r="G26" i="3" s="1"/>
  <c r="H26" i="3"/>
  <c r="I26" i="3" s="1"/>
  <c r="D27" i="3"/>
  <c r="E27" i="3" s="1"/>
  <c r="F27" i="3"/>
  <c r="G27" i="3" s="1"/>
  <c r="H27" i="3"/>
  <c r="I27" i="3" s="1"/>
  <c r="D28" i="3"/>
  <c r="E28" i="3" s="1"/>
  <c r="F28" i="3"/>
  <c r="G28" i="3" s="1"/>
  <c r="H28" i="3"/>
  <c r="I28" i="3" s="1"/>
  <c r="D29" i="3"/>
  <c r="E29" i="3" s="1"/>
  <c r="F29" i="3"/>
  <c r="G29" i="3" s="1"/>
  <c r="H29" i="3"/>
  <c r="I29" i="3" s="1"/>
  <c r="D30" i="3"/>
  <c r="E30" i="3" s="1"/>
  <c r="F30" i="3"/>
  <c r="G30" i="3" s="1"/>
  <c r="H30" i="3"/>
  <c r="I30" i="3" s="1"/>
  <c r="D31" i="3"/>
  <c r="E31" i="3" s="1"/>
  <c r="F31" i="3"/>
  <c r="G31" i="3" s="1"/>
  <c r="H31" i="3"/>
  <c r="I31" i="3" s="1"/>
  <c r="D32" i="3"/>
  <c r="E32" i="3" s="1"/>
  <c r="F32" i="3"/>
  <c r="G32" i="3" s="1"/>
  <c r="H32" i="3"/>
  <c r="I32" i="3" s="1"/>
  <c r="D33" i="3"/>
  <c r="E33" i="3" s="1"/>
  <c r="F33" i="3"/>
  <c r="G33" i="3" s="1"/>
  <c r="H33" i="3"/>
  <c r="I33" i="3" s="1"/>
  <c r="D34" i="3"/>
  <c r="E34" i="3" s="1"/>
  <c r="F34" i="3"/>
  <c r="G34" i="3" s="1"/>
  <c r="H34" i="3"/>
  <c r="I34" i="3" s="1"/>
  <c r="D35" i="3"/>
  <c r="E35" i="3" s="1"/>
  <c r="F35" i="3"/>
  <c r="G35" i="3" s="1"/>
  <c r="H35" i="3"/>
  <c r="I35" i="3" s="1"/>
  <c r="D36" i="3"/>
  <c r="E36" i="3" s="1"/>
  <c r="F36" i="3"/>
  <c r="G36" i="3" s="1"/>
  <c r="H36" i="3"/>
  <c r="I36" i="3" s="1"/>
  <c r="D37" i="3"/>
  <c r="E37" i="3" s="1"/>
  <c r="F37" i="3"/>
  <c r="G37" i="3" s="1"/>
  <c r="H37" i="3"/>
  <c r="I37" i="3" s="1"/>
  <c r="D38" i="3"/>
  <c r="E38" i="3" s="1"/>
  <c r="F38" i="3"/>
  <c r="G38" i="3" s="1"/>
  <c r="H38" i="3"/>
  <c r="I38" i="3" s="1"/>
  <c r="D39" i="3"/>
  <c r="E39" i="3" s="1"/>
  <c r="F39" i="3"/>
  <c r="G39" i="3" s="1"/>
  <c r="H39" i="3"/>
  <c r="I39" i="3" s="1"/>
  <c r="D40" i="3"/>
  <c r="E40" i="3" s="1"/>
  <c r="F40" i="3"/>
  <c r="G40" i="3" s="1"/>
  <c r="H40" i="3"/>
  <c r="I40" i="3" s="1"/>
  <c r="D41" i="3"/>
  <c r="E41" i="3" s="1"/>
  <c r="F41" i="3"/>
  <c r="G41" i="3" s="1"/>
  <c r="H41" i="3"/>
  <c r="I41" i="3" s="1"/>
  <c r="D42" i="3"/>
  <c r="E42" i="3" s="1"/>
  <c r="F42" i="3"/>
  <c r="G42" i="3" s="1"/>
  <c r="H42" i="3"/>
  <c r="I42" i="3" s="1"/>
  <c r="D43" i="3"/>
  <c r="E43" i="3" s="1"/>
  <c r="F43" i="3"/>
  <c r="G43" i="3" s="1"/>
  <c r="H43" i="3"/>
  <c r="I43" i="3" s="1"/>
  <c r="D44" i="3"/>
  <c r="E44" i="3" s="1"/>
  <c r="F44" i="3"/>
  <c r="G44" i="3" s="1"/>
  <c r="H44" i="3"/>
  <c r="I44" i="3" s="1"/>
  <c r="D45" i="3"/>
  <c r="E45" i="3" s="1"/>
  <c r="F45" i="3"/>
  <c r="G45" i="3" s="1"/>
  <c r="H45" i="3"/>
  <c r="I45" i="3" s="1"/>
  <c r="D46" i="3"/>
  <c r="E46" i="3" s="1"/>
  <c r="F46" i="3"/>
  <c r="G46" i="3" s="1"/>
  <c r="H46" i="3"/>
  <c r="I46" i="3" s="1"/>
  <c r="D47" i="3"/>
  <c r="E47" i="3" s="1"/>
  <c r="F47" i="3"/>
  <c r="G47" i="3" s="1"/>
  <c r="H47" i="3"/>
  <c r="I47" i="3" s="1"/>
  <c r="D48" i="3"/>
  <c r="E48" i="3" s="1"/>
  <c r="F48" i="3"/>
  <c r="G48" i="3" s="1"/>
  <c r="H48" i="3"/>
  <c r="I48" i="3" s="1"/>
  <c r="D49" i="3"/>
  <c r="E49" i="3" s="1"/>
  <c r="F49" i="3"/>
  <c r="G49" i="3" s="1"/>
  <c r="H49" i="3"/>
  <c r="I49" i="3" s="1"/>
  <c r="D50" i="3"/>
  <c r="E50" i="3" s="1"/>
  <c r="F50" i="3"/>
  <c r="G50" i="3" s="1"/>
  <c r="H50" i="3"/>
  <c r="I50" i="3" s="1"/>
  <c r="D51" i="3"/>
  <c r="E51" i="3" s="1"/>
  <c r="F51" i="3"/>
  <c r="G51" i="3" s="1"/>
  <c r="H51" i="3"/>
  <c r="I51" i="3" s="1"/>
  <c r="D52" i="3"/>
  <c r="E52" i="3" s="1"/>
  <c r="F52" i="3"/>
  <c r="G52" i="3" s="1"/>
  <c r="H52" i="3"/>
  <c r="I52" i="3" s="1"/>
  <c r="D53" i="3"/>
  <c r="E53" i="3" s="1"/>
  <c r="F53" i="3"/>
  <c r="G53" i="3" s="1"/>
  <c r="H53" i="3"/>
  <c r="I53" i="3" s="1"/>
  <c r="D54" i="3"/>
  <c r="E54" i="3" s="1"/>
  <c r="F54" i="3"/>
  <c r="G54" i="3" s="1"/>
  <c r="H54" i="3"/>
  <c r="I54" i="3" s="1"/>
  <c r="D55" i="3"/>
  <c r="E55" i="3" s="1"/>
  <c r="F55" i="3"/>
  <c r="G55" i="3" s="1"/>
  <c r="H55" i="3"/>
  <c r="I55" i="3" s="1"/>
  <c r="D56" i="3"/>
  <c r="E56" i="3" s="1"/>
  <c r="F56" i="3"/>
  <c r="G56" i="3" s="1"/>
  <c r="H56" i="3"/>
  <c r="I56" i="3" s="1"/>
  <c r="D57" i="3"/>
  <c r="E57" i="3" s="1"/>
  <c r="F57" i="3"/>
  <c r="G57" i="3" s="1"/>
  <c r="H57" i="3"/>
  <c r="I57" i="3" s="1"/>
  <c r="D58" i="3"/>
  <c r="E58" i="3" s="1"/>
  <c r="F58" i="3"/>
  <c r="G58" i="3" s="1"/>
  <c r="H58" i="3"/>
  <c r="I58" i="3" s="1"/>
  <c r="D59" i="3"/>
  <c r="E59" i="3" s="1"/>
  <c r="F59" i="3"/>
  <c r="G59" i="3" s="1"/>
  <c r="H59" i="3"/>
  <c r="I59" i="3" s="1"/>
  <c r="D60" i="3"/>
  <c r="E60" i="3" s="1"/>
  <c r="F60" i="3"/>
  <c r="G60" i="3" s="1"/>
  <c r="H60" i="3"/>
  <c r="I60" i="3" s="1"/>
  <c r="D61" i="3"/>
  <c r="E61" i="3" s="1"/>
  <c r="F61" i="3"/>
  <c r="G61" i="3" s="1"/>
  <c r="H61" i="3"/>
  <c r="I61" i="3" s="1"/>
  <c r="D62" i="3"/>
  <c r="E62" i="3" s="1"/>
  <c r="F62" i="3"/>
  <c r="G62" i="3" s="1"/>
  <c r="H62" i="3"/>
  <c r="I62" i="3" s="1"/>
  <c r="D63" i="3"/>
  <c r="E63" i="3" s="1"/>
  <c r="F63" i="3"/>
  <c r="G63" i="3" s="1"/>
  <c r="H63" i="3"/>
  <c r="I63" i="3" s="1"/>
  <c r="D64" i="3"/>
  <c r="E64" i="3" s="1"/>
  <c r="F64" i="3"/>
  <c r="G64" i="3" s="1"/>
  <c r="H64" i="3"/>
  <c r="I64" i="3" s="1"/>
  <c r="D65" i="3"/>
  <c r="E65" i="3" s="1"/>
  <c r="F65" i="3"/>
  <c r="G65" i="3" s="1"/>
  <c r="H65" i="3"/>
  <c r="I65" i="3" s="1"/>
  <c r="D66" i="3"/>
  <c r="E66" i="3" s="1"/>
  <c r="F66" i="3"/>
  <c r="G66" i="3" s="1"/>
  <c r="H66" i="3"/>
  <c r="I66" i="3" s="1"/>
  <c r="D67" i="3"/>
  <c r="E67" i="3" s="1"/>
  <c r="F67" i="3"/>
  <c r="G67" i="3" s="1"/>
  <c r="H67" i="3"/>
  <c r="I67" i="3" s="1"/>
  <c r="D68" i="3"/>
  <c r="E68" i="3" s="1"/>
  <c r="F68" i="3"/>
  <c r="G68" i="3" s="1"/>
  <c r="H68" i="3"/>
  <c r="I68" i="3" s="1"/>
  <c r="D69" i="3"/>
  <c r="E69" i="3" s="1"/>
  <c r="F69" i="3"/>
  <c r="G69" i="3" s="1"/>
  <c r="H69" i="3"/>
  <c r="I69" i="3" s="1"/>
  <c r="D70" i="3"/>
  <c r="E70" i="3" s="1"/>
  <c r="F70" i="3"/>
  <c r="G70" i="3" s="1"/>
  <c r="H70" i="3"/>
  <c r="I70" i="3" s="1"/>
  <c r="D71" i="3"/>
  <c r="E71" i="3" s="1"/>
  <c r="F71" i="3"/>
  <c r="G71" i="3" s="1"/>
  <c r="H71" i="3"/>
  <c r="I71" i="3" s="1"/>
  <c r="D72" i="3"/>
  <c r="E72" i="3" s="1"/>
  <c r="F72" i="3"/>
  <c r="G72" i="3" s="1"/>
  <c r="H72" i="3"/>
  <c r="I72" i="3" s="1"/>
  <c r="D73" i="3"/>
  <c r="E73" i="3" s="1"/>
  <c r="F73" i="3"/>
  <c r="G73" i="3" s="1"/>
  <c r="H73" i="3"/>
  <c r="I73" i="3" s="1"/>
  <c r="D74" i="3"/>
  <c r="E74" i="3" s="1"/>
  <c r="F74" i="3"/>
  <c r="G74" i="3" s="1"/>
  <c r="H74" i="3"/>
  <c r="I74" i="3" s="1"/>
  <c r="D75" i="3"/>
  <c r="E75" i="3" s="1"/>
  <c r="F75" i="3"/>
  <c r="G75" i="3" s="1"/>
  <c r="H75" i="3"/>
  <c r="I75" i="3" s="1"/>
  <c r="D76" i="3"/>
  <c r="E76" i="3" s="1"/>
  <c r="F76" i="3"/>
  <c r="G76" i="3" s="1"/>
  <c r="H76" i="3"/>
  <c r="I76" i="3" s="1"/>
  <c r="D77" i="3"/>
  <c r="E77" i="3" s="1"/>
  <c r="F77" i="3"/>
  <c r="G77" i="3" s="1"/>
  <c r="H77" i="3"/>
  <c r="I77" i="3" s="1"/>
  <c r="D78" i="3"/>
  <c r="E78" i="3" s="1"/>
  <c r="F78" i="3"/>
  <c r="G78" i="3" s="1"/>
  <c r="H78" i="3"/>
  <c r="I78" i="3" s="1"/>
  <c r="D79" i="3"/>
  <c r="E79" i="3" s="1"/>
  <c r="F79" i="3"/>
  <c r="G79" i="3" s="1"/>
  <c r="H79" i="3"/>
  <c r="I79" i="3" s="1"/>
  <c r="D80" i="3"/>
  <c r="E80" i="3" s="1"/>
  <c r="F80" i="3"/>
  <c r="G80" i="3" s="1"/>
  <c r="H80" i="3"/>
  <c r="I80" i="3" s="1"/>
  <c r="D81" i="3"/>
  <c r="E81" i="3" s="1"/>
  <c r="F81" i="3"/>
  <c r="G81" i="3" s="1"/>
  <c r="H81" i="3"/>
  <c r="I81" i="3" s="1"/>
  <c r="D82" i="3"/>
  <c r="E82" i="3" s="1"/>
  <c r="F82" i="3"/>
  <c r="G82" i="3" s="1"/>
  <c r="H82" i="3"/>
  <c r="I82" i="3" s="1"/>
  <c r="D83" i="3"/>
  <c r="E83" i="3" s="1"/>
  <c r="F83" i="3"/>
  <c r="G83" i="3" s="1"/>
  <c r="H83" i="3"/>
  <c r="I83" i="3" s="1"/>
  <c r="D84" i="3"/>
  <c r="E84" i="3" s="1"/>
  <c r="F84" i="3"/>
  <c r="G84" i="3" s="1"/>
  <c r="H84" i="3"/>
  <c r="I84" i="3" s="1"/>
  <c r="D85" i="3"/>
  <c r="E85" i="3" s="1"/>
  <c r="F85" i="3"/>
  <c r="G85" i="3" s="1"/>
  <c r="H85" i="3"/>
  <c r="I85" i="3" s="1"/>
  <c r="D86" i="3"/>
  <c r="E86" i="3" s="1"/>
  <c r="F86" i="3"/>
  <c r="G86" i="3" s="1"/>
  <c r="H86" i="3"/>
  <c r="I86" i="3" s="1"/>
  <c r="D87" i="3"/>
  <c r="E87" i="3" s="1"/>
  <c r="F87" i="3"/>
  <c r="G87" i="3" s="1"/>
  <c r="H87" i="3"/>
  <c r="I87" i="3" s="1"/>
  <c r="D88" i="3"/>
  <c r="E88" i="3" s="1"/>
  <c r="F88" i="3"/>
  <c r="G88" i="3" s="1"/>
  <c r="H88" i="3"/>
  <c r="I88" i="3" s="1"/>
  <c r="D89" i="3"/>
  <c r="E89" i="3" s="1"/>
  <c r="F89" i="3"/>
  <c r="G89" i="3" s="1"/>
  <c r="H89" i="3"/>
  <c r="I89" i="3" s="1"/>
  <c r="D90" i="3"/>
  <c r="E90" i="3" s="1"/>
  <c r="F90" i="3"/>
  <c r="G90" i="3" s="1"/>
  <c r="H90" i="3"/>
  <c r="I90" i="3" s="1"/>
  <c r="D91" i="3"/>
  <c r="E91" i="3" s="1"/>
  <c r="F91" i="3"/>
  <c r="G91" i="3" s="1"/>
  <c r="H91" i="3"/>
  <c r="I91" i="3" s="1"/>
  <c r="D92" i="3"/>
  <c r="E92" i="3" s="1"/>
  <c r="F92" i="3"/>
  <c r="G92" i="3" s="1"/>
  <c r="H92" i="3"/>
  <c r="I92" i="3" s="1"/>
  <c r="D93" i="3"/>
  <c r="E93" i="3" s="1"/>
  <c r="F93" i="3"/>
  <c r="G93" i="3" s="1"/>
  <c r="H93" i="3"/>
  <c r="I93" i="3" s="1"/>
  <c r="D94" i="3"/>
  <c r="E94" i="3" s="1"/>
  <c r="F94" i="3"/>
  <c r="G94" i="3" s="1"/>
  <c r="H94" i="3"/>
  <c r="I94" i="3" s="1"/>
  <c r="D95" i="3"/>
  <c r="E95" i="3" s="1"/>
  <c r="F95" i="3"/>
  <c r="G95" i="3" s="1"/>
  <c r="H95" i="3"/>
  <c r="I95" i="3" s="1"/>
  <c r="D96" i="3"/>
  <c r="E96" i="3" s="1"/>
  <c r="F96" i="3"/>
  <c r="G96" i="3" s="1"/>
  <c r="H96" i="3"/>
  <c r="I96" i="3" s="1"/>
  <c r="D97" i="3"/>
  <c r="E97" i="3" s="1"/>
  <c r="F97" i="3"/>
  <c r="G97" i="3" s="1"/>
  <c r="H97" i="3"/>
  <c r="I97" i="3" s="1"/>
  <c r="D98" i="3"/>
  <c r="E98" i="3" s="1"/>
  <c r="F98" i="3"/>
  <c r="G98" i="3" s="1"/>
  <c r="H98" i="3"/>
  <c r="I98" i="3" s="1"/>
  <c r="D99" i="3"/>
  <c r="E99" i="3" s="1"/>
  <c r="F99" i="3"/>
  <c r="G99" i="3" s="1"/>
  <c r="H99" i="3"/>
  <c r="I99" i="3" s="1"/>
  <c r="D100" i="3"/>
  <c r="E100" i="3" s="1"/>
  <c r="F100" i="3"/>
  <c r="G100" i="3" s="1"/>
  <c r="H100" i="3"/>
  <c r="I100" i="3" s="1"/>
  <c r="D101" i="3"/>
  <c r="E101" i="3" s="1"/>
  <c r="F101" i="3"/>
  <c r="G101" i="3" s="1"/>
  <c r="H101" i="3"/>
  <c r="I101" i="3" s="1"/>
  <c r="D102" i="3"/>
  <c r="E102" i="3" s="1"/>
  <c r="F102" i="3"/>
  <c r="G102" i="3" s="1"/>
  <c r="H102" i="3"/>
  <c r="I102" i="3" s="1"/>
  <c r="D103" i="3"/>
  <c r="E103" i="3" s="1"/>
  <c r="F103" i="3"/>
  <c r="G103" i="3" s="1"/>
  <c r="H103" i="3"/>
  <c r="I103" i="3" s="1"/>
  <c r="D104" i="3"/>
  <c r="E104" i="3" s="1"/>
  <c r="F104" i="3"/>
  <c r="G104" i="3" s="1"/>
  <c r="H104" i="3"/>
  <c r="I104" i="3" s="1"/>
  <c r="D105" i="3"/>
  <c r="E105" i="3" s="1"/>
  <c r="F105" i="3"/>
  <c r="G105" i="3" s="1"/>
  <c r="H105" i="3"/>
  <c r="I105" i="3" s="1"/>
  <c r="D106" i="3"/>
  <c r="E106" i="3" s="1"/>
  <c r="F106" i="3"/>
  <c r="G106" i="3" s="1"/>
  <c r="H106" i="3"/>
  <c r="I106" i="3" s="1"/>
  <c r="D107" i="3"/>
  <c r="E107" i="3" s="1"/>
  <c r="F107" i="3"/>
  <c r="G107" i="3" s="1"/>
  <c r="H107" i="3"/>
  <c r="I107" i="3" s="1"/>
  <c r="D108" i="3"/>
  <c r="E108" i="3" s="1"/>
  <c r="F108" i="3"/>
  <c r="G108" i="3" s="1"/>
  <c r="H108" i="3"/>
  <c r="I108" i="3" s="1"/>
  <c r="D109" i="3"/>
  <c r="E109" i="3" s="1"/>
  <c r="F109" i="3"/>
  <c r="G109" i="3" s="1"/>
  <c r="H109" i="3"/>
  <c r="I109" i="3" s="1"/>
  <c r="D110" i="3"/>
  <c r="E110" i="3" s="1"/>
  <c r="F110" i="3"/>
  <c r="G110" i="3" s="1"/>
  <c r="H110" i="3"/>
  <c r="I110" i="3" s="1"/>
  <c r="D111" i="3"/>
  <c r="E111" i="3" s="1"/>
  <c r="F111" i="3"/>
  <c r="G111" i="3" s="1"/>
  <c r="H111" i="3"/>
  <c r="I111" i="3" s="1"/>
  <c r="D112" i="3"/>
  <c r="E112" i="3" s="1"/>
  <c r="F112" i="3"/>
  <c r="G112" i="3" s="1"/>
  <c r="H112" i="3"/>
  <c r="I112" i="3" s="1"/>
  <c r="D113" i="3"/>
  <c r="E113" i="3" s="1"/>
  <c r="F113" i="3"/>
  <c r="G113" i="3" s="1"/>
  <c r="H113" i="3"/>
  <c r="I113" i="3" s="1"/>
  <c r="D114" i="3"/>
  <c r="E114" i="3" s="1"/>
  <c r="F114" i="3"/>
  <c r="G114" i="3" s="1"/>
  <c r="H114" i="3"/>
  <c r="I114" i="3" s="1"/>
  <c r="D115" i="3"/>
  <c r="E115" i="3" s="1"/>
  <c r="F115" i="3"/>
  <c r="G115" i="3" s="1"/>
  <c r="H115" i="3"/>
  <c r="I115" i="3" s="1"/>
  <c r="D116" i="3"/>
  <c r="E116" i="3" s="1"/>
  <c r="F116" i="3"/>
  <c r="G116" i="3" s="1"/>
  <c r="H116" i="3"/>
  <c r="I116" i="3" s="1"/>
  <c r="D117" i="3"/>
  <c r="E117" i="3" s="1"/>
  <c r="F117" i="3"/>
  <c r="G117" i="3" s="1"/>
  <c r="H117" i="3"/>
  <c r="I117" i="3" s="1"/>
  <c r="D118" i="3"/>
  <c r="E118" i="3" s="1"/>
  <c r="F118" i="3"/>
  <c r="G118" i="3" s="1"/>
  <c r="H118" i="3"/>
  <c r="I118" i="3" s="1"/>
  <c r="D119" i="3"/>
  <c r="E119" i="3" s="1"/>
  <c r="F119" i="3"/>
  <c r="G119" i="3" s="1"/>
  <c r="H119" i="3"/>
  <c r="I119" i="3" s="1"/>
  <c r="D120" i="3"/>
  <c r="E120" i="3" s="1"/>
  <c r="F120" i="3"/>
  <c r="G120" i="3" s="1"/>
  <c r="H120" i="3"/>
  <c r="I120" i="3" s="1"/>
  <c r="D121" i="3"/>
  <c r="E121" i="3" s="1"/>
  <c r="F121" i="3"/>
  <c r="G121" i="3" s="1"/>
  <c r="H121" i="3"/>
  <c r="I121" i="3" s="1"/>
  <c r="D122" i="3"/>
  <c r="E122" i="3" s="1"/>
  <c r="F122" i="3"/>
  <c r="G122" i="3" s="1"/>
  <c r="H122" i="3"/>
  <c r="I122" i="3" s="1"/>
  <c r="D123" i="3"/>
  <c r="E123" i="3" s="1"/>
  <c r="F123" i="3"/>
  <c r="G123" i="3" s="1"/>
  <c r="H123" i="3"/>
  <c r="I123" i="3" s="1"/>
  <c r="D124" i="3"/>
  <c r="E124" i="3" s="1"/>
  <c r="F124" i="3"/>
  <c r="G124" i="3" s="1"/>
  <c r="H124" i="3"/>
  <c r="I124" i="3" s="1"/>
  <c r="D125" i="3"/>
  <c r="E125" i="3" s="1"/>
  <c r="F125" i="3"/>
  <c r="G125" i="3" s="1"/>
  <c r="H125" i="3"/>
  <c r="I125" i="3" s="1"/>
  <c r="D126" i="3"/>
  <c r="E126" i="3" s="1"/>
  <c r="F126" i="3"/>
  <c r="G126" i="3" s="1"/>
  <c r="H126" i="3"/>
  <c r="I126" i="3" s="1"/>
  <c r="D127" i="3"/>
  <c r="E127" i="3" s="1"/>
  <c r="F127" i="3"/>
  <c r="G127" i="3" s="1"/>
  <c r="H127" i="3"/>
  <c r="I127" i="3" s="1"/>
  <c r="D128" i="3"/>
  <c r="E128" i="3" s="1"/>
  <c r="F128" i="3"/>
  <c r="G128" i="3" s="1"/>
  <c r="H128" i="3"/>
  <c r="I128" i="3" s="1"/>
  <c r="D129" i="3"/>
  <c r="E129" i="3" s="1"/>
  <c r="F129" i="3"/>
  <c r="G129" i="3" s="1"/>
  <c r="H129" i="3"/>
  <c r="I129" i="3" s="1"/>
  <c r="D130" i="3"/>
  <c r="E130" i="3" s="1"/>
  <c r="F130" i="3"/>
  <c r="G130" i="3" s="1"/>
  <c r="H130" i="3"/>
  <c r="I130" i="3" s="1"/>
  <c r="D131" i="3"/>
  <c r="E131" i="3" s="1"/>
  <c r="F131" i="3"/>
  <c r="G131" i="3" s="1"/>
  <c r="H131" i="3"/>
  <c r="I131" i="3" s="1"/>
  <c r="D132" i="3"/>
  <c r="E132" i="3" s="1"/>
  <c r="F132" i="3"/>
  <c r="G132" i="3" s="1"/>
  <c r="H132" i="3"/>
  <c r="I132" i="3" s="1"/>
  <c r="D133" i="3"/>
  <c r="E133" i="3" s="1"/>
  <c r="F133" i="3"/>
  <c r="G133" i="3" s="1"/>
  <c r="H133" i="3"/>
  <c r="I133" i="3" s="1"/>
  <c r="D134" i="3"/>
  <c r="E134" i="3" s="1"/>
  <c r="F134" i="3"/>
  <c r="G134" i="3" s="1"/>
  <c r="H134" i="3"/>
  <c r="I134" i="3" s="1"/>
  <c r="D135" i="3"/>
  <c r="E135" i="3" s="1"/>
  <c r="F135" i="3"/>
  <c r="G135" i="3" s="1"/>
  <c r="H135" i="3"/>
  <c r="I135" i="3" s="1"/>
  <c r="D136" i="3"/>
  <c r="E136" i="3" s="1"/>
  <c r="F136" i="3"/>
  <c r="G136" i="3" s="1"/>
  <c r="H136" i="3"/>
  <c r="I136" i="3" s="1"/>
  <c r="D137" i="3"/>
  <c r="E137" i="3" s="1"/>
  <c r="F137" i="3"/>
  <c r="G137" i="3" s="1"/>
  <c r="H137" i="3"/>
  <c r="I137" i="3" s="1"/>
  <c r="D138" i="3"/>
  <c r="E138" i="3" s="1"/>
  <c r="F138" i="3"/>
  <c r="G138" i="3" s="1"/>
  <c r="H138" i="3"/>
  <c r="I138" i="3" s="1"/>
  <c r="D139" i="3"/>
  <c r="E139" i="3" s="1"/>
  <c r="F139" i="3"/>
  <c r="G139" i="3" s="1"/>
  <c r="H139" i="3"/>
  <c r="I139" i="3" s="1"/>
  <c r="D140" i="3"/>
  <c r="E140" i="3" s="1"/>
  <c r="F140" i="3"/>
  <c r="G140" i="3" s="1"/>
  <c r="H140" i="3"/>
  <c r="I140" i="3" s="1"/>
  <c r="D141" i="3"/>
  <c r="E141" i="3" s="1"/>
  <c r="F141" i="3"/>
  <c r="G141" i="3" s="1"/>
  <c r="H141" i="3"/>
  <c r="I141" i="3" s="1"/>
  <c r="D142" i="3"/>
  <c r="E142" i="3" s="1"/>
  <c r="F142" i="3"/>
  <c r="G142" i="3" s="1"/>
  <c r="H142" i="3"/>
  <c r="D143" i="3"/>
  <c r="E143" i="3" s="1"/>
  <c r="F143" i="3"/>
  <c r="G143" i="3" s="1"/>
  <c r="H143" i="3"/>
  <c r="I143" i="3" s="1"/>
  <c r="D144" i="3"/>
  <c r="E144" i="3" s="1"/>
  <c r="F144" i="3"/>
  <c r="G144" i="3" s="1"/>
  <c r="H144" i="3"/>
  <c r="D145" i="3"/>
  <c r="E145" i="3" s="1"/>
  <c r="F145" i="3"/>
  <c r="G145" i="3" s="1"/>
  <c r="H145" i="3"/>
  <c r="D146" i="3"/>
  <c r="E146" i="3" s="1"/>
  <c r="F146" i="3"/>
  <c r="G146" i="3" s="1"/>
  <c r="H146" i="3"/>
  <c r="D147" i="3"/>
  <c r="E147" i="3" s="1"/>
  <c r="F147" i="3"/>
  <c r="G147" i="3" s="1"/>
  <c r="H147" i="3"/>
  <c r="I147" i="3" s="1"/>
  <c r="D148" i="3"/>
  <c r="E148" i="3" s="1"/>
  <c r="F148" i="3"/>
  <c r="G148" i="3" s="1"/>
  <c r="H148" i="3"/>
  <c r="I148" i="3" s="1"/>
  <c r="D149" i="3"/>
  <c r="E149" i="3" s="1"/>
  <c r="F149" i="3"/>
  <c r="G149" i="3" s="1"/>
  <c r="H149" i="3"/>
  <c r="I149" i="3" s="1"/>
  <c r="D150" i="3"/>
  <c r="E150" i="3" s="1"/>
  <c r="F150" i="3"/>
  <c r="G150" i="3" s="1"/>
  <c r="H150" i="3"/>
  <c r="I150" i="3" s="1"/>
  <c r="D151" i="3"/>
  <c r="E151" i="3" s="1"/>
  <c r="F151" i="3"/>
  <c r="G151" i="3" s="1"/>
  <c r="H151" i="3"/>
  <c r="I151" i="3" s="1"/>
  <c r="D152" i="3"/>
  <c r="E152" i="3" s="1"/>
  <c r="F152" i="3"/>
  <c r="G152" i="3" s="1"/>
  <c r="H152" i="3"/>
  <c r="I152" i="3" s="1"/>
  <c r="D153" i="3"/>
  <c r="E153" i="3" s="1"/>
  <c r="F153" i="3"/>
  <c r="G153" i="3" s="1"/>
  <c r="H153" i="3"/>
  <c r="I153" i="3" s="1"/>
  <c r="D154" i="3"/>
  <c r="E154" i="3" s="1"/>
  <c r="F154" i="3"/>
  <c r="G154" i="3" s="1"/>
  <c r="H154" i="3"/>
  <c r="I154" i="3" s="1"/>
  <c r="D155" i="3"/>
  <c r="E155" i="3" s="1"/>
  <c r="F155" i="3"/>
  <c r="G155" i="3" s="1"/>
  <c r="H155" i="3"/>
  <c r="I155" i="3" s="1"/>
  <c r="D156" i="3"/>
  <c r="E156" i="3" s="1"/>
  <c r="F156" i="3"/>
  <c r="G156" i="3" s="1"/>
  <c r="H156" i="3"/>
  <c r="I156" i="3" s="1"/>
  <c r="D157" i="3"/>
  <c r="E157" i="3" s="1"/>
  <c r="F157" i="3"/>
  <c r="G157" i="3" s="1"/>
  <c r="H157" i="3"/>
  <c r="I157" i="3" s="1"/>
  <c r="D158" i="3"/>
  <c r="E158" i="3" s="1"/>
  <c r="F158" i="3"/>
  <c r="G158" i="3" s="1"/>
  <c r="H158" i="3"/>
  <c r="I158" i="3" s="1"/>
  <c r="D159" i="3"/>
  <c r="E159" i="3" s="1"/>
  <c r="F159" i="3"/>
  <c r="G159" i="3" s="1"/>
  <c r="H159" i="3"/>
  <c r="I159" i="3" s="1"/>
  <c r="D160" i="3"/>
  <c r="E160" i="3" s="1"/>
  <c r="F160" i="3"/>
  <c r="G160" i="3" s="1"/>
  <c r="H160" i="3"/>
  <c r="I160" i="3" s="1"/>
  <c r="D161" i="3"/>
  <c r="E161" i="3" s="1"/>
  <c r="F161" i="3"/>
  <c r="G161" i="3" s="1"/>
  <c r="H161" i="3"/>
  <c r="I161" i="3" s="1"/>
  <c r="D162" i="3"/>
  <c r="E162" i="3" s="1"/>
  <c r="F162" i="3"/>
  <c r="G162" i="3" s="1"/>
  <c r="H162" i="3"/>
  <c r="I162" i="3" s="1"/>
  <c r="D163" i="3"/>
  <c r="E163" i="3" s="1"/>
  <c r="F163" i="3"/>
  <c r="G163" i="3" s="1"/>
  <c r="H163" i="3"/>
  <c r="I163" i="3" s="1"/>
  <c r="D164" i="3"/>
  <c r="E164" i="3" s="1"/>
  <c r="F164" i="3"/>
  <c r="G164" i="3" s="1"/>
  <c r="H164" i="3"/>
  <c r="I164" i="3" s="1"/>
  <c r="D165" i="3"/>
  <c r="E165" i="3" s="1"/>
  <c r="F165" i="3"/>
  <c r="G165" i="3" s="1"/>
  <c r="H165" i="3"/>
  <c r="I165" i="3" s="1"/>
  <c r="D166" i="3"/>
  <c r="E166" i="3" s="1"/>
  <c r="F166" i="3"/>
  <c r="G166" i="3" s="1"/>
  <c r="H166" i="3"/>
  <c r="I166" i="3" s="1"/>
  <c r="D167" i="3"/>
  <c r="E167" i="3" s="1"/>
  <c r="F167" i="3"/>
  <c r="G167" i="3" s="1"/>
  <c r="H167" i="3"/>
  <c r="I167" i="3" s="1"/>
  <c r="D168" i="3"/>
  <c r="E168" i="3" s="1"/>
  <c r="F168" i="3"/>
  <c r="G168" i="3" s="1"/>
  <c r="H168" i="3"/>
  <c r="I168" i="3" s="1"/>
  <c r="D169" i="3"/>
  <c r="E169" i="3" s="1"/>
  <c r="F169" i="3"/>
  <c r="G169" i="3" s="1"/>
  <c r="H169" i="3"/>
  <c r="I169" i="3" s="1"/>
  <c r="D170" i="3"/>
  <c r="E170" i="3" s="1"/>
  <c r="F170" i="3"/>
  <c r="G170" i="3" s="1"/>
  <c r="H170" i="3"/>
  <c r="I170" i="3" s="1"/>
  <c r="D171" i="3"/>
  <c r="E171" i="3" s="1"/>
  <c r="F171" i="3"/>
  <c r="G171" i="3" s="1"/>
  <c r="H171" i="3"/>
  <c r="I171" i="3" s="1"/>
  <c r="D172" i="3"/>
  <c r="E172" i="3" s="1"/>
  <c r="F172" i="3"/>
  <c r="G172" i="3" s="1"/>
  <c r="H172" i="3"/>
  <c r="I172" i="3" s="1"/>
  <c r="D173" i="3"/>
  <c r="E173" i="3" s="1"/>
  <c r="F173" i="3"/>
  <c r="G173" i="3" s="1"/>
  <c r="H173" i="3"/>
  <c r="I173" i="3" s="1"/>
  <c r="D174" i="3"/>
  <c r="E174" i="3" s="1"/>
  <c r="F174" i="3"/>
  <c r="G174" i="3" s="1"/>
  <c r="H174" i="3"/>
  <c r="I174" i="3" s="1"/>
  <c r="D175" i="3"/>
  <c r="E175" i="3" s="1"/>
  <c r="F175" i="3"/>
  <c r="G175" i="3" s="1"/>
  <c r="H175" i="3"/>
  <c r="I175" i="3" s="1"/>
  <c r="D176" i="3"/>
  <c r="E176" i="3" s="1"/>
  <c r="F176" i="3"/>
  <c r="G176" i="3" s="1"/>
  <c r="H176" i="3"/>
  <c r="I176" i="3" s="1"/>
  <c r="D177" i="3"/>
  <c r="E177" i="3" s="1"/>
  <c r="F177" i="3"/>
  <c r="G177" i="3" s="1"/>
  <c r="H177" i="3"/>
  <c r="I177" i="3" s="1"/>
  <c r="D178" i="3"/>
  <c r="E178" i="3" s="1"/>
  <c r="F178" i="3"/>
  <c r="G178" i="3" s="1"/>
  <c r="H178" i="3"/>
  <c r="I178" i="3" s="1"/>
  <c r="D179" i="3"/>
  <c r="E179" i="3" s="1"/>
  <c r="F179" i="3"/>
  <c r="G179" i="3" s="1"/>
  <c r="H179" i="3"/>
  <c r="I179" i="3" s="1"/>
  <c r="D180" i="3"/>
  <c r="E180" i="3" s="1"/>
  <c r="F180" i="3"/>
  <c r="G180" i="3" s="1"/>
  <c r="H180" i="3"/>
  <c r="I180" i="3" s="1"/>
  <c r="D181" i="3"/>
  <c r="E181" i="3" s="1"/>
  <c r="F181" i="3"/>
  <c r="G181" i="3" s="1"/>
  <c r="H181" i="3"/>
  <c r="I181" i="3" s="1"/>
  <c r="D182" i="3"/>
  <c r="E182" i="3" s="1"/>
  <c r="F182" i="3"/>
  <c r="G182" i="3" s="1"/>
  <c r="H182" i="3"/>
  <c r="I182" i="3" s="1"/>
  <c r="D183" i="3"/>
  <c r="E183" i="3" s="1"/>
  <c r="F183" i="3"/>
  <c r="G183" i="3" s="1"/>
  <c r="H183" i="3"/>
  <c r="I183" i="3" s="1"/>
  <c r="D184" i="3"/>
  <c r="E184" i="3" s="1"/>
  <c r="F184" i="3"/>
  <c r="G184" i="3" s="1"/>
  <c r="H184" i="3"/>
  <c r="I184" i="3" s="1"/>
  <c r="D185" i="3"/>
  <c r="E185" i="3" s="1"/>
  <c r="F185" i="3"/>
  <c r="G185" i="3" s="1"/>
  <c r="H185" i="3"/>
  <c r="I185" i="3" s="1"/>
  <c r="D186" i="3"/>
  <c r="E186" i="3" s="1"/>
  <c r="F186" i="3"/>
  <c r="G186" i="3" s="1"/>
  <c r="H186" i="3"/>
  <c r="I186" i="3" s="1"/>
  <c r="D187" i="3"/>
  <c r="E187" i="3" s="1"/>
  <c r="F187" i="3"/>
  <c r="G187" i="3" s="1"/>
  <c r="H187" i="3"/>
  <c r="I187" i="3" s="1"/>
  <c r="D188" i="3"/>
  <c r="E188" i="3" s="1"/>
  <c r="F188" i="3"/>
  <c r="G188" i="3" s="1"/>
  <c r="H188" i="3"/>
  <c r="I188" i="3" s="1"/>
  <c r="D189" i="3"/>
  <c r="E189" i="3" s="1"/>
  <c r="F189" i="3"/>
  <c r="G189" i="3" s="1"/>
  <c r="H189" i="3"/>
  <c r="I189" i="3" s="1"/>
  <c r="D190" i="3"/>
  <c r="E190" i="3" s="1"/>
  <c r="F190" i="3"/>
  <c r="G190" i="3" s="1"/>
  <c r="H190" i="3"/>
  <c r="I190" i="3" s="1"/>
  <c r="D191" i="3"/>
  <c r="E191" i="3" s="1"/>
  <c r="F191" i="3"/>
  <c r="G191" i="3" s="1"/>
  <c r="H191" i="3"/>
  <c r="I191" i="3" s="1"/>
  <c r="D192" i="3"/>
  <c r="E192" i="3" s="1"/>
  <c r="F192" i="3"/>
  <c r="G192" i="3" s="1"/>
  <c r="H192" i="3"/>
  <c r="I192" i="3" s="1"/>
  <c r="D193" i="3"/>
  <c r="E193" i="3" s="1"/>
  <c r="F193" i="3"/>
  <c r="G193" i="3" s="1"/>
  <c r="H193" i="3"/>
  <c r="I193" i="3" s="1"/>
  <c r="D194" i="3"/>
  <c r="E194" i="3" s="1"/>
  <c r="F194" i="3"/>
  <c r="G194" i="3" s="1"/>
  <c r="H194" i="3"/>
  <c r="I194" i="3" s="1"/>
  <c r="D195" i="3"/>
  <c r="E195" i="3" s="1"/>
  <c r="F195" i="3"/>
  <c r="G195" i="3" s="1"/>
  <c r="H195" i="3"/>
  <c r="I195" i="3" s="1"/>
  <c r="D196" i="3"/>
  <c r="E196" i="3" s="1"/>
  <c r="F196" i="3"/>
  <c r="G196" i="3" s="1"/>
  <c r="H196" i="3"/>
  <c r="I196" i="3" s="1"/>
  <c r="D197" i="3"/>
  <c r="E197" i="3" s="1"/>
  <c r="F197" i="3"/>
  <c r="G197" i="3" s="1"/>
  <c r="H197" i="3"/>
  <c r="I197" i="3" s="1"/>
  <c r="D198" i="3"/>
  <c r="E198" i="3" s="1"/>
  <c r="F198" i="3"/>
  <c r="G198" i="3" s="1"/>
  <c r="H198" i="3"/>
  <c r="I198" i="3" s="1"/>
  <c r="D199" i="3"/>
  <c r="E199" i="3" s="1"/>
  <c r="F199" i="3"/>
  <c r="G199" i="3" s="1"/>
  <c r="H199" i="3"/>
  <c r="I199" i="3" s="1"/>
  <c r="D200" i="3"/>
  <c r="E200" i="3" s="1"/>
  <c r="F200" i="3"/>
  <c r="G200" i="3" s="1"/>
  <c r="H200" i="3"/>
  <c r="I200" i="3" s="1"/>
  <c r="D201" i="3"/>
  <c r="E201" i="3" s="1"/>
  <c r="F201" i="3"/>
  <c r="G201" i="3" s="1"/>
  <c r="H201" i="3"/>
  <c r="I201" i="3" s="1"/>
  <c r="D202" i="3"/>
  <c r="E202" i="3" s="1"/>
  <c r="F202" i="3"/>
  <c r="G202" i="3" s="1"/>
  <c r="H202" i="3"/>
  <c r="I202" i="3" s="1"/>
  <c r="J202" i="3"/>
  <c r="K202" i="3" s="1"/>
  <c r="H2" i="3"/>
  <c r="I2" i="3" s="1"/>
  <c r="F2" i="3"/>
  <c r="G2" i="3" s="1"/>
  <c r="D2" i="3"/>
  <c r="E2" i="3" s="1"/>
  <c r="A3" i="8"/>
  <c r="A4" i="8"/>
  <c r="A5" i="8"/>
  <c r="A6" i="8"/>
  <c r="A7" i="8"/>
  <c r="E7" i="8" s="1"/>
  <c r="A8" i="8"/>
  <c r="A9" i="8"/>
  <c r="A10" i="8"/>
  <c r="A11" i="8"/>
  <c r="A12" i="8"/>
  <c r="A13" i="8"/>
  <c r="A14" i="8"/>
  <c r="A15" i="8"/>
  <c r="E15" i="8" s="1"/>
  <c r="A16" i="8"/>
  <c r="A17" i="8"/>
  <c r="A18" i="8"/>
  <c r="A19" i="8"/>
  <c r="A20" i="8"/>
  <c r="A21" i="8"/>
  <c r="A22" i="8"/>
  <c r="A23" i="8"/>
  <c r="E23" i="8" s="1"/>
  <c r="A24" i="8"/>
  <c r="E24" i="8" s="1"/>
  <c r="A25" i="8"/>
  <c r="A26" i="8"/>
  <c r="A27" i="8"/>
  <c r="A28" i="8"/>
  <c r="A29" i="8"/>
  <c r="E29" i="8" s="1"/>
  <c r="A30" i="8"/>
  <c r="A31" i="8"/>
  <c r="E31" i="8" s="1"/>
  <c r="A32" i="8"/>
  <c r="A33" i="8"/>
  <c r="A34" i="8"/>
  <c r="A35" i="8"/>
  <c r="A36" i="8"/>
  <c r="A37" i="8"/>
  <c r="E37" i="8" s="1"/>
  <c r="A38" i="8"/>
  <c r="A39" i="8"/>
  <c r="E39" i="8" s="1"/>
  <c r="A40" i="8"/>
  <c r="A41" i="8"/>
  <c r="A42" i="8"/>
  <c r="A43" i="8"/>
  <c r="A44" i="8"/>
  <c r="A45" i="8"/>
  <c r="E45" i="8" s="1"/>
  <c r="A46" i="8"/>
  <c r="A47" i="8"/>
  <c r="E47" i="8" s="1"/>
  <c r="A48" i="8"/>
  <c r="A49" i="8"/>
  <c r="A50" i="8"/>
  <c r="A51" i="8"/>
  <c r="A52" i="8"/>
  <c r="A53" i="8"/>
  <c r="E53" i="8" s="1"/>
  <c r="A54" i="8"/>
  <c r="A55" i="8"/>
  <c r="E55" i="8" s="1"/>
  <c r="A56" i="8"/>
  <c r="A57" i="8"/>
  <c r="A58" i="8"/>
  <c r="A59" i="8"/>
  <c r="A60" i="8"/>
  <c r="A61" i="8"/>
  <c r="E61" i="8" s="1"/>
  <c r="A62" i="8"/>
  <c r="A63" i="8"/>
  <c r="E63" i="8" s="1"/>
  <c r="A64" i="8"/>
  <c r="A65" i="8"/>
  <c r="A66" i="8"/>
  <c r="A67" i="8"/>
  <c r="A68" i="8"/>
  <c r="A69" i="8"/>
  <c r="E69" i="8" s="1"/>
  <c r="A70" i="8"/>
  <c r="A71" i="8"/>
  <c r="E71" i="8" s="1"/>
  <c r="A72" i="8"/>
  <c r="A73" i="8"/>
  <c r="A74" i="8"/>
  <c r="A75" i="8"/>
  <c r="A76" i="8"/>
  <c r="A77" i="8"/>
  <c r="E77" i="8" s="1"/>
  <c r="A78" i="8"/>
  <c r="A79" i="8"/>
  <c r="E79" i="8" s="1"/>
  <c r="A80" i="8"/>
  <c r="A81" i="8"/>
  <c r="A82" i="8"/>
  <c r="A83" i="8"/>
  <c r="A84" i="8"/>
  <c r="A85" i="8"/>
  <c r="E85" i="8" s="1"/>
  <c r="A86" i="8"/>
  <c r="A87" i="8"/>
  <c r="E87" i="8" s="1"/>
  <c r="A88" i="8"/>
  <c r="A89" i="8"/>
  <c r="A90" i="8"/>
  <c r="A91" i="8"/>
  <c r="A92" i="8"/>
  <c r="A93" i="8"/>
  <c r="E93" i="8" s="1"/>
  <c r="A94" i="8"/>
  <c r="A95" i="8"/>
  <c r="E95" i="8" s="1"/>
  <c r="A96" i="8"/>
  <c r="A97" i="8"/>
  <c r="A98" i="8"/>
  <c r="A99" i="8"/>
  <c r="A100" i="8"/>
  <c r="A101" i="8"/>
  <c r="E101" i="8" s="1"/>
  <c r="A102" i="8"/>
  <c r="A103" i="8"/>
  <c r="E103" i="8" s="1"/>
  <c r="A104" i="8"/>
  <c r="A105" i="8"/>
  <c r="A106" i="8"/>
  <c r="A107" i="8"/>
  <c r="A108" i="8"/>
  <c r="A109" i="8"/>
  <c r="E109" i="8" s="1"/>
  <c r="A110" i="8"/>
  <c r="A111" i="8"/>
  <c r="E111" i="8" s="1"/>
  <c r="A112" i="8"/>
  <c r="A113" i="8"/>
  <c r="A114" i="8"/>
  <c r="A115" i="8"/>
  <c r="A116" i="8"/>
  <c r="A117" i="8"/>
  <c r="E117" i="8" s="1"/>
  <c r="A118" i="8"/>
  <c r="A119" i="8"/>
  <c r="E119" i="8" s="1"/>
  <c r="A120" i="8"/>
  <c r="A121" i="8"/>
  <c r="A122" i="8"/>
  <c r="A123" i="8"/>
  <c r="A124" i="8"/>
  <c r="A125" i="8"/>
  <c r="E125" i="8" s="1"/>
  <c r="A126" i="8"/>
  <c r="A127" i="8"/>
  <c r="E127" i="8" s="1"/>
  <c r="A128" i="8"/>
  <c r="A129" i="8"/>
  <c r="A130" i="8"/>
  <c r="A131" i="8"/>
  <c r="A132" i="8"/>
  <c r="A133" i="8"/>
  <c r="E133" i="8" s="1"/>
  <c r="A134" i="8"/>
  <c r="A135" i="8"/>
  <c r="E135" i="8" s="1"/>
  <c r="A136" i="8"/>
  <c r="A137" i="8"/>
  <c r="A138" i="8"/>
  <c r="A139" i="8"/>
  <c r="A140" i="8"/>
  <c r="A141" i="8"/>
  <c r="E141" i="8" s="1"/>
  <c r="A142" i="8"/>
  <c r="A143" i="8"/>
  <c r="E143" i="8" s="1"/>
  <c r="A144" i="8"/>
  <c r="A145" i="8"/>
  <c r="A146" i="8"/>
  <c r="A147" i="8"/>
  <c r="A148" i="8"/>
  <c r="A149" i="8"/>
  <c r="E149" i="8" s="1"/>
  <c r="A150" i="8"/>
  <c r="A151" i="8"/>
  <c r="E151" i="8" s="1"/>
  <c r="A152" i="8"/>
  <c r="A153" i="8"/>
  <c r="A154" i="8"/>
  <c r="A155" i="8"/>
  <c r="A156" i="8"/>
  <c r="A157" i="8"/>
  <c r="E157" i="8" s="1"/>
  <c r="A158" i="8"/>
  <c r="A159" i="8"/>
  <c r="E159" i="8" s="1"/>
  <c r="A160" i="8"/>
  <c r="A161" i="8"/>
  <c r="A162" i="8"/>
  <c r="A163" i="8"/>
  <c r="A164" i="8"/>
  <c r="A165" i="8"/>
  <c r="E165" i="8" s="1"/>
  <c r="A166" i="8"/>
  <c r="A167" i="8"/>
  <c r="E167" i="8" s="1"/>
  <c r="A168" i="8"/>
  <c r="A169" i="8"/>
  <c r="A170" i="8"/>
  <c r="A171" i="8"/>
  <c r="A172" i="8"/>
  <c r="A173" i="8"/>
  <c r="E173" i="8" s="1"/>
  <c r="A174" i="8"/>
  <c r="A175" i="8"/>
  <c r="E175" i="8" s="1"/>
  <c r="A176" i="8"/>
  <c r="A177" i="8"/>
  <c r="A178" i="8"/>
  <c r="A179" i="8"/>
  <c r="A180" i="8"/>
  <c r="A181" i="8"/>
  <c r="E181" i="8" s="1"/>
  <c r="A182" i="8"/>
  <c r="A183" i="8"/>
  <c r="E183" i="8" s="1"/>
  <c r="A184" i="8"/>
  <c r="A185" i="8"/>
  <c r="A186" i="8"/>
  <c r="A187" i="8"/>
  <c r="A188" i="8"/>
  <c r="A189" i="8"/>
  <c r="E189" i="8" s="1"/>
  <c r="A190" i="8"/>
  <c r="A191" i="8"/>
  <c r="E191" i="8" s="1"/>
  <c r="A192" i="8"/>
  <c r="A193" i="8"/>
  <c r="A194" i="8"/>
  <c r="A195" i="8"/>
  <c r="A196" i="8"/>
  <c r="A197" i="8"/>
  <c r="E197" i="8" s="1"/>
  <c r="A198" i="8"/>
  <c r="A199" i="8"/>
  <c r="E199" i="8" s="1"/>
  <c r="C2" i="8"/>
  <c r="A2" i="8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4" i="5"/>
  <c r="B5" i="5"/>
  <c r="B6" i="5"/>
  <c r="B7" i="5"/>
  <c r="B3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4" i="5"/>
  <c r="D5" i="5"/>
  <c r="D6" i="5"/>
  <c r="D7" i="5"/>
  <c r="D8" i="5"/>
  <c r="D9" i="5"/>
  <c r="D3" i="5"/>
  <c r="D2" i="5" s="1"/>
  <c r="G2" i="9"/>
  <c r="L3" i="14" l="1"/>
  <c r="J4" i="14"/>
  <c r="L4" i="14" s="1"/>
  <c r="S4" i="14"/>
  <c r="S5" i="14" s="1"/>
  <c r="S6" i="14" s="1"/>
  <c r="S7" i="14" s="1"/>
  <c r="S8" i="14" s="1"/>
  <c r="S9" i="14" s="1"/>
  <c r="S10" i="14" s="1"/>
  <c r="S11" i="14" s="1"/>
  <c r="S12" i="14" s="1"/>
  <c r="S13" i="14" s="1"/>
  <c r="S14" i="14" s="1"/>
  <c r="S15" i="14" s="1"/>
  <c r="S16" i="14" s="1"/>
  <c r="S17" i="14" s="1"/>
  <c r="S18" i="14" s="1"/>
  <c r="S19" i="14" s="1"/>
  <c r="S20" i="14" s="1"/>
  <c r="S21" i="14" s="1"/>
  <c r="S22" i="14" s="1"/>
  <c r="S23" i="14" s="1"/>
  <c r="S24" i="14" s="1"/>
  <c r="S25" i="14" s="1"/>
  <c r="S26" i="14" s="1"/>
  <c r="S27" i="14" s="1"/>
  <c r="S28" i="14" s="1"/>
  <c r="S29" i="14" s="1"/>
  <c r="S30" i="14" s="1"/>
  <c r="S31" i="14" s="1"/>
  <c r="S32" i="14" s="1"/>
  <c r="S33" i="14" s="1"/>
  <c r="S34" i="14" s="1"/>
  <c r="S35" i="14" s="1"/>
  <c r="S36" i="14" s="1"/>
  <c r="S37" i="14" s="1"/>
  <c r="S38" i="14" s="1"/>
  <c r="S39" i="14" s="1"/>
  <c r="S40" i="14" s="1"/>
  <c r="S41" i="14" s="1"/>
  <c r="S42" i="14" s="1"/>
  <c r="S43" i="14" s="1"/>
  <c r="S44" i="14" s="1"/>
  <c r="S45" i="14" s="1"/>
  <c r="S46" i="14" s="1"/>
  <c r="S47" i="14" s="1"/>
  <c r="S48" i="14" s="1"/>
  <c r="S49" i="14" s="1"/>
  <c r="S50" i="14" s="1"/>
  <c r="S51" i="14" s="1"/>
  <c r="S52" i="14" s="1"/>
  <c r="S53" i="14" s="1"/>
  <c r="S54" i="14" s="1"/>
  <c r="S55" i="14" s="1"/>
  <c r="S56" i="14" s="1"/>
  <c r="S57" i="14" s="1"/>
  <c r="S58" i="14" s="1"/>
  <c r="S59" i="14" s="1"/>
  <c r="S60" i="14" s="1"/>
  <c r="S61" i="14" s="1"/>
  <c r="S62" i="14" s="1"/>
  <c r="S63" i="14" s="1"/>
  <c r="S64" i="14" s="1"/>
  <c r="S65" i="14" s="1"/>
  <c r="S66" i="14" s="1"/>
  <c r="S67" i="14" s="1"/>
  <c r="S68" i="14" s="1"/>
  <c r="S69" i="14" s="1"/>
  <c r="S70" i="14" s="1"/>
  <c r="S71" i="14" s="1"/>
  <c r="S72" i="14" s="1"/>
  <c r="S73" i="14" s="1"/>
  <c r="S74" i="14" s="1"/>
  <c r="S75" i="14" s="1"/>
  <c r="S76" i="14" s="1"/>
  <c r="S77" i="14" s="1"/>
  <c r="S78" i="14" s="1"/>
  <c r="S79" i="14" s="1"/>
  <c r="S80" i="14" s="1"/>
  <c r="S81" i="14" s="1"/>
  <c r="S82" i="14" s="1"/>
  <c r="S83" i="14" s="1"/>
  <c r="S84" i="14" s="1"/>
  <c r="S85" i="14" s="1"/>
  <c r="S86" i="14" s="1"/>
  <c r="S87" i="14" s="1"/>
  <c r="S88" i="14" s="1"/>
  <c r="S89" i="14" s="1"/>
  <c r="S90" i="14" s="1"/>
  <c r="S91" i="14" s="1"/>
  <c r="S92" i="14" s="1"/>
  <c r="S93" i="14" s="1"/>
  <c r="S94" i="14" s="1"/>
  <c r="S95" i="14" s="1"/>
  <c r="S96" i="14" s="1"/>
  <c r="S97" i="14" s="1"/>
  <c r="S98" i="14" s="1"/>
  <c r="S99" i="14" s="1"/>
  <c r="S100" i="14" s="1"/>
  <c r="S101" i="14" s="1"/>
  <c r="S102" i="14" s="1"/>
  <c r="S103" i="14" s="1"/>
  <c r="S104" i="14" s="1"/>
  <c r="S105" i="14" s="1"/>
  <c r="S106" i="14" s="1"/>
  <c r="S107" i="14" s="1"/>
  <c r="S108" i="14" s="1"/>
  <c r="S109" i="14" s="1"/>
  <c r="S110" i="14" s="1"/>
  <c r="S111" i="14" s="1"/>
  <c r="S112" i="14" s="1"/>
  <c r="S113" i="14" s="1"/>
  <c r="S114" i="14" s="1"/>
  <c r="S115" i="14" s="1"/>
  <c r="S116" i="14" s="1"/>
  <c r="S117" i="14" s="1"/>
  <c r="S118" i="14" s="1"/>
  <c r="S119" i="14" s="1"/>
  <c r="S120" i="14" s="1"/>
  <c r="S121" i="14" s="1"/>
  <c r="S122" i="14" s="1"/>
  <c r="S123" i="14" s="1"/>
  <c r="S124" i="14" s="1"/>
  <c r="S125" i="14" s="1"/>
  <c r="S126" i="14" s="1"/>
  <c r="S127" i="14" s="1"/>
  <c r="S128" i="14" s="1"/>
  <c r="S129" i="14" s="1"/>
  <c r="S130" i="14" s="1"/>
  <c r="S131" i="14" s="1"/>
  <c r="S132" i="14" s="1"/>
  <c r="S133" i="14" s="1"/>
  <c r="S134" i="14" s="1"/>
  <c r="S135" i="14" s="1"/>
  <c r="S136" i="14" s="1"/>
  <c r="S137" i="14" s="1"/>
  <c r="S138" i="14" s="1"/>
  <c r="S139" i="14" s="1"/>
  <c r="S140" i="14" s="1"/>
  <c r="S141" i="14" s="1"/>
  <c r="S142" i="14" s="1"/>
  <c r="S143" i="14" s="1"/>
  <c r="S144" i="14" s="1"/>
  <c r="S145" i="14" s="1"/>
  <c r="S146" i="14" s="1"/>
  <c r="S147" i="14" s="1"/>
  <c r="S148" i="14" s="1"/>
  <c r="S149" i="14" s="1"/>
  <c r="S150" i="14" s="1"/>
  <c r="S151" i="14" s="1"/>
  <c r="S152" i="14" s="1"/>
  <c r="S153" i="14" s="1"/>
  <c r="S154" i="14" s="1"/>
  <c r="S155" i="14" s="1"/>
  <c r="S156" i="14" s="1"/>
  <c r="S157" i="14" s="1"/>
  <c r="S158" i="14" s="1"/>
  <c r="S159" i="14" s="1"/>
  <c r="S160" i="14" s="1"/>
  <c r="S161" i="14" s="1"/>
  <c r="S162" i="14" s="1"/>
  <c r="S163" i="14" s="1"/>
  <c r="S164" i="14" s="1"/>
  <c r="S165" i="14" s="1"/>
  <c r="S166" i="14" s="1"/>
  <c r="S167" i="14" s="1"/>
  <c r="S168" i="14" s="1"/>
  <c r="S169" i="14" s="1"/>
  <c r="S170" i="14" s="1"/>
  <c r="S171" i="14" s="1"/>
  <c r="S172" i="14" s="1"/>
  <c r="S173" i="14" s="1"/>
  <c r="S174" i="14" s="1"/>
  <c r="S175" i="14" s="1"/>
  <c r="S176" i="14" s="1"/>
  <c r="S177" i="14" s="1"/>
  <c r="S178" i="14" s="1"/>
  <c r="S179" i="14" s="1"/>
  <c r="S180" i="14" s="1"/>
  <c r="S181" i="14" s="1"/>
  <c r="S182" i="14" s="1"/>
  <c r="S183" i="14" s="1"/>
  <c r="S184" i="14" s="1"/>
  <c r="S185" i="14" s="1"/>
  <c r="S186" i="14" s="1"/>
  <c r="S187" i="14" s="1"/>
  <c r="S188" i="14" s="1"/>
  <c r="S189" i="14" s="1"/>
  <c r="S190" i="14" s="1"/>
  <c r="S191" i="14" s="1"/>
  <c r="S192" i="14" s="1"/>
  <c r="S193" i="14" s="1"/>
  <c r="S194" i="14" s="1"/>
  <c r="S195" i="14" s="1"/>
  <c r="S196" i="14" s="1"/>
  <c r="S197" i="14" s="1"/>
  <c r="S198" i="14" s="1"/>
  <c r="S199" i="14" s="1"/>
  <c r="S200" i="14" s="1"/>
  <c r="S201" i="14" s="1"/>
  <c r="S202" i="14" s="1"/>
  <c r="S203" i="14" s="1"/>
  <c r="S204" i="14" s="1"/>
  <c r="S205" i="14" s="1"/>
  <c r="S206" i="14" s="1"/>
  <c r="S207" i="14" s="1"/>
  <c r="S208" i="14" s="1"/>
  <c r="S209" i="14" s="1"/>
  <c r="S210" i="14" s="1"/>
  <c r="S211" i="14" s="1"/>
  <c r="S212" i="14" s="1"/>
  <c r="S213" i="14" s="1"/>
  <c r="S214" i="14" s="1"/>
  <c r="S215" i="14" s="1"/>
  <c r="S216" i="14" s="1"/>
  <c r="S217" i="14" s="1"/>
  <c r="S218" i="14" s="1"/>
  <c r="S219" i="14" s="1"/>
  <c r="S220" i="14" s="1"/>
  <c r="S221" i="14" s="1"/>
  <c r="S222" i="14" s="1"/>
  <c r="S223" i="14" s="1"/>
  <c r="S224" i="14" s="1"/>
  <c r="S225" i="14" s="1"/>
  <c r="S226" i="14" s="1"/>
  <c r="S227" i="14" s="1"/>
  <c r="S228" i="14" s="1"/>
  <c r="S229" i="14" s="1"/>
  <c r="S230" i="14" s="1"/>
  <c r="S231" i="14" s="1"/>
  <c r="S232" i="14" s="1"/>
  <c r="S233" i="14" s="1"/>
  <c r="S234" i="14" s="1"/>
  <c r="S235" i="14" s="1"/>
  <c r="S236" i="14" s="1"/>
  <c r="S237" i="14" s="1"/>
  <c r="S238" i="14" s="1"/>
  <c r="S239" i="14" s="1"/>
  <c r="S240" i="14" s="1"/>
  <c r="S241" i="14" s="1"/>
  <c r="S242" i="14" s="1"/>
  <c r="S243" i="14" s="1"/>
  <c r="S244" i="14" s="1"/>
  <c r="S245" i="14" s="1"/>
  <c r="S246" i="14" s="1"/>
  <c r="S247" i="14" s="1"/>
  <c r="S248" i="14" s="1"/>
  <c r="S249" i="14" s="1"/>
  <c r="S250" i="14" s="1"/>
  <c r="S251" i="14" s="1"/>
  <c r="S252" i="14" s="1"/>
  <c r="S253" i="14" s="1"/>
  <c r="S254" i="14" s="1"/>
  <c r="S255" i="14" s="1"/>
  <c r="S256" i="14" s="1"/>
  <c r="S257" i="14" s="1"/>
  <c r="S258" i="14" s="1"/>
  <c r="S259" i="14" s="1"/>
  <c r="S260" i="14" s="1"/>
  <c r="S261" i="14" s="1"/>
  <c r="S262" i="14" s="1"/>
  <c r="S263" i="14" s="1"/>
  <c r="S264" i="14" s="1"/>
  <c r="S265" i="14" s="1"/>
  <c r="S266" i="14" s="1"/>
  <c r="S267" i="14" s="1"/>
  <c r="S268" i="14" s="1"/>
  <c r="S269" i="14" s="1"/>
  <c r="S270" i="14" s="1"/>
  <c r="S271" i="14" s="1"/>
  <c r="S272" i="14" s="1"/>
  <c r="S273" i="14" s="1"/>
  <c r="S274" i="14" s="1"/>
  <c r="S275" i="14" s="1"/>
  <c r="S276" i="14" s="1"/>
  <c r="S277" i="14" s="1"/>
  <c r="S278" i="14" s="1"/>
  <c r="S279" i="14" s="1"/>
  <c r="S280" i="14" s="1"/>
  <c r="S281" i="14" s="1"/>
  <c r="S282" i="14" s="1"/>
  <c r="S283" i="14" s="1"/>
  <c r="S284" i="14" s="1"/>
  <c r="S285" i="14" s="1"/>
  <c r="S286" i="14" s="1"/>
  <c r="S287" i="14" s="1"/>
  <c r="S288" i="14" s="1"/>
  <c r="S289" i="14" s="1"/>
  <c r="S290" i="14" s="1"/>
  <c r="S291" i="14" s="1"/>
  <c r="S292" i="14" s="1"/>
  <c r="S293" i="14" s="1"/>
  <c r="S294" i="14" s="1"/>
  <c r="S295" i="14" s="1"/>
  <c r="S296" i="14" s="1"/>
  <c r="S297" i="14" s="1"/>
  <c r="S298" i="14" s="1"/>
  <c r="S299" i="14" s="1"/>
  <c r="S300" i="14" s="1"/>
  <c r="S301" i="14" s="1"/>
  <c r="S302" i="14" s="1"/>
  <c r="S303" i="14" s="1"/>
  <c r="S304" i="14" s="1"/>
  <c r="S305" i="14" s="1"/>
  <c r="S306" i="14" s="1"/>
  <c r="S307" i="14" s="1"/>
  <c r="S308" i="14" s="1"/>
  <c r="S309" i="14" s="1"/>
  <c r="S310" i="14" s="1"/>
  <c r="S311" i="14" s="1"/>
  <c r="S312" i="14" s="1"/>
  <c r="S313" i="14" s="1"/>
  <c r="S314" i="14" s="1"/>
  <c r="S315" i="14" s="1"/>
  <c r="S316" i="14" s="1"/>
  <c r="S317" i="14" s="1"/>
  <c r="S318" i="14" s="1"/>
  <c r="S319" i="14" s="1"/>
  <c r="S320" i="14" s="1"/>
  <c r="S321" i="14" s="1"/>
  <c r="S322" i="14" s="1"/>
  <c r="S323" i="14" s="1"/>
  <c r="S324" i="14" s="1"/>
  <c r="S325" i="14" s="1"/>
  <c r="S326" i="14" s="1"/>
  <c r="S327" i="14" s="1"/>
  <c r="S328" i="14" s="1"/>
  <c r="S329" i="14" s="1"/>
  <c r="S330" i="14" s="1"/>
  <c r="S331" i="14" s="1"/>
  <c r="S332" i="14" s="1"/>
  <c r="S333" i="14" s="1"/>
  <c r="S334" i="14" s="1"/>
  <c r="S335" i="14" s="1"/>
  <c r="S336" i="14" s="1"/>
  <c r="S337" i="14" s="1"/>
  <c r="S338" i="14" s="1"/>
  <c r="S339" i="14" s="1"/>
  <c r="S340" i="14" s="1"/>
  <c r="S341" i="14" s="1"/>
  <c r="S342" i="14" s="1"/>
  <c r="S343" i="14" s="1"/>
  <c r="S344" i="14" s="1"/>
  <c r="S345" i="14" s="1"/>
  <c r="S346" i="14" s="1"/>
  <c r="S347" i="14" s="1"/>
  <c r="S348" i="14" s="1"/>
  <c r="S349" i="14" s="1"/>
  <c r="S350" i="14" s="1"/>
  <c r="S351" i="14" s="1"/>
  <c r="S352" i="14" s="1"/>
  <c r="S353" i="14" s="1"/>
  <c r="S354" i="14" s="1"/>
  <c r="S355" i="14" s="1"/>
  <c r="S356" i="14" s="1"/>
  <c r="S357" i="14" s="1"/>
  <c r="S358" i="14" s="1"/>
  <c r="S359" i="14" s="1"/>
  <c r="S360" i="14" s="1"/>
  <c r="S361" i="14" s="1"/>
  <c r="S362" i="14" s="1"/>
  <c r="S363" i="14" s="1"/>
  <c r="S364" i="14" s="1"/>
  <c r="S365" i="14" s="1"/>
  <c r="S366" i="14" s="1"/>
  <c r="S367" i="14" s="1"/>
  <c r="S368" i="14" s="1"/>
  <c r="S369" i="14" s="1"/>
  <c r="S370" i="14" s="1"/>
  <c r="S371" i="14" s="1"/>
  <c r="S372" i="14" s="1"/>
  <c r="S373" i="14" s="1"/>
  <c r="S374" i="14" s="1"/>
  <c r="S375" i="14" s="1"/>
  <c r="S376" i="14" s="1"/>
  <c r="S377" i="14" s="1"/>
  <c r="S378" i="14" s="1"/>
  <c r="S379" i="14" s="1"/>
  <c r="S380" i="14" s="1"/>
  <c r="S381" i="14" s="1"/>
  <c r="S382" i="14" s="1"/>
  <c r="S383" i="14" s="1"/>
  <c r="S384" i="14" s="1"/>
  <c r="S385" i="14" s="1"/>
  <c r="S386" i="14" s="1"/>
  <c r="S387" i="14" s="1"/>
  <c r="S388" i="14" s="1"/>
  <c r="S389" i="14" s="1"/>
  <c r="S390" i="14" s="1"/>
  <c r="S391" i="14" s="1"/>
  <c r="S392" i="14" s="1"/>
  <c r="S393" i="14" s="1"/>
  <c r="S394" i="14" s="1"/>
  <c r="S395" i="14" s="1"/>
  <c r="S396" i="14" s="1"/>
  <c r="S397" i="14" s="1"/>
  <c r="S398" i="14" s="1"/>
  <c r="S399" i="14" s="1"/>
  <c r="S400" i="14" s="1"/>
  <c r="S401" i="14" s="1"/>
  <c r="S402" i="14" s="1"/>
  <c r="T3" i="14"/>
  <c r="C2" i="10"/>
  <c r="C2" i="13"/>
  <c r="E260" i="10"/>
  <c r="E348" i="10"/>
  <c r="E7" i="10"/>
  <c r="E15" i="10"/>
  <c r="E256" i="10"/>
  <c r="E312" i="10"/>
  <c r="E81" i="10"/>
  <c r="E89" i="10"/>
  <c r="E97" i="10"/>
  <c r="E185" i="10"/>
  <c r="E201" i="10"/>
  <c r="E209" i="10"/>
  <c r="E217" i="10"/>
  <c r="E225" i="10"/>
  <c r="E233" i="10"/>
  <c r="E241" i="10"/>
  <c r="E257" i="10"/>
  <c r="K382" i="3"/>
  <c r="L382" i="3" s="1"/>
  <c r="K380" i="3"/>
  <c r="K378" i="3"/>
  <c r="L378" i="3" s="1"/>
  <c r="K376" i="3"/>
  <c r="K374" i="3"/>
  <c r="L374" i="3" s="1"/>
  <c r="K372" i="3"/>
  <c r="K370" i="3"/>
  <c r="L370" i="3" s="1"/>
  <c r="K368" i="3"/>
  <c r="K366" i="3"/>
  <c r="L366" i="3" s="1"/>
  <c r="K364" i="3"/>
  <c r="K381" i="3"/>
  <c r="L381" i="3" s="1"/>
  <c r="K379" i="3"/>
  <c r="K377" i="3"/>
  <c r="L377" i="3" s="1"/>
  <c r="K375" i="3"/>
  <c r="L375" i="3" s="1"/>
  <c r="K373" i="3"/>
  <c r="L373" i="3" s="1"/>
  <c r="K371" i="3"/>
  <c r="K369" i="3"/>
  <c r="L369" i="3" s="1"/>
  <c r="B369" i="13" s="1"/>
  <c r="K367" i="3"/>
  <c r="L367" i="3" s="1"/>
  <c r="K365" i="3"/>
  <c r="L365" i="3" s="1"/>
  <c r="K363" i="3"/>
  <c r="L363" i="3" s="1"/>
  <c r="K298" i="3"/>
  <c r="K292" i="3"/>
  <c r="I234" i="3"/>
  <c r="L234" i="3" s="1"/>
  <c r="K301" i="3"/>
  <c r="K299" i="3"/>
  <c r="K295" i="3"/>
  <c r="K287" i="3"/>
  <c r="K283" i="3"/>
  <c r="I239" i="3"/>
  <c r="L239" i="3" s="1"/>
  <c r="I235" i="3"/>
  <c r="L235" i="3" s="1"/>
  <c r="I227" i="3"/>
  <c r="I221" i="3"/>
  <c r="I217" i="3"/>
  <c r="K330" i="3"/>
  <c r="K326" i="3"/>
  <c r="K324" i="3"/>
  <c r="K316" i="3"/>
  <c r="K310" i="3"/>
  <c r="K304" i="3"/>
  <c r="I302" i="3"/>
  <c r="I300" i="3"/>
  <c r="I298" i="3"/>
  <c r="I296" i="3"/>
  <c r="I294" i="3"/>
  <c r="I292" i="3"/>
  <c r="I290" i="3"/>
  <c r="I288" i="3"/>
  <c r="I286" i="3"/>
  <c r="I284" i="3"/>
  <c r="I282" i="3"/>
  <c r="I280" i="3"/>
  <c r="I278" i="3"/>
  <c r="I276" i="3"/>
  <c r="I274" i="3"/>
  <c r="I272" i="3"/>
  <c r="I270" i="3"/>
  <c r="I268" i="3"/>
  <c r="I266" i="3"/>
  <c r="I264" i="3"/>
  <c r="I262" i="3"/>
  <c r="I260" i="3"/>
  <c r="I258" i="3"/>
  <c r="I256" i="3"/>
  <c r="I254" i="3"/>
  <c r="K321" i="3"/>
  <c r="K319" i="3"/>
  <c r="K313" i="3"/>
  <c r="K303" i="3"/>
  <c r="I301" i="3"/>
  <c r="I299" i="3"/>
  <c r="I297" i="3"/>
  <c r="I295" i="3"/>
  <c r="I293" i="3"/>
  <c r="I291" i="3"/>
  <c r="I289" i="3"/>
  <c r="I287" i="3"/>
  <c r="I285" i="3"/>
  <c r="I283" i="3"/>
  <c r="L283" i="3" s="1"/>
  <c r="I281" i="3"/>
  <c r="I279" i="3"/>
  <c r="I277" i="3"/>
  <c r="I275" i="3"/>
  <c r="I273" i="3"/>
  <c r="I271" i="3"/>
  <c r="I269" i="3"/>
  <c r="I267" i="3"/>
  <c r="I265" i="3"/>
  <c r="I263" i="3"/>
  <c r="L263" i="3" s="1"/>
  <c r="I261" i="3"/>
  <c r="L261" i="3" s="1"/>
  <c r="I259" i="3"/>
  <c r="I257" i="3"/>
  <c r="I255" i="3"/>
  <c r="I253" i="3"/>
  <c r="I243" i="3"/>
  <c r="L243" i="3" s="1"/>
  <c r="I328" i="3"/>
  <c r="I320" i="3"/>
  <c r="I316" i="3"/>
  <c r="I317" i="3"/>
  <c r="I309" i="3"/>
  <c r="I303" i="3"/>
  <c r="L303" i="3" s="1"/>
  <c r="I341" i="3"/>
  <c r="I339" i="3"/>
  <c r="I337" i="3"/>
  <c r="I335" i="3"/>
  <c r="I333" i="3"/>
  <c r="I323" i="3"/>
  <c r="K344" i="3"/>
  <c r="E192" i="8"/>
  <c r="E184" i="8"/>
  <c r="E176" i="8"/>
  <c r="E168" i="8"/>
  <c r="E160" i="8"/>
  <c r="E152" i="8"/>
  <c r="E144" i="8"/>
  <c r="E136" i="8"/>
  <c r="E128" i="8"/>
  <c r="E120" i="8"/>
  <c r="E112" i="8"/>
  <c r="E104" i="8"/>
  <c r="E96" i="8"/>
  <c r="E88" i="8"/>
  <c r="E80" i="8"/>
  <c r="E72" i="8"/>
  <c r="E64" i="8"/>
  <c r="E56" i="8"/>
  <c r="E40" i="8"/>
  <c r="E32" i="8"/>
  <c r="E16" i="8"/>
  <c r="E8" i="8"/>
  <c r="E312" i="8"/>
  <c r="E29" i="10"/>
  <c r="E45" i="10"/>
  <c r="E53" i="10"/>
  <c r="E61" i="10"/>
  <c r="E69" i="10"/>
  <c r="E77" i="10"/>
  <c r="E85" i="10"/>
  <c r="E93" i="10"/>
  <c r="E101" i="10"/>
  <c r="E109" i="10"/>
  <c r="E117" i="10"/>
  <c r="E125" i="10"/>
  <c r="E133" i="10"/>
  <c r="E141" i="10"/>
  <c r="E149" i="10"/>
  <c r="E165" i="10"/>
  <c r="E173" i="10"/>
  <c r="E181" i="10"/>
  <c r="E213" i="10"/>
  <c r="E229" i="10"/>
  <c r="E261" i="10"/>
  <c r="E373" i="10"/>
  <c r="E389" i="10"/>
  <c r="E311" i="8"/>
  <c r="E23" i="10"/>
  <c r="E31" i="10"/>
  <c r="E47" i="10"/>
  <c r="E55" i="10"/>
  <c r="E63" i="10"/>
  <c r="E119" i="10"/>
  <c r="E143" i="10"/>
  <c r="E159" i="10"/>
  <c r="E341" i="8"/>
  <c r="E231" i="8"/>
  <c r="E97" i="9"/>
  <c r="E49" i="10"/>
  <c r="E57" i="10"/>
  <c r="E137" i="10"/>
  <c r="E194" i="8"/>
  <c r="E186" i="8"/>
  <c r="E178" i="8"/>
  <c r="E170" i="8"/>
  <c r="E162" i="8"/>
  <c r="E154" i="8"/>
  <c r="E146" i="8"/>
  <c r="E138" i="8"/>
  <c r="E130" i="8"/>
  <c r="E122" i="8"/>
  <c r="E114" i="8"/>
  <c r="E106" i="8"/>
  <c r="E98" i="8"/>
  <c r="E90" i="8"/>
  <c r="E82" i="8"/>
  <c r="E74" i="8"/>
  <c r="E66" i="8"/>
  <c r="E354" i="8"/>
  <c r="E346" i="8"/>
  <c r="E338" i="8"/>
  <c r="E283" i="8"/>
  <c r="E275" i="8"/>
  <c r="E259" i="8"/>
  <c r="E205" i="8"/>
  <c r="E52" i="10"/>
  <c r="E60" i="10"/>
  <c r="E58" i="8"/>
  <c r="E50" i="8"/>
  <c r="E42" i="8"/>
  <c r="E34" i="8"/>
  <c r="E26" i="8"/>
  <c r="E18" i="8"/>
  <c r="E10" i="8"/>
  <c r="E139" i="9"/>
  <c r="E394" i="8"/>
  <c r="E355" i="8"/>
  <c r="E336" i="8"/>
  <c r="E329" i="8"/>
  <c r="E258" i="8"/>
  <c r="E251" i="8"/>
  <c r="E236" i="8"/>
  <c r="E228" i="8"/>
  <c r="E24" i="10"/>
  <c r="E232" i="10"/>
  <c r="E303" i="10"/>
  <c r="E319" i="10"/>
  <c r="E327" i="10"/>
  <c r="E335" i="10"/>
  <c r="E375" i="10"/>
  <c r="E391" i="10"/>
  <c r="E401" i="8"/>
  <c r="E370" i="8"/>
  <c r="E348" i="8"/>
  <c r="E335" i="8"/>
  <c r="E313" i="8"/>
  <c r="E270" i="8"/>
  <c r="E263" i="8"/>
  <c r="E250" i="8"/>
  <c r="E344" i="9"/>
  <c r="E320" i="9"/>
  <c r="E312" i="9"/>
  <c r="E304" i="9"/>
  <c r="E400" i="8"/>
  <c r="E369" i="8"/>
  <c r="E361" i="8"/>
  <c r="E347" i="8"/>
  <c r="E334" i="8"/>
  <c r="E320" i="8"/>
  <c r="E292" i="8"/>
  <c r="E284" i="8"/>
  <c r="E242" i="8"/>
  <c r="E220" i="8"/>
  <c r="E213" i="8"/>
  <c r="E206" i="8"/>
  <c r="E179" i="10"/>
  <c r="E203" i="10"/>
  <c r="E339" i="8"/>
  <c r="E333" i="8"/>
  <c r="E297" i="8"/>
  <c r="E398" i="8"/>
  <c r="E391" i="8"/>
  <c r="E383" i="8"/>
  <c r="E375" i="8"/>
  <c r="E304" i="8"/>
  <c r="E274" i="8"/>
  <c r="E267" i="8"/>
  <c r="E255" i="8"/>
  <c r="E248" i="8"/>
  <c r="E232" i="8"/>
  <c r="E204" i="8"/>
  <c r="E252" i="10"/>
  <c r="E267" i="10"/>
  <c r="E283" i="10"/>
  <c r="E291" i="10"/>
  <c r="E323" i="10"/>
  <c r="E347" i="10"/>
  <c r="E21" i="8"/>
  <c r="E13" i="8"/>
  <c r="E5" i="8"/>
  <c r="E382" i="8"/>
  <c r="E366" i="8"/>
  <c r="E351" i="8"/>
  <c r="E317" i="8"/>
  <c r="E303" i="8"/>
  <c r="E281" i="8"/>
  <c r="E266" i="8"/>
  <c r="E260" i="8"/>
  <c r="E254" i="8"/>
  <c r="E239" i="8"/>
  <c r="E217" i="8"/>
  <c r="E373" i="8"/>
  <c r="E365" i="8"/>
  <c r="E357" i="8"/>
  <c r="E343" i="8"/>
  <c r="E324" i="8"/>
  <c r="E316" i="8"/>
  <c r="E280" i="8"/>
  <c r="E246" i="8"/>
  <c r="E238" i="8"/>
  <c r="E73" i="10"/>
  <c r="E121" i="10"/>
  <c r="E145" i="10"/>
  <c r="E176" i="10"/>
  <c r="E193" i="10"/>
  <c r="E239" i="10"/>
  <c r="E269" i="10"/>
  <c r="E333" i="10"/>
  <c r="E25" i="10"/>
  <c r="E130" i="10"/>
  <c r="E262" i="10"/>
  <c r="E349" i="10"/>
  <c r="E398" i="10"/>
  <c r="E4" i="10"/>
  <c r="E12" i="10"/>
  <c r="E75" i="10"/>
  <c r="E99" i="10"/>
  <c r="E187" i="10"/>
  <c r="E210" i="10"/>
  <c r="E218" i="10"/>
  <c r="E226" i="10"/>
  <c r="E242" i="10"/>
  <c r="E264" i="10"/>
  <c r="E296" i="10"/>
  <c r="E399" i="10"/>
  <c r="E5" i="10"/>
  <c r="E13" i="10"/>
  <c r="E28" i="10"/>
  <c r="E36" i="10"/>
  <c r="E44" i="10"/>
  <c r="E68" i="10"/>
  <c r="E76" i="10"/>
  <c r="E84" i="10"/>
  <c r="E92" i="10"/>
  <c r="E100" i="10"/>
  <c r="E180" i="10"/>
  <c r="E189" i="10"/>
  <c r="E195" i="10"/>
  <c r="E219" i="10"/>
  <c r="E265" i="10"/>
  <c r="E290" i="10"/>
  <c r="E297" i="10"/>
  <c r="E306" i="10"/>
  <c r="E313" i="10"/>
  <c r="E322" i="10"/>
  <c r="E329" i="10"/>
  <c r="E337" i="10"/>
  <c r="E353" i="10"/>
  <c r="E361" i="10"/>
  <c r="E369" i="10"/>
  <c r="E377" i="10"/>
  <c r="E221" i="10"/>
  <c r="E237" i="10"/>
  <c r="E245" i="10"/>
  <c r="E135" i="10"/>
  <c r="E254" i="10"/>
  <c r="E332" i="10"/>
  <c r="E398" i="9"/>
  <c r="E374" i="9"/>
  <c r="E366" i="9"/>
  <c r="E342" i="9"/>
  <c r="E334" i="9"/>
  <c r="E318" i="9"/>
  <c r="E222" i="9"/>
  <c r="E214" i="9"/>
  <c r="E281" i="9"/>
  <c r="E265" i="9"/>
  <c r="E257" i="9"/>
  <c r="E249" i="9"/>
  <c r="E241" i="9"/>
  <c r="E233" i="9"/>
  <c r="E135" i="9"/>
  <c r="E159" i="9"/>
  <c r="E199" i="9"/>
  <c r="E246" i="9"/>
  <c r="E397" i="9"/>
  <c r="E253" i="9"/>
  <c r="E229" i="9"/>
  <c r="E340" i="9"/>
  <c r="E228" i="9"/>
  <c r="E40" i="9"/>
  <c r="E48" i="9"/>
  <c r="E64" i="9"/>
  <c r="E122" i="9"/>
  <c r="E292" i="9"/>
  <c r="E284" i="9"/>
  <c r="E276" i="9"/>
  <c r="E260" i="9"/>
  <c r="E391" i="9"/>
  <c r="E263" i="9"/>
  <c r="E33" i="9"/>
  <c r="E20" i="9"/>
  <c r="E52" i="9"/>
  <c r="E60" i="9"/>
  <c r="E84" i="9"/>
  <c r="E100" i="9"/>
  <c r="E108" i="9"/>
  <c r="E116" i="9"/>
  <c r="E188" i="9"/>
  <c r="E87" i="9"/>
  <c r="E262" i="9"/>
  <c r="E112" i="9"/>
  <c r="E128" i="9"/>
  <c r="E19" i="9"/>
  <c r="E379" i="9"/>
  <c r="E355" i="9"/>
  <c r="E243" i="9"/>
  <c r="E235" i="9"/>
  <c r="E383" i="9"/>
  <c r="E359" i="9"/>
  <c r="E170" i="9"/>
  <c r="E396" i="9"/>
  <c r="E388" i="9"/>
  <c r="E373" i="9"/>
  <c r="E358" i="9"/>
  <c r="E349" i="9"/>
  <c r="E326" i="9"/>
  <c r="E286" i="9"/>
  <c r="E364" i="9"/>
  <c r="E356" i="9"/>
  <c r="E348" i="9"/>
  <c r="E332" i="9"/>
  <c r="E269" i="9"/>
  <c r="E239" i="9"/>
  <c r="E45" i="9"/>
  <c r="E268" i="9"/>
  <c r="E94" i="9"/>
  <c r="E127" i="9"/>
  <c r="E166" i="9"/>
  <c r="E384" i="9"/>
  <c r="E313" i="9"/>
  <c r="E305" i="9"/>
  <c r="E297" i="9"/>
  <c r="E259" i="9"/>
  <c r="E236" i="9"/>
  <c r="E204" i="9"/>
  <c r="E360" i="9"/>
  <c r="E258" i="9"/>
  <c r="E144" i="9"/>
  <c r="E390" i="9"/>
  <c r="E343" i="9"/>
  <c r="E327" i="9"/>
  <c r="E272" i="9"/>
  <c r="E15" i="9"/>
  <c r="E31" i="9"/>
  <c r="E39" i="9"/>
  <c r="E47" i="9"/>
  <c r="E56" i="9"/>
  <c r="E63" i="9"/>
  <c r="E79" i="9"/>
  <c r="E95" i="9"/>
  <c r="E119" i="9"/>
  <c r="E134" i="9"/>
  <c r="E142" i="9"/>
  <c r="E150" i="9"/>
  <c r="E173" i="9"/>
  <c r="E181" i="9"/>
  <c r="E400" i="9"/>
  <c r="E395" i="9"/>
  <c r="E389" i="9"/>
  <c r="E368" i="9"/>
  <c r="E336" i="9"/>
  <c r="E315" i="9"/>
  <c r="E285" i="9"/>
  <c r="E271" i="9"/>
  <c r="E252" i="9"/>
  <c r="E245" i="9"/>
  <c r="E238" i="9"/>
  <c r="E225" i="9"/>
  <c r="E208" i="9"/>
  <c r="E382" i="9"/>
  <c r="E375" i="9"/>
  <c r="E367" i="9"/>
  <c r="E306" i="9"/>
  <c r="E291" i="9"/>
  <c r="E278" i="9"/>
  <c r="E270" i="9"/>
  <c r="E230" i="9"/>
  <c r="E223" i="9"/>
  <c r="E207" i="9"/>
  <c r="E10" i="9"/>
  <c r="E50" i="9"/>
  <c r="E58" i="9"/>
  <c r="E90" i="9"/>
  <c r="E106" i="9"/>
  <c r="E160" i="9"/>
  <c r="E168" i="9"/>
  <c r="E176" i="9"/>
  <c r="E192" i="9"/>
  <c r="E399" i="9"/>
  <c r="E380" i="9"/>
  <c r="E365" i="9"/>
  <c r="E347" i="9"/>
  <c r="E319" i="9"/>
  <c r="E290" i="9"/>
  <c r="E242" i="9"/>
  <c r="E3" i="9"/>
  <c r="E27" i="9"/>
  <c r="E43" i="9"/>
  <c r="E51" i="9"/>
  <c r="E75" i="9"/>
  <c r="E83" i="9"/>
  <c r="E107" i="9"/>
  <c r="E123" i="9"/>
  <c r="E130" i="9"/>
  <c r="E138" i="9"/>
  <c r="E146" i="9"/>
  <c r="E201" i="9"/>
  <c r="E372" i="9"/>
  <c r="E352" i="9"/>
  <c r="E311" i="9"/>
  <c r="E303" i="9"/>
  <c r="E295" i="9"/>
  <c r="E282" i="9"/>
  <c r="E275" i="9"/>
  <c r="E261" i="9"/>
  <c r="E234" i="9"/>
  <c r="E220" i="9"/>
  <c r="E371" i="9"/>
  <c r="E351" i="9"/>
  <c r="E339" i="9"/>
  <c r="E287" i="9"/>
  <c r="E274" i="9"/>
  <c r="E255" i="9"/>
  <c r="E247" i="9"/>
  <c r="E227" i="9"/>
  <c r="E219" i="9"/>
  <c r="E211" i="9"/>
  <c r="E402" i="9"/>
  <c r="E363" i="9"/>
  <c r="E350" i="9"/>
  <c r="E331" i="9"/>
  <c r="E324" i="9"/>
  <c r="E266" i="9"/>
  <c r="E226" i="9"/>
  <c r="E210" i="9"/>
  <c r="I349" i="3"/>
  <c r="I345" i="3"/>
  <c r="I350" i="3"/>
  <c r="I346" i="3"/>
  <c r="E14" i="9"/>
  <c r="E22" i="9"/>
  <c r="E30" i="9"/>
  <c r="E85" i="9"/>
  <c r="E109" i="9"/>
  <c r="E132" i="9"/>
  <c r="E148" i="9"/>
  <c r="E11" i="10"/>
  <c r="E19" i="10"/>
  <c r="E112" i="10"/>
  <c r="E127" i="10"/>
  <c r="E154" i="10"/>
  <c r="E162" i="10"/>
  <c r="E228" i="10"/>
  <c r="E279" i="10"/>
  <c r="E287" i="10"/>
  <c r="E294" i="10"/>
  <c r="E345" i="10"/>
  <c r="E359" i="10"/>
  <c r="E381" i="10"/>
  <c r="E387" i="8"/>
  <c r="E26" i="10"/>
  <c r="E33" i="10"/>
  <c r="E105" i="10"/>
  <c r="E134" i="10"/>
  <c r="E272" i="10"/>
  <c r="E367" i="10"/>
  <c r="E374" i="10"/>
  <c r="E213" i="9"/>
  <c r="E377" i="8"/>
  <c r="E42" i="10"/>
  <c r="E157" i="10"/>
  <c r="E186" i="10"/>
  <c r="E346" i="10"/>
  <c r="E88" i="9"/>
  <c r="E83" i="10"/>
  <c r="E129" i="10"/>
  <c r="E289" i="10"/>
  <c r="E105" i="9"/>
  <c r="E376" i="9"/>
  <c r="E247" i="8"/>
  <c r="E158" i="10"/>
  <c r="E211" i="10"/>
  <c r="E316" i="10"/>
  <c r="E385" i="10"/>
  <c r="E393" i="10"/>
  <c r="E35" i="9"/>
  <c r="E67" i="9"/>
  <c r="E381" i="9"/>
  <c r="E288" i="9"/>
  <c r="E283" i="9"/>
  <c r="E277" i="9"/>
  <c r="E231" i="9"/>
  <c r="E389" i="8"/>
  <c r="E367" i="8"/>
  <c r="E252" i="8"/>
  <c r="E240" i="8"/>
  <c r="E8" i="10"/>
  <c r="E151" i="10"/>
  <c r="E249" i="10"/>
  <c r="E311" i="10"/>
  <c r="E12" i="9"/>
  <c r="E154" i="9"/>
  <c r="E169" i="9"/>
  <c r="E387" i="9"/>
  <c r="E323" i="9"/>
  <c r="E316" i="9"/>
  <c r="E308" i="9"/>
  <c r="E251" i="9"/>
  <c r="E237" i="9"/>
  <c r="E217" i="9"/>
  <c r="E402" i="8"/>
  <c r="E381" i="8"/>
  <c r="E374" i="8"/>
  <c r="E359" i="8"/>
  <c r="E352" i="8"/>
  <c r="E345" i="8"/>
  <c r="E327" i="8"/>
  <c r="E319" i="8"/>
  <c r="E278" i="8"/>
  <c r="E271" i="8"/>
  <c r="E221" i="8"/>
  <c r="E214" i="8"/>
  <c r="E102" i="10"/>
  <c r="E167" i="10"/>
  <c r="E198" i="10"/>
  <c r="E206" i="10"/>
  <c r="E357" i="10"/>
  <c r="E365" i="10"/>
  <c r="E386" i="10"/>
  <c r="E394" i="10"/>
  <c r="E8" i="9"/>
  <c r="E16" i="9"/>
  <c r="E24" i="9"/>
  <c r="E54" i="9"/>
  <c r="E62" i="9"/>
  <c r="E92" i="9"/>
  <c r="E114" i="9"/>
  <c r="E129" i="9"/>
  <c r="E137" i="9"/>
  <c r="E152" i="9"/>
  <c r="E174" i="9"/>
  <c r="E182" i="9"/>
  <c r="E190" i="9"/>
  <c r="E198" i="9"/>
  <c r="E363" i="8"/>
  <c r="E16" i="10"/>
  <c r="E58" i="10"/>
  <c r="E65" i="10"/>
  <c r="E205" i="10"/>
  <c r="E231" i="10"/>
  <c r="E248" i="10"/>
  <c r="E253" i="10"/>
  <c r="E275" i="10"/>
  <c r="E299" i="10"/>
  <c r="E324" i="10"/>
  <c r="E351" i="10"/>
  <c r="E383" i="10"/>
  <c r="E71" i="9"/>
  <c r="E218" i="9"/>
  <c r="E212" i="9"/>
  <c r="E37" i="10"/>
  <c r="E82" i="10"/>
  <c r="E98" i="10"/>
  <c r="E288" i="10"/>
  <c r="E338" i="10"/>
  <c r="E358" i="10"/>
  <c r="E390" i="10"/>
  <c r="E38" i="10"/>
  <c r="E295" i="10"/>
  <c r="E340" i="10"/>
  <c r="E39" i="10"/>
  <c r="E72" i="10"/>
  <c r="E197" i="10"/>
  <c r="E202" i="10"/>
  <c r="E48" i="8"/>
  <c r="E4" i="9"/>
  <c r="E28" i="9"/>
  <c r="E103" i="9"/>
  <c r="E126" i="9"/>
  <c r="E163" i="9"/>
  <c r="E178" i="9"/>
  <c r="E186" i="9"/>
  <c r="E194" i="9"/>
  <c r="E202" i="9"/>
  <c r="E296" i="9"/>
  <c r="E216" i="9"/>
  <c r="E358" i="8"/>
  <c r="E207" i="8"/>
  <c r="E20" i="10"/>
  <c r="E78" i="10"/>
  <c r="E271" i="10"/>
  <c r="E328" i="10"/>
  <c r="E341" i="10"/>
  <c r="E401" i="10"/>
  <c r="E82" i="9"/>
  <c r="E96" i="9"/>
  <c r="E171" i="9"/>
  <c r="E357" i="9"/>
  <c r="E335" i="9"/>
  <c r="E279" i="9"/>
  <c r="E273" i="9"/>
  <c r="E250" i="9"/>
  <c r="E244" i="9"/>
  <c r="E221" i="9"/>
  <c r="E215" i="9"/>
  <c r="E209" i="9"/>
  <c r="E203" i="9"/>
  <c r="E392" i="8"/>
  <c r="E325" i="8"/>
  <c r="E288" i="8"/>
  <c r="E282" i="8"/>
  <c r="E241" i="8"/>
  <c r="E230" i="8"/>
  <c r="E224" i="8"/>
  <c r="E21" i="10"/>
  <c r="E41" i="10"/>
  <c r="E106" i="10"/>
  <c r="E234" i="10"/>
  <c r="E165" i="9"/>
  <c r="E392" i="9"/>
  <c r="E328" i="9"/>
  <c r="E307" i="9"/>
  <c r="E267" i="9"/>
  <c r="E232" i="9"/>
  <c r="E397" i="8"/>
  <c r="E385" i="8"/>
  <c r="E378" i="8"/>
  <c r="E364" i="8"/>
  <c r="E212" i="8"/>
  <c r="E200" i="8"/>
  <c r="E108" i="10"/>
  <c r="E113" i="10"/>
  <c r="E235" i="10"/>
  <c r="E304" i="10"/>
  <c r="E330" i="10"/>
  <c r="E343" i="10"/>
  <c r="L2" i="9"/>
  <c r="K362" i="3"/>
  <c r="L362" i="3" s="1"/>
  <c r="E9" i="10"/>
  <c r="E10" i="10"/>
  <c r="E96" i="10"/>
  <c r="E95" i="10"/>
  <c r="E17" i="10"/>
  <c r="E3" i="10"/>
  <c r="E111" i="10"/>
  <c r="E110" i="10"/>
  <c r="E18" i="10"/>
  <c r="E27" i="10"/>
  <c r="E32" i="10"/>
  <c r="E35" i="10"/>
  <c r="E40" i="10"/>
  <c r="E43" i="10"/>
  <c r="E48" i="10"/>
  <c r="E51" i="10"/>
  <c r="E56" i="10"/>
  <c r="E59" i="10"/>
  <c r="E64" i="10"/>
  <c r="E67" i="10"/>
  <c r="E71" i="10"/>
  <c r="E74" i="10"/>
  <c r="E91" i="10"/>
  <c r="E104" i="10"/>
  <c r="E103" i="10"/>
  <c r="E161" i="10"/>
  <c r="E160" i="10"/>
  <c r="E153" i="10"/>
  <c r="E152" i="10"/>
  <c r="E80" i="10"/>
  <c r="E79" i="10"/>
  <c r="E88" i="10"/>
  <c r="E87" i="10"/>
  <c r="E115" i="10"/>
  <c r="E116" i="10"/>
  <c r="E243" i="10"/>
  <c r="E244" i="10"/>
  <c r="E107" i="10"/>
  <c r="E120" i="10"/>
  <c r="E123" i="10"/>
  <c r="E124" i="10"/>
  <c r="E128" i="10"/>
  <c r="E131" i="10"/>
  <c r="E132" i="10"/>
  <c r="E136" i="10"/>
  <c r="E139" i="10"/>
  <c r="E140" i="10"/>
  <c r="E144" i="10"/>
  <c r="E147" i="10"/>
  <c r="E148" i="10"/>
  <c r="E169" i="10"/>
  <c r="E168" i="10"/>
  <c r="E175" i="10"/>
  <c r="E174" i="10"/>
  <c r="E163" i="10"/>
  <c r="E164" i="10"/>
  <c r="E171" i="10"/>
  <c r="E172" i="10"/>
  <c r="E155" i="10"/>
  <c r="E156" i="10"/>
  <c r="E230" i="10"/>
  <c r="E236" i="10"/>
  <c r="E177" i="10"/>
  <c r="E292" i="10"/>
  <c r="E293" i="10"/>
  <c r="E240" i="10"/>
  <c r="E280" i="10"/>
  <c r="E281" i="10"/>
  <c r="E178" i="10"/>
  <c r="E183" i="10"/>
  <c r="E184" i="10"/>
  <c r="E188" i="10"/>
  <c r="E191" i="10"/>
  <c r="E192" i="10"/>
  <c r="E196" i="10"/>
  <c r="E199" i="10"/>
  <c r="E200" i="10"/>
  <c r="E204" i="10"/>
  <c r="E207" i="10"/>
  <c r="E208" i="10"/>
  <c r="E212" i="10"/>
  <c r="E215" i="10"/>
  <c r="E216" i="10"/>
  <c r="E220" i="10"/>
  <c r="E223" i="10"/>
  <c r="E224" i="10"/>
  <c r="E227" i="10"/>
  <c r="E273" i="10"/>
  <c r="E274" i="10"/>
  <c r="E284" i="10"/>
  <c r="E285" i="10"/>
  <c r="E247" i="10"/>
  <c r="E250" i="10"/>
  <c r="E251" i="10"/>
  <c r="E255" i="10"/>
  <c r="E258" i="10"/>
  <c r="E259" i="10"/>
  <c r="E263" i="10"/>
  <c r="E300" i="10"/>
  <c r="E301" i="10"/>
  <c r="E305" i="10"/>
  <c r="E276" i="10"/>
  <c r="E277" i="10"/>
  <c r="E320" i="10"/>
  <c r="E321" i="10"/>
  <c r="E268" i="10"/>
  <c r="E307" i="10"/>
  <c r="E308" i="10"/>
  <c r="E315" i="10"/>
  <c r="E325" i="10"/>
  <c r="E326" i="10"/>
  <c r="E309" i="10"/>
  <c r="E317" i="10"/>
  <c r="E331" i="10"/>
  <c r="E336" i="10"/>
  <c r="E342" i="10"/>
  <c r="E350" i="10"/>
  <c r="E396" i="10"/>
  <c r="E395" i="10"/>
  <c r="E356" i="10"/>
  <c r="E355" i="10"/>
  <c r="E364" i="10"/>
  <c r="E363" i="10"/>
  <c r="E372" i="10"/>
  <c r="E371" i="10"/>
  <c r="E380" i="10"/>
  <c r="E379" i="10"/>
  <c r="E339" i="10"/>
  <c r="E388" i="10"/>
  <c r="E387" i="10"/>
  <c r="E397" i="10"/>
  <c r="E344" i="10"/>
  <c r="E352" i="10"/>
  <c r="E360" i="10"/>
  <c r="E368" i="10"/>
  <c r="E376" i="10"/>
  <c r="E384" i="10"/>
  <c r="E392" i="10"/>
  <c r="E400" i="10"/>
  <c r="I352" i="3"/>
  <c r="I348" i="3"/>
  <c r="I343" i="3"/>
  <c r="I351" i="3"/>
  <c r="I344" i="3"/>
  <c r="I347" i="3"/>
  <c r="L390" i="3"/>
  <c r="L379" i="3"/>
  <c r="B379" i="13" s="1"/>
  <c r="K341" i="3"/>
  <c r="I329" i="3"/>
  <c r="I326" i="3"/>
  <c r="I324" i="3"/>
  <c r="I321" i="3"/>
  <c r="I318" i="3"/>
  <c r="I307" i="3"/>
  <c r="K333" i="3"/>
  <c r="I313" i="3"/>
  <c r="I304" i="3"/>
  <c r="I312" i="3"/>
  <c r="L364" i="3"/>
  <c r="B364" i="13" s="1"/>
  <c r="I330" i="3"/>
  <c r="I310" i="3"/>
  <c r="K358" i="3"/>
  <c r="L358" i="3" s="1"/>
  <c r="K342" i="3"/>
  <c r="L342" i="3" s="1"/>
  <c r="K336" i="3"/>
  <c r="L336" i="3" s="1"/>
  <c r="I331" i="3"/>
  <c r="I327" i="3"/>
  <c r="I322" i="3"/>
  <c r="I319" i="3"/>
  <c r="I308" i="3"/>
  <c r="I305" i="3"/>
  <c r="I325" i="3"/>
  <c r="I314" i="3"/>
  <c r="I311" i="3"/>
  <c r="I332" i="3"/>
  <c r="I315" i="3"/>
  <c r="I306" i="3"/>
  <c r="L376" i="3"/>
  <c r="K357" i="3"/>
  <c r="L357" i="3" s="1"/>
  <c r="K354" i="3"/>
  <c r="L354" i="3" s="1"/>
  <c r="K327" i="3"/>
  <c r="I231" i="3"/>
  <c r="L231" i="3" s="1"/>
  <c r="I211" i="3"/>
  <c r="L211" i="3" s="1"/>
  <c r="I205" i="3"/>
  <c r="L205" i="3" s="1"/>
  <c r="L398" i="3"/>
  <c r="K355" i="3"/>
  <c r="L355" i="3" s="1"/>
  <c r="K325" i="3"/>
  <c r="K317" i="3"/>
  <c r="K311" i="3"/>
  <c r="K290" i="3"/>
  <c r="I225" i="3"/>
  <c r="L225" i="3" s="1"/>
  <c r="K255" i="3"/>
  <c r="L255" i="3" s="1"/>
  <c r="I216" i="3"/>
  <c r="L216" i="3" s="1"/>
  <c r="K258" i="3"/>
  <c r="K259" i="3"/>
  <c r="I229" i="3"/>
  <c r="L229" i="3" s="1"/>
  <c r="I233" i="3"/>
  <c r="L233" i="3" s="1"/>
  <c r="I245" i="3"/>
  <c r="L245" i="3" s="1"/>
  <c r="K253" i="3"/>
  <c r="K257" i="3"/>
  <c r="K285" i="3"/>
  <c r="K289" i="3"/>
  <c r="K318" i="3"/>
  <c r="K335" i="3"/>
  <c r="K351" i="3"/>
  <c r="K265" i="3"/>
  <c r="K269" i="3"/>
  <c r="L399" i="3"/>
  <c r="K359" i="3"/>
  <c r="L359" i="3" s="1"/>
  <c r="K346" i="3"/>
  <c r="K337" i="3"/>
  <c r="K334" i="3"/>
  <c r="L334" i="3" s="1"/>
  <c r="K323" i="3"/>
  <c r="K305" i="3"/>
  <c r="K302" i="3"/>
  <c r="K288" i="3"/>
  <c r="K281" i="3"/>
  <c r="L281" i="3" s="1"/>
  <c r="K275" i="3"/>
  <c r="I247" i="3"/>
  <c r="L247" i="3" s="1"/>
  <c r="I232" i="3"/>
  <c r="L232" i="3" s="1"/>
  <c r="K352" i="3"/>
  <c r="K343" i="3"/>
  <c r="K320" i="3"/>
  <c r="K309" i="3"/>
  <c r="K291" i="3"/>
  <c r="K279" i="3"/>
  <c r="I244" i="3"/>
  <c r="L244" i="3" s="1"/>
  <c r="I241" i="3"/>
  <c r="L241" i="3" s="1"/>
  <c r="I240" i="3"/>
  <c r="L240" i="3" s="1"/>
  <c r="K350" i="3"/>
  <c r="K312" i="3"/>
  <c r="K306" i="3"/>
  <c r="K273" i="3"/>
  <c r="I251" i="3"/>
  <c r="L251" i="3" s="1"/>
  <c r="I213" i="3"/>
  <c r="L213" i="3" s="1"/>
  <c r="I207" i="3"/>
  <c r="L207" i="3" s="1"/>
  <c r="L395" i="3"/>
  <c r="L380" i="3"/>
  <c r="K347" i="3"/>
  <c r="K338" i="3"/>
  <c r="L338" i="3" s="1"/>
  <c r="K331" i="3"/>
  <c r="K272" i="3"/>
  <c r="K268" i="3"/>
  <c r="K264" i="3"/>
  <c r="I224" i="3"/>
  <c r="L224" i="3" s="1"/>
  <c r="I210" i="3"/>
  <c r="L210" i="3" s="1"/>
  <c r="I204" i="3"/>
  <c r="L204" i="3" s="1"/>
  <c r="L392" i="3"/>
  <c r="L387" i="3"/>
  <c r="K348" i="3"/>
  <c r="K339" i="3"/>
  <c r="K314" i="3"/>
  <c r="K296" i="3"/>
  <c r="L296" i="3" s="1"/>
  <c r="K293" i="3"/>
  <c r="K277" i="3"/>
  <c r="I237" i="3"/>
  <c r="L237" i="3" s="1"/>
  <c r="I208" i="3"/>
  <c r="L208" i="3" s="1"/>
  <c r="L401" i="3"/>
  <c r="K360" i="3"/>
  <c r="L360" i="3" s="1"/>
  <c r="K356" i="3"/>
  <c r="L356" i="3" s="1"/>
  <c r="K345" i="3"/>
  <c r="K332" i="3"/>
  <c r="K328" i="3"/>
  <c r="K307" i="3"/>
  <c r="I248" i="3"/>
  <c r="L248" i="3" s="1"/>
  <c r="I222" i="3"/>
  <c r="L222" i="3" s="1"/>
  <c r="I215" i="3"/>
  <c r="L215" i="3" s="1"/>
  <c r="L388" i="3"/>
  <c r="K340" i="3"/>
  <c r="L340" i="3" s="1"/>
  <c r="K322" i="3"/>
  <c r="K315" i="3"/>
  <c r="K300" i="3"/>
  <c r="K297" i="3"/>
  <c r="K274" i="3"/>
  <c r="L274" i="3" s="1"/>
  <c r="K266" i="3"/>
  <c r="K262" i="3"/>
  <c r="L221" i="3"/>
  <c r="I219" i="3"/>
  <c r="L219" i="3" s="1"/>
  <c r="I212" i="3"/>
  <c r="L212" i="3" s="1"/>
  <c r="I209" i="3"/>
  <c r="L209" i="3" s="1"/>
  <c r="I206" i="3"/>
  <c r="L206" i="3" s="1"/>
  <c r="L371" i="3"/>
  <c r="K361" i="3"/>
  <c r="L361" i="3" s="1"/>
  <c r="K353" i="3"/>
  <c r="L353" i="3" s="1"/>
  <c r="K349" i="3"/>
  <c r="K329" i="3"/>
  <c r="K308" i="3"/>
  <c r="K294" i="3"/>
  <c r="K286" i="3"/>
  <c r="K278" i="3"/>
  <c r="K271" i="3"/>
  <c r="L271" i="3" s="1"/>
  <c r="K267" i="3"/>
  <c r="I249" i="3"/>
  <c r="L249" i="3" s="1"/>
  <c r="I246" i="3"/>
  <c r="L246" i="3" s="1"/>
  <c r="I238" i="3"/>
  <c r="L238" i="3" s="1"/>
  <c r="I226" i="3"/>
  <c r="L226" i="3" s="1"/>
  <c r="I223" i="3"/>
  <c r="L223" i="3" s="1"/>
  <c r="I203" i="3"/>
  <c r="L203" i="3" s="1"/>
  <c r="I250" i="3"/>
  <c r="L250" i="3" s="1"/>
  <c r="I228" i="3"/>
  <c r="L228" i="3" s="1"/>
  <c r="K284" i="3"/>
  <c r="K280" i="3"/>
  <c r="L280" i="3" s="1"/>
  <c r="K270" i="3"/>
  <c r="L270" i="3" s="1"/>
  <c r="I252" i="3"/>
  <c r="L252" i="3" s="1"/>
  <c r="L227" i="3"/>
  <c r="I218" i="3"/>
  <c r="L218" i="3" s="1"/>
  <c r="K276" i="3"/>
  <c r="I236" i="3"/>
  <c r="L236" i="3" s="1"/>
  <c r="I230" i="3"/>
  <c r="L230" i="3" s="1"/>
  <c r="K260" i="3"/>
  <c r="L260" i="3" s="1"/>
  <c r="K254" i="3"/>
  <c r="I242" i="3"/>
  <c r="L242" i="3" s="1"/>
  <c r="I220" i="3"/>
  <c r="L220" i="3" s="1"/>
  <c r="I214" i="3"/>
  <c r="L214" i="3" s="1"/>
  <c r="E395" i="8"/>
  <c r="E396" i="8"/>
  <c r="E399" i="8"/>
  <c r="E390" i="8"/>
  <c r="E356" i="8"/>
  <c r="E353" i="8"/>
  <c r="E344" i="8"/>
  <c r="E340" i="8"/>
  <c r="E330" i="8"/>
  <c r="E331" i="8"/>
  <c r="E314" i="8"/>
  <c r="E298" i="8"/>
  <c r="E321" i="8"/>
  <c r="E305" i="8"/>
  <c r="E289" i="8"/>
  <c r="E285" i="8"/>
  <c r="E286" i="8"/>
  <c r="E379" i="8"/>
  <c r="E371" i="8"/>
  <c r="E386" i="8"/>
  <c r="E349" i="8"/>
  <c r="E322" i="8"/>
  <c r="E306" i="8"/>
  <c r="E290" i="8"/>
  <c r="E293" i="8"/>
  <c r="E294" i="8"/>
  <c r="E276" i="8"/>
  <c r="E277" i="8"/>
  <c r="E362" i="8"/>
  <c r="E323" i="8"/>
  <c r="E315" i="8"/>
  <c r="E307" i="8"/>
  <c r="E299" i="8"/>
  <c r="E291" i="8"/>
  <c r="E326" i="8"/>
  <c r="E318" i="8"/>
  <c r="E310" i="8"/>
  <c r="E302" i="8"/>
  <c r="E226" i="8"/>
  <c r="E227" i="8"/>
  <c r="E218" i="8"/>
  <c r="E219" i="8"/>
  <c r="E269" i="8"/>
  <c r="E261" i="8"/>
  <c r="E253" i="8"/>
  <c r="E245" i="8"/>
  <c r="E244" i="8"/>
  <c r="E210" i="8"/>
  <c r="E211" i="8"/>
  <c r="E243" i="8"/>
  <c r="E272" i="8"/>
  <c r="E264" i="8"/>
  <c r="E256" i="8"/>
  <c r="E234" i="8"/>
  <c r="E235" i="8"/>
  <c r="E202" i="8"/>
  <c r="E203" i="8"/>
  <c r="E393" i="9"/>
  <c r="E299" i="9"/>
  <c r="E300" i="9"/>
  <c r="E345" i="9"/>
  <c r="E346" i="9"/>
  <c r="E337" i="9"/>
  <c r="E338" i="9"/>
  <c r="E321" i="9"/>
  <c r="E322" i="9"/>
  <c r="E401" i="9"/>
  <c r="E394" i="9"/>
  <c r="E386" i="9"/>
  <c r="E385" i="9"/>
  <c r="E378" i="9"/>
  <c r="E377" i="9"/>
  <c r="E370" i="9"/>
  <c r="E369" i="9"/>
  <c r="E362" i="9"/>
  <c r="E361" i="9"/>
  <c r="E354" i="9"/>
  <c r="E353" i="9"/>
  <c r="E329" i="9"/>
  <c r="E330" i="9"/>
  <c r="E314" i="9"/>
  <c r="E298" i="9"/>
  <c r="E293" i="9"/>
  <c r="E294" i="9"/>
  <c r="E341" i="9"/>
  <c r="E333" i="9"/>
  <c r="E325" i="9"/>
  <c r="E317" i="9"/>
  <c r="E301" i="9"/>
  <c r="E302" i="9"/>
  <c r="E254" i="9"/>
  <c r="E309" i="9"/>
  <c r="E310" i="9"/>
  <c r="E289" i="9"/>
  <c r="E256" i="9"/>
  <c r="E248" i="9"/>
  <c r="E240" i="9"/>
  <c r="E280" i="9"/>
  <c r="E224" i="9"/>
  <c r="E264" i="9"/>
  <c r="E205" i="9"/>
  <c r="E206" i="9"/>
  <c r="L368" i="3"/>
  <c r="L402" i="3"/>
  <c r="L400" i="3"/>
  <c r="L391" i="3"/>
  <c r="L393" i="3"/>
  <c r="L383" i="3"/>
  <c r="L372" i="3"/>
  <c r="L389" i="3"/>
  <c r="L394" i="3"/>
  <c r="L397" i="3"/>
  <c r="L396" i="3"/>
  <c r="L385" i="3"/>
  <c r="L384" i="3"/>
  <c r="L386" i="3"/>
  <c r="L256" i="3"/>
  <c r="L282" i="3"/>
  <c r="L217" i="3"/>
  <c r="E193" i="8"/>
  <c r="E185" i="8"/>
  <c r="E177" i="8"/>
  <c r="E169" i="8"/>
  <c r="E161" i="8"/>
  <c r="E153" i="8"/>
  <c r="E145" i="8"/>
  <c r="E137" i="8"/>
  <c r="E129" i="8"/>
  <c r="E121" i="8"/>
  <c r="E113" i="8"/>
  <c r="E105" i="8"/>
  <c r="E97" i="8"/>
  <c r="E89" i="8"/>
  <c r="E81" i="8"/>
  <c r="E73" i="8"/>
  <c r="E65" i="8"/>
  <c r="E57" i="8"/>
  <c r="E49" i="8"/>
  <c r="E41" i="8"/>
  <c r="E33" i="8"/>
  <c r="E25" i="8"/>
  <c r="E17" i="8"/>
  <c r="E9" i="8"/>
  <c r="E9" i="9"/>
  <c r="E21" i="9"/>
  <c r="E46" i="9"/>
  <c r="E70" i="9"/>
  <c r="E76" i="9"/>
  <c r="E89" i="9"/>
  <c r="E113" i="9"/>
  <c r="E120" i="9"/>
  <c r="E145" i="9"/>
  <c r="E151" i="9"/>
  <c r="E164" i="9"/>
  <c r="E175" i="9"/>
  <c r="E187" i="9"/>
  <c r="E193" i="9"/>
  <c r="E29" i="9"/>
  <c r="E53" i="9"/>
  <c r="E65" i="9"/>
  <c r="E78" i="9"/>
  <c r="E102" i="9"/>
  <c r="E153" i="9"/>
  <c r="E177" i="9"/>
  <c r="E200" i="9"/>
  <c r="E198" i="8"/>
  <c r="E190" i="8"/>
  <c r="E182" i="8"/>
  <c r="E174" i="8"/>
  <c r="E166" i="8"/>
  <c r="E158" i="8"/>
  <c r="E150" i="8"/>
  <c r="E142" i="8"/>
  <c r="E134" i="8"/>
  <c r="E126" i="8"/>
  <c r="E118" i="8"/>
  <c r="E110" i="8"/>
  <c r="E102" i="8"/>
  <c r="E94" i="8"/>
  <c r="E86" i="8"/>
  <c r="E78" i="8"/>
  <c r="E70" i="8"/>
  <c r="E62" i="8"/>
  <c r="E54" i="8"/>
  <c r="E46" i="8"/>
  <c r="E38" i="8"/>
  <c r="E30" i="8"/>
  <c r="E22" i="8"/>
  <c r="E14" i="8"/>
  <c r="E6" i="8"/>
  <c r="E11" i="9"/>
  <c r="E23" i="9"/>
  <c r="E36" i="9"/>
  <c r="E59" i="9"/>
  <c r="E72" i="9"/>
  <c r="E91" i="9"/>
  <c r="E115" i="9"/>
  <c r="E147" i="9"/>
  <c r="E183" i="9"/>
  <c r="E189" i="9"/>
  <c r="E195" i="9"/>
  <c r="E6" i="9"/>
  <c r="E37" i="9"/>
  <c r="E98" i="9"/>
  <c r="E110" i="9"/>
  <c r="E161" i="9"/>
  <c r="E184" i="9"/>
  <c r="E196" i="9"/>
  <c r="E196" i="8"/>
  <c r="E188" i="8"/>
  <c r="E180" i="8"/>
  <c r="E172" i="8"/>
  <c r="E164" i="8"/>
  <c r="E156" i="8"/>
  <c r="E148" i="8"/>
  <c r="E140" i="8"/>
  <c r="E132" i="8"/>
  <c r="E124" i="8"/>
  <c r="E116" i="8"/>
  <c r="E108" i="8"/>
  <c r="E100" i="8"/>
  <c r="E92" i="8"/>
  <c r="E84" i="8"/>
  <c r="E76" i="8"/>
  <c r="E68" i="8"/>
  <c r="E60" i="8"/>
  <c r="E52" i="8"/>
  <c r="E44" i="8"/>
  <c r="E36" i="8"/>
  <c r="E28" i="8"/>
  <c r="E20" i="8"/>
  <c r="E12" i="8"/>
  <c r="E4" i="8"/>
  <c r="E13" i="9"/>
  <c r="E25" i="9"/>
  <c r="E38" i="9"/>
  <c r="E49" i="9"/>
  <c r="E55" i="9"/>
  <c r="E61" i="9"/>
  <c r="E74" i="9"/>
  <c r="E80" i="9"/>
  <c r="E104" i="9"/>
  <c r="E136" i="9"/>
  <c r="E155" i="9"/>
  <c r="E167" i="9"/>
  <c r="E179" i="9"/>
  <c r="E185" i="9"/>
  <c r="E195" i="8"/>
  <c r="E187" i="8"/>
  <c r="E179" i="8"/>
  <c r="E171" i="8"/>
  <c r="E163" i="8"/>
  <c r="E155" i="8"/>
  <c r="E147" i="8"/>
  <c r="E139" i="8"/>
  <c r="E131" i="8"/>
  <c r="E123" i="8"/>
  <c r="E115" i="8"/>
  <c r="E107" i="8"/>
  <c r="E99" i="8"/>
  <c r="E91" i="8"/>
  <c r="E83" i="8"/>
  <c r="E75" i="8"/>
  <c r="E67" i="8"/>
  <c r="E59" i="8"/>
  <c r="E51" i="8"/>
  <c r="E43" i="8"/>
  <c r="E35" i="8"/>
  <c r="E27" i="8"/>
  <c r="E19" i="8"/>
  <c r="E11" i="8"/>
  <c r="E3" i="8"/>
  <c r="E7" i="9"/>
  <c r="E32" i="9"/>
  <c r="E44" i="9"/>
  <c r="E68" i="9"/>
  <c r="E99" i="9"/>
  <c r="E111" i="9"/>
  <c r="E131" i="9"/>
  <c r="E143" i="9"/>
  <c r="E162" i="9"/>
  <c r="E191" i="9"/>
  <c r="E197" i="9"/>
  <c r="E34" i="9"/>
  <c r="E66" i="9"/>
  <c r="E26" i="9"/>
  <c r="E17" i="9"/>
  <c r="E42" i="9"/>
  <c r="E5" i="9"/>
  <c r="E41" i="9"/>
  <c r="E18" i="9"/>
  <c r="E57" i="9"/>
  <c r="E117" i="9"/>
  <c r="E118" i="9"/>
  <c r="E86" i="9"/>
  <c r="E69" i="9"/>
  <c r="E93" i="9"/>
  <c r="E73" i="9"/>
  <c r="E77" i="9"/>
  <c r="E81" i="9"/>
  <c r="E101" i="9"/>
  <c r="E156" i="9"/>
  <c r="E172" i="9"/>
  <c r="E124" i="9"/>
  <c r="E125" i="9"/>
  <c r="E121" i="9"/>
  <c r="E180" i="9"/>
  <c r="E140" i="9"/>
  <c r="E133" i="9"/>
  <c r="E141" i="9"/>
  <c r="E149" i="9"/>
  <c r="E157" i="9"/>
  <c r="K167" i="3"/>
  <c r="L167" i="3" s="1"/>
  <c r="K174" i="3"/>
  <c r="L174" i="3" s="1"/>
  <c r="L184" i="3"/>
  <c r="K163" i="3"/>
  <c r="L163" i="3" s="1"/>
  <c r="K181" i="3"/>
  <c r="L181" i="3" s="1"/>
  <c r="K173" i="3"/>
  <c r="L173" i="3" s="1"/>
  <c r="K166" i="3"/>
  <c r="L166" i="3" s="1"/>
  <c r="K180" i="3"/>
  <c r="L180" i="3" s="1"/>
  <c r="K172" i="3"/>
  <c r="L172" i="3" s="1"/>
  <c r="K165" i="3"/>
  <c r="L165" i="3" s="1"/>
  <c r="K179" i="3"/>
  <c r="L179" i="3" s="1"/>
  <c r="K171" i="3"/>
  <c r="L171" i="3" s="1"/>
  <c r="K164" i="3"/>
  <c r="L164" i="3" s="1"/>
  <c r="K178" i="3"/>
  <c r="L178" i="3" s="1"/>
  <c r="K170" i="3"/>
  <c r="L170" i="3" s="1"/>
  <c r="K177" i="3"/>
  <c r="L177" i="3" s="1"/>
  <c r="K176" i="3"/>
  <c r="L176" i="3" s="1"/>
  <c r="K169" i="3"/>
  <c r="L169" i="3" s="1"/>
  <c r="K162" i="3"/>
  <c r="L162" i="3" s="1"/>
  <c r="K175" i="3"/>
  <c r="L175" i="3" s="1"/>
  <c r="K168" i="3"/>
  <c r="L168" i="3" s="1"/>
  <c r="K155" i="3"/>
  <c r="L155" i="3" s="1"/>
  <c r="K154" i="3"/>
  <c r="L154" i="3" s="1"/>
  <c r="K153" i="3"/>
  <c r="L153" i="3" s="1"/>
  <c r="I145" i="3"/>
  <c r="L145" i="3" s="1"/>
  <c r="K147" i="3"/>
  <c r="L147" i="3" s="1"/>
  <c r="I142" i="3"/>
  <c r="L142" i="3" s="1"/>
  <c r="I144" i="3"/>
  <c r="L144" i="3" s="1"/>
  <c r="K151" i="3"/>
  <c r="L151" i="3" s="1"/>
  <c r="I146" i="3"/>
  <c r="L146" i="3" s="1"/>
  <c r="K150" i="3"/>
  <c r="L150" i="3" s="1"/>
  <c r="K149" i="3"/>
  <c r="L149" i="3" s="1"/>
  <c r="L123" i="3"/>
  <c r="L143" i="3"/>
  <c r="L127" i="3"/>
  <c r="L135" i="3"/>
  <c r="L95" i="3"/>
  <c r="L139" i="3"/>
  <c r="L74" i="3"/>
  <c r="L79" i="3"/>
  <c r="L63" i="3"/>
  <c r="L55" i="3"/>
  <c r="L47" i="3"/>
  <c r="L39" i="3"/>
  <c r="L23" i="3"/>
  <c r="L15" i="3"/>
  <c r="K159" i="3"/>
  <c r="L159" i="3" s="1"/>
  <c r="L56" i="3"/>
  <c r="L40" i="3"/>
  <c r="L24" i="3"/>
  <c r="L8" i="3"/>
  <c r="K158" i="3"/>
  <c r="L158" i="3" s="1"/>
  <c r="K157" i="3"/>
  <c r="L157" i="3" s="1"/>
  <c r="K152" i="3"/>
  <c r="L152" i="3" s="1"/>
  <c r="K156" i="3"/>
  <c r="L156" i="3" s="1"/>
  <c r="L103" i="3"/>
  <c r="L131" i="3"/>
  <c r="L91" i="3"/>
  <c r="K161" i="3"/>
  <c r="L161" i="3" s="1"/>
  <c r="L187" i="3"/>
  <c r="L119" i="3"/>
  <c r="L138" i="3"/>
  <c r="L130" i="3"/>
  <c r="L122" i="3"/>
  <c r="L98" i="3"/>
  <c r="L83" i="3"/>
  <c r="L75" i="3"/>
  <c r="L81" i="3"/>
  <c r="L65" i="3"/>
  <c r="L195" i="3"/>
  <c r="L97" i="3"/>
  <c r="L49" i="3"/>
  <c r="L87" i="3"/>
  <c r="L71" i="3"/>
  <c r="L31" i="3"/>
  <c r="L7" i="3"/>
  <c r="L113" i="3"/>
  <c r="L121" i="3"/>
  <c r="L107" i="3"/>
  <c r="L99" i="3"/>
  <c r="L129" i="3"/>
  <c r="L33" i="3"/>
  <c r="L201" i="3"/>
  <c r="B201" i="13" s="1"/>
  <c r="L22" i="3"/>
  <c r="L115" i="3"/>
  <c r="L17" i="3"/>
  <c r="L114" i="3"/>
  <c r="L106" i="3"/>
  <c r="L67" i="3"/>
  <c r="L193" i="3"/>
  <c r="L111" i="3"/>
  <c r="L90" i="3"/>
  <c r="L48" i="3"/>
  <c r="L32" i="3"/>
  <c r="L16" i="3"/>
  <c r="L6" i="3"/>
  <c r="L186" i="3"/>
  <c r="L82" i="3"/>
  <c r="L66" i="3"/>
  <c r="L54" i="3"/>
  <c r="L194" i="3"/>
  <c r="L38" i="3"/>
  <c r="L189" i="3"/>
  <c r="L20" i="3"/>
  <c r="L190" i="3"/>
  <c r="L148" i="3"/>
  <c r="L132" i="3"/>
  <c r="L126" i="3"/>
  <c r="L116" i="3"/>
  <c r="L110" i="3"/>
  <c r="L100" i="3"/>
  <c r="L94" i="3"/>
  <c r="L84" i="3"/>
  <c r="L78" i="3"/>
  <c r="L68" i="3"/>
  <c r="L59" i="3"/>
  <c r="L53" i="3"/>
  <c r="L43" i="3"/>
  <c r="L37" i="3"/>
  <c r="L27" i="3"/>
  <c r="L21" i="3"/>
  <c r="L11" i="3"/>
  <c r="L5" i="3"/>
  <c r="L62" i="3"/>
  <c r="L77" i="3"/>
  <c r="L58" i="3"/>
  <c r="L42" i="3"/>
  <c r="L10" i="3"/>
  <c r="L192" i="3"/>
  <c r="L160" i="3"/>
  <c r="L128" i="3"/>
  <c r="L112" i="3"/>
  <c r="L96" i="3"/>
  <c r="L80" i="3"/>
  <c r="L64" i="3"/>
  <c r="L14" i="3"/>
  <c r="L4" i="3"/>
  <c r="L198" i="3"/>
  <c r="L188" i="3"/>
  <c r="L185" i="3"/>
  <c r="L182" i="3"/>
  <c r="L140" i="3"/>
  <c r="L137" i="3"/>
  <c r="L134" i="3"/>
  <c r="L124" i="3"/>
  <c r="L118" i="3"/>
  <c r="L108" i="3"/>
  <c r="L105" i="3"/>
  <c r="L102" i="3"/>
  <c r="L92" i="3"/>
  <c r="L89" i="3"/>
  <c r="L86" i="3"/>
  <c r="L76" i="3"/>
  <c r="L73" i="3"/>
  <c r="L70" i="3"/>
  <c r="L61" i="3"/>
  <c r="L57" i="3"/>
  <c r="L51" i="3"/>
  <c r="L45" i="3"/>
  <c r="L41" i="3"/>
  <c r="L35" i="3"/>
  <c r="L29" i="3"/>
  <c r="L25" i="3"/>
  <c r="L19" i="3"/>
  <c r="L13" i="3"/>
  <c r="L9" i="3"/>
  <c r="L3" i="3"/>
  <c r="L141" i="3"/>
  <c r="L125" i="3"/>
  <c r="L109" i="3"/>
  <c r="L93" i="3"/>
  <c r="L52" i="3"/>
  <c r="L36" i="3"/>
  <c r="L26" i="3"/>
  <c r="L197" i="3"/>
  <c r="L133" i="3"/>
  <c r="L117" i="3"/>
  <c r="L101" i="3"/>
  <c r="L85" i="3"/>
  <c r="L69" i="3"/>
  <c r="L60" i="3"/>
  <c r="L50" i="3"/>
  <c r="L44" i="3"/>
  <c r="L34" i="3"/>
  <c r="L28" i="3"/>
  <c r="L18" i="3"/>
  <c r="L12" i="3"/>
  <c r="L2" i="3"/>
  <c r="L46" i="3"/>
  <c r="L30" i="3"/>
  <c r="L200" i="3"/>
  <c r="B200" i="13" s="1"/>
  <c r="L136" i="3"/>
  <c r="L120" i="3"/>
  <c r="L104" i="3"/>
  <c r="L88" i="3"/>
  <c r="L72" i="3"/>
  <c r="L199" i="3"/>
  <c r="L191" i="3"/>
  <c r="L183" i="3"/>
  <c r="L196" i="3"/>
  <c r="L202" i="3"/>
  <c r="B202" i="13" s="1"/>
  <c r="E4" i="5"/>
  <c r="G2" i="10"/>
  <c r="G2" i="13"/>
  <c r="H2" i="13" s="1"/>
  <c r="H2" i="9"/>
  <c r="H2" i="10"/>
  <c r="T4" i="14" l="1"/>
  <c r="U3" i="14"/>
  <c r="N3" i="14"/>
  <c r="O3" i="14"/>
  <c r="J5" i="14"/>
  <c r="L5" i="14" s="1"/>
  <c r="O4" i="14"/>
  <c r="L288" i="3"/>
  <c r="L328" i="3"/>
  <c r="L287" i="3"/>
  <c r="B287" i="8" s="1"/>
  <c r="L266" i="3"/>
  <c r="B266" i="10" s="1"/>
  <c r="L273" i="3"/>
  <c r="B273" i="10" s="1"/>
  <c r="L319" i="3"/>
  <c r="L330" i="3"/>
  <c r="B330" i="13" s="1"/>
  <c r="L267" i="3"/>
  <c r="B267" i="13" s="1"/>
  <c r="L265" i="3"/>
  <c r="L290" i="3"/>
  <c r="L326" i="3"/>
  <c r="B326" i="13" s="1"/>
  <c r="L272" i="3"/>
  <c r="B272" i="10" s="1"/>
  <c r="L289" i="3"/>
  <c r="B289" i="10" s="1"/>
  <c r="L295" i="3"/>
  <c r="L309" i="3"/>
  <c r="B309" i="10" s="1"/>
  <c r="L257" i="3"/>
  <c r="B257" i="10" s="1"/>
  <c r="L344" i="3"/>
  <c r="B344" i="8" s="1"/>
  <c r="L301" i="3"/>
  <c r="L292" i="3"/>
  <c r="B292" i="13" s="1"/>
  <c r="L298" i="3"/>
  <c r="L299" i="3"/>
  <c r="B299" i="13" s="1"/>
  <c r="B374" i="13"/>
  <c r="B374" i="8"/>
  <c r="L349" i="3"/>
  <c r="B349" i="13" s="1"/>
  <c r="L276" i="3"/>
  <c r="B276" i="13" s="1"/>
  <c r="L278" i="3"/>
  <c r="L262" i="3"/>
  <c r="B262" i="10" s="1"/>
  <c r="L324" i="3"/>
  <c r="B324" i="13" s="1"/>
  <c r="L293" i="3"/>
  <c r="L294" i="3"/>
  <c r="B294" i="13" s="1"/>
  <c r="B367" i="10"/>
  <c r="B367" i="13"/>
  <c r="B366" i="10"/>
  <c r="B366" i="13"/>
  <c r="B234" i="10"/>
  <c r="B234" i="13"/>
  <c r="B373" i="10"/>
  <c r="B373" i="13"/>
  <c r="B370" i="10"/>
  <c r="B370" i="13"/>
  <c r="B35" i="10"/>
  <c r="B35" i="13"/>
  <c r="B186" i="10"/>
  <c r="B186" i="13"/>
  <c r="B34" i="10"/>
  <c r="B34" i="13"/>
  <c r="B86" i="10"/>
  <c r="B86" i="13"/>
  <c r="B27" i="10"/>
  <c r="B27" i="13"/>
  <c r="B99" i="10"/>
  <c r="B99" i="13"/>
  <c r="B153" i="10"/>
  <c r="B153" i="13"/>
  <c r="B44" i="10"/>
  <c r="B44" i="13"/>
  <c r="B45" i="10"/>
  <c r="B45" i="13"/>
  <c r="B42" i="10"/>
  <c r="B42" i="13"/>
  <c r="B189" i="10"/>
  <c r="B189" i="13"/>
  <c r="B107" i="10"/>
  <c r="B107" i="13"/>
  <c r="B156" i="10"/>
  <c r="B156" i="13"/>
  <c r="B74" i="10"/>
  <c r="B74" i="13"/>
  <c r="B166" i="10"/>
  <c r="B166" i="13"/>
  <c r="B397" i="10"/>
  <c r="B397" i="13"/>
  <c r="B388" i="10"/>
  <c r="B388" i="13"/>
  <c r="B30" i="10"/>
  <c r="B30" i="13"/>
  <c r="B26" i="10"/>
  <c r="B26" i="13"/>
  <c r="B51" i="10"/>
  <c r="B51" i="13"/>
  <c r="B140" i="10"/>
  <c r="B140" i="13"/>
  <c r="B58" i="10"/>
  <c r="B58" i="13"/>
  <c r="B110" i="10"/>
  <c r="B110" i="13"/>
  <c r="B32" i="10"/>
  <c r="B32" i="13"/>
  <c r="B195" i="10"/>
  <c r="B195" i="13"/>
  <c r="B138" i="10"/>
  <c r="B138" i="13"/>
  <c r="B15" i="10"/>
  <c r="B15" i="13"/>
  <c r="B146" i="10"/>
  <c r="B146" i="13"/>
  <c r="B178" i="10"/>
  <c r="B178" i="13"/>
  <c r="B239" i="10"/>
  <c r="B239" i="13"/>
  <c r="B394" i="10"/>
  <c r="B394" i="13"/>
  <c r="B230" i="10"/>
  <c r="B230" i="13"/>
  <c r="B356" i="10"/>
  <c r="B356" i="13"/>
  <c r="B224" i="10"/>
  <c r="B224" i="13"/>
  <c r="B231" i="10"/>
  <c r="B231" i="13"/>
  <c r="B199" i="10"/>
  <c r="B199" i="13"/>
  <c r="B46" i="10"/>
  <c r="B46" i="13"/>
  <c r="B60" i="10"/>
  <c r="B60" i="13"/>
  <c r="B36" i="10"/>
  <c r="B36" i="13"/>
  <c r="B13" i="10"/>
  <c r="B13" i="13"/>
  <c r="B57" i="10"/>
  <c r="B57" i="13"/>
  <c r="B102" i="10"/>
  <c r="B102" i="13"/>
  <c r="B182" i="10"/>
  <c r="B182" i="13"/>
  <c r="B96" i="10"/>
  <c r="B96" i="13"/>
  <c r="B77" i="10"/>
  <c r="B77" i="13"/>
  <c r="B53" i="10"/>
  <c r="B53" i="13"/>
  <c r="B116" i="10"/>
  <c r="B116" i="13"/>
  <c r="B194" i="10"/>
  <c r="B194" i="13"/>
  <c r="B48" i="10"/>
  <c r="B48" i="13"/>
  <c r="B115" i="10"/>
  <c r="B115" i="13"/>
  <c r="B113" i="10"/>
  <c r="B113" i="13"/>
  <c r="B65" i="10"/>
  <c r="B65" i="13"/>
  <c r="B119" i="10"/>
  <c r="B119" i="13"/>
  <c r="B157" i="10"/>
  <c r="B157" i="13"/>
  <c r="B23" i="10"/>
  <c r="B23" i="13"/>
  <c r="B95" i="10"/>
  <c r="B95" i="13"/>
  <c r="B151" i="10"/>
  <c r="B151" i="13"/>
  <c r="B168" i="10"/>
  <c r="B168" i="13"/>
  <c r="B164" i="10"/>
  <c r="B164" i="13"/>
  <c r="B181" i="10"/>
  <c r="B181" i="13"/>
  <c r="B377" i="10"/>
  <c r="B377" i="13"/>
  <c r="B389" i="10"/>
  <c r="B389" i="13"/>
  <c r="B246" i="10"/>
  <c r="B246" i="13"/>
  <c r="B209" i="10"/>
  <c r="B209" i="13"/>
  <c r="L297" i="3"/>
  <c r="B297" i="8" s="1"/>
  <c r="B222" i="10"/>
  <c r="B222" i="13"/>
  <c r="B360" i="10"/>
  <c r="B360" i="13"/>
  <c r="L264" i="3"/>
  <c r="B264" i="9" s="1"/>
  <c r="B207" i="10"/>
  <c r="B207" i="13"/>
  <c r="B241" i="10"/>
  <c r="B241" i="13"/>
  <c r="B232" i="10"/>
  <c r="B232" i="13"/>
  <c r="B334" i="10"/>
  <c r="B334" i="13"/>
  <c r="B229" i="10"/>
  <c r="B229" i="13"/>
  <c r="L317" i="3"/>
  <c r="B317" i="8" s="1"/>
  <c r="L304" i="3"/>
  <c r="B304" i="8" s="1"/>
  <c r="B76" i="10"/>
  <c r="B76" i="13"/>
  <c r="B84" i="10"/>
  <c r="B84" i="13"/>
  <c r="B196" i="10"/>
  <c r="B196" i="13"/>
  <c r="B133" i="10"/>
  <c r="B133" i="13"/>
  <c r="B14" i="10"/>
  <c r="B14" i="13"/>
  <c r="B20" i="10"/>
  <c r="B20" i="13"/>
  <c r="B49" i="10"/>
  <c r="B49" i="13"/>
  <c r="B56" i="10"/>
  <c r="B56" i="13"/>
  <c r="B3" i="10"/>
  <c r="B3" i="13"/>
  <c r="B137" i="10"/>
  <c r="B137" i="13"/>
  <c r="B100" i="10"/>
  <c r="B100" i="13"/>
  <c r="B114" i="10"/>
  <c r="B114" i="13"/>
  <c r="B130" i="10"/>
  <c r="B130" i="13"/>
  <c r="B159" i="10"/>
  <c r="B159" i="13"/>
  <c r="B170" i="10"/>
  <c r="B170" i="13"/>
  <c r="B217" i="10"/>
  <c r="B217" i="13"/>
  <c r="B391" i="10"/>
  <c r="B391" i="13"/>
  <c r="B274" i="10"/>
  <c r="B274" i="13"/>
  <c r="B191" i="10"/>
  <c r="B191" i="13"/>
  <c r="B50" i="10"/>
  <c r="B50" i="13"/>
  <c r="B9" i="10"/>
  <c r="B9" i="13"/>
  <c r="B92" i="10"/>
  <c r="B92" i="13"/>
  <c r="B80" i="10"/>
  <c r="B80" i="13"/>
  <c r="B43" i="10"/>
  <c r="B43" i="13"/>
  <c r="B38" i="10"/>
  <c r="B38" i="13"/>
  <c r="B121" i="10"/>
  <c r="B121" i="13"/>
  <c r="B152" i="10"/>
  <c r="B152" i="13"/>
  <c r="B139" i="10"/>
  <c r="B139" i="13"/>
  <c r="B155" i="10"/>
  <c r="B155" i="13"/>
  <c r="B173" i="10"/>
  <c r="B173" i="13"/>
  <c r="B386" i="10"/>
  <c r="B386" i="13"/>
  <c r="B400" i="10"/>
  <c r="B400" i="13"/>
  <c r="B280" i="10"/>
  <c r="B280" i="13"/>
  <c r="B206" i="10"/>
  <c r="B206" i="13"/>
  <c r="B283" i="10"/>
  <c r="B283" i="13"/>
  <c r="B296" i="10"/>
  <c r="B296" i="13"/>
  <c r="B240" i="10"/>
  <c r="B240" i="13"/>
  <c r="B72" i="10"/>
  <c r="B72" i="13"/>
  <c r="B2" i="10"/>
  <c r="U2" i="10" s="1"/>
  <c r="B2" i="13"/>
  <c r="B69" i="10"/>
  <c r="B69" i="13"/>
  <c r="B52" i="10"/>
  <c r="B52" i="13"/>
  <c r="B19" i="10"/>
  <c r="B19" i="13"/>
  <c r="B61" i="10"/>
  <c r="B61" i="13"/>
  <c r="B105" i="10"/>
  <c r="B105" i="13"/>
  <c r="B185" i="10"/>
  <c r="B185" i="13"/>
  <c r="B112" i="10"/>
  <c r="B112" i="13"/>
  <c r="B62" i="10"/>
  <c r="B62" i="13"/>
  <c r="B59" i="10"/>
  <c r="B59" i="13"/>
  <c r="B126" i="10"/>
  <c r="B126" i="13"/>
  <c r="B54" i="10"/>
  <c r="B54" i="13"/>
  <c r="B90" i="10"/>
  <c r="B90" i="13"/>
  <c r="B22" i="10"/>
  <c r="B22" i="13"/>
  <c r="B7" i="10"/>
  <c r="B7" i="13"/>
  <c r="B81" i="10"/>
  <c r="B81" i="13"/>
  <c r="B187" i="10"/>
  <c r="B187" i="13"/>
  <c r="B158" i="10"/>
  <c r="B158" i="13"/>
  <c r="B39" i="10"/>
  <c r="B39" i="13"/>
  <c r="B135" i="10"/>
  <c r="B135" i="13"/>
  <c r="B144" i="10"/>
  <c r="B144" i="13"/>
  <c r="B175" i="10"/>
  <c r="B175" i="13"/>
  <c r="B171" i="10"/>
  <c r="B171" i="13"/>
  <c r="B163" i="10"/>
  <c r="B163" i="13"/>
  <c r="B282" i="10"/>
  <c r="B282" i="13"/>
  <c r="B402" i="10"/>
  <c r="B402" i="13"/>
  <c r="B235" i="10"/>
  <c r="B235" i="13"/>
  <c r="B236" i="10"/>
  <c r="B236" i="13"/>
  <c r="B228" i="10"/>
  <c r="B228" i="13"/>
  <c r="B249" i="10"/>
  <c r="B249" i="13"/>
  <c r="B212" i="10"/>
  <c r="B212" i="13"/>
  <c r="B248" i="10"/>
  <c r="B248" i="13"/>
  <c r="L339" i="3"/>
  <c r="B339" i="8" s="1"/>
  <c r="B213" i="10"/>
  <c r="B213" i="13"/>
  <c r="B244" i="10"/>
  <c r="B244" i="13"/>
  <c r="B247" i="10"/>
  <c r="B247" i="13"/>
  <c r="L337" i="3"/>
  <c r="L259" i="3"/>
  <c r="B259" i="8" s="1"/>
  <c r="B354" i="10"/>
  <c r="B354" i="13"/>
  <c r="B336" i="10"/>
  <c r="B336" i="13"/>
  <c r="L313" i="3"/>
  <c r="B88" i="10"/>
  <c r="B88" i="13"/>
  <c r="B85" i="10"/>
  <c r="B85" i="13"/>
  <c r="B25" i="10"/>
  <c r="B25" i="13"/>
  <c r="B108" i="10"/>
  <c r="B108" i="13"/>
  <c r="B128" i="10"/>
  <c r="B128" i="13"/>
  <c r="B68" i="10"/>
  <c r="B68" i="13"/>
  <c r="B66" i="10"/>
  <c r="B66" i="13"/>
  <c r="B31" i="10"/>
  <c r="B31" i="13"/>
  <c r="B75" i="10"/>
  <c r="B75" i="13"/>
  <c r="B161" i="10"/>
  <c r="B161" i="13"/>
  <c r="B8" i="10"/>
  <c r="B8" i="13"/>
  <c r="B47" i="10"/>
  <c r="B47" i="13"/>
  <c r="B127" i="10"/>
  <c r="B127" i="13"/>
  <c r="B142" i="10"/>
  <c r="B142" i="13"/>
  <c r="B162" i="10"/>
  <c r="B162" i="13"/>
  <c r="B179" i="10"/>
  <c r="B179" i="13"/>
  <c r="B184" i="10"/>
  <c r="B184" i="13"/>
  <c r="B303" i="10"/>
  <c r="B303" i="13"/>
  <c r="B375" i="10"/>
  <c r="B375" i="13"/>
  <c r="B372" i="10"/>
  <c r="B372" i="13"/>
  <c r="B368" i="10"/>
  <c r="B368" i="13"/>
  <c r="B214" i="10"/>
  <c r="B214" i="13"/>
  <c r="B276" i="10"/>
  <c r="B243" i="10"/>
  <c r="B243" i="13"/>
  <c r="B353" i="10"/>
  <c r="B353" i="13"/>
  <c r="B219" i="10"/>
  <c r="B219" i="13"/>
  <c r="B301" i="10"/>
  <c r="B301" i="13"/>
  <c r="B401" i="10"/>
  <c r="B401" i="13"/>
  <c r="B251" i="10"/>
  <c r="B251" i="13"/>
  <c r="B289" i="13"/>
  <c r="B355" i="10"/>
  <c r="B355" i="13"/>
  <c r="B357" i="10"/>
  <c r="B357" i="13"/>
  <c r="B342" i="10"/>
  <c r="B342" i="13"/>
  <c r="B12" i="10"/>
  <c r="B12" i="13"/>
  <c r="B93" i="10"/>
  <c r="B93" i="13"/>
  <c r="B70" i="10"/>
  <c r="B70" i="13"/>
  <c r="B188" i="10"/>
  <c r="B188" i="13"/>
  <c r="B5" i="10"/>
  <c r="B5" i="13"/>
  <c r="B132" i="10"/>
  <c r="B132" i="13"/>
  <c r="B111" i="10"/>
  <c r="B111" i="13"/>
  <c r="B104" i="10"/>
  <c r="B104" i="13"/>
  <c r="B18" i="10"/>
  <c r="B18" i="13"/>
  <c r="B101" i="10"/>
  <c r="B101" i="13"/>
  <c r="B109" i="10"/>
  <c r="B109" i="13"/>
  <c r="B29" i="10"/>
  <c r="B29" i="13"/>
  <c r="B73" i="10"/>
  <c r="B73" i="13"/>
  <c r="B118" i="10"/>
  <c r="B118" i="13"/>
  <c r="B198" i="10"/>
  <c r="B198" i="13"/>
  <c r="B160" i="10"/>
  <c r="B160" i="13"/>
  <c r="B11" i="10"/>
  <c r="B11" i="13"/>
  <c r="B78" i="10"/>
  <c r="B78" i="13"/>
  <c r="B148" i="10"/>
  <c r="B148" i="13"/>
  <c r="B82" i="10"/>
  <c r="B82" i="13"/>
  <c r="B193" i="10"/>
  <c r="B193" i="13"/>
  <c r="B33" i="10"/>
  <c r="B33" i="13"/>
  <c r="B71" i="10"/>
  <c r="B71" i="13"/>
  <c r="B83" i="10"/>
  <c r="B83" i="13"/>
  <c r="B91" i="10"/>
  <c r="B91" i="13"/>
  <c r="B24" i="10"/>
  <c r="B24" i="13"/>
  <c r="B55" i="10"/>
  <c r="B55" i="13"/>
  <c r="B143" i="10"/>
  <c r="B143" i="13"/>
  <c r="B147" i="10"/>
  <c r="B147" i="13"/>
  <c r="B169" i="10"/>
  <c r="B169" i="13"/>
  <c r="B165" i="10"/>
  <c r="B165" i="13"/>
  <c r="B174" i="10"/>
  <c r="B174" i="13"/>
  <c r="B287" i="13"/>
  <c r="B384" i="10"/>
  <c r="B384" i="13"/>
  <c r="B381" i="10"/>
  <c r="B381" i="13"/>
  <c r="B220" i="10"/>
  <c r="B220" i="13"/>
  <c r="B218" i="10"/>
  <c r="B218" i="13"/>
  <c r="B250" i="10"/>
  <c r="B250" i="13"/>
  <c r="B271" i="10"/>
  <c r="B271" i="13"/>
  <c r="B361" i="10"/>
  <c r="B361" i="13"/>
  <c r="B221" i="10"/>
  <c r="B221" i="13"/>
  <c r="B208" i="10"/>
  <c r="B208" i="13"/>
  <c r="B387" i="10"/>
  <c r="B387" i="13"/>
  <c r="B281" i="10"/>
  <c r="B281" i="13"/>
  <c r="B359" i="10"/>
  <c r="B359" i="13"/>
  <c r="B216" i="10"/>
  <c r="B216" i="13"/>
  <c r="B365" i="10"/>
  <c r="B365" i="13"/>
  <c r="B358" i="10"/>
  <c r="B358" i="13"/>
  <c r="B120" i="10"/>
  <c r="B120" i="13"/>
  <c r="B4" i="10"/>
  <c r="B4" i="13"/>
  <c r="B190" i="10"/>
  <c r="B190" i="13"/>
  <c r="B129" i="10"/>
  <c r="B129" i="13"/>
  <c r="B87" i="10"/>
  <c r="B87" i="13"/>
  <c r="B98" i="10"/>
  <c r="B98" i="13"/>
  <c r="B131" i="10"/>
  <c r="B131" i="13"/>
  <c r="B40" i="10"/>
  <c r="B40" i="13"/>
  <c r="B63" i="10"/>
  <c r="B63" i="13"/>
  <c r="B123" i="10"/>
  <c r="B123" i="13"/>
  <c r="B145" i="10"/>
  <c r="B145" i="13"/>
  <c r="B176" i="10"/>
  <c r="B176" i="13"/>
  <c r="B172" i="10"/>
  <c r="B172" i="13"/>
  <c r="B167" i="10"/>
  <c r="B167" i="13"/>
  <c r="B256" i="10"/>
  <c r="B256" i="13"/>
  <c r="B385" i="10"/>
  <c r="B385" i="13"/>
  <c r="B383" i="10"/>
  <c r="B383" i="13"/>
  <c r="B242" i="10"/>
  <c r="B242" i="13"/>
  <c r="B227" i="10"/>
  <c r="B227" i="13"/>
  <c r="B203" i="10"/>
  <c r="B203" i="13"/>
  <c r="B278" i="10"/>
  <c r="B278" i="13"/>
  <c r="B363" i="10"/>
  <c r="B363" i="13"/>
  <c r="B340" i="10"/>
  <c r="B340" i="13"/>
  <c r="B328" i="10"/>
  <c r="B328" i="13"/>
  <c r="B237" i="10"/>
  <c r="B237" i="13"/>
  <c r="B392" i="10"/>
  <c r="B392" i="13"/>
  <c r="B338" i="10"/>
  <c r="B338" i="13"/>
  <c r="B309" i="13"/>
  <c r="B288" i="10"/>
  <c r="B288" i="13"/>
  <c r="B399" i="10"/>
  <c r="B399" i="13"/>
  <c r="B255" i="10"/>
  <c r="B255" i="13"/>
  <c r="B398" i="10"/>
  <c r="B398" i="13"/>
  <c r="B376" i="10"/>
  <c r="B376" i="13"/>
  <c r="B261" i="10"/>
  <c r="B261" i="13"/>
  <c r="B125" i="10"/>
  <c r="B125" i="13"/>
  <c r="B134" i="10"/>
  <c r="B134" i="13"/>
  <c r="B6" i="10"/>
  <c r="B6" i="13"/>
  <c r="B103" i="10"/>
  <c r="B103" i="13"/>
  <c r="B79" i="10"/>
  <c r="B79" i="13"/>
  <c r="B177" i="10"/>
  <c r="B177" i="13"/>
  <c r="B180" i="10"/>
  <c r="B180" i="13"/>
  <c r="B396" i="10"/>
  <c r="B396" i="13"/>
  <c r="B393" i="10"/>
  <c r="B393" i="13"/>
  <c r="B252" i="10"/>
  <c r="B252" i="13"/>
  <c r="B223" i="10"/>
  <c r="B223" i="13"/>
  <c r="B371" i="10"/>
  <c r="B371" i="13"/>
  <c r="B266" i="13"/>
  <c r="B382" i="10"/>
  <c r="B382" i="13"/>
  <c r="B204" i="10"/>
  <c r="B204" i="13"/>
  <c r="B225" i="10"/>
  <c r="B225" i="13"/>
  <c r="B205" i="10"/>
  <c r="B205" i="13"/>
  <c r="B319" i="10"/>
  <c r="B319" i="13"/>
  <c r="B390" i="10"/>
  <c r="B390" i="13"/>
  <c r="B263" i="10"/>
  <c r="B263" i="13"/>
  <c r="B295" i="10"/>
  <c r="B295" i="13"/>
  <c r="B28" i="10"/>
  <c r="B28" i="13"/>
  <c r="B192" i="10"/>
  <c r="B192" i="13"/>
  <c r="B67" i="10"/>
  <c r="B67" i="13"/>
  <c r="B141" i="10"/>
  <c r="B141" i="13"/>
  <c r="B10" i="10"/>
  <c r="B10" i="13"/>
  <c r="B106" i="10"/>
  <c r="B106" i="13"/>
  <c r="B64" i="10"/>
  <c r="B64" i="13"/>
  <c r="B154" i="10"/>
  <c r="B154" i="13"/>
  <c r="B298" i="10"/>
  <c r="B298" i="13"/>
  <c r="B270" i="10"/>
  <c r="B270" i="13"/>
  <c r="B226" i="10"/>
  <c r="B226" i="13"/>
  <c r="B294" i="10"/>
  <c r="B378" i="10"/>
  <c r="B378" i="13"/>
  <c r="B210" i="10"/>
  <c r="B210" i="13"/>
  <c r="B380" i="10"/>
  <c r="B380" i="13"/>
  <c r="B265" i="10"/>
  <c r="B265" i="13"/>
  <c r="B245" i="10"/>
  <c r="B245" i="13"/>
  <c r="B290" i="10"/>
  <c r="B290" i="13"/>
  <c r="B211" i="10"/>
  <c r="B211" i="13"/>
  <c r="B117" i="10"/>
  <c r="B117" i="13"/>
  <c r="B124" i="10"/>
  <c r="B124" i="13"/>
  <c r="B21" i="10"/>
  <c r="B21" i="13"/>
  <c r="B136" i="10"/>
  <c r="B136" i="13"/>
  <c r="B41" i="10"/>
  <c r="B41" i="13"/>
  <c r="B94" i="10"/>
  <c r="B94" i="13"/>
  <c r="B122" i="10"/>
  <c r="B122" i="13"/>
  <c r="B149" i="10"/>
  <c r="B149" i="13"/>
  <c r="B183" i="10"/>
  <c r="B183" i="13"/>
  <c r="B197" i="10"/>
  <c r="B197" i="13"/>
  <c r="B89" i="10"/>
  <c r="B89" i="13"/>
  <c r="B37" i="10"/>
  <c r="B37" i="13"/>
  <c r="B16" i="10"/>
  <c r="B16" i="13"/>
  <c r="B97" i="10"/>
  <c r="B97" i="13"/>
  <c r="B150" i="10"/>
  <c r="B150" i="13"/>
  <c r="B260" i="10"/>
  <c r="B260" i="13"/>
  <c r="B17" i="10"/>
  <c r="B17" i="13"/>
  <c r="B238" i="10"/>
  <c r="B238" i="13"/>
  <c r="B215" i="10"/>
  <c r="B215" i="13"/>
  <c r="B395" i="10"/>
  <c r="B395" i="13"/>
  <c r="B233" i="10"/>
  <c r="B233" i="13"/>
  <c r="B344" i="10"/>
  <c r="B362" i="10"/>
  <c r="B362" i="13"/>
  <c r="L258" i="3"/>
  <c r="B258" i="9" s="1"/>
  <c r="L310" i="3"/>
  <c r="B310" i="8" s="1"/>
  <c r="L300" i="3"/>
  <c r="B300" i="8" s="1"/>
  <c r="L268" i="3"/>
  <c r="B268" i="8" s="1"/>
  <c r="L333" i="3"/>
  <c r="B333" i="8" s="1"/>
  <c r="L277" i="3"/>
  <c r="B277" i="9" s="1"/>
  <c r="L321" i="3"/>
  <c r="B321" i="9" s="1"/>
  <c r="L284" i="3"/>
  <c r="L316" i="3"/>
  <c r="B316" i="9" s="1"/>
  <c r="L286" i="3"/>
  <c r="B286" i="8" s="1"/>
  <c r="L320" i="3"/>
  <c r="M321" i="3" s="1"/>
  <c r="L302" i="3"/>
  <c r="L269" i="3"/>
  <c r="B269" i="8" s="1"/>
  <c r="L253" i="3"/>
  <c r="B253" i="9" s="1"/>
  <c r="L335" i="3"/>
  <c r="B335" i="8" s="1"/>
  <c r="L279" i="3"/>
  <c r="L275" i="3"/>
  <c r="L291" i="3"/>
  <c r="B291" i="9" s="1"/>
  <c r="L285" i="3"/>
  <c r="L254" i="3"/>
  <c r="L341" i="3"/>
  <c r="L323" i="3"/>
  <c r="L308" i="3"/>
  <c r="L345" i="3"/>
  <c r="L350" i="3"/>
  <c r="L346" i="3"/>
  <c r="L348" i="3"/>
  <c r="L325" i="3"/>
  <c r="L327" i="3"/>
  <c r="L343" i="3"/>
  <c r="L314" i="3"/>
  <c r="L307" i="3"/>
  <c r="L305" i="3"/>
  <c r="B200" i="8"/>
  <c r="B200" i="10"/>
  <c r="L331" i="3"/>
  <c r="B369" i="8"/>
  <c r="B369" i="10"/>
  <c r="L312" i="3"/>
  <c r="B374" i="9"/>
  <c r="B374" i="10"/>
  <c r="L318" i="3"/>
  <c r="B379" i="8"/>
  <c r="B379" i="10"/>
  <c r="B201" i="8"/>
  <c r="B201" i="10"/>
  <c r="L352" i="3"/>
  <c r="L351" i="3"/>
  <c r="L311" i="3"/>
  <c r="B330" i="8"/>
  <c r="B330" i="10"/>
  <c r="B202" i="8"/>
  <c r="B202" i="10"/>
  <c r="B364" i="8"/>
  <c r="B364" i="10"/>
  <c r="M240" i="3"/>
  <c r="B369" i="9"/>
  <c r="M392" i="3"/>
  <c r="M378" i="3"/>
  <c r="M380" i="3"/>
  <c r="M364" i="3"/>
  <c r="B379" i="9"/>
  <c r="L322" i="3"/>
  <c r="B322" i="13" s="1"/>
  <c r="L315" i="3"/>
  <c r="L347" i="3"/>
  <c r="B347" i="13" s="1"/>
  <c r="B364" i="9"/>
  <c r="L332" i="3"/>
  <c r="L329" i="3"/>
  <c r="B329" i="13" s="1"/>
  <c r="M261" i="3"/>
  <c r="M365" i="3"/>
  <c r="L306" i="3"/>
  <c r="B306" i="13" s="1"/>
  <c r="B390" i="9"/>
  <c r="B390" i="8"/>
  <c r="M371" i="3"/>
  <c r="B330" i="9"/>
  <c r="M355" i="3"/>
  <c r="B355" i="9"/>
  <c r="B355" i="8"/>
  <c r="B344" i="9"/>
  <c r="M386" i="3"/>
  <c r="B386" i="9"/>
  <c r="B386" i="8"/>
  <c r="M362" i="3"/>
  <c r="B362" i="9"/>
  <c r="B362" i="8"/>
  <c r="M209" i="3"/>
  <c r="B209" i="9"/>
  <c r="B209" i="8"/>
  <c r="B340" i="8"/>
  <c r="B340" i="9"/>
  <c r="M247" i="3"/>
  <c r="B247" i="9"/>
  <c r="B247" i="8"/>
  <c r="B233" i="8"/>
  <c r="B233" i="9"/>
  <c r="M234" i="3"/>
  <c r="M233" i="3"/>
  <c r="B265" i="8"/>
  <c r="B265" i="9"/>
  <c r="M212" i="3"/>
  <c r="B212" i="8"/>
  <c r="B212" i="9"/>
  <c r="M213" i="3"/>
  <c r="M214" i="3"/>
  <c r="B214" i="9"/>
  <c r="B214" i="8"/>
  <c r="B299" i="8"/>
  <c r="B294" i="8"/>
  <c r="B294" i="9"/>
  <c r="B220" i="9"/>
  <c r="B220" i="8"/>
  <c r="M220" i="3"/>
  <c r="B297" i="9"/>
  <c r="B237" i="8"/>
  <c r="B237" i="9"/>
  <c r="B360" i="8"/>
  <c r="B360" i="9"/>
  <c r="B310" i="9"/>
  <c r="B276" i="9"/>
  <c r="B397" i="8"/>
  <c r="B397" i="9"/>
  <c r="B270" i="8"/>
  <c r="B270" i="9"/>
  <c r="B223" i="9"/>
  <c r="B223" i="8"/>
  <c r="M223" i="3"/>
  <c r="B278" i="8"/>
  <c r="B278" i="9"/>
  <c r="M219" i="3"/>
  <c r="B219" i="8"/>
  <c r="B219" i="9"/>
  <c r="B264" i="8"/>
  <c r="B309" i="8"/>
  <c r="B309" i="9"/>
  <c r="M357" i="3"/>
  <c r="B357" i="8"/>
  <c r="B357" i="9"/>
  <c r="B232" i="8"/>
  <c r="B232" i="9"/>
  <c r="M232" i="3"/>
  <c r="M366" i="3"/>
  <c r="B366" i="9"/>
  <c r="B366" i="8"/>
  <c r="M271" i="3"/>
  <c r="B271" i="9"/>
  <c r="B271" i="8"/>
  <c r="M215" i="3"/>
  <c r="B215" i="9"/>
  <c r="B215" i="8"/>
  <c r="M249" i="3"/>
  <c r="B249" i="9"/>
  <c r="B249" i="8"/>
  <c r="M244" i="3"/>
  <c r="B244" i="8"/>
  <c r="B244" i="9"/>
  <c r="B338" i="8"/>
  <c r="B338" i="9"/>
  <c r="B356" i="9"/>
  <c r="B356" i="8"/>
  <c r="M356" i="3"/>
  <c r="B296" i="8"/>
  <c r="B296" i="9"/>
  <c r="B272" i="9"/>
  <c r="B272" i="8"/>
  <c r="M272" i="3"/>
  <c r="B263" i="8"/>
  <c r="B263" i="9"/>
  <c r="B373" i="8"/>
  <c r="B373" i="9"/>
  <c r="M374" i="3"/>
  <c r="B235" i="9"/>
  <c r="B235" i="8"/>
  <c r="M235" i="3"/>
  <c r="B260" i="9"/>
  <c r="B260" i="8"/>
  <c r="B248" i="9"/>
  <c r="B248" i="8"/>
  <c r="M248" i="3"/>
  <c r="B290" i="8"/>
  <c r="B290" i="9"/>
  <c r="B399" i="8"/>
  <c r="B399" i="9"/>
  <c r="M399" i="3"/>
  <c r="B255" i="9"/>
  <c r="B255" i="8"/>
  <c r="M273" i="3"/>
  <c r="B273" i="8"/>
  <c r="B273" i="9"/>
  <c r="M265" i="3"/>
  <c r="B205" i="8"/>
  <c r="B205" i="9"/>
  <c r="B228" i="9"/>
  <c r="B228" i="8"/>
  <c r="B274" i="8"/>
  <c r="B274" i="9"/>
  <c r="B317" i="9"/>
  <c r="B349" i="8"/>
  <c r="B280" i="8"/>
  <c r="B280" i="9"/>
  <c r="B387" i="8"/>
  <c r="B387" i="9"/>
  <c r="B218" i="9"/>
  <c r="B218" i="8"/>
  <c r="B211" i="9"/>
  <c r="B211" i="8"/>
  <c r="M225" i="3"/>
  <c r="B225" i="9"/>
  <c r="B225" i="8"/>
  <c r="M203" i="3"/>
  <c r="B203" i="9"/>
  <c r="B203" i="8"/>
  <c r="M230" i="3"/>
  <c r="B230" i="8"/>
  <c r="B230" i="9"/>
  <c r="B361" i="8"/>
  <c r="B361" i="9"/>
  <c r="M358" i="3"/>
  <c r="B358" i="8"/>
  <c r="B358" i="9"/>
  <c r="M375" i="3"/>
  <c r="B375" i="9"/>
  <c r="B375" i="8"/>
  <c r="M372" i="3"/>
  <c r="B372" i="8"/>
  <c r="B372" i="9"/>
  <c r="B243" i="8"/>
  <c r="B243" i="9"/>
  <c r="B283" i="9"/>
  <c r="B283" i="8"/>
  <c r="B392" i="8"/>
  <c r="B392" i="9"/>
  <c r="B380" i="8"/>
  <c r="B380" i="9"/>
  <c r="B213" i="9"/>
  <c r="B213" i="8"/>
  <c r="B221" i="8"/>
  <c r="B221" i="9"/>
  <c r="B291" i="8"/>
  <c r="B382" i="8"/>
  <c r="B382" i="9"/>
  <c r="B301" i="8"/>
  <c r="B301" i="9"/>
  <c r="B367" i="8"/>
  <c r="B367" i="9"/>
  <c r="B395" i="9"/>
  <c r="B395" i="8"/>
  <c r="B240" i="8"/>
  <c r="B240" i="9"/>
  <c r="M224" i="3"/>
  <c r="B224" i="8"/>
  <c r="B224" i="9"/>
  <c r="B266" i="8"/>
  <c r="B266" i="9"/>
  <c r="M295" i="3"/>
  <c r="B295" i="8"/>
  <c r="B295" i="9"/>
  <c r="B328" i="8"/>
  <c r="B328" i="9"/>
  <c r="B385" i="9"/>
  <c r="B385" i="8"/>
  <c r="M359" i="3"/>
  <c r="B359" i="8"/>
  <c r="B359" i="9"/>
  <c r="M383" i="3"/>
  <c r="B383" i="8"/>
  <c r="B383" i="9"/>
  <c r="M402" i="3"/>
  <c r="B402" i="8"/>
  <c r="B402" i="9"/>
  <c r="B234" i="9"/>
  <c r="B234" i="8"/>
  <c r="B227" i="9"/>
  <c r="B227" i="8"/>
  <c r="B363" i="9"/>
  <c r="B363" i="8"/>
  <c r="B388" i="8"/>
  <c r="B388" i="9"/>
  <c r="B401" i="8"/>
  <c r="B401" i="9"/>
  <c r="B365" i="8"/>
  <c r="B365" i="9"/>
  <c r="B204" i="9"/>
  <c r="B204" i="8"/>
  <c r="M239" i="3"/>
  <c r="B239" i="8"/>
  <c r="B239" i="9"/>
  <c r="B353" i="8"/>
  <c r="B353" i="9"/>
  <c r="M384" i="3"/>
  <c r="B384" i="8"/>
  <c r="B384" i="9"/>
  <c r="M381" i="3"/>
  <c r="B381" i="9"/>
  <c r="B381" i="8"/>
  <c r="M368" i="3"/>
  <c r="B368" i="8"/>
  <c r="B368" i="9"/>
  <c r="M217" i="3"/>
  <c r="B217" i="8"/>
  <c r="B217" i="9"/>
  <c r="M241" i="3"/>
  <c r="B241" i="9"/>
  <c r="B241" i="8"/>
  <c r="B252" i="8"/>
  <c r="B252" i="9"/>
  <c r="M281" i="3"/>
  <c r="B281" i="9"/>
  <c r="B281" i="8"/>
  <c r="M221" i="3"/>
  <c r="M282" i="3"/>
  <c r="B282" i="8"/>
  <c r="B282" i="9"/>
  <c r="B319" i="8"/>
  <c r="B319" i="9"/>
  <c r="B258" i="8"/>
  <c r="B334" i="8"/>
  <c r="B334" i="9"/>
  <c r="M377" i="3"/>
  <c r="B377" i="8"/>
  <c r="B377" i="9"/>
  <c r="M396" i="3"/>
  <c r="B396" i="8"/>
  <c r="B396" i="9"/>
  <c r="M394" i="3"/>
  <c r="B394" i="8"/>
  <c r="B394" i="9"/>
  <c r="M393" i="3"/>
  <c r="B393" i="9"/>
  <c r="B393" i="8"/>
  <c r="B246" i="9"/>
  <c r="B246" i="8"/>
  <c r="B371" i="9"/>
  <c r="B371" i="8"/>
  <c r="B208" i="9"/>
  <c r="B208" i="8"/>
  <c r="B398" i="8"/>
  <c r="B398" i="9"/>
  <c r="M288" i="3"/>
  <c r="B288" i="8"/>
  <c r="B288" i="9"/>
  <c r="M298" i="3"/>
  <c r="B298" i="8"/>
  <c r="B298" i="9"/>
  <c r="M354" i="3"/>
  <c r="M370" i="3"/>
  <c r="B370" i="8"/>
  <c r="B370" i="9"/>
  <c r="B210" i="8"/>
  <c r="B210" i="9"/>
  <c r="B250" i="8"/>
  <c r="B250" i="9"/>
  <c r="B231" i="8"/>
  <c r="B231" i="9"/>
  <c r="B251" i="8"/>
  <c r="B251" i="9"/>
  <c r="M207" i="3"/>
  <c r="B207" i="8"/>
  <c r="B207" i="9"/>
  <c r="B303" i="8"/>
  <c r="B303" i="9"/>
  <c r="M337" i="3"/>
  <c r="B337" i="8"/>
  <c r="B337" i="9"/>
  <c r="M236" i="3"/>
  <c r="B236" i="8"/>
  <c r="B236" i="9"/>
  <c r="M388" i="3"/>
  <c r="M208" i="3"/>
  <c r="M389" i="3"/>
  <c r="B389" i="8"/>
  <c r="B389" i="9"/>
  <c r="M391" i="3"/>
  <c r="B391" i="8"/>
  <c r="B391" i="9"/>
  <c r="B324" i="8"/>
  <c r="B324" i="9"/>
  <c r="B378" i="9"/>
  <c r="B378" i="8"/>
  <c r="M379" i="3"/>
  <c r="B242" i="9"/>
  <c r="B242" i="8"/>
  <c r="B289" i="8"/>
  <c r="B289" i="9"/>
  <c r="M222" i="3"/>
  <c r="B222" i="9"/>
  <c r="B222" i="8"/>
  <c r="M245" i="3"/>
  <c r="B245" i="8"/>
  <c r="B245" i="9"/>
  <c r="B313" i="8"/>
  <c r="B313" i="9"/>
  <c r="M226" i="3"/>
  <c r="B226" i="8"/>
  <c r="B226" i="9"/>
  <c r="M287" i="3"/>
  <c r="B238" i="8"/>
  <c r="B238" i="9"/>
  <c r="M256" i="3"/>
  <c r="B256" i="9"/>
  <c r="B256" i="8"/>
  <c r="B336" i="8"/>
  <c r="B336" i="9"/>
  <c r="M400" i="3"/>
  <c r="B400" i="8"/>
  <c r="B400" i="9"/>
  <c r="B229" i="9"/>
  <c r="B229" i="8"/>
  <c r="M206" i="3"/>
  <c r="B206" i="9"/>
  <c r="B206" i="8"/>
  <c r="B261" i="8"/>
  <c r="B261" i="9"/>
  <c r="B342" i="8"/>
  <c r="B342" i="9"/>
  <c r="B216" i="9"/>
  <c r="B216" i="8"/>
  <c r="B354" i="8"/>
  <c r="B354" i="9"/>
  <c r="B376" i="9"/>
  <c r="B376" i="8"/>
  <c r="M401" i="3"/>
  <c r="M204" i="3"/>
  <c r="M205" i="3"/>
  <c r="M296" i="3"/>
  <c r="M363" i="3"/>
  <c r="M210" i="3"/>
  <c r="M250" i="3"/>
  <c r="M299" i="3"/>
  <c r="M338" i="3"/>
  <c r="M397" i="3"/>
  <c r="M252" i="3"/>
  <c r="M360" i="3"/>
  <c r="M246" i="3"/>
  <c r="M304" i="3"/>
  <c r="M373" i="3"/>
  <c r="M264" i="3"/>
  <c r="M395" i="3"/>
  <c r="M382" i="3"/>
  <c r="M274" i="3"/>
  <c r="M231" i="3"/>
  <c r="M251" i="3"/>
  <c r="M361" i="3"/>
  <c r="M390" i="3"/>
  <c r="M283" i="3"/>
  <c r="M242" i="3"/>
  <c r="M289" i="3"/>
  <c r="M227" i="3"/>
  <c r="M218" i="3"/>
  <c r="M211" i="3"/>
  <c r="M243" i="3"/>
  <c r="M367" i="3"/>
  <c r="M290" i="3"/>
  <c r="M387" i="3"/>
  <c r="M297" i="3"/>
  <c r="M237" i="3"/>
  <c r="M228" i="3"/>
  <c r="M229" i="3"/>
  <c r="M216" i="3"/>
  <c r="M238" i="3"/>
  <c r="M385" i="3"/>
  <c r="M369" i="3"/>
  <c r="M398" i="3"/>
  <c r="M376" i="3"/>
  <c r="B92" i="8"/>
  <c r="B92" i="9"/>
  <c r="B87" i="8"/>
  <c r="B87" i="9"/>
  <c r="B55" i="8"/>
  <c r="B55" i="9"/>
  <c r="B174" i="8"/>
  <c r="B174" i="9"/>
  <c r="B199" i="8"/>
  <c r="B199" i="9"/>
  <c r="B46" i="8"/>
  <c r="B46" i="9"/>
  <c r="B60" i="8"/>
  <c r="B60" i="9"/>
  <c r="B36" i="8"/>
  <c r="B36" i="9"/>
  <c r="B13" i="8"/>
  <c r="B13" i="9"/>
  <c r="B57" i="8"/>
  <c r="B57" i="9"/>
  <c r="B102" i="8"/>
  <c r="B102" i="9"/>
  <c r="B182" i="8"/>
  <c r="B182" i="9"/>
  <c r="B96" i="8"/>
  <c r="B96" i="9"/>
  <c r="B77" i="8"/>
  <c r="B77" i="9"/>
  <c r="B53" i="8"/>
  <c r="B53" i="9"/>
  <c r="B116" i="8"/>
  <c r="B116" i="9"/>
  <c r="B38" i="8"/>
  <c r="B38" i="9"/>
  <c r="B32" i="8"/>
  <c r="B32" i="9"/>
  <c r="B114" i="8"/>
  <c r="B114" i="9"/>
  <c r="B99" i="8"/>
  <c r="B99" i="9"/>
  <c r="B49" i="8"/>
  <c r="B49" i="9"/>
  <c r="B122" i="8"/>
  <c r="B122" i="9"/>
  <c r="B131" i="8"/>
  <c r="B131" i="9"/>
  <c r="B40" i="8"/>
  <c r="B40" i="9"/>
  <c r="B63" i="8"/>
  <c r="B63" i="9"/>
  <c r="B123" i="8"/>
  <c r="B123" i="9"/>
  <c r="B145" i="8"/>
  <c r="B145" i="9"/>
  <c r="B176" i="8"/>
  <c r="B176" i="9"/>
  <c r="B172" i="8"/>
  <c r="B172" i="9"/>
  <c r="B167" i="8"/>
  <c r="B167" i="9"/>
  <c r="B26" i="8"/>
  <c r="B26" i="9"/>
  <c r="B110" i="8"/>
  <c r="B110" i="9"/>
  <c r="B165" i="8"/>
  <c r="B165" i="9"/>
  <c r="B72" i="8"/>
  <c r="B72" i="9"/>
  <c r="B52" i="8"/>
  <c r="B52" i="9"/>
  <c r="B112" i="8"/>
  <c r="B112" i="9"/>
  <c r="B126" i="8"/>
  <c r="B126" i="9"/>
  <c r="B130" i="8"/>
  <c r="B130" i="9"/>
  <c r="B79" i="8"/>
  <c r="B79" i="9"/>
  <c r="B88" i="8"/>
  <c r="B88" i="9"/>
  <c r="B12" i="8"/>
  <c r="B12" i="9"/>
  <c r="B85" i="8"/>
  <c r="B85" i="9"/>
  <c r="B93" i="8"/>
  <c r="B93" i="9"/>
  <c r="B25" i="8"/>
  <c r="B25" i="9"/>
  <c r="B70" i="8"/>
  <c r="B70" i="9"/>
  <c r="B108" i="8"/>
  <c r="B108" i="9"/>
  <c r="B188" i="8"/>
  <c r="B188" i="9"/>
  <c r="B128" i="8"/>
  <c r="B128" i="9"/>
  <c r="B5" i="8"/>
  <c r="B5" i="9"/>
  <c r="B68" i="8"/>
  <c r="B68" i="9"/>
  <c r="B132" i="8"/>
  <c r="B132" i="9"/>
  <c r="B54" i="8"/>
  <c r="B54" i="9"/>
  <c r="B90" i="8"/>
  <c r="B90" i="9"/>
  <c r="B115" i="8"/>
  <c r="B115" i="9"/>
  <c r="B121" i="8"/>
  <c r="B121" i="9"/>
  <c r="B195" i="8"/>
  <c r="B195" i="9"/>
  <c r="B138" i="8"/>
  <c r="B138" i="9"/>
  <c r="B156" i="8"/>
  <c r="B156" i="9"/>
  <c r="B159" i="8"/>
  <c r="B159" i="9"/>
  <c r="B74" i="8"/>
  <c r="B74" i="9"/>
  <c r="B150" i="8"/>
  <c r="B150" i="9"/>
  <c r="B154" i="8"/>
  <c r="B154" i="9"/>
  <c r="B170" i="8"/>
  <c r="B170" i="9"/>
  <c r="B166" i="8"/>
  <c r="B166" i="9"/>
  <c r="B50" i="8"/>
  <c r="B50" i="9"/>
  <c r="B43" i="8"/>
  <c r="B43" i="9"/>
  <c r="B169" i="8"/>
  <c r="B169" i="9"/>
  <c r="B19" i="8"/>
  <c r="B19" i="9"/>
  <c r="B48" i="8"/>
  <c r="B48" i="9"/>
  <c r="B103" i="8"/>
  <c r="B103" i="9"/>
  <c r="B149" i="8"/>
  <c r="B149" i="9"/>
  <c r="B104" i="8"/>
  <c r="B104" i="9"/>
  <c r="B18" i="8"/>
  <c r="B18" i="9"/>
  <c r="B101" i="8"/>
  <c r="B101" i="9"/>
  <c r="B109" i="8"/>
  <c r="B109" i="9"/>
  <c r="B29" i="8"/>
  <c r="B29" i="9"/>
  <c r="B73" i="8"/>
  <c r="B73" i="9"/>
  <c r="B118" i="8"/>
  <c r="B118" i="9"/>
  <c r="B198" i="8"/>
  <c r="B198" i="9"/>
  <c r="B160" i="8"/>
  <c r="B160" i="9"/>
  <c r="B11" i="8"/>
  <c r="B11" i="9"/>
  <c r="B78" i="8"/>
  <c r="B78" i="9"/>
  <c r="B142" i="8"/>
  <c r="B142" i="9"/>
  <c r="B66" i="8"/>
  <c r="B66" i="9"/>
  <c r="B111" i="8"/>
  <c r="B111" i="9"/>
  <c r="B163" i="8"/>
  <c r="B163" i="9"/>
  <c r="B113" i="8"/>
  <c r="B113" i="9"/>
  <c r="B65" i="8"/>
  <c r="B65" i="9"/>
  <c r="B162" i="8"/>
  <c r="B162" i="9"/>
  <c r="B152" i="8"/>
  <c r="B152" i="9"/>
  <c r="B15" i="8"/>
  <c r="B15" i="9"/>
  <c r="B139" i="8"/>
  <c r="B139" i="9"/>
  <c r="B146" i="8"/>
  <c r="B146" i="9"/>
  <c r="B155" i="8"/>
  <c r="B155" i="9"/>
  <c r="B178" i="8"/>
  <c r="B178" i="9"/>
  <c r="B173" i="8"/>
  <c r="B173" i="9"/>
  <c r="B191" i="8"/>
  <c r="B191" i="9"/>
  <c r="B51" i="8"/>
  <c r="B51" i="9"/>
  <c r="B80" i="8"/>
  <c r="B80" i="9"/>
  <c r="B189" i="8"/>
  <c r="B189" i="9"/>
  <c r="B129" i="8"/>
  <c r="B129" i="9"/>
  <c r="B98" i="8"/>
  <c r="B98" i="9"/>
  <c r="B143" i="8"/>
  <c r="B143" i="9"/>
  <c r="B2" i="8"/>
  <c r="O2" i="8" s="1"/>
  <c r="B2" i="9"/>
  <c r="B61" i="8"/>
  <c r="B61" i="9"/>
  <c r="B185" i="8"/>
  <c r="B185" i="9"/>
  <c r="B59" i="8"/>
  <c r="B59" i="9"/>
  <c r="B194" i="8"/>
  <c r="B194" i="9"/>
  <c r="B97" i="8"/>
  <c r="B97" i="9"/>
  <c r="B56" i="8"/>
  <c r="B56" i="9"/>
  <c r="B153" i="8"/>
  <c r="B153" i="9"/>
  <c r="B202" i="9"/>
  <c r="B120" i="8"/>
  <c r="B120" i="9"/>
  <c r="B28" i="8"/>
  <c r="B28" i="9"/>
  <c r="B117" i="8"/>
  <c r="B117" i="9"/>
  <c r="B125" i="8"/>
  <c r="B125" i="9"/>
  <c r="B35" i="8"/>
  <c r="B35" i="9"/>
  <c r="B76" i="8"/>
  <c r="B76" i="9"/>
  <c r="B124" i="8"/>
  <c r="B124" i="9"/>
  <c r="B4" i="8"/>
  <c r="B4" i="9"/>
  <c r="B192" i="8"/>
  <c r="B192" i="9"/>
  <c r="B21" i="8"/>
  <c r="B21" i="9"/>
  <c r="B84" i="8"/>
  <c r="B84" i="9"/>
  <c r="B148" i="8"/>
  <c r="B148" i="9"/>
  <c r="B82" i="8"/>
  <c r="B82" i="9"/>
  <c r="B179" i="8"/>
  <c r="B179" i="9"/>
  <c r="B22" i="8"/>
  <c r="B22" i="9"/>
  <c r="B7" i="8"/>
  <c r="B7" i="9"/>
  <c r="B81" i="8"/>
  <c r="B81" i="9"/>
  <c r="B119" i="8"/>
  <c r="B119" i="9"/>
  <c r="B157" i="8"/>
  <c r="B157" i="9"/>
  <c r="B23" i="8"/>
  <c r="B23" i="9"/>
  <c r="B95" i="8"/>
  <c r="B95" i="9"/>
  <c r="B151" i="8"/>
  <c r="B151" i="9"/>
  <c r="B168" i="8"/>
  <c r="B168" i="9"/>
  <c r="B164" i="8"/>
  <c r="B164" i="9"/>
  <c r="B181" i="8"/>
  <c r="B181" i="9"/>
  <c r="B30" i="8"/>
  <c r="B30" i="9"/>
  <c r="B140" i="8"/>
  <c r="B140" i="9"/>
  <c r="B106" i="8"/>
  <c r="B106" i="9"/>
  <c r="B24" i="8"/>
  <c r="B24" i="9"/>
  <c r="B105" i="8"/>
  <c r="B105" i="9"/>
  <c r="B17" i="8"/>
  <c r="B17" i="9"/>
  <c r="B180" i="8"/>
  <c r="B180" i="9"/>
  <c r="B136" i="8"/>
  <c r="B136" i="9"/>
  <c r="B34" i="8"/>
  <c r="B34" i="9"/>
  <c r="B133" i="8"/>
  <c r="B133" i="9"/>
  <c r="B141" i="8"/>
  <c r="B141" i="9"/>
  <c r="B41" i="8"/>
  <c r="B41" i="9"/>
  <c r="B86" i="8"/>
  <c r="B86" i="9"/>
  <c r="B134" i="8"/>
  <c r="B134" i="9"/>
  <c r="B14" i="8"/>
  <c r="B14" i="9"/>
  <c r="B10" i="8"/>
  <c r="B10" i="9"/>
  <c r="B27" i="8"/>
  <c r="B27" i="9"/>
  <c r="B94" i="8"/>
  <c r="B94" i="9"/>
  <c r="B190" i="8"/>
  <c r="B190" i="9"/>
  <c r="B186" i="8"/>
  <c r="B186" i="9"/>
  <c r="B193" i="8"/>
  <c r="B193" i="9"/>
  <c r="B201" i="9"/>
  <c r="B31" i="8"/>
  <c r="B31" i="9"/>
  <c r="B75" i="8"/>
  <c r="B75" i="9"/>
  <c r="B187" i="8"/>
  <c r="B187" i="9"/>
  <c r="B158" i="8"/>
  <c r="B158" i="9"/>
  <c r="B39" i="8"/>
  <c r="B39" i="9"/>
  <c r="B135" i="8"/>
  <c r="B135" i="9"/>
  <c r="B144" i="8"/>
  <c r="B144" i="9"/>
  <c r="B175" i="8"/>
  <c r="B175" i="9"/>
  <c r="B171" i="8"/>
  <c r="B171" i="9"/>
  <c r="B9" i="8"/>
  <c r="B9" i="9"/>
  <c r="B58" i="8"/>
  <c r="B58" i="9"/>
  <c r="B16" i="8"/>
  <c r="B16" i="9"/>
  <c r="B91" i="8"/>
  <c r="B91" i="9"/>
  <c r="B147" i="8"/>
  <c r="B147" i="9"/>
  <c r="B69" i="8"/>
  <c r="B69" i="9"/>
  <c r="B62" i="8"/>
  <c r="B62" i="9"/>
  <c r="B107" i="8"/>
  <c r="B107" i="9"/>
  <c r="B177" i="8"/>
  <c r="B177" i="9"/>
  <c r="B196" i="8"/>
  <c r="B196" i="9"/>
  <c r="B183" i="8"/>
  <c r="B183" i="9"/>
  <c r="B200" i="9"/>
  <c r="B44" i="8"/>
  <c r="B44" i="9"/>
  <c r="B197" i="8"/>
  <c r="B197" i="9"/>
  <c r="B3" i="8"/>
  <c r="B3" i="9"/>
  <c r="B45" i="8"/>
  <c r="B45" i="9"/>
  <c r="B89" i="8"/>
  <c r="B89" i="9"/>
  <c r="B137" i="8"/>
  <c r="B137" i="9"/>
  <c r="B64" i="8"/>
  <c r="B64" i="9"/>
  <c r="B42" i="8"/>
  <c r="B42" i="9"/>
  <c r="B37" i="8"/>
  <c r="B37" i="9"/>
  <c r="B100" i="8"/>
  <c r="B100" i="9"/>
  <c r="B20" i="8"/>
  <c r="B20" i="9"/>
  <c r="B6" i="8"/>
  <c r="B6" i="9"/>
  <c r="B67" i="8"/>
  <c r="B67" i="9"/>
  <c r="B33" i="8"/>
  <c r="B33" i="9"/>
  <c r="B71" i="8"/>
  <c r="B71" i="9"/>
  <c r="B83" i="8"/>
  <c r="B83" i="9"/>
  <c r="B161" i="8"/>
  <c r="B161" i="9"/>
  <c r="B8" i="8"/>
  <c r="B8" i="9"/>
  <c r="B47" i="8"/>
  <c r="B47" i="9"/>
  <c r="B127" i="8"/>
  <c r="B127" i="9"/>
  <c r="B184" i="8"/>
  <c r="B184" i="9"/>
  <c r="M158" i="3"/>
  <c r="M166" i="3"/>
  <c r="M165" i="3"/>
  <c r="M176" i="3"/>
  <c r="M190" i="3"/>
  <c r="M198" i="3"/>
  <c r="M174" i="3"/>
  <c r="M173" i="3"/>
  <c r="M180" i="3"/>
  <c r="M189" i="3"/>
  <c r="M179" i="3"/>
  <c r="M182" i="3"/>
  <c r="M197" i="3"/>
  <c r="M168" i="3"/>
  <c r="M192" i="3"/>
  <c r="M171" i="3"/>
  <c r="M193" i="3"/>
  <c r="M200" i="3"/>
  <c r="M160" i="3"/>
  <c r="M178" i="3"/>
  <c r="M172" i="3"/>
  <c r="M181" i="3"/>
  <c r="M187" i="3"/>
  <c r="M183" i="3"/>
  <c r="M195" i="3"/>
  <c r="M202" i="3"/>
  <c r="M188" i="3"/>
  <c r="M163" i="3"/>
  <c r="M196" i="3"/>
  <c r="M177" i="3"/>
  <c r="M175" i="3"/>
  <c r="M167" i="3"/>
  <c r="M164" i="3"/>
  <c r="M186" i="3"/>
  <c r="M185" i="3"/>
  <c r="M199" i="3"/>
  <c r="M194" i="3"/>
  <c r="M184" i="3"/>
  <c r="M201" i="3"/>
  <c r="M161" i="3"/>
  <c r="M170" i="3"/>
  <c r="M159" i="3"/>
  <c r="M162" i="3"/>
  <c r="M169" i="3"/>
  <c r="M191" i="3"/>
  <c r="E5" i="5"/>
  <c r="P3" i="14" l="1"/>
  <c r="Q3" i="14" s="1"/>
  <c r="O5" i="14"/>
  <c r="J6" i="14"/>
  <c r="N4" i="14"/>
  <c r="P4" i="14" s="1"/>
  <c r="U4" i="14"/>
  <c r="T5" i="14"/>
  <c r="M260" i="3"/>
  <c r="M258" i="3"/>
  <c r="B262" i="9"/>
  <c r="B259" i="9"/>
  <c r="M310" i="3"/>
  <c r="B287" i="10"/>
  <c r="B267" i="8"/>
  <c r="Q2" i="10"/>
  <c r="M267" i="3"/>
  <c r="B287" i="9"/>
  <c r="B267" i="9"/>
  <c r="B326" i="8"/>
  <c r="B257" i="9"/>
  <c r="B267" i="10"/>
  <c r="B349" i="9"/>
  <c r="B257" i="8"/>
  <c r="B286" i="9"/>
  <c r="M257" i="3"/>
  <c r="B257" i="13"/>
  <c r="B349" i="10"/>
  <c r="M339" i="3"/>
  <c r="M291" i="3"/>
  <c r="M262" i="3"/>
  <c r="B304" i="9"/>
  <c r="B277" i="8"/>
  <c r="M268" i="3"/>
  <c r="B324" i="10"/>
  <c r="B273" i="13"/>
  <c r="B299" i="10"/>
  <c r="M266" i="3"/>
  <c r="B268" i="9"/>
  <c r="M270" i="3"/>
  <c r="N271" i="3" s="1"/>
  <c r="B262" i="13"/>
  <c r="B272" i="13"/>
  <c r="B292" i="9"/>
  <c r="M263" i="3"/>
  <c r="B292" i="8"/>
  <c r="M292" i="3"/>
  <c r="B262" i="8"/>
  <c r="B326" i="9"/>
  <c r="B326" i="10"/>
  <c r="N197" i="3"/>
  <c r="B333" i="9"/>
  <c r="M259" i="3"/>
  <c r="B269" i="9"/>
  <c r="M334" i="3"/>
  <c r="M340" i="3"/>
  <c r="B276" i="8"/>
  <c r="M269" i="3"/>
  <c r="B344" i="13"/>
  <c r="B292" i="10"/>
  <c r="B299" i="9"/>
  <c r="M300" i="3"/>
  <c r="B339" i="9"/>
  <c r="B300" i="9"/>
  <c r="M293" i="3"/>
  <c r="M336" i="3"/>
  <c r="M335" i="3"/>
  <c r="M294" i="3"/>
  <c r="M278" i="3"/>
  <c r="M277" i="3"/>
  <c r="B293" i="9"/>
  <c r="B293" i="13"/>
  <c r="B335" i="9"/>
  <c r="B293" i="8"/>
  <c r="B293" i="10"/>
  <c r="B352" i="10"/>
  <c r="B352" i="13"/>
  <c r="B312" i="10"/>
  <c r="B312" i="13"/>
  <c r="B314" i="10"/>
  <c r="B314" i="13"/>
  <c r="B279" i="10"/>
  <c r="B279" i="13"/>
  <c r="B284" i="10"/>
  <c r="B284" i="13"/>
  <c r="B343" i="10"/>
  <c r="B343" i="13"/>
  <c r="B308" i="10"/>
  <c r="B308" i="13"/>
  <c r="B335" i="10"/>
  <c r="B335" i="13"/>
  <c r="B321" i="10"/>
  <c r="B321" i="13"/>
  <c r="B327" i="10"/>
  <c r="B327" i="13"/>
  <c r="B323" i="10"/>
  <c r="B323" i="13"/>
  <c r="B253" i="10"/>
  <c r="B253" i="13"/>
  <c r="B277" i="10"/>
  <c r="B277" i="13"/>
  <c r="B304" i="10"/>
  <c r="B304" i="13"/>
  <c r="B332" i="9"/>
  <c r="B332" i="13"/>
  <c r="B331" i="10"/>
  <c r="B331" i="13"/>
  <c r="B325" i="10"/>
  <c r="B325" i="13"/>
  <c r="B341" i="10"/>
  <c r="B341" i="13"/>
  <c r="B269" i="10"/>
  <c r="B269" i="13"/>
  <c r="B333" i="10"/>
  <c r="B333" i="13"/>
  <c r="B259" i="10"/>
  <c r="B259" i="13"/>
  <c r="B339" i="10"/>
  <c r="B339" i="13"/>
  <c r="B317" i="10"/>
  <c r="B317" i="13"/>
  <c r="B297" i="10"/>
  <c r="B297" i="13"/>
  <c r="B348" i="10"/>
  <c r="B348" i="13"/>
  <c r="B254" i="10"/>
  <c r="B254" i="13"/>
  <c r="B302" i="10"/>
  <c r="B302" i="13"/>
  <c r="B268" i="10"/>
  <c r="B268" i="13"/>
  <c r="B337" i="10"/>
  <c r="B337" i="13"/>
  <c r="U2" i="13"/>
  <c r="Q2" i="13"/>
  <c r="B318" i="10"/>
  <c r="B318" i="13"/>
  <c r="B346" i="10"/>
  <c r="B346" i="13"/>
  <c r="B285" i="10"/>
  <c r="B285" i="13"/>
  <c r="B320" i="10"/>
  <c r="B320" i="13"/>
  <c r="B300" i="10"/>
  <c r="B300" i="13"/>
  <c r="B315" i="8"/>
  <c r="B315" i="13"/>
  <c r="B311" i="10"/>
  <c r="B311" i="13"/>
  <c r="B305" i="10"/>
  <c r="B305" i="13"/>
  <c r="B350" i="10"/>
  <c r="B350" i="13"/>
  <c r="B291" i="10"/>
  <c r="B291" i="13"/>
  <c r="B286" i="10"/>
  <c r="B286" i="13"/>
  <c r="B310" i="10"/>
  <c r="B310" i="13"/>
  <c r="B313" i="10"/>
  <c r="B313" i="13"/>
  <c r="B264" i="10"/>
  <c r="B264" i="13"/>
  <c r="B351" i="10"/>
  <c r="B351" i="13"/>
  <c r="B307" i="10"/>
  <c r="B307" i="13"/>
  <c r="B345" i="10"/>
  <c r="B345" i="13"/>
  <c r="B275" i="10"/>
  <c r="B275" i="13"/>
  <c r="B316" i="10"/>
  <c r="B316" i="13"/>
  <c r="B258" i="10"/>
  <c r="B258" i="13"/>
  <c r="B284" i="9"/>
  <c r="M284" i="3"/>
  <c r="N284" i="3" s="1"/>
  <c r="M285" i="3"/>
  <c r="B284" i="8"/>
  <c r="M301" i="3"/>
  <c r="B316" i="8"/>
  <c r="M317" i="3"/>
  <c r="B275" i="9"/>
  <c r="B321" i="8"/>
  <c r="B279" i="8"/>
  <c r="B275" i="8"/>
  <c r="B320" i="8"/>
  <c r="M276" i="3"/>
  <c r="M275" i="3"/>
  <c r="N275" i="3" s="1"/>
  <c r="M320" i="3"/>
  <c r="N321" i="3" s="1"/>
  <c r="B302" i="9"/>
  <c r="B279" i="9"/>
  <c r="B302" i="8"/>
  <c r="M279" i="3"/>
  <c r="B350" i="9"/>
  <c r="M302" i="3"/>
  <c r="M303" i="3"/>
  <c r="N304" i="3" s="1"/>
  <c r="B323" i="8"/>
  <c r="M280" i="3"/>
  <c r="N281" i="3" s="1"/>
  <c r="B253" i="8"/>
  <c r="B305" i="8"/>
  <c r="B285" i="9"/>
  <c r="B254" i="9"/>
  <c r="B285" i="8"/>
  <c r="B254" i="8"/>
  <c r="M255" i="3"/>
  <c r="N256" i="3" s="1"/>
  <c r="M254" i="3"/>
  <c r="B346" i="8"/>
  <c r="B320" i="9"/>
  <c r="B323" i="9"/>
  <c r="M286" i="3"/>
  <c r="N287" i="3" s="1"/>
  <c r="M253" i="3"/>
  <c r="N253" i="3" s="1"/>
  <c r="M324" i="3"/>
  <c r="B341" i="8"/>
  <c r="M342" i="3"/>
  <c r="M341" i="3"/>
  <c r="N341" i="3" s="1"/>
  <c r="M350" i="3"/>
  <c r="M305" i="3"/>
  <c r="N305" i="3" s="1"/>
  <c r="B341" i="9"/>
  <c r="N366" i="3"/>
  <c r="C366" i="10" s="1"/>
  <c r="B350" i="8"/>
  <c r="B308" i="9"/>
  <c r="B308" i="8"/>
  <c r="B305" i="9"/>
  <c r="M309" i="3"/>
  <c r="N310" i="3" s="1"/>
  <c r="M311" i="3"/>
  <c r="N311" i="3" s="1"/>
  <c r="C197" i="10"/>
  <c r="B346" i="9"/>
  <c r="N392" i="3"/>
  <c r="R392" i="3" s="1"/>
  <c r="S392" i="3" s="1"/>
  <c r="C392" i="13" s="1"/>
  <c r="M319" i="3"/>
  <c r="N320" i="3" s="1"/>
  <c r="B343" i="9"/>
  <c r="N208" i="3"/>
  <c r="B345" i="8"/>
  <c r="M345" i="3"/>
  <c r="M348" i="3"/>
  <c r="M308" i="3"/>
  <c r="M346" i="3"/>
  <c r="B345" i="9"/>
  <c r="U2" i="9"/>
  <c r="Q2" i="9"/>
  <c r="M327" i="3"/>
  <c r="B327" i="9"/>
  <c r="N361" i="3"/>
  <c r="B348" i="9"/>
  <c r="B325" i="9"/>
  <c r="M349" i="3"/>
  <c r="M326" i="3"/>
  <c r="B348" i="8"/>
  <c r="B325" i="8"/>
  <c r="R197" i="3"/>
  <c r="S197" i="3" s="1"/>
  <c r="B312" i="9"/>
  <c r="B318" i="9"/>
  <c r="M312" i="3"/>
  <c r="B318" i="8"/>
  <c r="B312" i="8"/>
  <c r="M318" i="3"/>
  <c r="B315" i="9"/>
  <c r="B343" i="8"/>
  <c r="N387" i="3"/>
  <c r="N393" i="3"/>
  <c r="C393" i="8" s="1"/>
  <c r="B314" i="9"/>
  <c r="B314" i="8"/>
  <c r="M344" i="3"/>
  <c r="N385" i="3"/>
  <c r="M328" i="3"/>
  <c r="M325" i="3"/>
  <c r="N215" i="3"/>
  <c r="C215" i="8" s="1"/>
  <c r="B352" i="9"/>
  <c r="M353" i="3"/>
  <c r="N354" i="3" s="1"/>
  <c r="M313" i="3"/>
  <c r="M315" i="3"/>
  <c r="M314" i="3"/>
  <c r="M343" i="3"/>
  <c r="B327" i="8"/>
  <c r="N379" i="3"/>
  <c r="B307" i="9"/>
  <c r="M331" i="3"/>
  <c r="B307" i="8"/>
  <c r="B331" i="8"/>
  <c r="B331" i="9"/>
  <c r="B352" i="8"/>
  <c r="M322" i="3"/>
  <c r="N322" i="3" s="1"/>
  <c r="B322" i="10"/>
  <c r="N260" i="3"/>
  <c r="N378" i="3"/>
  <c r="N241" i="3"/>
  <c r="N240" i="3"/>
  <c r="M332" i="3"/>
  <c r="B332" i="10"/>
  <c r="B351" i="9"/>
  <c r="M351" i="3"/>
  <c r="B351" i="8"/>
  <c r="B306" i="9"/>
  <c r="B306" i="10"/>
  <c r="M347" i="3"/>
  <c r="B347" i="10"/>
  <c r="M330" i="3"/>
  <c r="B329" i="10"/>
  <c r="B311" i="9"/>
  <c r="M352" i="3"/>
  <c r="M316" i="3"/>
  <c r="B315" i="10"/>
  <c r="N338" i="3"/>
  <c r="B311" i="8"/>
  <c r="B322" i="9"/>
  <c r="B322" i="8"/>
  <c r="M323" i="3"/>
  <c r="M333" i="3"/>
  <c r="B347" i="9"/>
  <c r="N371" i="3"/>
  <c r="B347" i="8"/>
  <c r="N365" i="3"/>
  <c r="N246" i="3"/>
  <c r="N355" i="3"/>
  <c r="B332" i="8"/>
  <c r="N372" i="3"/>
  <c r="N230" i="3"/>
  <c r="N283" i="3"/>
  <c r="N250" i="3"/>
  <c r="N368" i="3"/>
  <c r="M307" i="3"/>
  <c r="N204" i="3"/>
  <c r="N264" i="3"/>
  <c r="N270" i="3"/>
  <c r="N258" i="3"/>
  <c r="N292" i="3"/>
  <c r="N244" i="3"/>
  <c r="N358" i="3"/>
  <c r="N397" i="3"/>
  <c r="N367" i="3"/>
  <c r="N389" i="3"/>
  <c r="N381" i="3"/>
  <c r="B306" i="8"/>
  <c r="N237" i="3"/>
  <c r="N245" i="3"/>
  <c r="N217" i="3"/>
  <c r="N395" i="3"/>
  <c r="N391" i="3"/>
  <c r="N294" i="3"/>
  <c r="N356" i="3"/>
  <c r="M306" i="3"/>
  <c r="N306" i="3" s="1"/>
  <c r="N401" i="3"/>
  <c r="N262" i="3"/>
  <c r="N360" i="3"/>
  <c r="N339" i="3"/>
  <c r="N380" i="3"/>
  <c r="N375" i="3"/>
  <c r="N242" i="3"/>
  <c r="B329" i="9"/>
  <c r="N222" i="3"/>
  <c r="N236" i="3"/>
  <c r="B329" i="8"/>
  <c r="N239" i="3"/>
  <c r="N274" i="3"/>
  <c r="M329" i="3"/>
  <c r="N272" i="3"/>
  <c r="N233" i="3"/>
  <c r="N299" i="3"/>
  <c r="N207" i="3"/>
  <c r="N225" i="3"/>
  <c r="N265" i="3"/>
  <c r="N213" i="3"/>
  <c r="N235" i="3"/>
  <c r="N399" i="3"/>
  <c r="N374" i="3"/>
  <c r="N223" i="3"/>
  <c r="N376" i="3"/>
  <c r="N297" i="3"/>
  <c r="N290" i="3"/>
  <c r="N251" i="3"/>
  <c r="N359" i="3"/>
  <c r="N273" i="3"/>
  <c r="N398" i="3"/>
  <c r="N227" i="3"/>
  <c r="N231" i="3"/>
  <c r="N296" i="3"/>
  <c r="N388" i="3"/>
  <c r="N402" i="3"/>
  <c r="N369" i="3"/>
  <c r="N269" i="3"/>
  <c r="N266" i="3"/>
  <c r="N209" i="3"/>
  <c r="N216" i="3"/>
  <c r="N214" i="3"/>
  <c r="N248" i="3"/>
  <c r="N300" i="3"/>
  <c r="N400" i="3"/>
  <c r="N384" i="3"/>
  <c r="N259" i="3"/>
  <c r="N220" i="3"/>
  <c r="N288" i="3"/>
  <c r="N373" i="3"/>
  <c r="N377" i="3"/>
  <c r="N229" i="3"/>
  <c r="N224" i="3"/>
  <c r="N390" i="3"/>
  <c r="N382" i="3"/>
  <c r="N336" i="3"/>
  <c r="N263" i="3"/>
  <c r="N282" i="3"/>
  <c r="N249" i="3"/>
  <c r="N234" i="3"/>
  <c r="N396" i="3"/>
  <c r="N226" i="3"/>
  <c r="N221" i="3"/>
  <c r="N278" i="3"/>
  <c r="N203" i="3"/>
  <c r="N357" i="3"/>
  <c r="N257" i="3"/>
  <c r="N289" i="3"/>
  <c r="N383" i="3"/>
  <c r="N210" i="3"/>
  <c r="N386" i="3"/>
  <c r="N394" i="3"/>
  <c r="N293" i="3"/>
  <c r="N218" i="3"/>
  <c r="N219" i="3"/>
  <c r="N370" i="3"/>
  <c r="N295" i="3"/>
  <c r="N363" i="3"/>
  <c r="N364" i="3"/>
  <c r="N228" i="3"/>
  <c r="N243" i="3"/>
  <c r="N279" i="3"/>
  <c r="N362" i="3"/>
  <c r="N291" i="3"/>
  <c r="N298" i="3"/>
  <c r="N232" i="3"/>
  <c r="N238" i="3"/>
  <c r="N211" i="3"/>
  <c r="N212" i="3"/>
  <c r="N247" i="3"/>
  <c r="N337" i="3"/>
  <c r="N252" i="3"/>
  <c r="N268" i="3"/>
  <c r="N261" i="3"/>
  <c r="N205" i="3"/>
  <c r="N206" i="3"/>
  <c r="N340" i="3"/>
  <c r="C197" i="8"/>
  <c r="N159" i="3"/>
  <c r="N167" i="3"/>
  <c r="N166" i="3"/>
  <c r="N165" i="3"/>
  <c r="N183" i="3"/>
  <c r="N163" i="3"/>
  <c r="N193" i="3"/>
  <c r="N198" i="3"/>
  <c r="N199" i="3"/>
  <c r="N169" i="3"/>
  <c r="N177" i="3"/>
  <c r="N180" i="3"/>
  <c r="N190" i="3"/>
  <c r="N191" i="3"/>
  <c r="N184" i="3"/>
  <c r="N174" i="3"/>
  <c r="N189" i="3"/>
  <c r="N161" i="3"/>
  <c r="N175" i="3"/>
  <c r="N181" i="3"/>
  <c r="N172" i="3"/>
  <c r="N194" i="3"/>
  <c r="N171" i="3"/>
  <c r="N179" i="3"/>
  <c r="N173" i="3"/>
  <c r="N187" i="3"/>
  <c r="N182" i="3"/>
  <c r="N196" i="3"/>
  <c r="N176" i="3"/>
  <c r="N188" i="3"/>
  <c r="N192" i="3"/>
  <c r="N168" i="3"/>
  <c r="N178" i="3"/>
  <c r="N186" i="3"/>
  <c r="N164" i="3"/>
  <c r="N200" i="3"/>
  <c r="N195" i="3"/>
  <c r="N185" i="3"/>
  <c r="N202" i="3"/>
  <c r="N201" i="3"/>
  <c r="N170" i="3"/>
  <c r="N160" i="3"/>
  <c r="N162" i="3"/>
  <c r="E6" i="5"/>
  <c r="L6" i="14" l="1"/>
  <c r="O6" i="14" s="1"/>
  <c r="J7" i="14"/>
  <c r="T6" i="14"/>
  <c r="U5" i="14"/>
  <c r="N5" i="14"/>
  <c r="P5" i="14" s="1"/>
  <c r="Q4" i="14"/>
  <c r="N267" i="3"/>
  <c r="C267" i="8" s="1"/>
  <c r="N316" i="3"/>
  <c r="C316" i="10" s="1"/>
  <c r="N335" i="3"/>
  <c r="N301" i="3"/>
  <c r="C301" i="10" s="1"/>
  <c r="N277" i="3"/>
  <c r="N285" i="3"/>
  <c r="C285" i="10" s="1"/>
  <c r="N286" i="3"/>
  <c r="R286" i="3" s="1"/>
  <c r="S286" i="3" s="1"/>
  <c r="C197" i="9"/>
  <c r="C197" i="13"/>
  <c r="N303" i="3"/>
  <c r="R303" i="3" s="1"/>
  <c r="S303" i="3" s="1"/>
  <c r="N276" i="3"/>
  <c r="N302" i="3"/>
  <c r="C302" i="10" s="1"/>
  <c r="N318" i="3"/>
  <c r="R318" i="3" s="1"/>
  <c r="S318" i="3" s="1"/>
  <c r="N342" i="3"/>
  <c r="C342" i="10" s="1"/>
  <c r="N280" i="3"/>
  <c r="C280" i="8" s="1"/>
  <c r="N254" i="3"/>
  <c r="C254" i="10" s="1"/>
  <c r="C392" i="8"/>
  <c r="H393" i="8" s="1"/>
  <c r="N255" i="3"/>
  <c r="C255" i="8" s="1"/>
  <c r="R366" i="3"/>
  <c r="S366" i="3" s="1"/>
  <c r="N324" i="3"/>
  <c r="C324" i="8" s="1"/>
  <c r="C366" i="8"/>
  <c r="N349" i="3"/>
  <c r="C349" i="10" s="1"/>
  <c r="N309" i="3"/>
  <c r="C309" i="10" s="1"/>
  <c r="N346" i="3"/>
  <c r="C346" i="10" s="1"/>
  <c r="N312" i="3"/>
  <c r="R312" i="3" s="1"/>
  <c r="S312" i="3" s="1"/>
  <c r="N330" i="3"/>
  <c r="C330" i="8" s="1"/>
  <c r="N328" i="3"/>
  <c r="C328" i="10" s="1"/>
  <c r="C320" i="10"/>
  <c r="C177" i="10"/>
  <c r="C279" i="10"/>
  <c r="C278" i="10"/>
  <c r="C216" i="10"/>
  <c r="C235" i="10"/>
  <c r="C368" i="10"/>
  <c r="C160" i="10"/>
  <c r="C169" i="10"/>
  <c r="C243" i="10"/>
  <c r="C251" i="10"/>
  <c r="C335" i="10"/>
  <c r="C189" i="10"/>
  <c r="C228" i="10"/>
  <c r="C377" i="10"/>
  <c r="C290" i="10"/>
  <c r="C381" i="10"/>
  <c r="C338" i="10"/>
  <c r="C201" i="10"/>
  <c r="C179" i="10"/>
  <c r="C174" i="10"/>
  <c r="C198" i="10"/>
  <c r="C247" i="10"/>
  <c r="C298" i="10"/>
  <c r="C364" i="10"/>
  <c r="C219" i="10"/>
  <c r="C289" i="10"/>
  <c r="C226" i="10"/>
  <c r="C256" i="10"/>
  <c r="C400" i="10"/>
  <c r="C269" i="10"/>
  <c r="C231" i="10"/>
  <c r="C297" i="10"/>
  <c r="C225" i="10"/>
  <c r="C311" i="10"/>
  <c r="C380" i="10"/>
  <c r="C391" i="8"/>
  <c r="C391" i="10"/>
  <c r="C275" i="10"/>
  <c r="C258" i="10"/>
  <c r="C283" i="10"/>
  <c r="C371" i="10"/>
  <c r="C241" i="8"/>
  <c r="C241" i="10"/>
  <c r="C385" i="8"/>
  <c r="C385" i="10"/>
  <c r="C361" i="10"/>
  <c r="C173" i="10"/>
  <c r="C253" i="10"/>
  <c r="C221" i="10"/>
  <c r="C296" i="10"/>
  <c r="C294" i="10"/>
  <c r="C168" i="10"/>
  <c r="C192" i="10"/>
  <c r="C171" i="10"/>
  <c r="C184" i="10"/>
  <c r="C193" i="10"/>
  <c r="C340" i="10"/>
  <c r="C212" i="10"/>
  <c r="C291" i="10"/>
  <c r="C363" i="10"/>
  <c r="C218" i="10"/>
  <c r="C257" i="10"/>
  <c r="C396" i="10"/>
  <c r="C373" i="10"/>
  <c r="C300" i="10"/>
  <c r="C276" i="10"/>
  <c r="C227" i="10"/>
  <c r="C376" i="10"/>
  <c r="C207" i="10"/>
  <c r="C339" i="10"/>
  <c r="C395" i="8"/>
  <c r="C395" i="10"/>
  <c r="C389" i="10"/>
  <c r="C270" i="10"/>
  <c r="C230" i="10"/>
  <c r="C378" i="10"/>
  <c r="C392" i="9"/>
  <c r="C392" i="10"/>
  <c r="C162" i="10"/>
  <c r="C175" i="10"/>
  <c r="C268" i="10"/>
  <c r="C386" i="10"/>
  <c r="C220" i="10"/>
  <c r="C358" i="10"/>
  <c r="C387" i="8"/>
  <c r="C387" i="10"/>
  <c r="C161" i="10"/>
  <c r="C252" i="10"/>
  <c r="C210" i="10"/>
  <c r="C259" i="10"/>
  <c r="C213" i="10"/>
  <c r="C356" i="10"/>
  <c r="C365" i="10"/>
  <c r="C199" i="10"/>
  <c r="C370" i="10"/>
  <c r="C384" i="10"/>
  <c r="C239" i="10"/>
  <c r="C292" i="10"/>
  <c r="C240" i="10"/>
  <c r="C202" i="10"/>
  <c r="C185" i="10"/>
  <c r="C188" i="10"/>
  <c r="C194" i="10"/>
  <c r="C191" i="10"/>
  <c r="C163" i="10"/>
  <c r="C206" i="10"/>
  <c r="C211" i="10"/>
  <c r="C284" i="10"/>
  <c r="C305" i="10"/>
  <c r="C310" i="10"/>
  <c r="C321" i="10"/>
  <c r="C336" i="10"/>
  <c r="C248" i="10"/>
  <c r="C369" i="10"/>
  <c r="C398" i="10"/>
  <c r="C223" i="10"/>
  <c r="C299" i="10"/>
  <c r="C236" i="10"/>
  <c r="C360" i="10"/>
  <c r="C217" i="10"/>
  <c r="C367" i="10"/>
  <c r="C264" i="10"/>
  <c r="C372" i="10"/>
  <c r="C260" i="10"/>
  <c r="N327" i="3"/>
  <c r="C327" i="8" s="1"/>
  <c r="C182" i="10"/>
  <c r="C232" i="10"/>
  <c r="C282" i="10"/>
  <c r="C359" i="10"/>
  <c r="C215" i="10"/>
  <c r="C187" i="10"/>
  <c r="C209" i="10"/>
  <c r="C274" i="10"/>
  <c r="C244" i="10"/>
  <c r="C178" i="10"/>
  <c r="C337" i="10"/>
  <c r="C263" i="10"/>
  <c r="C265" i="10"/>
  <c r="C250" i="10"/>
  <c r="C195" i="10"/>
  <c r="C176" i="10"/>
  <c r="C172" i="10"/>
  <c r="C190" i="10"/>
  <c r="C183" i="10"/>
  <c r="C205" i="10"/>
  <c r="C238" i="10"/>
  <c r="C362" i="10"/>
  <c r="C295" i="10"/>
  <c r="C293" i="10"/>
  <c r="C357" i="10"/>
  <c r="C234" i="10"/>
  <c r="C382" i="10"/>
  <c r="C288" i="10"/>
  <c r="C281" i="10"/>
  <c r="C402" i="10"/>
  <c r="C374" i="10"/>
  <c r="C233" i="10"/>
  <c r="C222" i="10"/>
  <c r="C262" i="10"/>
  <c r="C245" i="10"/>
  <c r="C397" i="8"/>
  <c r="C397" i="10"/>
  <c r="C204" i="10"/>
  <c r="C354" i="10"/>
  <c r="R208" i="3"/>
  <c r="S208" i="3" s="1"/>
  <c r="C208" i="10"/>
  <c r="C164" i="10"/>
  <c r="C166" i="10"/>
  <c r="C304" i="10"/>
  <c r="C224" i="10"/>
  <c r="C341" i="10"/>
  <c r="C306" i="10"/>
  <c r="C246" i="10"/>
  <c r="C267" i="10"/>
  <c r="C186" i="10"/>
  <c r="C167" i="10"/>
  <c r="C287" i="10"/>
  <c r="C229" i="10"/>
  <c r="C242" i="10"/>
  <c r="C170" i="10"/>
  <c r="C159" i="10"/>
  <c r="C383" i="10"/>
  <c r="C266" i="10"/>
  <c r="C375" i="10"/>
  <c r="N347" i="3"/>
  <c r="R347" i="3" s="1"/>
  <c r="S347" i="3" s="1"/>
  <c r="C347" i="13" s="1"/>
  <c r="C200" i="10"/>
  <c r="C196" i="10"/>
  <c r="C181" i="10"/>
  <c r="C180" i="10"/>
  <c r="C165" i="10"/>
  <c r="C261" i="10"/>
  <c r="C277" i="10"/>
  <c r="C280" i="10"/>
  <c r="C394" i="10"/>
  <c r="C203" i="10"/>
  <c r="C249" i="10"/>
  <c r="C390" i="10"/>
  <c r="C214" i="10"/>
  <c r="C388" i="10"/>
  <c r="C273" i="10"/>
  <c r="C399" i="10"/>
  <c r="C272" i="10"/>
  <c r="C401" i="10"/>
  <c r="C237" i="10"/>
  <c r="C271" i="10"/>
  <c r="N308" i="3"/>
  <c r="R308" i="3" s="1"/>
  <c r="S308" i="3" s="1"/>
  <c r="C308" i="13" s="1"/>
  <c r="C355" i="10"/>
  <c r="C322" i="10"/>
  <c r="C379" i="8"/>
  <c r="C379" i="10"/>
  <c r="C393" i="10"/>
  <c r="C208" i="8"/>
  <c r="N313" i="3"/>
  <c r="N319" i="3"/>
  <c r="N350" i="3"/>
  <c r="C350" i="8" s="1"/>
  <c r="N332" i="3"/>
  <c r="C332" i="8" s="1"/>
  <c r="N345" i="3"/>
  <c r="R345" i="3" s="1"/>
  <c r="S345" i="3" s="1"/>
  <c r="C345" i="13" s="1"/>
  <c r="C361" i="8"/>
  <c r="R361" i="3"/>
  <c r="S361" i="3" s="1"/>
  <c r="R162" i="3"/>
  <c r="S162" i="3" s="1"/>
  <c r="R232" i="3"/>
  <c r="S232" i="3" s="1"/>
  <c r="R233" i="3"/>
  <c r="S233" i="3" s="1"/>
  <c r="R187" i="3"/>
  <c r="S187" i="3" s="1"/>
  <c r="R167" i="3"/>
  <c r="S167" i="3" s="1"/>
  <c r="R263" i="3"/>
  <c r="S263" i="3" s="1"/>
  <c r="R341" i="3"/>
  <c r="S341" i="3" s="1"/>
  <c r="R222" i="3"/>
  <c r="S222" i="3" s="1"/>
  <c r="R270" i="3"/>
  <c r="S270" i="3" s="1"/>
  <c r="R170" i="3"/>
  <c r="S170" i="3" s="1"/>
  <c r="R178" i="3"/>
  <c r="S178" i="3" s="1"/>
  <c r="R199" i="3"/>
  <c r="S199" i="3" s="1"/>
  <c r="R337" i="3"/>
  <c r="S337" i="3" s="1"/>
  <c r="R228" i="3"/>
  <c r="S228" i="3" s="1"/>
  <c r="R234" i="3"/>
  <c r="S234" i="3" s="1"/>
  <c r="R288" i="3"/>
  <c r="S288" i="3" s="1"/>
  <c r="R251" i="3"/>
  <c r="S251" i="3" s="1"/>
  <c r="R213" i="3"/>
  <c r="S213" i="3" s="1"/>
  <c r="R401" i="3"/>
  <c r="S401" i="3" s="1"/>
  <c r="R264" i="3"/>
  <c r="S264" i="3" s="1"/>
  <c r="R260" i="3"/>
  <c r="S260" i="3" s="1"/>
  <c r="R168" i="3"/>
  <c r="S168" i="3" s="1"/>
  <c r="R179" i="3"/>
  <c r="S179" i="3" s="1"/>
  <c r="R174" i="3"/>
  <c r="S174" i="3" s="1"/>
  <c r="R198" i="3"/>
  <c r="R247" i="3"/>
  <c r="S247" i="3" s="1"/>
  <c r="R298" i="3"/>
  <c r="S298" i="3" s="1"/>
  <c r="R364" i="3"/>
  <c r="S364" i="3" s="1"/>
  <c r="R219" i="3"/>
  <c r="S219" i="3" s="1"/>
  <c r="R383" i="3"/>
  <c r="S383" i="3" s="1"/>
  <c r="R278" i="3"/>
  <c r="S278" i="3" s="1"/>
  <c r="R249" i="3"/>
  <c r="S249" i="3" s="1"/>
  <c r="R256" i="3"/>
  <c r="S256" i="3" s="1"/>
  <c r="R377" i="3"/>
  <c r="S377" i="3" s="1"/>
  <c r="R266" i="3"/>
  <c r="S266" i="3" s="1"/>
  <c r="R296" i="3"/>
  <c r="S296" i="3" s="1"/>
  <c r="R290" i="3"/>
  <c r="S290" i="3" s="1"/>
  <c r="R265" i="3"/>
  <c r="S265" i="3" s="1"/>
  <c r="R274" i="3"/>
  <c r="S274" i="3" s="1"/>
  <c r="R306" i="3"/>
  <c r="S306" i="3" s="1"/>
  <c r="R237" i="3"/>
  <c r="S237" i="3" s="1"/>
  <c r="R397" i="3"/>
  <c r="S397" i="3" s="1"/>
  <c r="R204" i="3"/>
  <c r="S204" i="3" s="1"/>
  <c r="R354" i="3"/>
  <c r="S354" i="3" s="1"/>
  <c r="R202" i="3"/>
  <c r="S202" i="3" s="1"/>
  <c r="R192" i="3"/>
  <c r="S192" i="3" s="1"/>
  <c r="R171" i="3"/>
  <c r="S171" i="3" s="1"/>
  <c r="R184" i="3"/>
  <c r="S184" i="3" s="1"/>
  <c r="R193" i="3"/>
  <c r="S193" i="3" s="1"/>
  <c r="R340" i="3"/>
  <c r="S340" i="3" s="1"/>
  <c r="R212" i="3"/>
  <c r="S212" i="3" s="1"/>
  <c r="R291" i="3"/>
  <c r="S291" i="3" s="1"/>
  <c r="R363" i="3"/>
  <c r="S363" i="3" s="1"/>
  <c r="R218" i="3"/>
  <c r="S218" i="3" s="1"/>
  <c r="R289" i="3"/>
  <c r="S289" i="3" s="1"/>
  <c r="R282" i="3"/>
  <c r="S282" i="3" s="1"/>
  <c r="R269" i="3"/>
  <c r="S269" i="3" s="1"/>
  <c r="R231" i="3"/>
  <c r="S231" i="3" s="1"/>
  <c r="R297" i="3"/>
  <c r="S297" i="3" s="1"/>
  <c r="R225" i="3"/>
  <c r="S225" i="3" s="1"/>
  <c r="R242" i="3"/>
  <c r="S242" i="3" s="1"/>
  <c r="R356" i="3"/>
  <c r="S356" i="3" s="1"/>
  <c r="R271" i="3"/>
  <c r="S271" i="3" s="1"/>
  <c r="R355" i="3"/>
  <c r="S355" i="3" s="1"/>
  <c r="R322" i="3"/>
  <c r="S322" i="3" s="1"/>
  <c r="R379" i="3"/>
  <c r="S379" i="3" s="1"/>
  <c r="R393" i="3"/>
  <c r="R177" i="3"/>
  <c r="S177" i="3" s="1"/>
  <c r="R390" i="3"/>
  <c r="S390" i="3" s="1"/>
  <c r="R160" i="3"/>
  <c r="S160" i="3" s="1"/>
  <c r="R287" i="3"/>
  <c r="S287" i="3" s="1"/>
  <c r="R235" i="3"/>
  <c r="S235" i="3" s="1"/>
  <c r="R268" i="3"/>
  <c r="S268" i="3" s="1"/>
  <c r="R396" i="3"/>
  <c r="S396" i="3" s="1"/>
  <c r="R388" i="3"/>
  <c r="S388" i="3" s="1"/>
  <c r="R161" i="3"/>
  <c r="S161" i="3" s="1"/>
  <c r="R321" i="3"/>
  <c r="S321" i="3" s="1"/>
  <c r="R209" i="3"/>
  <c r="R245" i="3"/>
  <c r="S245" i="3" s="1"/>
  <c r="R316" i="3"/>
  <c r="S316" i="3" s="1"/>
  <c r="R173" i="3"/>
  <c r="S173" i="3" s="1"/>
  <c r="R159" i="3"/>
  <c r="S159" i="3" s="1"/>
  <c r="R253" i="3"/>
  <c r="S253" i="3" s="1"/>
  <c r="R370" i="3"/>
  <c r="S370" i="3" s="1"/>
  <c r="R229" i="3"/>
  <c r="S229" i="3" s="1"/>
  <c r="R367" i="3"/>
  <c r="R372" i="3"/>
  <c r="S372" i="3" s="1"/>
  <c r="R201" i="3"/>
  <c r="S201" i="3" s="1"/>
  <c r="R185" i="3"/>
  <c r="S185" i="3" s="1"/>
  <c r="R188" i="3"/>
  <c r="S188" i="3" s="1"/>
  <c r="R194" i="3"/>
  <c r="S194" i="3" s="1"/>
  <c r="R191" i="3"/>
  <c r="S191" i="3" s="1"/>
  <c r="R163" i="3"/>
  <c r="S163" i="3" s="1"/>
  <c r="R206" i="3"/>
  <c r="S206" i="3" s="1"/>
  <c r="R211" i="3"/>
  <c r="S211" i="3" s="1"/>
  <c r="R284" i="3"/>
  <c r="S284" i="3" s="1"/>
  <c r="R305" i="3"/>
  <c r="S305" i="3" s="1"/>
  <c r="R257" i="3"/>
  <c r="S257" i="3" s="1"/>
  <c r="R220" i="3"/>
  <c r="S220" i="3" s="1"/>
  <c r="R248" i="3"/>
  <c r="S248" i="3" s="1"/>
  <c r="R276" i="3"/>
  <c r="S276" i="3" s="1"/>
  <c r="R227" i="3"/>
  <c r="S227" i="3" s="1"/>
  <c r="R376" i="3"/>
  <c r="S376" i="3" s="1"/>
  <c r="R207" i="3"/>
  <c r="R239" i="3"/>
  <c r="S239" i="3" s="1"/>
  <c r="R375" i="3"/>
  <c r="S375" i="3" s="1"/>
  <c r="R294" i="3"/>
  <c r="S294" i="3" s="1"/>
  <c r="R320" i="3"/>
  <c r="S320" i="3" s="1"/>
  <c r="R358" i="3"/>
  <c r="S358" i="3" s="1"/>
  <c r="R368" i="3"/>
  <c r="S368" i="3" s="1"/>
  <c r="R246" i="3"/>
  <c r="S246" i="3" s="1"/>
  <c r="R267" i="3"/>
  <c r="S267" i="3" s="1"/>
  <c r="R215" i="3"/>
  <c r="S215" i="3" s="1"/>
  <c r="R387" i="3"/>
  <c r="S387" i="3" s="1"/>
  <c r="R195" i="3"/>
  <c r="S195" i="3" s="1"/>
  <c r="R176" i="3"/>
  <c r="S176" i="3" s="1"/>
  <c r="R172" i="3"/>
  <c r="S172" i="3" s="1"/>
  <c r="R190" i="3"/>
  <c r="S190" i="3" s="1"/>
  <c r="R183" i="3"/>
  <c r="S183" i="3" s="1"/>
  <c r="R205" i="3"/>
  <c r="S205" i="3" s="1"/>
  <c r="R238" i="3"/>
  <c r="S238" i="3" s="1"/>
  <c r="R362" i="3"/>
  <c r="R295" i="3"/>
  <c r="S295" i="3" s="1"/>
  <c r="R293" i="3"/>
  <c r="S293" i="3" s="1"/>
  <c r="R310" i="3"/>
  <c r="S310" i="3" s="1"/>
  <c r="R221" i="3"/>
  <c r="S221" i="3" s="1"/>
  <c r="R336" i="3"/>
  <c r="S336" i="3" s="1"/>
  <c r="R373" i="3"/>
  <c r="S373" i="3" s="1"/>
  <c r="R259" i="3"/>
  <c r="S259" i="3" s="1"/>
  <c r="R281" i="3"/>
  <c r="S281" i="3" s="1"/>
  <c r="R369" i="3"/>
  <c r="S369" i="3" s="1"/>
  <c r="R398" i="3"/>
  <c r="S398" i="3" s="1"/>
  <c r="R223" i="3"/>
  <c r="S223" i="3" s="1"/>
  <c r="R299" i="3"/>
  <c r="S299" i="3" s="1"/>
  <c r="R311" i="3"/>
  <c r="S311" i="3" s="1"/>
  <c r="R380" i="3"/>
  <c r="S380" i="3" s="1"/>
  <c r="R391" i="3"/>
  <c r="S391" i="3" s="1"/>
  <c r="R381" i="3"/>
  <c r="S381" i="3" s="1"/>
  <c r="R244" i="3"/>
  <c r="S244" i="3" s="1"/>
  <c r="R365" i="3"/>
  <c r="R335" i="3"/>
  <c r="S335" i="3" s="1"/>
  <c r="N326" i="3"/>
  <c r="R164" i="3"/>
  <c r="S164" i="3" s="1"/>
  <c r="R304" i="3"/>
  <c r="S304" i="3" s="1"/>
  <c r="R200" i="3"/>
  <c r="S200" i="3" s="1"/>
  <c r="R196" i="3"/>
  <c r="S196" i="3" s="1"/>
  <c r="R181" i="3"/>
  <c r="S181" i="3" s="1"/>
  <c r="R180" i="3"/>
  <c r="S180" i="3" s="1"/>
  <c r="R165" i="3"/>
  <c r="S165" i="3" s="1"/>
  <c r="R261" i="3"/>
  <c r="S261" i="3" s="1"/>
  <c r="R277" i="3"/>
  <c r="S277" i="3" s="1"/>
  <c r="R280" i="3"/>
  <c r="S280" i="3" s="1"/>
  <c r="R301" i="3"/>
  <c r="S301" i="3" s="1"/>
  <c r="R394" i="3"/>
  <c r="R357" i="3"/>
  <c r="S357" i="3" s="1"/>
  <c r="R226" i="3"/>
  <c r="S226" i="3" s="1"/>
  <c r="N317" i="3"/>
  <c r="C317" i="8" s="1"/>
  <c r="R382" i="3"/>
  <c r="S382" i="3" s="1"/>
  <c r="R384" i="3"/>
  <c r="S384" i="3" s="1"/>
  <c r="R214" i="3"/>
  <c r="S214" i="3" s="1"/>
  <c r="R402" i="3"/>
  <c r="S402" i="3" s="1"/>
  <c r="R374" i="3"/>
  <c r="S374" i="3" s="1"/>
  <c r="R339" i="3"/>
  <c r="S339" i="3" s="1"/>
  <c r="R395" i="3"/>
  <c r="S395" i="3" s="1"/>
  <c r="R275" i="3"/>
  <c r="S275" i="3" s="1"/>
  <c r="R292" i="3"/>
  <c r="S292" i="3" s="1"/>
  <c r="R250" i="3"/>
  <c r="S250" i="3" s="1"/>
  <c r="R338" i="3"/>
  <c r="S338" i="3" s="1"/>
  <c r="R240" i="3"/>
  <c r="S240" i="3" s="1"/>
  <c r="N344" i="3"/>
  <c r="R182" i="3"/>
  <c r="S182" i="3" s="1"/>
  <c r="R386" i="3"/>
  <c r="S386" i="3" s="1"/>
  <c r="R273" i="3"/>
  <c r="S273" i="3" s="1"/>
  <c r="R236" i="3"/>
  <c r="S236" i="3" s="1"/>
  <c r="C360" i="8"/>
  <c r="R360" i="3"/>
  <c r="R217" i="3"/>
  <c r="S217" i="3" s="1"/>
  <c r="R389" i="3"/>
  <c r="S389" i="3" s="1"/>
  <c r="R258" i="3"/>
  <c r="S258" i="3" s="1"/>
  <c r="R283" i="3"/>
  <c r="S283" i="3" s="1"/>
  <c r="R371" i="3"/>
  <c r="S371" i="3" s="1"/>
  <c r="R241" i="3"/>
  <c r="S241" i="3" s="1"/>
  <c r="R385" i="3"/>
  <c r="S385" i="3" s="1"/>
  <c r="R166" i="3"/>
  <c r="S166" i="3" s="1"/>
  <c r="R252" i="3"/>
  <c r="S252" i="3" s="1"/>
  <c r="R400" i="3"/>
  <c r="S400" i="3" s="1"/>
  <c r="R262" i="3"/>
  <c r="S262" i="3" s="1"/>
  <c r="R230" i="3"/>
  <c r="S230" i="3" s="1"/>
  <c r="R378" i="3"/>
  <c r="S378" i="3" s="1"/>
  <c r="R175" i="3"/>
  <c r="S175" i="3" s="1"/>
  <c r="R203" i="3"/>
  <c r="S203" i="3" s="1"/>
  <c r="R399" i="3"/>
  <c r="S399" i="3" s="1"/>
  <c r="R186" i="3"/>
  <c r="S186" i="3" s="1"/>
  <c r="R169" i="3"/>
  <c r="S169" i="3" s="1"/>
  <c r="R210" i="3"/>
  <c r="S210" i="3" s="1"/>
  <c r="R224" i="3"/>
  <c r="S224" i="3" s="1"/>
  <c r="R272" i="3"/>
  <c r="S272" i="3" s="1"/>
  <c r="R189" i="3"/>
  <c r="S189" i="3" s="1"/>
  <c r="R300" i="3"/>
  <c r="S300" i="3" s="1"/>
  <c r="R279" i="3"/>
  <c r="S279" i="3" s="1"/>
  <c r="R216" i="3"/>
  <c r="S216" i="3" s="1"/>
  <c r="R243" i="3"/>
  <c r="S243" i="3" s="1"/>
  <c r="R359" i="3"/>
  <c r="S359" i="3" s="1"/>
  <c r="N314" i="3"/>
  <c r="N331" i="3"/>
  <c r="C331" i="8" s="1"/>
  <c r="N343" i="3"/>
  <c r="N325" i="3"/>
  <c r="N353" i="3"/>
  <c r="N315" i="3"/>
  <c r="C367" i="8"/>
  <c r="C378" i="8"/>
  <c r="C272" i="8"/>
  <c r="C371" i="8"/>
  <c r="C204" i="8"/>
  <c r="C338" i="8"/>
  <c r="C240" i="8"/>
  <c r="H241" i="8" s="1"/>
  <c r="C260" i="8"/>
  <c r="N352" i="3"/>
  <c r="C262" i="8"/>
  <c r="C265" i="8"/>
  <c r="C355" i="8"/>
  <c r="C271" i="8"/>
  <c r="C335" i="8"/>
  <c r="N351" i="3"/>
  <c r="C351" i="8" s="1"/>
  <c r="C246" i="8"/>
  <c r="C368" i="8"/>
  <c r="N333" i="3"/>
  <c r="C294" i="8"/>
  <c r="C358" i="8"/>
  <c r="C316" i="8"/>
  <c r="C374" i="8"/>
  <c r="C399" i="8"/>
  <c r="C266" i="8"/>
  <c r="H267" i="8" s="1"/>
  <c r="C235" i="8"/>
  <c r="C311" i="8"/>
  <c r="C375" i="8"/>
  <c r="C264" i="8"/>
  <c r="C259" i="8"/>
  <c r="N348" i="3"/>
  <c r="C233" i="8"/>
  <c r="C380" i="8"/>
  <c r="C237" i="8"/>
  <c r="C299" i="8"/>
  <c r="C283" i="8"/>
  <c r="C401" i="8"/>
  <c r="C230" i="8"/>
  <c r="C281" i="8"/>
  <c r="C290" i="8"/>
  <c r="C356" i="8"/>
  <c r="C341" i="8"/>
  <c r="C258" i="8"/>
  <c r="C245" i="8"/>
  <c r="C248" i="8"/>
  <c r="C372" i="8"/>
  <c r="C270" i="8"/>
  <c r="C369" i="8"/>
  <c r="C297" i="8"/>
  <c r="C222" i="8"/>
  <c r="C339" i="8"/>
  <c r="C320" i="8"/>
  <c r="C239" i="8"/>
  <c r="C400" i="8"/>
  <c r="C398" i="8"/>
  <c r="C376" i="8"/>
  <c r="C285" i="8"/>
  <c r="C244" i="8"/>
  <c r="C365" i="8"/>
  <c r="C242" i="8"/>
  <c r="N334" i="3"/>
  <c r="C300" i="8"/>
  <c r="C388" i="8"/>
  <c r="C286" i="8"/>
  <c r="C223" i="8"/>
  <c r="C207" i="8"/>
  <c r="C274" i="8"/>
  <c r="C292" i="8"/>
  <c r="C250" i="8"/>
  <c r="N307" i="3"/>
  <c r="C389" i="8"/>
  <c r="N323" i="3"/>
  <c r="C217" i="8"/>
  <c r="C381" i="8"/>
  <c r="C213" i="8"/>
  <c r="C275" i="8"/>
  <c r="C251" i="8"/>
  <c r="C236" i="8"/>
  <c r="C306" i="8"/>
  <c r="C227" i="8"/>
  <c r="C209" i="8"/>
  <c r="N329" i="3"/>
  <c r="C214" i="8"/>
  <c r="C273" i="8"/>
  <c r="C216" i="8"/>
  <c r="H216" i="8" s="1"/>
  <c r="C269" i="8"/>
  <c r="C296" i="8"/>
  <c r="C359" i="8"/>
  <c r="C384" i="8"/>
  <c r="C276" i="8"/>
  <c r="C231" i="8"/>
  <c r="C225" i="8"/>
  <c r="C402" i="8"/>
  <c r="C220" i="8"/>
  <c r="C252" i="8"/>
  <c r="C254" i="8"/>
  <c r="C295" i="8"/>
  <c r="C226" i="8"/>
  <c r="C263" i="8"/>
  <c r="C390" i="8"/>
  <c r="C337" i="8"/>
  <c r="C253" i="8"/>
  <c r="C279" i="8"/>
  <c r="C301" i="8"/>
  <c r="C394" i="8"/>
  <c r="H394" i="8" s="1"/>
  <c r="C278" i="8"/>
  <c r="C224" i="8"/>
  <c r="C201" i="8"/>
  <c r="C247" i="8"/>
  <c r="C322" i="8"/>
  <c r="C243" i="8"/>
  <c r="C383" i="8"/>
  <c r="C282" i="8"/>
  <c r="C212" i="8"/>
  <c r="C228" i="8"/>
  <c r="C234" i="8"/>
  <c r="C318" i="8"/>
  <c r="C288" i="8"/>
  <c r="C202" i="8"/>
  <c r="C340" i="8"/>
  <c r="C298" i="8"/>
  <c r="C304" i="8"/>
  <c r="C257" i="8"/>
  <c r="C206" i="8"/>
  <c r="C211" i="8"/>
  <c r="C291" i="8"/>
  <c r="C364" i="8"/>
  <c r="C287" i="8"/>
  <c r="C293" i="8"/>
  <c r="C386" i="8"/>
  <c r="C321" i="8"/>
  <c r="C249" i="8"/>
  <c r="C256" i="8"/>
  <c r="C336" i="8"/>
  <c r="C303" i="8"/>
  <c r="C205" i="8"/>
  <c r="C238" i="8"/>
  <c r="C284" i="8"/>
  <c r="C363" i="8"/>
  <c r="C370" i="8"/>
  <c r="C210" i="8"/>
  <c r="C310" i="8"/>
  <c r="C396" i="8"/>
  <c r="C382" i="8"/>
  <c r="C200" i="8"/>
  <c r="C261" i="8"/>
  <c r="C277" i="8"/>
  <c r="C354" i="8"/>
  <c r="C219" i="8"/>
  <c r="C289" i="8"/>
  <c r="C357" i="8"/>
  <c r="C229" i="8"/>
  <c r="C268" i="8"/>
  <c r="H268" i="8" s="1"/>
  <c r="C232" i="8"/>
  <c r="C362" i="8"/>
  <c r="C305" i="8"/>
  <c r="C218" i="8"/>
  <c r="C203" i="8"/>
  <c r="C221" i="8"/>
  <c r="C377" i="8"/>
  <c r="C373" i="8"/>
  <c r="C167" i="8"/>
  <c r="C170" i="8"/>
  <c r="C189" i="8"/>
  <c r="C199" i="8"/>
  <c r="C159" i="8"/>
  <c r="C186" i="8"/>
  <c r="C174" i="8"/>
  <c r="C198" i="8"/>
  <c r="H198" i="8" s="1"/>
  <c r="C187" i="8"/>
  <c r="C193" i="8"/>
  <c r="C160" i="8"/>
  <c r="C173" i="8"/>
  <c r="C184" i="8"/>
  <c r="C188" i="8"/>
  <c r="C194" i="8"/>
  <c r="C191" i="8"/>
  <c r="C163" i="8"/>
  <c r="C161" i="8"/>
  <c r="C179" i="8"/>
  <c r="C185" i="8"/>
  <c r="C195" i="8"/>
  <c r="C176" i="8"/>
  <c r="C172" i="8"/>
  <c r="C190" i="8"/>
  <c r="C183" i="8"/>
  <c r="C178" i="8"/>
  <c r="C168" i="8"/>
  <c r="C192" i="8"/>
  <c r="C196" i="8"/>
  <c r="C181" i="8"/>
  <c r="C180" i="8"/>
  <c r="C165" i="8"/>
  <c r="C169" i="8"/>
  <c r="C171" i="8"/>
  <c r="C162" i="8"/>
  <c r="C164" i="8"/>
  <c r="C182" i="8"/>
  <c r="C175" i="8"/>
  <c r="C177" i="8"/>
  <c r="C166" i="8"/>
  <c r="E7" i="5"/>
  <c r="E8" i="5"/>
  <c r="E9" i="5"/>
  <c r="E11" i="5"/>
  <c r="E13" i="5"/>
  <c r="E15" i="5"/>
  <c r="E14" i="5"/>
  <c r="E16" i="5"/>
  <c r="G387" i="10"/>
  <c r="G213" i="10"/>
  <c r="G231" i="10"/>
  <c r="G271" i="10"/>
  <c r="G204" i="10"/>
  <c r="G206" i="10"/>
  <c r="G168" i="10"/>
  <c r="G186" i="10"/>
  <c r="G376" i="10"/>
  <c r="G165" i="10"/>
  <c r="G285" i="10"/>
  <c r="G238" i="10"/>
  <c r="G198" i="10"/>
  <c r="G247" i="10"/>
  <c r="G342" i="10"/>
  <c r="G234" i="10"/>
  <c r="G183" i="10"/>
  <c r="G280" i="10"/>
  <c r="G177" i="10"/>
  <c r="G185" i="10"/>
  <c r="G395" i="10"/>
  <c r="G305" i="10"/>
  <c r="G371" i="10"/>
  <c r="G377" i="10"/>
  <c r="G268" i="10"/>
  <c r="G402" i="10"/>
  <c r="G248" i="10"/>
  <c r="G306" i="10"/>
  <c r="G300" i="10"/>
  <c r="G295" i="10"/>
  <c r="G172" i="10"/>
  <c r="G161" i="10"/>
  <c r="G208" i="10"/>
  <c r="G194" i="10"/>
  <c r="G400" i="10"/>
  <c r="G279" i="10"/>
  <c r="G277" i="10"/>
  <c r="G304" i="10"/>
  <c r="G322" i="10"/>
  <c r="G398" i="10"/>
  <c r="G356" i="10"/>
  <c r="G207" i="10"/>
  <c r="G195" i="10"/>
  <c r="G184" i="10"/>
  <c r="G396" i="10"/>
  <c r="G281" i="10"/>
  <c r="G302" i="10"/>
  <c r="G180" i="10"/>
  <c r="G205" i="10"/>
  <c r="G337" i="10"/>
  <c r="G254" i="10"/>
  <c r="G384" i="10"/>
  <c r="G212" i="10"/>
  <c r="G170" i="10"/>
  <c r="G266" i="10"/>
  <c r="G263" i="10"/>
  <c r="G360" i="10"/>
  <c r="G221" i="10"/>
  <c r="G269" i="10"/>
  <c r="G199" i="10"/>
  <c r="G242" i="10"/>
  <c r="G293" i="10"/>
  <c r="G339" i="10"/>
  <c r="G220" i="10"/>
  <c r="G374" i="10"/>
  <c r="G390" i="10"/>
  <c r="G363" i="10"/>
  <c r="G225" i="10"/>
  <c r="G282" i="10"/>
  <c r="G171" i="10"/>
  <c r="G367" i="10"/>
  <c r="G244" i="10"/>
  <c r="G169" i="10"/>
  <c r="G375" i="10"/>
  <c r="G246" i="10"/>
  <c r="G274" i="10"/>
  <c r="G253" i="10"/>
  <c r="G391" i="10"/>
  <c r="G192" i="10"/>
  <c r="G287" i="10"/>
  <c r="G181" i="10"/>
  <c r="G386" i="10"/>
  <c r="G264" i="10"/>
  <c r="G290" i="10"/>
  <c r="G365" i="10"/>
  <c r="G217" i="10"/>
  <c r="G216" i="10"/>
  <c r="G292" i="10"/>
  <c r="G270" i="10"/>
  <c r="G201" i="10"/>
  <c r="G392" i="10"/>
  <c r="G294" i="10"/>
  <c r="G288" i="10"/>
  <c r="G190" i="10"/>
  <c r="G311" i="10"/>
  <c r="G289" i="10"/>
  <c r="G370" i="10"/>
  <c r="G209" i="10"/>
  <c r="G189" i="10"/>
  <c r="G258" i="10"/>
  <c r="G173" i="10"/>
  <c r="G262" i="10"/>
  <c r="G275" i="10"/>
  <c r="G383" i="10"/>
  <c r="G187" i="10"/>
  <c r="G202" i="10"/>
  <c r="G179" i="10"/>
  <c r="G397" i="10"/>
  <c r="G174" i="10"/>
  <c r="G191" i="10"/>
  <c r="G203" i="10"/>
  <c r="G164" i="10"/>
  <c r="G236" i="10"/>
  <c r="G381" i="10"/>
  <c r="G228" i="10"/>
  <c r="G193" i="10"/>
  <c r="G166" i="10"/>
  <c r="G239" i="10"/>
  <c r="G378" i="10"/>
  <c r="G267" i="10"/>
  <c r="G273" i="10"/>
  <c r="G399" i="10"/>
  <c r="G178" i="10"/>
  <c r="G368" i="10"/>
  <c r="G278" i="10"/>
  <c r="G232" i="10"/>
  <c r="G358" i="10"/>
  <c r="G299" i="10"/>
  <c r="G362" i="10"/>
  <c r="G200" i="10"/>
  <c r="G379" i="10"/>
  <c r="G380" i="10"/>
  <c r="G252" i="10"/>
  <c r="G167" i="10"/>
  <c r="G259" i="10"/>
  <c r="G211" i="10"/>
  <c r="G357" i="10"/>
  <c r="G366" i="10"/>
  <c r="G301" i="10"/>
  <c r="G245" i="10"/>
  <c r="G394" i="10"/>
  <c r="G359" i="10"/>
  <c r="G296" i="10"/>
  <c r="G291" i="10"/>
  <c r="G163" i="10"/>
  <c r="G224" i="10"/>
  <c r="G229" i="10"/>
  <c r="G298" i="10"/>
  <c r="G338" i="10"/>
  <c r="G188" i="10"/>
  <c r="G237" i="10"/>
  <c r="G388" i="10"/>
  <c r="G240" i="10"/>
  <c r="G382" i="10"/>
  <c r="G215" i="10"/>
  <c r="G260" i="10"/>
  <c r="G373" i="10"/>
  <c r="G284" i="10"/>
  <c r="G393" i="10"/>
  <c r="G361" i="10"/>
  <c r="G369" i="10"/>
  <c r="G251" i="10"/>
  <c r="G249" i="10"/>
  <c r="G222" i="10"/>
  <c r="G364" i="10"/>
  <c r="G162" i="10"/>
  <c r="G341" i="10"/>
  <c r="G197" i="10"/>
  <c r="G218" i="10"/>
  <c r="G233" i="10"/>
  <c r="G276" i="10"/>
  <c r="G401" i="10"/>
  <c r="G340" i="10"/>
  <c r="G389" i="10"/>
  <c r="G235" i="10"/>
  <c r="G241" i="10"/>
  <c r="G227" i="10"/>
  <c r="G372" i="10"/>
  <c r="G210" i="10"/>
  <c r="G265" i="10"/>
  <c r="G214" i="10"/>
  <c r="G219" i="10"/>
  <c r="G385" i="10"/>
  <c r="G230" i="10"/>
  <c r="G261" i="10"/>
  <c r="G283" i="10"/>
  <c r="G243" i="10"/>
  <c r="G297" i="10"/>
  <c r="G176" i="10"/>
  <c r="G196" i="10"/>
  <c r="G182" i="10"/>
  <c r="G226" i="10"/>
  <c r="G175" i="10"/>
  <c r="G223" i="10"/>
  <c r="G272" i="10"/>
  <c r="G250" i="10"/>
  <c r="J8" i="14" l="1"/>
  <c r="L7" i="14"/>
  <c r="O7" i="14" s="1"/>
  <c r="U6" i="14"/>
  <c r="T7" i="14"/>
  <c r="N6" i="14"/>
  <c r="Q5" i="14"/>
  <c r="H392" i="8"/>
  <c r="R285" i="3"/>
  <c r="S285" i="3" s="1"/>
  <c r="C285" i="13" s="1"/>
  <c r="C342" i="8"/>
  <c r="H366" i="8"/>
  <c r="R342" i="3"/>
  <c r="S342" i="3" s="1"/>
  <c r="C342" i="9" s="1"/>
  <c r="C286" i="10"/>
  <c r="H367" i="8"/>
  <c r="R302" i="3"/>
  <c r="S302" i="3" s="1"/>
  <c r="C302" i="9" s="1"/>
  <c r="C303" i="10"/>
  <c r="C318" i="10"/>
  <c r="C302" i="8"/>
  <c r="H303" i="8" s="1"/>
  <c r="R255" i="3"/>
  <c r="S255" i="3" s="1"/>
  <c r="C255" i="13" s="1"/>
  <c r="C283" i="9"/>
  <c r="C283" i="13"/>
  <c r="C336" i="9"/>
  <c r="C336" i="13"/>
  <c r="C396" i="9"/>
  <c r="C396" i="13"/>
  <c r="C397" i="9"/>
  <c r="C397" i="13"/>
  <c r="C359" i="9"/>
  <c r="C359" i="13"/>
  <c r="C258" i="9"/>
  <c r="C258" i="13"/>
  <c r="C165" i="9"/>
  <c r="C165" i="13"/>
  <c r="C221" i="9"/>
  <c r="C221" i="13"/>
  <c r="C368" i="9"/>
  <c r="C368" i="13"/>
  <c r="C372" i="9"/>
  <c r="C372" i="13"/>
  <c r="C322" i="9"/>
  <c r="C322" i="13"/>
  <c r="C237" i="9"/>
  <c r="C237" i="13"/>
  <c r="C270" i="9"/>
  <c r="C270" i="13"/>
  <c r="C312" i="9"/>
  <c r="C312" i="13"/>
  <c r="C243" i="9"/>
  <c r="C243" i="13"/>
  <c r="C169" i="9"/>
  <c r="C169" i="13"/>
  <c r="C400" i="9"/>
  <c r="C400" i="13"/>
  <c r="C389" i="9"/>
  <c r="C389" i="13"/>
  <c r="C302" i="13"/>
  <c r="C339" i="9"/>
  <c r="C339" i="13"/>
  <c r="C226" i="9"/>
  <c r="C226" i="13"/>
  <c r="C180" i="9"/>
  <c r="C180" i="13"/>
  <c r="C223" i="9"/>
  <c r="C223" i="13"/>
  <c r="C310" i="9"/>
  <c r="C310" i="13"/>
  <c r="C172" i="9"/>
  <c r="C172" i="13"/>
  <c r="C358" i="9"/>
  <c r="C358" i="13"/>
  <c r="C276" i="9"/>
  <c r="C276" i="13"/>
  <c r="C206" i="9"/>
  <c r="C206" i="13"/>
  <c r="C316" i="9"/>
  <c r="C316" i="13"/>
  <c r="C235" i="9"/>
  <c r="C235" i="13"/>
  <c r="C355" i="9"/>
  <c r="C355" i="13"/>
  <c r="C282" i="9"/>
  <c r="C282" i="13"/>
  <c r="C184" i="9"/>
  <c r="C184" i="13"/>
  <c r="C306" i="9"/>
  <c r="C306" i="13"/>
  <c r="C249" i="9"/>
  <c r="C249" i="13"/>
  <c r="C174" i="9"/>
  <c r="C174" i="13"/>
  <c r="C288" i="9"/>
  <c r="C288" i="13"/>
  <c r="C222" i="9"/>
  <c r="C222" i="13"/>
  <c r="C318" i="9"/>
  <c r="C318" i="13"/>
  <c r="C230" i="9"/>
  <c r="C230" i="13"/>
  <c r="C261" i="9"/>
  <c r="C261" i="13"/>
  <c r="C376" i="9"/>
  <c r="C376" i="13"/>
  <c r="C379" i="9"/>
  <c r="C379" i="13"/>
  <c r="C340" i="9"/>
  <c r="C340" i="13"/>
  <c r="C170" i="9"/>
  <c r="C170" i="13"/>
  <c r="C232" i="9"/>
  <c r="C232" i="13"/>
  <c r="C210" i="9"/>
  <c r="C210" i="13"/>
  <c r="C182" i="9"/>
  <c r="C182" i="13"/>
  <c r="C299" i="9"/>
  <c r="C299" i="13"/>
  <c r="C227" i="9"/>
  <c r="C227" i="13"/>
  <c r="C268" i="9"/>
  <c r="C268" i="13"/>
  <c r="C193" i="9"/>
  <c r="C193" i="13"/>
  <c r="C251" i="9"/>
  <c r="C251" i="13"/>
  <c r="C216" i="9"/>
  <c r="C216" i="13"/>
  <c r="C186" i="9"/>
  <c r="C186" i="13"/>
  <c r="C252" i="9"/>
  <c r="C252" i="13"/>
  <c r="C217" i="9"/>
  <c r="C217" i="13"/>
  <c r="C374" i="9"/>
  <c r="C374" i="13"/>
  <c r="C357" i="9"/>
  <c r="C357" i="13"/>
  <c r="C181" i="9"/>
  <c r="C181" i="13"/>
  <c r="C255" i="9"/>
  <c r="C398" i="9"/>
  <c r="C398" i="13"/>
  <c r="C293" i="9"/>
  <c r="C293" i="13"/>
  <c r="C176" i="9"/>
  <c r="C176" i="13"/>
  <c r="C320" i="9"/>
  <c r="C320" i="13"/>
  <c r="C248" i="9"/>
  <c r="C248" i="13"/>
  <c r="C163" i="9"/>
  <c r="C163" i="13"/>
  <c r="C285" i="9"/>
  <c r="C245" i="9"/>
  <c r="C245" i="13"/>
  <c r="C287" i="9"/>
  <c r="C287" i="13"/>
  <c r="C271" i="9"/>
  <c r="C271" i="13"/>
  <c r="C289" i="9"/>
  <c r="C289" i="13"/>
  <c r="C171" i="9"/>
  <c r="C171" i="13"/>
  <c r="C274" i="9"/>
  <c r="C274" i="13"/>
  <c r="C278" i="9"/>
  <c r="C278" i="13"/>
  <c r="C179" i="9"/>
  <c r="C179" i="13"/>
  <c r="C234" i="9"/>
  <c r="C234" i="13"/>
  <c r="C341" i="9"/>
  <c r="C341" i="13"/>
  <c r="C361" i="9"/>
  <c r="C361" i="13"/>
  <c r="C386" i="9"/>
  <c r="C386" i="13"/>
  <c r="C311" i="9"/>
  <c r="C311" i="13"/>
  <c r="C284" i="9"/>
  <c r="C284" i="13"/>
  <c r="C231" i="9"/>
  <c r="C231" i="13"/>
  <c r="C247" i="9"/>
  <c r="C247" i="13"/>
  <c r="C262" i="9"/>
  <c r="C262" i="13"/>
  <c r="C395" i="9"/>
  <c r="C395" i="13"/>
  <c r="C335" i="9"/>
  <c r="C335" i="13"/>
  <c r="C190" i="9"/>
  <c r="C190" i="13"/>
  <c r="C211" i="9"/>
  <c r="C211" i="13"/>
  <c r="C173" i="9"/>
  <c r="C173" i="13"/>
  <c r="C269" i="9"/>
  <c r="C269" i="13"/>
  <c r="C256" i="9"/>
  <c r="C256" i="13"/>
  <c r="C162" i="9"/>
  <c r="C162" i="13"/>
  <c r="C279" i="9"/>
  <c r="C279" i="13"/>
  <c r="C399" i="9"/>
  <c r="C399" i="13"/>
  <c r="C166" i="9"/>
  <c r="C166" i="13"/>
  <c r="C240" i="9"/>
  <c r="C240" i="13"/>
  <c r="C286" i="9"/>
  <c r="C286" i="13"/>
  <c r="C196" i="9"/>
  <c r="C196" i="13"/>
  <c r="C244" i="9"/>
  <c r="C244" i="13"/>
  <c r="C369" i="9"/>
  <c r="C369" i="13"/>
  <c r="C295" i="9"/>
  <c r="C295" i="13"/>
  <c r="C195" i="9"/>
  <c r="C195" i="13"/>
  <c r="C294" i="9"/>
  <c r="C294" i="13"/>
  <c r="C220" i="9"/>
  <c r="C220" i="13"/>
  <c r="C191" i="9"/>
  <c r="C191" i="13"/>
  <c r="C160" i="9"/>
  <c r="C160" i="13"/>
  <c r="C356" i="9"/>
  <c r="C356" i="13"/>
  <c r="C218" i="9"/>
  <c r="C218" i="13"/>
  <c r="C192" i="9"/>
  <c r="C192" i="13"/>
  <c r="C265" i="9"/>
  <c r="C265" i="13"/>
  <c r="C383" i="9"/>
  <c r="C383" i="13"/>
  <c r="C168" i="9"/>
  <c r="C168" i="13"/>
  <c r="C228" i="9"/>
  <c r="C228" i="13"/>
  <c r="C263" i="9"/>
  <c r="C263" i="13"/>
  <c r="C224" i="9"/>
  <c r="C224" i="13"/>
  <c r="C382" i="9"/>
  <c r="C382" i="13"/>
  <c r="C246" i="9"/>
  <c r="C246" i="13"/>
  <c r="C201" i="9"/>
  <c r="C201" i="13"/>
  <c r="C377" i="9"/>
  <c r="C377" i="13"/>
  <c r="C203" i="9"/>
  <c r="C203" i="13"/>
  <c r="C338" i="9"/>
  <c r="C338" i="13"/>
  <c r="C301" i="9"/>
  <c r="C301" i="13"/>
  <c r="C381" i="9"/>
  <c r="C381" i="13"/>
  <c r="C375" i="9"/>
  <c r="C375" i="13"/>
  <c r="C194" i="9"/>
  <c r="C194" i="13"/>
  <c r="C321" i="9"/>
  <c r="C321" i="13"/>
  <c r="C242" i="9"/>
  <c r="C242" i="13"/>
  <c r="C202" i="9"/>
  <c r="C202" i="13"/>
  <c r="C260" i="9"/>
  <c r="C260" i="13"/>
  <c r="C208" i="9"/>
  <c r="C208" i="13"/>
  <c r="C189" i="9"/>
  <c r="C189" i="13"/>
  <c r="C175" i="9"/>
  <c r="C175" i="13"/>
  <c r="C241" i="9"/>
  <c r="C241" i="13"/>
  <c r="C236" i="9"/>
  <c r="C236" i="13"/>
  <c r="C250" i="9"/>
  <c r="C250" i="13"/>
  <c r="C214" i="9"/>
  <c r="C214" i="13"/>
  <c r="C280" i="9"/>
  <c r="C280" i="13"/>
  <c r="C304" i="9"/>
  <c r="C304" i="13"/>
  <c r="C391" i="9"/>
  <c r="C391" i="13"/>
  <c r="C259" i="9"/>
  <c r="C259" i="13"/>
  <c r="C238" i="9"/>
  <c r="C238" i="13"/>
  <c r="C215" i="9"/>
  <c r="C215" i="13"/>
  <c r="C239" i="9"/>
  <c r="C239" i="13"/>
  <c r="C257" i="9"/>
  <c r="C257" i="13"/>
  <c r="C188" i="9"/>
  <c r="C188" i="13"/>
  <c r="C370" i="9"/>
  <c r="C370" i="13"/>
  <c r="C161" i="9"/>
  <c r="C161" i="13"/>
  <c r="C177" i="9"/>
  <c r="C177" i="13"/>
  <c r="C225" i="9"/>
  <c r="C225" i="13"/>
  <c r="C291" i="9"/>
  <c r="C291" i="13"/>
  <c r="C354" i="9"/>
  <c r="C354" i="13"/>
  <c r="C296" i="9"/>
  <c r="C296" i="13"/>
  <c r="C364" i="9"/>
  <c r="C364" i="13"/>
  <c r="C264" i="9"/>
  <c r="C264" i="13"/>
  <c r="C199" i="9"/>
  <c r="C199" i="13"/>
  <c r="C187" i="9"/>
  <c r="C187" i="13"/>
  <c r="C275" i="9"/>
  <c r="C275" i="13"/>
  <c r="C183" i="9"/>
  <c r="C183" i="13"/>
  <c r="C159" i="9"/>
  <c r="C159" i="13"/>
  <c r="C213" i="9"/>
  <c r="C213" i="13"/>
  <c r="C300" i="9"/>
  <c r="C300" i="13"/>
  <c r="C385" i="9"/>
  <c r="C385" i="13"/>
  <c r="C402" i="9"/>
  <c r="C402" i="13"/>
  <c r="C200" i="9"/>
  <c r="C200" i="13"/>
  <c r="C281" i="9"/>
  <c r="C281" i="13"/>
  <c r="C387" i="9"/>
  <c r="C387" i="13"/>
  <c r="C303" i="9"/>
  <c r="C303" i="13"/>
  <c r="C229" i="9"/>
  <c r="C229" i="13"/>
  <c r="C390" i="9"/>
  <c r="C390" i="13"/>
  <c r="C363" i="9"/>
  <c r="C363" i="13"/>
  <c r="C290" i="9"/>
  <c r="C290" i="13"/>
  <c r="C219" i="9"/>
  <c r="C219" i="13"/>
  <c r="C337" i="9"/>
  <c r="C337" i="13"/>
  <c r="C167" i="9"/>
  <c r="C167" i="13"/>
  <c r="C272" i="9"/>
  <c r="C272" i="13"/>
  <c r="C378" i="9"/>
  <c r="C378" i="13"/>
  <c r="C371" i="9"/>
  <c r="C371" i="13"/>
  <c r="C273" i="9"/>
  <c r="C273" i="13"/>
  <c r="C292" i="9"/>
  <c r="C292" i="13"/>
  <c r="C384" i="9"/>
  <c r="C384" i="13"/>
  <c r="C277" i="9"/>
  <c r="C277" i="13"/>
  <c r="C164" i="9"/>
  <c r="C164" i="13"/>
  <c r="C380" i="9"/>
  <c r="C380" i="13"/>
  <c r="C373" i="9"/>
  <c r="C373" i="13"/>
  <c r="C205" i="9"/>
  <c r="C205" i="13"/>
  <c r="C267" i="9"/>
  <c r="C267" i="13"/>
  <c r="C305" i="9"/>
  <c r="C305" i="13"/>
  <c r="C185" i="9"/>
  <c r="C185" i="13"/>
  <c r="C253" i="9"/>
  <c r="C253" i="13"/>
  <c r="C388" i="9"/>
  <c r="C388" i="13"/>
  <c r="C297" i="9"/>
  <c r="C297" i="13"/>
  <c r="C212" i="9"/>
  <c r="C212" i="13"/>
  <c r="C204" i="9"/>
  <c r="C204" i="13"/>
  <c r="C266" i="9"/>
  <c r="C266" i="13"/>
  <c r="C298" i="9"/>
  <c r="C298" i="13"/>
  <c r="C401" i="9"/>
  <c r="C401" i="13"/>
  <c r="C178" i="9"/>
  <c r="C178" i="13"/>
  <c r="C233" i="9"/>
  <c r="C233" i="13"/>
  <c r="C366" i="9"/>
  <c r="C366" i="13"/>
  <c r="R254" i="3"/>
  <c r="S254" i="3" s="1"/>
  <c r="R350" i="3"/>
  <c r="S350" i="3" s="1"/>
  <c r="C255" i="10"/>
  <c r="C349" i="8"/>
  <c r="H350" i="8" s="1"/>
  <c r="R349" i="3"/>
  <c r="S349" i="3" s="1"/>
  <c r="C309" i="8"/>
  <c r="H310" i="8" s="1"/>
  <c r="H242" i="8"/>
  <c r="R324" i="3"/>
  <c r="S324" i="3" s="1"/>
  <c r="C324" i="10"/>
  <c r="C345" i="8"/>
  <c r="H346" i="8" s="1"/>
  <c r="R309" i="3"/>
  <c r="S309" i="3" s="1"/>
  <c r="C346" i="8"/>
  <c r="H205" i="8"/>
  <c r="C308" i="8"/>
  <c r="C347" i="8"/>
  <c r="C312" i="10"/>
  <c r="R330" i="3"/>
  <c r="S330" i="3" s="1"/>
  <c r="R346" i="3"/>
  <c r="S346" i="3" s="1"/>
  <c r="C312" i="8"/>
  <c r="H312" i="8" s="1"/>
  <c r="C330" i="10"/>
  <c r="H396" i="8"/>
  <c r="H208" i="8"/>
  <c r="H359" i="8"/>
  <c r="H209" i="8"/>
  <c r="H398" i="8"/>
  <c r="R328" i="3"/>
  <c r="S328" i="3" s="1"/>
  <c r="H339" i="8"/>
  <c r="R327" i="3"/>
  <c r="S327" i="3" s="1"/>
  <c r="H338" i="8"/>
  <c r="C328" i="8"/>
  <c r="H328" i="8" s="1"/>
  <c r="H386" i="8"/>
  <c r="H273" i="8"/>
  <c r="H385" i="8"/>
  <c r="S360" i="3"/>
  <c r="S393" i="3"/>
  <c r="C344" i="8"/>
  <c r="C344" i="10"/>
  <c r="C313" i="10"/>
  <c r="H336" i="8"/>
  <c r="C334" i="10"/>
  <c r="H272" i="8"/>
  <c r="C325" i="8"/>
  <c r="H325" i="8" s="1"/>
  <c r="C325" i="10"/>
  <c r="S209" i="3"/>
  <c r="S198" i="3"/>
  <c r="C315" i="10"/>
  <c r="S394" i="3"/>
  <c r="S365" i="3"/>
  <c r="C319" i="10"/>
  <c r="C353" i="8"/>
  <c r="H354" i="8" s="1"/>
  <c r="C353" i="10"/>
  <c r="C317" i="10"/>
  <c r="C327" i="10"/>
  <c r="H372" i="8"/>
  <c r="C351" i="10"/>
  <c r="R319" i="3"/>
  <c r="S319" i="3" s="1"/>
  <c r="C345" i="9"/>
  <c r="C345" i="10"/>
  <c r="C347" i="9"/>
  <c r="C347" i="10"/>
  <c r="C307" i="10"/>
  <c r="C333" i="10"/>
  <c r="C343" i="10"/>
  <c r="S207" i="3"/>
  <c r="C329" i="10"/>
  <c r="C323" i="10"/>
  <c r="H379" i="8"/>
  <c r="C326" i="8"/>
  <c r="C326" i="10"/>
  <c r="S362" i="3"/>
  <c r="S367" i="3"/>
  <c r="R332" i="3"/>
  <c r="S332" i="3" s="1"/>
  <c r="C332" i="10"/>
  <c r="C308" i="9"/>
  <c r="C308" i="10"/>
  <c r="C319" i="8"/>
  <c r="H319" i="8" s="1"/>
  <c r="C331" i="10"/>
  <c r="H298" i="8"/>
  <c r="C313" i="8"/>
  <c r="H388" i="8"/>
  <c r="C348" i="10"/>
  <c r="C352" i="8"/>
  <c r="H352" i="8" s="1"/>
  <c r="C352" i="10"/>
  <c r="C314" i="8"/>
  <c r="C314" i="10"/>
  <c r="R313" i="3"/>
  <c r="S313" i="3" s="1"/>
  <c r="C350" i="10"/>
  <c r="H362" i="8"/>
  <c r="H361" i="8"/>
  <c r="H317" i="8"/>
  <c r="H240" i="8"/>
  <c r="H282" i="8"/>
  <c r="H402" i="8"/>
  <c r="H203" i="8"/>
  <c r="R323" i="3"/>
  <c r="R343" i="3"/>
  <c r="H214" i="8"/>
  <c r="R334" i="3"/>
  <c r="R331" i="3"/>
  <c r="S331" i="3" s="1"/>
  <c r="R352" i="3"/>
  <c r="S352" i="3" s="1"/>
  <c r="R307" i="3"/>
  <c r="R317" i="3"/>
  <c r="S317" i="3" s="1"/>
  <c r="R329" i="3"/>
  <c r="R314" i="3"/>
  <c r="R333" i="3"/>
  <c r="C315" i="8"/>
  <c r="R315" i="3"/>
  <c r="R344" i="3"/>
  <c r="H300" i="8"/>
  <c r="R326" i="3"/>
  <c r="S326" i="3" s="1"/>
  <c r="R348" i="3"/>
  <c r="R353" i="3"/>
  <c r="S353" i="3" s="1"/>
  <c r="R351" i="3"/>
  <c r="S351" i="3" s="1"/>
  <c r="R325" i="3"/>
  <c r="H247" i="8"/>
  <c r="H246" i="8"/>
  <c r="C343" i="8"/>
  <c r="H228" i="8"/>
  <c r="H213" i="8"/>
  <c r="H249" i="8"/>
  <c r="H286" i="8"/>
  <c r="H259" i="8"/>
  <c r="H260" i="8"/>
  <c r="H287" i="8"/>
  <c r="H340" i="8"/>
  <c r="H297" i="8"/>
  <c r="H270" i="8"/>
  <c r="H223" i="8"/>
  <c r="H261" i="8"/>
  <c r="H276" i="8"/>
  <c r="H271" i="8"/>
  <c r="H233" i="8"/>
  <c r="H360" i="8"/>
  <c r="C307" i="8"/>
  <c r="H307" i="8" s="1"/>
  <c r="H351" i="8"/>
  <c r="H356" i="8"/>
  <c r="H381" i="8"/>
  <c r="H263" i="8"/>
  <c r="H375" i="8"/>
  <c r="H265" i="8"/>
  <c r="H238" i="8"/>
  <c r="H380" i="8"/>
  <c r="C333" i="8"/>
  <c r="H333" i="8" s="1"/>
  <c r="H331" i="8"/>
  <c r="H266" i="8"/>
  <c r="H284" i="8"/>
  <c r="H230" i="8"/>
  <c r="C334" i="8"/>
  <c r="H255" i="8"/>
  <c r="H373" i="8"/>
  <c r="H218" i="8"/>
  <c r="H370" i="8"/>
  <c r="H281" i="8"/>
  <c r="H275" i="8"/>
  <c r="H231" i="8"/>
  <c r="C348" i="8"/>
  <c r="H256" i="8"/>
  <c r="H311" i="8"/>
  <c r="H369" i="8"/>
  <c r="H382" i="8"/>
  <c r="H321" i="8"/>
  <c r="H368" i="8"/>
  <c r="H400" i="8"/>
  <c r="H377" i="8"/>
  <c r="H277" i="8"/>
  <c r="H295" i="8"/>
  <c r="H251" i="8"/>
  <c r="H401" i="8"/>
  <c r="H376" i="8"/>
  <c r="H245" i="8"/>
  <c r="H389" i="8"/>
  <c r="H217" i="8"/>
  <c r="H293" i="8"/>
  <c r="H252" i="8"/>
  <c r="C329" i="8"/>
  <c r="H357" i="8"/>
  <c r="H243" i="8"/>
  <c r="H301" i="8"/>
  <c r="H399" i="8"/>
  <c r="H318" i="8"/>
  <c r="H224" i="8"/>
  <c r="H390" i="8"/>
  <c r="H332" i="8"/>
  <c r="H342" i="8"/>
  <c r="H291" i="8"/>
  <c r="H234" i="8"/>
  <c r="H236" i="8"/>
  <c r="C323" i="8"/>
  <c r="H324" i="8" s="1"/>
  <c r="H215" i="8"/>
  <c r="H210" i="8"/>
  <c r="H274" i="8"/>
  <c r="H237" i="8"/>
  <c r="H232" i="8"/>
  <c r="H221" i="8"/>
  <c r="H363" i="8"/>
  <c r="H186" i="8"/>
  <c r="H182" i="8"/>
  <c r="H384" i="8"/>
  <c r="H226" i="8"/>
  <c r="H187" i="8"/>
  <c r="H244" i="8"/>
  <c r="H248" i="8"/>
  <c r="H165" i="8"/>
  <c r="H196" i="8"/>
  <c r="H262" i="8"/>
  <c r="H395" i="8"/>
  <c r="H294" i="8"/>
  <c r="H239" i="8"/>
  <c r="H269" i="8"/>
  <c r="H289" i="8"/>
  <c r="H250" i="8"/>
  <c r="H283" i="8"/>
  <c r="H257" i="8"/>
  <c r="H202" i="8"/>
  <c r="H204" i="8"/>
  <c r="H292" i="8"/>
  <c r="H371" i="8"/>
  <c r="H391" i="8"/>
  <c r="H171" i="8"/>
  <c r="H305" i="8"/>
  <c r="H170" i="8"/>
  <c r="H290" i="8"/>
  <c r="H341" i="8"/>
  <c r="H235" i="8"/>
  <c r="H206" i="8"/>
  <c r="H225" i="8"/>
  <c r="H166" i="8"/>
  <c r="H190" i="8"/>
  <c r="H229" i="8"/>
  <c r="H322" i="8"/>
  <c r="H280" i="8"/>
  <c r="H378" i="8"/>
  <c r="H162" i="8"/>
  <c r="H219" i="8"/>
  <c r="H227" i="8"/>
  <c r="H364" i="8"/>
  <c r="H365" i="8"/>
  <c r="H288" i="8"/>
  <c r="H285" i="8"/>
  <c r="H383" i="8"/>
  <c r="H220" i="8"/>
  <c r="H279" i="8"/>
  <c r="H193" i="8"/>
  <c r="H374" i="8"/>
  <c r="H200" i="8"/>
  <c r="H296" i="8"/>
  <c r="H264" i="8"/>
  <c r="H253" i="8"/>
  <c r="H222" i="8"/>
  <c r="H355" i="8"/>
  <c r="H258" i="8"/>
  <c r="H304" i="8"/>
  <c r="H212" i="8"/>
  <c r="H201" i="8"/>
  <c r="H358" i="8"/>
  <c r="H254" i="8"/>
  <c r="H299" i="8"/>
  <c r="H211" i="8"/>
  <c r="H387" i="8"/>
  <c r="H397" i="8"/>
  <c r="H278" i="8"/>
  <c r="H337" i="8"/>
  <c r="H306" i="8"/>
  <c r="H207" i="8"/>
  <c r="H185" i="8"/>
  <c r="H199" i="8"/>
  <c r="H178" i="8"/>
  <c r="H177" i="8"/>
  <c r="H194" i="8"/>
  <c r="H160" i="8"/>
  <c r="H189" i="8"/>
  <c r="H163" i="8"/>
  <c r="H191" i="8"/>
  <c r="H168" i="8"/>
  <c r="H172" i="8"/>
  <c r="H188" i="8"/>
  <c r="H181" i="8"/>
  <c r="H175" i="8"/>
  <c r="H173" i="8"/>
  <c r="H179" i="8"/>
  <c r="H176" i="8"/>
  <c r="H195" i="8"/>
  <c r="H164" i="8"/>
  <c r="H197" i="8"/>
  <c r="H169" i="8"/>
  <c r="H167" i="8"/>
  <c r="H180" i="8"/>
  <c r="H161" i="8"/>
  <c r="H174" i="8"/>
  <c r="H184" i="8"/>
  <c r="H183" i="8"/>
  <c r="H192" i="8"/>
  <c r="E10" i="5"/>
  <c r="E12" i="5"/>
  <c r="E17" i="5"/>
  <c r="E18" i="5"/>
  <c r="G286" i="10"/>
  <c r="G303" i="10"/>
  <c r="G285" i="9"/>
  <c r="G370" i="9"/>
  <c r="G272" i="9"/>
  <c r="G402" i="9"/>
  <c r="G228" i="9"/>
  <c r="G174" i="9"/>
  <c r="G186" i="9"/>
  <c r="G290" i="9"/>
  <c r="G263" i="9"/>
  <c r="G172" i="9"/>
  <c r="G301" i="9"/>
  <c r="G253" i="9"/>
  <c r="G219" i="9"/>
  <c r="G257" i="9"/>
  <c r="G322" i="9"/>
  <c r="G247" i="9"/>
  <c r="G173" i="9"/>
  <c r="G236" i="9"/>
  <c r="G264" i="9"/>
  <c r="G213" i="9"/>
  <c r="G164" i="9"/>
  <c r="G242" i="9"/>
  <c r="G371" i="9"/>
  <c r="G222" i="9"/>
  <c r="G358" i="9"/>
  <c r="G385" i="9"/>
  <c r="G226" i="9"/>
  <c r="G379" i="9"/>
  <c r="G383" i="9"/>
  <c r="G244" i="9"/>
  <c r="G191" i="9"/>
  <c r="G252" i="9"/>
  <c r="G241" i="9"/>
  <c r="G163" i="9"/>
  <c r="G356" i="9"/>
  <c r="G201" i="9"/>
  <c r="G161" i="9"/>
  <c r="G305" i="9"/>
  <c r="G292" i="9"/>
  <c r="G274" i="9"/>
  <c r="G294" i="9"/>
  <c r="G382" i="9"/>
  <c r="G299" i="9"/>
  <c r="G300" i="9"/>
  <c r="G285" i="13"/>
  <c r="G370" i="13"/>
  <c r="G272" i="13"/>
  <c r="G402" i="13"/>
  <c r="G228" i="13"/>
  <c r="G174" i="13"/>
  <c r="G186" i="13"/>
  <c r="G290" i="13"/>
  <c r="G263" i="13"/>
  <c r="G172" i="13"/>
  <c r="G301" i="13"/>
  <c r="G253" i="13"/>
  <c r="G219" i="13"/>
  <c r="G257" i="13"/>
  <c r="G322" i="13"/>
  <c r="G247" i="13"/>
  <c r="G173" i="13"/>
  <c r="G236" i="13"/>
  <c r="G264" i="13"/>
  <c r="G213" i="13"/>
  <c r="G164" i="13"/>
  <c r="G242" i="13"/>
  <c r="G371" i="13"/>
  <c r="G222" i="13"/>
  <c r="G358" i="13"/>
  <c r="G385" i="13"/>
  <c r="G226" i="13"/>
  <c r="G379" i="13"/>
  <c r="G383" i="13"/>
  <c r="G244" i="13"/>
  <c r="G191" i="13"/>
  <c r="G252" i="13"/>
  <c r="G241" i="13"/>
  <c r="G163" i="13"/>
  <c r="G356" i="13"/>
  <c r="G201" i="13"/>
  <c r="G161" i="13"/>
  <c r="G305" i="13"/>
  <c r="G292" i="13"/>
  <c r="G274" i="13"/>
  <c r="G294" i="13"/>
  <c r="G382" i="13"/>
  <c r="G299" i="13"/>
  <c r="G300" i="13"/>
  <c r="G338" i="9"/>
  <c r="G260" i="9"/>
  <c r="G374" i="9"/>
  <c r="G391" i="9"/>
  <c r="G182" i="9"/>
  <c r="G237" i="9"/>
  <c r="G224" i="9"/>
  <c r="G378" i="9"/>
  <c r="G234" i="9"/>
  <c r="G229" i="9"/>
  <c r="G218" i="9"/>
  <c r="G376" i="9"/>
  <c r="G400" i="9"/>
  <c r="G250" i="9"/>
  <c r="G289" i="9"/>
  <c r="G276" i="9"/>
  <c r="G286" i="9"/>
  <c r="G397" i="9"/>
  <c r="G175" i="9"/>
  <c r="G281" i="9"/>
  <c r="G288" i="9"/>
  <c r="G297" i="9"/>
  <c r="G193" i="9"/>
  <c r="G220" i="9"/>
  <c r="G170" i="9"/>
  <c r="G384" i="9"/>
  <c r="G205" i="9"/>
  <c r="G377" i="9"/>
  <c r="G204" i="9"/>
  <c r="G177" i="9"/>
  <c r="G216" i="9"/>
  <c r="G261" i="9"/>
  <c r="G259" i="9"/>
  <c r="G179" i="9"/>
  <c r="G298" i="9"/>
  <c r="G189" i="9"/>
  <c r="G215" i="9"/>
  <c r="G202" i="9"/>
  <c r="G231" i="9"/>
  <c r="G221" i="9"/>
  <c r="G380" i="9"/>
  <c r="G386" i="9"/>
  <c r="G375" i="9"/>
  <c r="G187" i="9"/>
  <c r="G214" i="9"/>
  <c r="G338" i="13"/>
  <c r="G260" i="13"/>
  <c r="G374" i="13"/>
  <c r="G391" i="13"/>
  <c r="G182" i="13"/>
  <c r="G237" i="13"/>
  <c r="G224" i="13"/>
  <c r="G378" i="13"/>
  <c r="G234" i="13"/>
  <c r="G229" i="13"/>
  <c r="G218" i="13"/>
  <c r="G376" i="13"/>
  <c r="G400" i="13"/>
  <c r="G250" i="13"/>
  <c r="G289" i="13"/>
  <c r="G276" i="13"/>
  <c r="G286" i="13"/>
  <c r="G397" i="13"/>
  <c r="G175" i="13"/>
  <c r="G281" i="13"/>
  <c r="G288" i="13"/>
  <c r="G297" i="13"/>
  <c r="G193" i="13"/>
  <c r="G220" i="13"/>
  <c r="G170" i="13"/>
  <c r="G384" i="13"/>
  <c r="G205" i="13"/>
  <c r="G377" i="13"/>
  <c r="G204" i="13"/>
  <c r="G177" i="13"/>
  <c r="G216" i="13"/>
  <c r="G261" i="13"/>
  <c r="G259" i="13"/>
  <c r="G179" i="13"/>
  <c r="G298" i="13"/>
  <c r="G189" i="13"/>
  <c r="G215" i="13"/>
  <c r="G202" i="13"/>
  <c r="G231" i="13"/>
  <c r="G221" i="13"/>
  <c r="G380" i="13"/>
  <c r="G386" i="13"/>
  <c r="G375" i="13"/>
  <c r="G187" i="13"/>
  <c r="G214" i="13"/>
  <c r="G398" i="9"/>
  <c r="G167" i="9"/>
  <c r="G245" i="9"/>
  <c r="G304" i="9"/>
  <c r="G225" i="9"/>
  <c r="G278" i="9"/>
  <c r="G357" i="9"/>
  <c r="G251" i="9"/>
  <c r="G381" i="9"/>
  <c r="G212" i="9"/>
  <c r="G270" i="9"/>
  <c r="G188" i="9"/>
  <c r="G359" i="9"/>
  <c r="G295" i="9"/>
  <c r="G165" i="9"/>
  <c r="G273" i="9"/>
  <c r="G280" i="9"/>
  <c r="G233" i="9"/>
  <c r="G337" i="9"/>
  <c r="G271" i="9"/>
  <c r="G401" i="9"/>
  <c r="G197" i="9"/>
  <c r="H197" i="9" s="1"/>
  <c r="G194" i="9"/>
  <c r="G230" i="9"/>
  <c r="G248" i="9"/>
  <c r="G340" i="9"/>
  <c r="G196" i="9"/>
  <c r="G262" i="9"/>
  <c r="G243" i="9"/>
  <c r="G282" i="9"/>
  <c r="G240" i="9"/>
  <c r="G190" i="9"/>
  <c r="G227" i="9"/>
  <c r="G277" i="9"/>
  <c r="G302" i="9"/>
  <c r="G283" i="9"/>
  <c r="G392" i="9"/>
  <c r="G339" i="9"/>
  <c r="G373" i="9"/>
  <c r="G279" i="9"/>
  <c r="G206" i="9"/>
  <c r="G180" i="9"/>
  <c r="G398" i="13"/>
  <c r="G167" i="13"/>
  <c r="G245" i="13"/>
  <c r="G304" i="13"/>
  <c r="G225" i="13"/>
  <c r="G278" i="13"/>
  <c r="G357" i="13"/>
  <c r="G251" i="13"/>
  <c r="G381" i="13"/>
  <c r="G212" i="13"/>
  <c r="G270" i="13"/>
  <c r="G188" i="13"/>
  <c r="G359" i="13"/>
  <c r="G295" i="13"/>
  <c r="G165" i="13"/>
  <c r="G273" i="13"/>
  <c r="G280" i="13"/>
  <c r="G233" i="13"/>
  <c r="G337" i="13"/>
  <c r="G271" i="13"/>
  <c r="G401" i="13"/>
  <c r="G197" i="13"/>
  <c r="G194" i="13"/>
  <c r="G230" i="13"/>
  <c r="G248" i="13"/>
  <c r="G340" i="13"/>
  <c r="G196" i="13"/>
  <c r="G262" i="13"/>
  <c r="G243" i="13"/>
  <c r="G282" i="13"/>
  <c r="G240" i="13"/>
  <c r="G190" i="13"/>
  <c r="G227" i="13"/>
  <c r="G277" i="13"/>
  <c r="G302" i="13"/>
  <c r="G283" i="13"/>
  <c r="G392" i="13"/>
  <c r="G339" i="13"/>
  <c r="G373" i="13"/>
  <c r="G279" i="13"/>
  <c r="G206" i="13"/>
  <c r="G180" i="13"/>
  <c r="G399" i="9"/>
  <c r="G223" i="9"/>
  <c r="G239" i="9"/>
  <c r="G171" i="9"/>
  <c r="G341" i="9"/>
  <c r="G312" i="9"/>
  <c r="G284" i="9"/>
  <c r="G176" i="9"/>
  <c r="G232" i="9"/>
  <c r="G342" i="9"/>
  <c r="G184" i="9"/>
  <c r="G195" i="9"/>
  <c r="G183" i="9"/>
  <c r="G178" i="9"/>
  <c r="G287" i="9"/>
  <c r="G291" i="9"/>
  <c r="G181" i="9"/>
  <c r="G388" i="9"/>
  <c r="G249" i="9"/>
  <c r="G192" i="9"/>
  <c r="G258" i="9"/>
  <c r="G168" i="9"/>
  <c r="G246" i="9"/>
  <c r="G296" i="9"/>
  <c r="G162" i="9"/>
  <c r="G267" i="9"/>
  <c r="G265" i="9"/>
  <c r="G203" i="9"/>
  <c r="G303" i="9"/>
  <c r="G238" i="9"/>
  <c r="G306" i="9"/>
  <c r="G217" i="9"/>
  <c r="G372" i="9"/>
  <c r="G293" i="9"/>
  <c r="G266" i="9"/>
  <c r="G185" i="9"/>
  <c r="G387" i="9"/>
  <c r="G389" i="9"/>
  <c r="G169" i="9"/>
  <c r="G275" i="9"/>
  <c r="G166" i="9"/>
  <c r="G269" i="9"/>
  <c r="G390" i="9"/>
  <c r="G268" i="9"/>
  <c r="G235" i="9"/>
  <c r="G399" i="13"/>
  <c r="G223" i="13"/>
  <c r="G239" i="13"/>
  <c r="G171" i="13"/>
  <c r="G341" i="13"/>
  <c r="G312" i="13"/>
  <c r="G284" i="13"/>
  <c r="H284" i="13" s="1"/>
  <c r="G176" i="13"/>
  <c r="G232" i="13"/>
  <c r="G184" i="13"/>
  <c r="G195" i="13"/>
  <c r="G183" i="13"/>
  <c r="G178" i="13"/>
  <c r="H178" i="13" s="1"/>
  <c r="G287" i="13"/>
  <c r="H287" i="13" s="1"/>
  <c r="G291" i="13"/>
  <c r="G181" i="13"/>
  <c r="G388" i="13"/>
  <c r="G249" i="13"/>
  <c r="G192" i="13"/>
  <c r="G258" i="13"/>
  <c r="G168" i="13"/>
  <c r="G246" i="13"/>
  <c r="G296" i="13"/>
  <c r="G162" i="13"/>
  <c r="G267" i="13"/>
  <c r="G265" i="13"/>
  <c r="G203" i="13"/>
  <c r="G303" i="13"/>
  <c r="H303" i="13" s="1"/>
  <c r="G238" i="13"/>
  <c r="G306" i="13"/>
  <c r="G217" i="13"/>
  <c r="G372" i="13"/>
  <c r="G293" i="13"/>
  <c r="G266" i="13"/>
  <c r="G185" i="13"/>
  <c r="G387" i="13"/>
  <c r="G389" i="13"/>
  <c r="H389" i="13" s="1"/>
  <c r="G169" i="13"/>
  <c r="G275" i="13"/>
  <c r="G166" i="13"/>
  <c r="G269" i="13"/>
  <c r="G390" i="13"/>
  <c r="G268" i="13"/>
  <c r="H268" i="13" s="1"/>
  <c r="G235" i="13"/>
  <c r="H235" i="9"/>
  <c r="H175" i="10"/>
  <c r="H196" i="10"/>
  <c r="H191" i="9"/>
  <c r="H248" i="9"/>
  <c r="H385" i="10"/>
  <c r="H235" i="10"/>
  <c r="H341" i="10"/>
  <c r="H224" i="9"/>
  <c r="H296" i="9"/>
  <c r="H172" i="9"/>
  <c r="H219" i="9"/>
  <c r="H382" i="10"/>
  <c r="H224" i="10"/>
  <c r="H301" i="10"/>
  <c r="H379" i="10"/>
  <c r="H240" i="9"/>
  <c r="H399" i="10"/>
  <c r="H301" i="9"/>
  <c r="H373" i="9"/>
  <c r="H173" i="9"/>
  <c r="H228" i="10"/>
  <c r="H179" i="10"/>
  <c r="H189" i="10"/>
  <c r="H311" i="10"/>
  <c r="H392" i="10"/>
  <c r="H278" i="9"/>
  <c r="H259" i="9"/>
  <c r="H201" i="9"/>
  <c r="H365" i="10"/>
  <c r="H253" i="10"/>
  <c r="H282" i="10"/>
  <c r="H185" i="9"/>
  <c r="H182" i="9"/>
  <c r="H174" i="9"/>
  <c r="H241" i="9"/>
  <c r="H261" i="9"/>
  <c r="H266" i="10"/>
  <c r="H302" i="10"/>
  <c r="H322" i="10"/>
  <c r="H265" i="9"/>
  <c r="H179" i="9"/>
  <c r="H377" i="10"/>
  <c r="H234" i="10"/>
  <c r="H186" i="10"/>
  <c r="G312" i="10"/>
  <c r="G330" i="10"/>
  <c r="G323" i="10"/>
  <c r="G310" i="10"/>
  <c r="G329" i="10"/>
  <c r="H203" i="9"/>
  <c r="H226" i="10"/>
  <c r="H176" i="10"/>
  <c r="H168" i="9"/>
  <c r="H234" i="9"/>
  <c r="H219" i="10"/>
  <c r="H389" i="10"/>
  <c r="H162" i="10"/>
  <c r="H193" i="9"/>
  <c r="H183" i="9"/>
  <c r="H184" i="9"/>
  <c r="H386" i="9"/>
  <c r="H240" i="10"/>
  <c r="H163" i="10"/>
  <c r="H366" i="10"/>
  <c r="H294" i="9"/>
  <c r="H202" i="9"/>
  <c r="H389" i="9"/>
  <c r="H229" i="9"/>
  <c r="H212" i="9"/>
  <c r="H270" i="9"/>
  <c r="H381" i="10"/>
  <c r="H202" i="10"/>
  <c r="H209" i="10"/>
  <c r="H190" i="10"/>
  <c r="H201" i="10"/>
  <c r="H177" i="9"/>
  <c r="H247" i="9"/>
  <c r="H290" i="10"/>
  <c r="H274" i="10"/>
  <c r="H225" i="10"/>
  <c r="H199" i="10"/>
  <c r="H279" i="9"/>
  <c r="H238" i="9"/>
  <c r="H170" i="10"/>
  <c r="H281" i="10"/>
  <c r="H304" i="10"/>
  <c r="H239" i="9"/>
  <c r="H181" i="9"/>
  <c r="H288" i="9"/>
  <c r="H236" i="9"/>
  <c r="H371" i="10"/>
  <c r="H342" i="10"/>
  <c r="H168" i="10"/>
  <c r="G314" i="10"/>
  <c r="G331" i="10"/>
  <c r="G324" i="10"/>
  <c r="G354" i="10"/>
  <c r="G308" i="10"/>
  <c r="H250" i="9"/>
  <c r="H243" i="9"/>
  <c r="H297" i="10"/>
  <c r="H338" i="9"/>
  <c r="H164" i="9"/>
  <c r="H214" i="10"/>
  <c r="H340" i="10"/>
  <c r="H364" i="10"/>
  <c r="H251" i="10"/>
  <c r="H237" i="9"/>
  <c r="H304" i="9"/>
  <c r="H376" i="9"/>
  <c r="H388" i="10"/>
  <c r="H291" i="10"/>
  <c r="H357" i="10"/>
  <c r="H289" i="9"/>
  <c r="H358" i="9"/>
  <c r="H260" i="9"/>
  <c r="H216" i="9"/>
  <c r="H273" i="10"/>
  <c r="H236" i="10"/>
  <c r="H187" i="10"/>
  <c r="H370" i="10"/>
  <c r="H288" i="10"/>
  <c r="H270" i="10"/>
  <c r="H356" i="9"/>
  <c r="H187" i="9"/>
  <c r="H359" i="9"/>
  <c r="H264" i="10"/>
  <c r="H246" i="10"/>
  <c r="H363" i="10"/>
  <c r="H339" i="10"/>
  <c r="H269" i="10"/>
  <c r="H295" i="9"/>
  <c r="H225" i="9"/>
  <c r="H213" i="9"/>
  <c r="H212" i="10"/>
  <c r="H396" i="10"/>
  <c r="H286" i="10"/>
  <c r="H230" i="9"/>
  <c r="H399" i="9"/>
  <c r="H215" i="9"/>
  <c r="H305" i="10"/>
  <c r="H247" i="10"/>
  <c r="H206" i="10"/>
  <c r="G336" i="10"/>
  <c r="G334" i="10"/>
  <c r="G325" i="10"/>
  <c r="G332" i="10"/>
  <c r="G307" i="10"/>
  <c r="H401" i="9"/>
  <c r="H383" i="9"/>
  <c r="H169" i="9"/>
  <c r="H303" i="9"/>
  <c r="H388" i="9"/>
  <c r="H265" i="10"/>
  <c r="H401" i="10"/>
  <c r="H222" i="10"/>
  <c r="H369" i="10"/>
  <c r="H284" i="10"/>
  <c r="H196" i="9"/>
  <c r="H370" i="9"/>
  <c r="H397" i="9"/>
  <c r="H237" i="10"/>
  <c r="H296" i="10"/>
  <c r="H211" i="10"/>
  <c r="H379" i="9"/>
  <c r="H231" i="9"/>
  <c r="H306" i="9"/>
  <c r="H189" i="9"/>
  <c r="H275" i="9"/>
  <c r="H267" i="10"/>
  <c r="H164" i="10"/>
  <c r="H383" i="10"/>
  <c r="H222" i="9"/>
  <c r="H292" i="10"/>
  <c r="H398" i="9"/>
  <c r="H371" i="9"/>
  <c r="H299" i="9"/>
  <c r="H386" i="10"/>
  <c r="H375" i="10"/>
  <c r="H390" i="10"/>
  <c r="H293" i="10"/>
  <c r="H221" i="10"/>
  <c r="H218" i="9"/>
  <c r="H392" i="9"/>
  <c r="H384" i="10"/>
  <c r="H184" i="10"/>
  <c r="H277" i="10"/>
  <c r="H208" i="10"/>
  <c r="H306" i="10"/>
  <c r="H195" i="9"/>
  <c r="H291" i="9"/>
  <c r="H170" i="9"/>
  <c r="H395" i="10"/>
  <c r="H198" i="10"/>
  <c r="H204" i="10"/>
  <c r="G351" i="10"/>
  <c r="G350" i="10"/>
  <c r="G256" i="10"/>
  <c r="G318" i="10"/>
  <c r="G309" i="10"/>
  <c r="H258" i="9"/>
  <c r="H257" i="9"/>
  <c r="H290" i="9"/>
  <c r="H233" i="9"/>
  <c r="H243" i="10"/>
  <c r="H210" i="10"/>
  <c r="H276" i="10"/>
  <c r="H249" i="10"/>
  <c r="H361" i="10"/>
  <c r="H373" i="10"/>
  <c r="H342" i="9"/>
  <c r="H264" i="9"/>
  <c r="H271" i="9"/>
  <c r="H188" i="10"/>
  <c r="H359" i="10"/>
  <c r="H259" i="10"/>
  <c r="H200" i="10"/>
  <c r="H232" i="10"/>
  <c r="H245" i="9"/>
  <c r="H391" i="9"/>
  <c r="H284" i="9"/>
  <c r="H378" i="10"/>
  <c r="H203" i="10"/>
  <c r="H275" i="10"/>
  <c r="H375" i="9"/>
  <c r="H374" i="9"/>
  <c r="H205" i="9"/>
  <c r="H268" i="9"/>
  <c r="H181" i="10"/>
  <c r="H169" i="10"/>
  <c r="H374" i="10"/>
  <c r="H242" i="10"/>
  <c r="H360" i="10"/>
  <c r="H171" i="9"/>
  <c r="H273" i="9"/>
  <c r="H221" i="9"/>
  <c r="H254" i="10"/>
  <c r="H195" i="10"/>
  <c r="H279" i="10"/>
  <c r="H161" i="10"/>
  <c r="H248" i="10"/>
  <c r="H192" i="9"/>
  <c r="H217" i="9"/>
  <c r="H262" i="9"/>
  <c r="H185" i="10"/>
  <c r="H238" i="10"/>
  <c r="H271" i="10"/>
  <c r="G352" i="10"/>
  <c r="G344" i="10"/>
  <c r="G255" i="10"/>
  <c r="G319" i="10"/>
  <c r="G328" i="10"/>
  <c r="H250" i="10"/>
  <c r="H178" i="9"/>
  <c r="H282" i="9"/>
  <c r="H163" i="9"/>
  <c r="H283" i="9"/>
  <c r="H283" i="10"/>
  <c r="H372" i="10"/>
  <c r="H233" i="10"/>
  <c r="H166" i="9"/>
  <c r="H393" i="10"/>
  <c r="H260" i="10"/>
  <c r="H228" i="9"/>
  <c r="H272" i="9"/>
  <c r="H165" i="9"/>
  <c r="H338" i="10"/>
  <c r="H394" i="10"/>
  <c r="H167" i="10"/>
  <c r="H362" i="10"/>
  <c r="H278" i="10"/>
  <c r="H244" i="9"/>
  <c r="H161" i="9"/>
  <c r="H377" i="9"/>
  <c r="H239" i="10"/>
  <c r="H191" i="10"/>
  <c r="H262" i="10"/>
  <c r="H277" i="9"/>
  <c r="H302" i="9"/>
  <c r="H204" i="9"/>
  <c r="H162" i="9"/>
  <c r="H287" i="10"/>
  <c r="H244" i="10"/>
  <c r="H220" i="10"/>
  <c r="H220" i="9"/>
  <c r="H293" i="9"/>
  <c r="H381" i="9"/>
  <c r="H267" i="9"/>
  <c r="H322" i="9"/>
  <c r="H337" i="10"/>
  <c r="H207" i="10"/>
  <c r="H400" i="10"/>
  <c r="H172" i="10"/>
  <c r="H402" i="10"/>
  <c r="H300" i="9"/>
  <c r="H292" i="9"/>
  <c r="H190" i="9"/>
  <c r="H177" i="10"/>
  <c r="H285" i="10"/>
  <c r="H231" i="10"/>
  <c r="G326" i="10"/>
  <c r="G343" i="10"/>
  <c r="G257" i="10"/>
  <c r="G348" i="10"/>
  <c r="G333" i="10"/>
  <c r="H272" i="10"/>
  <c r="H227" i="9"/>
  <c r="H252" i="9"/>
  <c r="H280" i="9"/>
  <c r="H246" i="9"/>
  <c r="H261" i="10"/>
  <c r="H227" i="10"/>
  <c r="H218" i="10"/>
  <c r="H186" i="9"/>
  <c r="H223" i="9"/>
  <c r="H215" i="10"/>
  <c r="H402" i="9"/>
  <c r="H380" i="9"/>
  <c r="H372" i="9"/>
  <c r="H298" i="10"/>
  <c r="H245" i="10"/>
  <c r="H252" i="10"/>
  <c r="H299" i="10"/>
  <c r="H368" i="10"/>
  <c r="H341" i="9"/>
  <c r="H166" i="10"/>
  <c r="H174" i="10"/>
  <c r="H173" i="10"/>
  <c r="H232" i="9"/>
  <c r="H357" i="9"/>
  <c r="H276" i="9"/>
  <c r="H337" i="9"/>
  <c r="H176" i="9"/>
  <c r="H216" i="10"/>
  <c r="H192" i="10"/>
  <c r="H367" i="10"/>
  <c r="H180" i="9"/>
  <c r="H214" i="9"/>
  <c r="H339" i="9"/>
  <c r="H390" i="9"/>
  <c r="H266" i="9"/>
  <c r="H312" i="9"/>
  <c r="H205" i="10"/>
  <c r="H356" i="10"/>
  <c r="H194" i="10"/>
  <c r="H295" i="10"/>
  <c r="H285" i="9"/>
  <c r="H281" i="9"/>
  <c r="H305" i="9"/>
  <c r="H269" i="9"/>
  <c r="H280" i="10"/>
  <c r="H165" i="10"/>
  <c r="H213" i="10"/>
  <c r="G320" i="10"/>
  <c r="G345" i="10"/>
  <c r="G327" i="10"/>
  <c r="G349" i="10"/>
  <c r="G316" i="10"/>
  <c r="H223" i="10"/>
  <c r="H182" i="10"/>
  <c r="H286" i="9"/>
  <c r="H188" i="9"/>
  <c r="H340" i="9"/>
  <c r="H230" i="10"/>
  <c r="H241" i="10"/>
  <c r="H197" i="10"/>
  <c r="H384" i="9"/>
  <c r="H385" i="9"/>
  <c r="H400" i="9"/>
  <c r="H194" i="9"/>
  <c r="H297" i="9"/>
  <c r="H251" i="9"/>
  <c r="H229" i="10"/>
  <c r="H303" i="10"/>
  <c r="H380" i="10"/>
  <c r="H358" i="10"/>
  <c r="H178" i="10"/>
  <c r="H263" i="9"/>
  <c r="H378" i="9"/>
  <c r="H193" i="10"/>
  <c r="H397" i="10"/>
  <c r="H258" i="10"/>
  <c r="H289" i="10"/>
  <c r="H294" i="10"/>
  <c r="H249" i="9"/>
  <c r="H175" i="9"/>
  <c r="H382" i="9"/>
  <c r="H217" i="10"/>
  <c r="H391" i="10"/>
  <c r="H171" i="10"/>
  <c r="H387" i="9"/>
  <c r="H253" i="9"/>
  <c r="H206" i="9"/>
  <c r="H167" i="9"/>
  <c r="H287" i="9"/>
  <c r="H263" i="10"/>
  <c r="H180" i="10"/>
  <c r="H398" i="10"/>
  <c r="H274" i="9"/>
  <c r="H300" i="10"/>
  <c r="H226" i="9"/>
  <c r="H242" i="9"/>
  <c r="H298" i="9"/>
  <c r="H268" i="10"/>
  <c r="H183" i="10"/>
  <c r="H376" i="10"/>
  <c r="H387" i="10"/>
  <c r="G313" i="10"/>
  <c r="G321" i="10"/>
  <c r="G347" i="10"/>
  <c r="G355" i="10"/>
  <c r="G346" i="10"/>
  <c r="G315" i="10"/>
  <c r="G317" i="10"/>
  <c r="G335" i="10"/>
  <c r="G353" i="10"/>
  <c r="H301" i="13"/>
  <c r="H294" i="13"/>
  <c r="H244" i="13"/>
  <c r="H237" i="13"/>
  <c r="H385" i="13"/>
  <c r="H378" i="13"/>
  <c r="H241" i="13"/>
  <c r="H234" i="13"/>
  <c r="H236" i="13"/>
  <c r="H229" i="13"/>
  <c r="H383" i="13"/>
  <c r="H250" i="13"/>
  <c r="H292" i="13"/>
  <c r="H286" i="13"/>
  <c r="H182" i="13"/>
  <c r="H175" i="13"/>
  <c r="H226" i="13"/>
  <c r="H220" i="13"/>
  <c r="H391" i="13"/>
  <c r="H384" i="13"/>
  <c r="H186" i="13"/>
  <c r="H179" i="13"/>
  <c r="H305" i="13"/>
  <c r="H298" i="13"/>
  <c r="H222" i="13"/>
  <c r="H228" i="13"/>
  <c r="H221" i="13"/>
  <c r="H382" i="13"/>
  <c r="H193" i="13"/>
  <c r="H187" i="13"/>
  <c r="H174" i="13"/>
  <c r="H252" i="13"/>
  <c r="H245" i="13"/>
  <c r="H231" i="13"/>
  <c r="H225" i="13"/>
  <c r="H285" i="13"/>
  <c r="H278" i="13"/>
  <c r="H386" i="13"/>
  <c r="H381" i="13"/>
  <c r="H219" i="13"/>
  <c r="H170" i="13"/>
  <c r="H172" i="13"/>
  <c r="H197" i="13"/>
  <c r="H194" i="13"/>
  <c r="H248" i="13"/>
  <c r="H243" i="13"/>
  <c r="H288" i="13"/>
  <c r="H289" i="13"/>
  <c r="H282" i="13"/>
  <c r="H247" i="13"/>
  <c r="H240" i="13"/>
  <c r="H196" i="13"/>
  <c r="H190" i="13"/>
  <c r="H233" i="13"/>
  <c r="H227" i="13"/>
  <c r="H304" i="13"/>
  <c r="H302" i="13"/>
  <c r="H290" i="13"/>
  <c r="H283" i="13"/>
  <c r="H392" i="13"/>
  <c r="H380" i="13"/>
  <c r="H230" i="13"/>
  <c r="H223" i="13"/>
  <c r="H177" i="13"/>
  <c r="H171" i="13"/>
  <c r="H180" i="13"/>
  <c r="H176" i="13"/>
  <c r="H239" i="13"/>
  <c r="H232" i="13"/>
  <c r="H191" i="13"/>
  <c r="H184" i="13"/>
  <c r="H195" i="13"/>
  <c r="H189" i="13"/>
  <c r="H183" i="13"/>
  <c r="H295" i="13"/>
  <c r="H297" i="13"/>
  <c r="H291" i="13"/>
  <c r="H188" i="13"/>
  <c r="H181" i="13"/>
  <c r="H264" i="13"/>
  <c r="H249" i="13"/>
  <c r="H251" i="13"/>
  <c r="H253" i="13"/>
  <c r="H246" i="13"/>
  <c r="H168" i="13"/>
  <c r="H274" i="13"/>
  <c r="H267" i="13"/>
  <c r="H271" i="13"/>
  <c r="H270" i="13"/>
  <c r="H272" i="13"/>
  <c r="H265" i="13"/>
  <c r="H306" i="13"/>
  <c r="H224" i="13"/>
  <c r="H377" i="13"/>
  <c r="H379" i="13"/>
  <c r="H296" i="13"/>
  <c r="H300" i="13"/>
  <c r="H299" i="13"/>
  <c r="H293" i="13"/>
  <c r="H273" i="13"/>
  <c r="H266" i="13"/>
  <c r="H192" i="13"/>
  <c r="H185" i="13"/>
  <c r="H388" i="13"/>
  <c r="H387" i="13"/>
  <c r="H279" i="13"/>
  <c r="H277" i="13"/>
  <c r="H280" i="13"/>
  <c r="H281" i="13"/>
  <c r="H275" i="13"/>
  <c r="H169" i="13"/>
  <c r="H173" i="13"/>
  <c r="H276" i="13"/>
  <c r="H269" i="13"/>
  <c r="H390" i="13"/>
  <c r="H238" i="13"/>
  <c r="H242" i="13"/>
  <c r="H235" i="13"/>
  <c r="J9" i="14" l="1"/>
  <c r="L8" i="14"/>
  <c r="O8" i="14" s="1"/>
  <c r="P6" i="14"/>
  <c r="Q6" i="14" s="1"/>
  <c r="N7" i="14"/>
  <c r="U7" i="14"/>
  <c r="T8" i="14"/>
  <c r="H343" i="8"/>
  <c r="C342" i="13"/>
  <c r="H320" i="8"/>
  <c r="H302" i="8"/>
  <c r="H309" i="8"/>
  <c r="K235" i="13"/>
  <c r="K268" i="13"/>
  <c r="K390" i="13"/>
  <c r="K269" i="13"/>
  <c r="K275" i="13"/>
  <c r="K169" i="13"/>
  <c r="K389" i="13"/>
  <c r="K387" i="13"/>
  <c r="K185" i="13"/>
  <c r="K266" i="13"/>
  <c r="K293" i="13"/>
  <c r="K306" i="13"/>
  <c r="K238" i="13"/>
  <c r="K303" i="13"/>
  <c r="K265" i="13"/>
  <c r="K267" i="13"/>
  <c r="K296" i="13"/>
  <c r="K246" i="13"/>
  <c r="K192" i="13"/>
  <c r="K249" i="13"/>
  <c r="K388" i="13"/>
  <c r="K181" i="13"/>
  <c r="K291" i="13"/>
  <c r="K287" i="13"/>
  <c r="K178" i="13"/>
  <c r="K183" i="13"/>
  <c r="K195" i="13"/>
  <c r="K184" i="13"/>
  <c r="K232" i="13"/>
  <c r="K176" i="13"/>
  <c r="K284" i="13"/>
  <c r="K171" i="13"/>
  <c r="K239" i="13"/>
  <c r="K223" i="13"/>
  <c r="K180" i="13"/>
  <c r="K279" i="13"/>
  <c r="K392" i="13"/>
  <c r="K283" i="13"/>
  <c r="K302" i="13"/>
  <c r="K277" i="13"/>
  <c r="K227" i="13"/>
  <c r="K190" i="13"/>
  <c r="K240" i="13"/>
  <c r="K282" i="13"/>
  <c r="K243" i="13"/>
  <c r="K196" i="13"/>
  <c r="K248" i="13"/>
  <c r="K230" i="13"/>
  <c r="K194" i="13"/>
  <c r="K197" i="13"/>
  <c r="K271" i="13"/>
  <c r="K233" i="13"/>
  <c r="K280" i="13"/>
  <c r="K273" i="13"/>
  <c r="K295" i="13"/>
  <c r="K188" i="13"/>
  <c r="K270" i="13"/>
  <c r="K381" i="13"/>
  <c r="K251" i="13"/>
  <c r="K278" i="13"/>
  <c r="K225" i="13"/>
  <c r="K304" i="13"/>
  <c r="K245" i="13"/>
  <c r="K187" i="13"/>
  <c r="K386" i="13"/>
  <c r="K380" i="13"/>
  <c r="K221" i="13"/>
  <c r="K231" i="13"/>
  <c r="K189" i="13"/>
  <c r="K298" i="13"/>
  <c r="K179" i="13"/>
  <c r="K177" i="13"/>
  <c r="K384" i="13"/>
  <c r="K170" i="13"/>
  <c r="K220" i="13"/>
  <c r="K193" i="13"/>
  <c r="K297" i="13"/>
  <c r="K288" i="13"/>
  <c r="K281" i="13"/>
  <c r="K175" i="13"/>
  <c r="K286" i="13"/>
  <c r="K276" i="13"/>
  <c r="K289" i="13"/>
  <c r="K250" i="13"/>
  <c r="K229" i="13"/>
  <c r="K234" i="13"/>
  <c r="K378" i="13"/>
  <c r="K224" i="13"/>
  <c r="K237" i="13"/>
  <c r="K182" i="13"/>
  <c r="K391" i="13"/>
  <c r="K300" i="13"/>
  <c r="K299" i="13"/>
  <c r="K382" i="13"/>
  <c r="K294" i="13"/>
  <c r="K274" i="13"/>
  <c r="K292" i="13"/>
  <c r="K305" i="13"/>
  <c r="K241" i="13"/>
  <c r="K252" i="13"/>
  <c r="K191" i="13"/>
  <c r="K244" i="13"/>
  <c r="K383" i="13"/>
  <c r="K379" i="13"/>
  <c r="K226" i="13"/>
  <c r="K385" i="13"/>
  <c r="K222" i="13"/>
  <c r="K242" i="13"/>
  <c r="K236" i="13"/>
  <c r="K173" i="13"/>
  <c r="K247" i="13"/>
  <c r="K253" i="13"/>
  <c r="K301" i="13"/>
  <c r="K172" i="13"/>
  <c r="K290" i="13"/>
  <c r="K186" i="13"/>
  <c r="K174" i="13"/>
  <c r="K228" i="13"/>
  <c r="K272" i="13"/>
  <c r="K285" i="13"/>
  <c r="C353" i="9"/>
  <c r="C353" i="13"/>
  <c r="C330" i="9"/>
  <c r="C330" i="13"/>
  <c r="C254" i="9"/>
  <c r="C254" i="13"/>
  <c r="C332" i="9"/>
  <c r="C332" i="13"/>
  <c r="C207" i="9"/>
  <c r="C207" i="13"/>
  <c r="C319" i="9"/>
  <c r="C319" i="13"/>
  <c r="C365" i="9"/>
  <c r="C365" i="13"/>
  <c r="C324" i="9"/>
  <c r="C324" i="13"/>
  <c r="C326" i="9"/>
  <c r="C326" i="13"/>
  <c r="C317" i="9"/>
  <c r="C317" i="13"/>
  <c r="C367" i="9"/>
  <c r="C367" i="13"/>
  <c r="C394" i="9"/>
  <c r="C394" i="13"/>
  <c r="C313" i="9"/>
  <c r="C313" i="13"/>
  <c r="C362" i="9"/>
  <c r="C362" i="13"/>
  <c r="C352" i="9"/>
  <c r="C352" i="13"/>
  <c r="C198" i="9"/>
  <c r="C198" i="13"/>
  <c r="C349" i="9"/>
  <c r="C349" i="13"/>
  <c r="C331" i="9"/>
  <c r="C331" i="13"/>
  <c r="C209" i="9"/>
  <c r="C209" i="13"/>
  <c r="C327" i="9"/>
  <c r="C327" i="13"/>
  <c r="C393" i="9"/>
  <c r="C393" i="13"/>
  <c r="C309" i="9"/>
  <c r="C309" i="13"/>
  <c r="C351" i="9"/>
  <c r="C351" i="13"/>
  <c r="C360" i="9"/>
  <c r="C360" i="13"/>
  <c r="C328" i="9"/>
  <c r="C328" i="13"/>
  <c r="C346" i="9"/>
  <c r="C346" i="13"/>
  <c r="C350" i="9"/>
  <c r="C350" i="13"/>
  <c r="K387" i="10"/>
  <c r="K376" i="10"/>
  <c r="K183" i="10"/>
  <c r="K268" i="10"/>
  <c r="K298" i="9"/>
  <c r="K242" i="9"/>
  <c r="K226" i="9"/>
  <c r="K300" i="10"/>
  <c r="K274" i="9"/>
  <c r="K398" i="10"/>
  <c r="K180" i="10"/>
  <c r="K263" i="10"/>
  <c r="K287" i="9"/>
  <c r="K167" i="9"/>
  <c r="K206" i="9"/>
  <c r="K253" i="9"/>
  <c r="K387" i="9"/>
  <c r="K171" i="10"/>
  <c r="K391" i="10"/>
  <c r="K217" i="10"/>
  <c r="K382" i="9"/>
  <c r="K175" i="9"/>
  <c r="K249" i="9"/>
  <c r="K294" i="10"/>
  <c r="K289" i="10"/>
  <c r="K397" i="10"/>
  <c r="K193" i="10"/>
  <c r="K378" i="9"/>
  <c r="K263" i="9"/>
  <c r="K178" i="10"/>
  <c r="K358" i="10"/>
  <c r="K380" i="10"/>
  <c r="K303" i="10"/>
  <c r="K229" i="10"/>
  <c r="K251" i="9"/>
  <c r="K297" i="9"/>
  <c r="K194" i="9"/>
  <c r="K400" i="9"/>
  <c r="K385" i="9"/>
  <c r="K384" i="9"/>
  <c r="K197" i="10"/>
  <c r="K241" i="10"/>
  <c r="K230" i="10"/>
  <c r="K340" i="9"/>
  <c r="K188" i="9"/>
  <c r="K286" i="9"/>
  <c r="K182" i="10"/>
  <c r="K223" i="10"/>
  <c r="K213" i="10"/>
  <c r="K165" i="10"/>
  <c r="K280" i="10"/>
  <c r="K269" i="9"/>
  <c r="K305" i="9"/>
  <c r="K281" i="9"/>
  <c r="K285" i="9"/>
  <c r="K295" i="10"/>
  <c r="K194" i="10"/>
  <c r="K205" i="10"/>
  <c r="K266" i="9"/>
  <c r="K390" i="9"/>
  <c r="K339" i="9"/>
  <c r="K214" i="9"/>
  <c r="K180" i="9"/>
  <c r="K367" i="10"/>
  <c r="K192" i="10"/>
  <c r="K216" i="10"/>
  <c r="K176" i="9"/>
  <c r="K276" i="9"/>
  <c r="K357" i="9"/>
  <c r="K232" i="9"/>
  <c r="K173" i="10"/>
  <c r="K174" i="10"/>
  <c r="K166" i="10"/>
  <c r="K341" i="9"/>
  <c r="K368" i="10"/>
  <c r="K299" i="10"/>
  <c r="K252" i="10"/>
  <c r="K245" i="10"/>
  <c r="K298" i="10"/>
  <c r="K372" i="9"/>
  <c r="K380" i="9"/>
  <c r="K402" i="9"/>
  <c r="K215" i="10"/>
  <c r="K223" i="9"/>
  <c r="K186" i="9"/>
  <c r="K218" i="10"/>
  <c r="K227" i="10"/>
  <c r="K261" i="10"/>
  <c r="K246" i="9"/>
  <c r="K280" i="9"/>
  <c r="K252" i="9"/>
  <c r="K227" i="9"/>
  <c r="K272" i="10"/>
  <c r="K231" i="10"/>
  <c r="K285" i="10"/>
  <c r="K177" i="10"/>
  <c r="K190" i="9"/>
  <c r="K292" i="9"/>
  <c r="K300" i="9"/>
  <c r="K402" i="10"/>
  <c r="K172" i="10"/>
  <c r="K400" i="10"/>
  <c r="K207" i="10"/>
  <c r="K267" i="9"/>
  <c r="K381" i="9"/>
  <c r="K293" i="9"/>
  <c r="K220" i="9"/>
  <c r="K220" i="10"/>
  <c r="K244" i="10"/>
  <c r="K287" i="10"/>
  <c r="K162" i="9"/>
  <c r="K204" i="9"/>
  <c r="K302" i="9"/>
  <c r="K277" i="9"/>
  <c r="K262" i="10"/>
  <c r="K191" i="10"/>
  <c r="K239" i="10"/>
  <c r="K377" i="9"/>
  <c r="K244" i="9"/>
  <c r="K278" i="10"/>
  <c r="K362" i="10"/>
  <c r="K167" i="10"/>
  <c r="K394" i="10"/>
  <c r="K338" i="10"/>
  <c r="K165" i="9"/>
  <c r="K272" i="9"/>
  <c r="K228" i="9"/>
  <c r="K260" i="10"/>
  <c r="K393" i="10"/>
  <c r="K166" i="9"/>
  <c r="K233" i="10"/>
  <c r="K372" i="10"/>
  <c r="K283" i="10"/>
  <c r="K283" i="9"/>
  <c r="K163" i="9"/>
  <c r="K282" i="9"/>
  <c r="K178" i="9"/>
  <c r="K250" i="10"/>
  <c r="K271" i="10"/>
  <c r="K238" i="10"/>
  <c r="K185" i="10"/>
  <c r="K262" i="9"/>
  <c r="K217" i="9"/>
  <c r="K192" i="9"/>
  <c r="K248" i="10"/>
  <c r="K279" i="10"/>
  <c r="K195" i="10"/>
  <c r="K254" i="10"/>
  <c r="K221" i="9"/>
  <c r="K273" i="9"/>
  <c r="K171" i="9"/>
  <c r="K360" i="10"/>
  <c r="K242" i="10"/>
  <c r="K374" i="10"/>
  <c r="K169" i="10"/>
  <c r="K181" i="10"/>
  <c r="K268" i="9"/>
  <c r="K205" i="9"/>
  <c r="K374" i="9"/>
  <c r="K375" i="9"/>
  <c r="K275" i="10"/>
  <c r="K203" i="10"/>
  <c r="K378" i="10"/>
  <c r="K284" i="9"/>
  <c r="K391" i="9"/>
  <c r="K245" i="9"/>
  <c r="K232" i="10"/>
  <c r="K200" i="10"/>
  <c r="K259" i="10"/>
  <c r="K359" i="10"/>
  <c r="K188" i="10"/>
  <c r="K271" i="9"/>
  <c r="K264" i="9"/>
  <c r="K342" i="9"/>
  <c r="K373" i="10"/>
  <c r="K361" i="10"/>
  <c r="K249" i="10"/>
  <c r="K276" i="10"/>
  <c r="K210" i="10"/>
  <c r="K243" i="10"/>
  <c r="K233" i="9"/>
  <c r="K290" i="9"/>
  <c r="K258" i="9"/>
  <c r="K204" i="10"/>
  <c r="K198" i="10"/>
  <c r="K395" i="10"/>
  <c r="K170" i="9"/>
  <c r="K291" i="9"/>
  <c r="K195" i="9"/>
  <c r="K306" i="10"/>
  <c r="K208" i="10"/>
  <c r="K277" i="10"/>
  <c r="K184" i="10"/>
  <c r="K384" i="10"/>
  <c r="K392" i="9"/>
  <c r="K218" i="9"/>
  <c r="K221" i="10"/>
  <c r="K293" i="10"/>
  <c r="K390" i="10"/>
  <c r="K375" i="10"/>
  <c r="K386" i="10"/>
  <c r="K299" i="9"/>
  <c r="K371" i="9"/>
  <c r="K398" i="9"/>
  <c r="K292" i="10"/>
  <c r="K222" i="9"/>
  <c r="K383" i="10"/>
  <c r="K164" i="10"/>
  <c r="K267" i="10"/>
  <c r="K275" i="9"/>
  <c r="K189" i="9"/>
  <c r="K306" i="9"/>
  <c r="K231" i="9"/>
  <c r="K379" i="9"/>
  <c r="K211" i="10"/>
  <c r="K296" i="10"/>
  <c r="K237" i="10"/>
  <c r="K196" i="9"/>
  <c r="K197" i="9"/>
  <c r="K284" i="10"/>
  <c r="K369" i="10"/>
  <c r="K222" i="10"/>
  <c r="K401" i="10"/>
  <c r="K265" i="10"/>
  <c r="K388" i="9"/>
  <c r="K303" i="9"/>
  <c r="K169" i="9"/>
  <c r="K383" i="9"/>
  <c r="K401" i="9"/>
  <c r="K206" i="10"/>
  <c r="K247" i="10"/>
  <c r="K305" i="10"/>
  <c r="K215" i="9"/>
  <c r="K399" i="9"/>
  <c r="K230" i="9"/>
  <c r="K286" i="10"/>
  <c r="K396" i="10"/>
  <c r="K212" i="10"/>
  <c r="K213" i="9"/>
  <c r="K225" i="9"/>
  <c r="K295" i="9"/>
  <c r="K269" i="10"/>
  <c r="K339" i="10"/>
  <c r="K363" i="10"/>
  <c r="K246" i="10"/>
  <c r="K264" i="10"/>
  <c r="K359" i="9"/>
  <c r="K187" i="9"/>
  <c r="K270" i="10"/>
  <c r="K288" i="10"/>
  <c r="K370" i="10"/>
  <c r="K187" i="10"/>
  <c r="K236" i="10"/>
  <c r="K273" i="10"/>
  <c r="K216" i="9"/>
  <c r="K260" i="9"/>
  <c r="K358" i="9"/>
  <c r="K289" i="9"/>
  <c r="K357" i="10"/>
  <c r="K291" i="10"/>
  <c r="K388" i="10"/>
  <c r="K376" i="9"/>
  <c r="K304" i="9"/>
  <c r="K237" i="9"/>
  <c r="K251" i="10"/>
  <c r="K364" i="10"/>
  <c r="K340" i="10"/>
  <c r="K214" i="10"/>
  <c r="K164" i="9"/>
  <c r="K338" i="9"/>
  <c r="K297" i="10"/>
  <c r="K243" i="9"/>
  <c r="K250" i="9"/>
  <c r="K168" i="10"/>
  <c r="K342" i="10"/>
  <c r="K371" i="10"/>
  <c r="K236" i="9"/>
  <c r="K288" i="9"/>
  <c r="K181" i="9"/>
  <c r="K239" i="9"/>
  <c r="K304" i="10"/>
  <c r="K281" i="10"/>
  <c r="K170" i="10"/>
  <c r="K238" i="9"/>
  <c r="K279" i="9"/>
  <c r="K199" i="10"/>
  <c r="K225" i="10"/>
  <c r="K274" i="10"/>
  <c r="K290" i="10"/>
  <c r="K247" i="9"/>
  <c r="K177" i="9"/>
  <c r="K201" i="10"/>
  <c r="K190" i="10"/>
  <c r="K209" i="10"/>
  <c r="K202" i="10"/>
  <c r="K381" i="10"/>
  <c r="K270" i="9"/>
  <c r="K229" i="9"/>
  <c r="K389" i="9"/>
  <c r="K202" i="9"/>
  <c r="K294" i="9"/>
  <c r="K366" i="10"/>
  <c r="K163" i="10"/>
  <c r="K240" i="10"/>
  <c r="K386" i="9"/>
  <c r="K184" i="9"/>
  <c r="K183" i="9"/>
  <c r="K193" i="9"/>
  <c r="K162" i="10"/>
  <c r="K389" i="10"/>
  <c r="K219" i="10"/>
  <c r="K234" i="9"/>
  <c r="K168" i="9"/>
  <c r="K176" i="10"/>
  <c r="K226" i="10"/>
  <c r="K203" i="9"/>
  <c r="K186" i="10"/>
  <c r="K234" i="10"/>
  <c r="K377" i="10"/>
  <c r="K179" i="9"/>
  <c r="K265" i="9"/>
  <c r="K302" i="10"/>
  <c r="K266" i="10"/>
  <c r="K261" i="9"/>
  <c r="K241" i="9"/>
  <c r="K174" i="9"/>
  <c r="K182" i="9"/>
  <c r="K185" i="9"/>
  <c r="K282" i="10"/>
  <c r="K253" i="10"/>
  <c r="K365" i="10"/>
  <c r="K259" i="9"/>
  <c r="K278" i="9"/>
  <c r="K392" i="10"/>
  <c r="K189" i="10"/>
  <c r="K179" i="10"/>
  <c r="K228" i="10"/>
  <c r="K173" i="9"/>
  <c r="K373" i="9"/>
  <c r="K301" i="9"/>
  <c r="K399" i="10"/>
  <c r="K240" i="9"/>
  <c r="K379" i="10"/>
  <c r="K301" i="10"/>
  <c r="K224" i="10"/>
  <c r="K382" i="10"/>
  <c r="K219" i="9"/>
  <c r="K172" i="9"/>
  <c r="K296" i="9"/>
  <c r="K224" i="9"/>
  <c r="K341" i="10"/>
  <c r="K235" i="10"/>
  <c r="K385" i="10"/>
  <c r="K248" i="9"/>
  <c r="K191" i="9"/>
  <c r="K196" i="10"/>
  <c r="K175" i="10"/>
  <c r="K235" i="9"/>
  <c r="H348" i="8"/>
  <c r="H345" i="8"/>
  <c r="H347" i="8"/>
  <c r="H313" i="8"/>
  <c r="H315" i="8"/>
  <c r="H329" i="8"/>
  <c r="H326" i="8"/>
  <c r="H314" i="8"/>
  <c r="H353" i="8"/>
  <c r="S307" i="3"/>
  <c r="S314" i="3"/>
  <c r="S325" i="3"/>
  <c r="S348" i="3"/>
  <c r="S333" i="3"/>
  <c r="H327" i="8"/>
  <c r="S344" i="3"/>
  <c r="S343" i="3"/>
  <c r="S329" i="3"/>
  <c r="S323" i="3"/>
  <c r="S334" i="3"/>
  <c r="S315" i="3"/>
  <c r="H344" i="8"/>
  <c r="H308" i="8"/>
  <c r="H316" i="8"/>
  <c r="H330" i="8"/>
  <c r="H349" i="8"/>
  <c r="H334" i="8"/>
  <c r="H335" i="8"/>
  <c r="H323" i="8"/>
  <c r="E19" i="5"/>
  <c r="E20" i="5"/>
  <c r="E21" i="5"/>
  <c r="E23" i="5"/>
  <c r="G342" i="13"/>
  <c r="G355" i="9"/>
  <c r="H355" i="9" s="1"/>
  <c r="G209" i="9"/>
  <c r="G207" i="9"/>
  <c r="G208" i="9"/>
  <c r="H208" i="9" s="1"/>
  <c r="G328" i="9"/>
  <c r="G313" i="9"/>
  <c r="G351" i="9"/>
  <c r="G393" i="9"/>
  <c r="G394" i="9"/>
  <c r="G395" i="9"/>
  <c r="H395" i="9" s="1"/>
  <c r="G355" i="13"/>
  <c r="G208" i="13"/>
  <c r="G207" i="13"/>
  <c r="G209" i="13"/>
  <c r="G328" i="13"/>
  <c r="G313" i="13"/>
  <c r="G351" i="13"/>
  <c r="G393" i="13"/>
  <c r="G394" i="13"/>
  <c r="G395" i="13"/>
  <c r="G332" i="9"/>
  <c r="G320" i="9"/>
  <c r="H320" i="9" s="1"/>
  <c r="G321" i="9"/>
  <c r="H321" i="9" s="1"/>
  <c r="G319" i="9"/>
  <c r="G318" i="9"/>
  <c r="H318" i="9" s="1"/>
  <c r="G363" i="9"/>
  <c r="H363" i="9" s="1"/>
  <c r="G364" i="9"/>
  <c r="H364" i="9" s="1"/>
  <c r="G310" i="9"/>
  <c r="H310" i="9" s="1"/>
  <c r="G311" i="9"/>
  <c r="H311" i="9" s="1"/>
  <c r="G347" i="9"/>
  <c r="G332" i="13"/>
  <c r="G320" i="13"/>
  <c r="G321" i="13"/>
  <c r="G318" i="13"/>
  <c r="G319" i="13"/>
  <c r="G363" i="13"/>
  <c r="G364" i="13"/>
  <c r="G310" i="13"/>
  <c r="G311" i="13"/>
  <c r="G347" i="13"/>
  <c r="G254" i="9"/>
  <c r="G255" i="9"/>
  <c r="H255" i="9" s="1"/>
  <c r="G256" i="9"/>
  <c r="H256" i="9" s="1"/>
  <c r="G365" i="9"/>
  <c r="G367" i="9"/>
  <c r="G366" i="9"/>
  <c r="H366" i="9" s="1"/>
  <c r="G368" i="9"/>
  <c r="H368" i="9" s="1"/>
  <c r="G369" i="9"/>
  <c r="H369" i="9" s="1"/>
  <c r="G354" i="9"/>
  <c r="H354" i="9" s="1"/>
  <c r="G210" i="9"/>
  <c r="H210" i="9" s="1"/>
  <c r="G211" i="9"/>
  <c r="H211" i="9" s="1"/>
  <c r="G353" i="9"/>
  <c r="G352" i="9"/>
  <c r="G254" i="13"/>
  <c r="G255" i="13"/>
  <c r="G256" i="13"/>
  <c r="G365" i="13"/>
  <c r="G366" i="13"/>
  <c r="G367" i="13"/>
  <c r="G368" i="13"/>
  <c r="G369" i="13"/>
  <c r="G354" i="13"/>
  <c r="G210" i="13"/>
  <c r="G211" i="13"/>
  <c r="G353" i="13"/>
  <c r="G352" i="13"/>
  <c r="G396" i="9"/>
  <c r="H396" i="9" s="1"/>
  <c r="G198" i="9"/>
  <c r="G199" i="9"/>
  <c r="H199" i="9" s="1"/>
  <c r="G200" i="9"/>
  <c r="H200" i="9" s="1"/>
  <c r="G362" i="9"/>
  <c r="G360" i="9"/>
  <c r="G361" i="9"/>
  <c r="H361" i="9" s="1"/>
  <c r="G396" i="13"/>
  <c r="H396" i="13" s="1"/>
  <c r="G198" i="13"/>
  <c r="G199" i="13"/>
  <c r="G200" i="13"/>
  <c r="H200" i="13" s="1"/>
  <c r="G360" i="13"/>
  <c r="H360" i="13" s="1"/>
  <c r="G361" i="13"/>
  <c r="H361" i="13" s="1"/>
  <c r="G362" i="13"/>
  <c r="H362" i="13" s="1"/>
  <c r="H362" i="9"/>
  <c r="H393" i="9"/>
  <c r="H351" i="9"/>
  <c r="H207" i="9"/>
  <c r="H349" i="10"/>
  <c r="H326" i="10"/>
  <c r="H350" i="10"/>
  <c r="H308" i="10"/>
  <c r="H335" i="10"/>
  <c r="H328" i="9"/>
  <c r="H313" i="9"/>
  <c r="H327" i="10"/>
  <c r="H328" i="10"/>
  <c r="H351" i="10"/>
  <c r="H354" i="10"/>
  <c r="H312" i="10"/>
  <c r="H365" i="9"/>
  <c r="H332" i="9"/>
  <c r="H346" i="10"/>
  <c r="H345" i="10"/>
  <c r="H319" i="10"/>
  <c r="H324" i="10"/>
  <c r="H353" i="10"/>
  <c r="H209" i="9"/>
  <c r="H352" i="9"/>
  <c r="H355" i="10"/>
  <c r="H320" i="10"/>
  <c r="H255" i="10"/>
  <c r="H307" i="10"/>
  <c r="H331" i="10"/>
  <c r="H329" i="10"/>
  <c r="H319" i="9"/>
  <c r="H353" i="9"/>
  <c r="H367" i="9"/>
  <c r="H360" i="9"/>
  <c r="H347" i="10"/>
  <c r="H333" i="10"/>
  <c r="H344" i="10"/>
  <c r="H332" i="10"/>
  <c r="H314" i="10"/>
  <c r="H310" i="10"/>
  <c r="H198" i="9"/>
  <c r="H315" i="10"/>
  <c r="H394" i="9"/>
  <c r="H321" i="10"/>
  <c r="H348" i="10"/>
  <c r="H352" i="10"/>
  <c r="H309" i="10"/>
  <c r="H325" i="10"/>
  <c r="H323" i="10"/>
  <c r="H347" i="9"/>
  <c r="H313" i="10"/>
  <c r="H257" i="10"/>
  <c r="H318" i="10"/>
  <c r="H334" i="10"/>
  <c r="H330" i="10"/>
  <c r="H254" i="9"/>
  <c r="H317" i="10"/>
  <c r="H316" i="10"/>
  <c r="H343" i="10"/>
  <c r="H256" i="10"/>
  <c r="H336" i="10"/>
  <c r="H215" i="13"/>
  <c r="H208" i="13"/>
  <c r="H213" i="13"/>
  <c r="H212" i="13"/>
  <c r="H214" i="13"/>
  <c r="H207" i="13"/>
  <c r="H216" i="13"/>
  <c r="H209" i="13"/>
  <c r="H358" i="13"/>
  <c r="H397" i="13"/>
  <c r="H398" i="13"/>
  <c r="H399" i="13"/>
  <c r="H400" i="13"/>
  <c r="H393" i="13"/>
  <c r="H401" i="13"/>
  <c r="H394" i="13"/>
  <c r="H402" i="13"/>
  <c r="H395" i="13"/>
  <c r="H370" i="13"/>
  <c r="H363" i="13"/>
  <c r="H371" i="13"/>
  <c r="H364" i="13"/>
  <c r="H258" i="13"/>
  <c r="H257" i="13"/>
  <c r="H259" i="13"/>
  <c r="H261" i="13"/>
  <c r="H260" i="13"/>
  <c r="H254" i="13"/>
  <c r="H262" i="13"/>
  <c r="H255" i="13"/>
  <c r="H263" i="13"/>
  <c r="H256" i="13"/>
  <c r="H372" i="13"/>
  <c r="H365" i="13"/>
  <c r="H373" i="13"/>
  <c r="H366" i="13"/>
  <c r="H374" i="13"/>
  <c r="H367" i="13"/>
  <c r="H375" i="13"/>
  <c r="H368" i="13"/>
  <c r="H376" i="13"/>
  <c r="H369" i="13"/>
  <c r="H217" i="13"/>
  <c r="H210" i="13"/>
  <c r="H218" i="13"/>
  <c r="H211" i="13"/>
  <c r="H359" i="13"/>
  <c r="H202" i="13"/>
  <c r="H201" i="13"/>
  <c r="H204" i="13"/>
  <c r="H203" i="13"/>
  <c r="H205" i="13"/>
  <c r="H198" i="13"/>
  <c r="H206" i="13"/>
  <c r="H199" i="13"/>
  <c r="J10" i="14" l="1"/>
  <c r="L9" i="14"/>
  <c r="O9" i="14" s="1"/>
  <c r="N8" i="14"/>
  <c r="P7" i="14"/>
  <c r="Q7" i="14" s="1"/>
  <c r="T9" i="14"/>
  <c r="U8" i="14"/>
  <c r="K206" i="13"/>
  <c r="K205" i="13"/>
  <c r="K203" i="13"/>
  <c r="K204" i="13"/>
  <c r="K202" i="13"/>
  <c r="K359" i="13"/>
  <c r="K219" i="13"/>
  <c r="K218" i="13"/>
  <c r="K217" i="13"/>
  <c r="K376" i="13"/>
  <c r="K377" i="13"/>
  <c r="K375" i="13"/>
  <c r="K374" i="13"/>
  <c r="K373" i="13"/>
  <c r="K372" i="13"/>
  <c r="K264" i="13"/>
  <c r="K263" i="13"/>
  <c r="K262" i="13"/>
  <c r="K260" i="13"/>
  <c r="K261" i="13"/>
  <c r="K259" i="13"/>
  <c r="K258" i="13"/>
  <c r="K371" i="13"/>
  <c r="K402" i="13"/>
  <c r="K401" i="13"/>
  <c r="K400" i="13"/>
  <c r="K399" i="13"/>
  <c r="K398" i="13"/>
  <c r="K216" i="13"/>
  <c r="K214" i="13"/>
  <c r="K213" i="13"/>
  <c r="K215" i="13"/>
  <c r="K362" i="13"/>
  <c r="K361" i="13"/>
  <c r="K360" i="13"/>
  <c r="K200" i="13"/>
  <c r="K201" i="13"/>
  <c r="K199" i="13"/>
  <c r="K198" i="13"/>
  <c r="K396" i="13"/>
  <c r="K397" i="13"/>
  <c r="K200" i="9"/>
  <c r="K201" i="9"/>
  <c r="K396" i="9"/>
  <c r="K397" i="9"/>
  <c r="K211" i="13"/>
  <c r="K212" i="13"/>
  <c r="K210" i="13"/>
  <c r="K369" i="13"/>
  <c r="K370" i="13"/>
  <c r="K368" i="13"/>
  <c r="K367" i="13"/>
  <c r="K366" i="13"/>
  <c r="K365" i="13"/>
  <c r="K256" i="13"/>
  <c r="K257" i="13"/>
  <c r="K255" i="13"/>
  <c r="K254" i="13"/>
  <c r="K211" i="9"/>
  <c r="K212" i="9"/>
  <c r="K369" i="9"/>
  <c r="K370" i="9"/>
  <c r="K257" i="9"/>
  <c r="K256" i="9"/>
  <c r="K364" i="13"/>
  <c r="K363" i="13"/>
  <c r="K311" i="9"/>
  <c r="K312" i="9"/>
  <c r="K364" i="9"/>
  <c r="K321" i="9"/>
  <c r="K322" i="9"/>
  <c r="K395" i="13"/>
  <c r="K394" i="13"/>
  <c r="K393" i="13"/>
  <c r="K209" i="13"/>
  <c r="K207" i="13"/>
  <c r="K208" i="13"/>
  <c r="K356" i="9"/>
  <c r="K355" i="9"/>
  <c r="C344" i="9"/>
  <c r="C344" i="13"/>
  <c r="C333" i="9"/>
  <c r="C333" i="13"/>
  <c r="C315" i="9"/>
  <c r="C315" i="13"/>
  <c r="C348" i="9"/>
  <c r="C348" i="13"/>
  <c r="C334" i="9"/>
  <c r="C334" i="13"/>
  <c r="C325" i="9"/>
  <c r="C325" i="13"/>
  <c r="C323" i="9"/>
  <c r="C323" i="13"/>
  <c r="C314" i="9"/>
  <c r="C314" i="13"/>
  <c r="C329" i="9"/>
  <c r="C329" i="13"/>
  <c r="C307" i="9"/>
  <c r="C307" i="13"/>
  <c r="C343" i="9"/>
  <c r="C343" i="13"/>
  <c r="K336" i="10"/>
  <c r="K337" i="10"/>
  <c r="K256" i="10"/>
  <c r="K343" i="10"/>
  <c r="K316" i="10"/>
  <c r="K317" i="10"/>
  <c r="K254" i="9"/>
  <c r="K255" i="9"/>
  <c r="K330" i="10"/>
  <c r="K334" i="10"/>
  <c r="K318" i="10"/>
  <c r="K257" i="10"/>
  <c r="K258" i="10"/>
  <c r="K313" i="10"/>
  <c r="K323" i="10"/>
  <c r="K325" i="10"/>
  <c r="K309" i="10"/>
  <c r="K352" i="10"/>
  <c r="K348" i="10"/>
  <c r="K321" i="10"/>
  <c r="K322" i="10"/>
  <c r="K394" i="9"/>
  <c r="K395" i="9"/>
  <c r="K315" i="10"/>
  <c r="K199" i="9"/>
  <c r="K198" i="9"/>
  <c r="K311" i="10"/>
  <c r="K310" i="10"/>
  <c r="K314" i="10"/>
  <c r="K332" i="10"/>
  <c r="K344" i="10"/>
  <c r="K333" i="10"/>
  <c r="K347" i="10"/>
  <c r="K360" i="9"/>
  <c r="K361" i="9"/>
  <c r="K367" i="9"/>
  <c r="K368" i="9"/>
  <c r="K354" i="9"/>
  <c r="K353" i="9"/>
  <c r="K320" i="9"/>
  <c r="K319" i="9"/>
  <c r="K329" i="10"/>
  <c r="K331" i="10"/>
  <c r="K307" i="10"/>
  <c r="K255" i="10"/>
  <c r="K320" i="10"/>
  <c r="K355" i="10"/>
  <c r="K356" i="10"/>
  <c r="K352" i="9"/>
  <c r="K210" i="9"/>
  <c r="K209" i="9"/>
  <c r="K353" i="10"/>
  <c r="K324" i="10"/>
  <c r="K319" i="10"/>
  <c r="K345" i="10"/>
  <c r="K346" i="10"/>
  <c r="K365" i="9"/>
  <c r="K366" i="9"/>
  <c r="K312" i="10"/>
  <c r="K354" i="10"/>
  <c r="K351" i="10"/>
  <c r="K328" i="10"/>
  <c r="K327" i="10"/>
  <c r="K313" i="9"/>
  <c r="K335" i="10"/>
  <c r="K308" i="10"/>
  <c r="K350" i="10"/>
  <c r="K326" i="10"/>
  <c r="K349" i="10"/>
  <c r="K207" i="9"/>
  <c r="K208" i="9"/>
  <c r="K393" i="9"/>
  <c r="K362" i="9"/>
  <c r="K363" i="9"/>
  <c r="E22" i="5"/>
  <c r="E24" i="5"/>
  <c r="G348" i="13"/>
  <c r="G349" i="13"/>
  <c r="G350" i="13"/>
  <c r="G315" i="13"/>
  <c r="G314" i="13"/>
  <c r="G316" i="13"/>
  <c r="G346" i="9"/>
  <c r="H346" i="9" s="1"/>
  <c r="G336" i="9"/>
  <c r="H336" i="9" s="1"/>
  <c r="G329" i="9"/>
  <c r="G330" i="9"/>
  <c r="H330" i="9" s="1"/>
  <c r="G331" i="9"/>
  <c r="H331" i="9" s="1"/>
  <c r="G346" i="13"/>
  <c r="G336" i="13"/>
  <c r="G329" i="13"/>
  <c r="G330" i="13"/>
  <c r="G331" i="13"/>
  <c r="G333" i="9"/>
  <c r="G334" i="9"/>
  <c r="G335" i="9"/>
  <c r="H335" i="9" s="1"/>
  <c r="G326" i="9"/>
  <c r="H326" i="9" s="1"/>
  <c r="G327" i="9"/>
  <c r="H327" i="9" s="1"/>
  <c r="G307" i="9"/>
  <c r="G309" i="9"/>
  <c r="H309" i="9" s="1"/>
  <c r="G308" i="9"/>
  <c r="H308" i="9" s="1"/>
  <c r="G334" i="13"/>
  <c r="G333" i="13"/>
  <c r="G335" i="13"/>
  <c r="G326" i="13"/>
  <c r="G327" i="13"/>
  <c r="G308" i="13"/>
  <c r="G307" i="13"/>
  <c r="G309" i="13"/>
  <c r="G315" i="9"/>
  <c r="G314" i="9"/>
  <c r="G316" i="9"/>
  <c r="H316" i="9" s="1"/>
  <c r="G317" i="9"/>
  <c r="H317" i="9" s="1"/>
  <c r="G323" i="9"/>
  <c r="G325" i="9"/>
  <c r="G324" i="9"/>
  <c r="H324" i="9" s="1"/>
  <c r="G343" i="9"/>
  <c r="G344" i="9"/>
  <c r="G345" i="9"/>
  <c r="H345" i="9" s="1"/>
  <c r="G317" i="13"/>
  <c r="H317" i="13" s="1"/>
  <c r="G323" i="13"/>
  <c r="G324" i="13"/>
  <c r="H324" i="13" s="1"/>
  <c r="G325" i="13"/>
  <c r="G344" i="13"/>
  <c r="G343" i="13"/>
  <c r="G345" i="13"/>
  <c r="G348" i="9"/>
  <c r="G350" i="9"/>
  <c r="H350" i="9" s="1"/>
  <c r="G349" i="9"/>
  <c r="H349" i="9" s="1"/>
  <c r="H348" i="9"/>
  <c r="H333" i="9"/>
  <c r="H315" i="9"/>
  <c r="H307" i="9"/>
  <c r="H323" i="9"/>
  <c r="H343" i="9"/>
  <c r="H325" i="9"/>
  <c r="H314" i="9"/>
  <c r="H344" i="9"/>
  <c r="H334" i="9"/>
  <c r="H329" i="9"/>
  <c r="H354" i="13"/>
  <c r="H355" i="13"/>
  <c r="H348" i="13"/>
  <c r="H356" i="13"/>
  <c r="H349" i="13"/>
  <c r="H357" i="13"/>
  <c r="H350" i="13"/>
  <c r="H322" i="13"/>
  <c r="H315" i="13"/>
  <c r="H318" i="13"/>
  <c r="H321" i="13"/>
  <c r="H319" i="13"/>
  <c r="H320" i="13"/>
  <c r="H314" i="13"/>
  <c r="H353" i="13"/>
  <c r="H346" i="13"/>
  <c r="H336" i="13"/>
  <c r="H329" i="13"/>
  <c r="H337" i="13"/>
  <c r="H330" i="13"/>
  <c r="H338" i="13"/>
  <c r="H331" i="13"/>
  <c r="H341" i="13"/>
  <c r="H334" i="13"/>
  <c r="H339" i="13"/>
  <c r="H340" i="13"/>
  <c r="H333" i="13"/>
  <c r="H342" i="13"/>
  <c r="H335" i="13"/>
  <c r="H308" i="13"/>
  <c r="H311" i="13"/>
  <c r="H310" i="13"/>
  <c r="H313" i="13"/>
  <c r="H312" i="13"/>
  <c r="H307" i="13"/>
  <c r="H316" i="13"/>
  <c r="H309" i="13"/>
  <c r="H327" i="13"/>
  <c r="H326" i="13"/>
  <c r="H328" i="13"/>
  <c r="H323" i="13"/>
  <c r="H332" i="13"/>
  <c r="H325" i="13"/>
  <c r="H351" i="13"/>
  <c r="H344" i="13"/>
  <c r="H347" i="13"/>
  <c r="H343" i="13"/>
  <c r="H352" i="13"/>
  <c r="H345" i="13"/>
  <c r="J11" i="14" l="1"/>
  <c r="L10" i="14"/>
  <c r="O10" i="14" s="1"/>
  <c r="P8" i="14"/>
  <c r="Q8" i="14" s="1"/>
  <c r="N9" i="14"/>
  <c r="U9" i="14"/>
  <c r="T10" i="14"/>
  <c r="K352" i="13"/>
  <c r="K312" i="13"/>
  <c r="K313" i="13"/>
  <c r="K311" i="13"/>
  <c r="K342" i="13"/>
  <c r="K340" i="13"/>
  <c r="K339" i="13"/>
  <c r="K341" i="13"/>
  <c r="K338" i="13"/>
  <c r="K353" i="13"/>
  <c r="K320" i="13"/>
  <c r="K319" i="13"/>
  <c r="K321" i="13"/>
  <c r="K322" i="13"/>
  <c r="K357" i="13"/>
  <c r="K358" i="13"/>
  <c r="K356" i="13"/>
  <c r="K355" i="13"/>
  <c r="K354" i="13"/>
  <c r="K351" i="9"/>
  <c r="K350" i="9"/>
  <c r="K345" i="13"/>
  <c r="K343" i="13"/>
  <c r="K344" i="13"/>
  <c r="K325" i="13"/>
  <c r="K324" i="13"/>
  <c r="K323" i="13"/>
  <c r="K317" i="13"/>
  <c r="K318" i="13"/>
  <c r="K317" i="9"/>
  <c r="K318" i="9"/>
  <c r="K309" i="13"/>
  <c r="K310" i="13"/>
  <c r="K307" i="13"/>
  <c r="K308" i="13"/>
  <c r="K327" i="13"/>
  <c r="K328" i="13"/>
  <c r="K326" i="13"/>
  <c r="K335" i="13"/>
  <c r="K333" i="13"/>
  <c r="K334" i="13"/>
  <c r="K309" i="9"/>
  <c r="K310" i="9"/>
  <c r="K328" i="9"/>
  <c r="K327" i="9"/>
  <c r="K331" i="13"/>
  <c r="K332" i="13"/>
  <c r="K330" i="13"/>
  <c r="K329" i="13"/>
  <c r="K336" i="13"/>
  <c r="K337" i="13"/>
  <c r="K346" i="13"/>
  <c r="K347" i="13"/>
  <c r="K331" i="9"/>
  <c r="K332" i="9"/>
  <c r="K337" i="9"/>
  <c r="K336" i="9"/>
  <c r="K346" i="9"/>
  <c r="K347" i="9"/>
  <c r="K316" i="13"/>
  <c r="K314" i="13"/>
  <c r="K315" i="13"/>
  <c r="K350" i="13"/>
  <c r="K351" i="13"/>
  <c r="K349" i="13"/>
  <c r="K348" i="13"/>
  <c r="K329" i="9"/>
  <c r="K330" i="9"/>
  <c r="K334" i="9"/>
  <c r="K335" i="9"/>
  <c r="K345" i="9"/>
  <c r="K344" i="9"/>
  <c r="K314" i="9"/>
  <c r="K325" i="9"/>
  <c r="K326" i="9"/>
  <c r="K343" i="9"/>
  <c r="K324" i="9"/>
  <c r="K323" i="9"/>
  <c r="K307" i="9"/>
  <c r="K308" i="9"/>
  <c r="K316" i="9"/>
  <c r="K315" i="9"/>
  <c r="K333" i="9"/>
  <c r="K349" i="9"/>
  <c r="K348" i="9"/>
  <c r="E25" i="5"/>
  <c r="E26" i="5"/>
  <c r="J12" i="14" l="1"/>
  <c r="L11" i="14"/>
  <c r="O11" i="14" s="1"/>
  <c r="P9" i="14"/>
  <c r="Q9" i="14" s="1"/>
  <c r="N10" i="14"/>
  <c r="T11" i="14"/>
  <c r="U10" i="14"/>
  <c r="E27" i="5"/>
  <c r="L12" i="14" l="1"/>
  <c r="O12" i="14" s="1"/>
  <c r="J13" i="14"/>
  <c r="P10" i="14"/>
  <c r="Q10" i="14" s="1"/>
  <c r="N11" i="14"/>
  <c r="U11" i="14"/>
  <c r="T12" i="14"/>
  <c r="E28" i="5"/>
  <c r="J14" i="14" l="1"/>
  <c r="L13" i="14"/>
  <c r="O13" i="14" s="1"/>
  <c r="N12" i="14"/>
  <c r="P11" i="14"/>
  <c r="Q11" i="14" s="1"/>
  <c r="U12" i="14"/>
  <c r="T13" i="14"/>
  <c r="E29" i="5"/>
  <c r="L14" i="14" l="1"/>
  <c r="O14" i="14" s="1"/>
  <c r="J15" i="14"/>
  <c r="P12" i="14"/>
  <c r="Q12" i="14" s="1"/>
  <c r="N13" i="14"/>
  <c r="T14" i="14"/>
  <c r="U13" i="14"/>
  <c r="E30" i="5"/>
  <c r="E31" i="5"/>
  <c r="E32" i="5"/>
  <c r="L15" i="14" l="1"/>
  <c r="O15" i="14" s="1"/>
  <c r="J16" i="14"/>
  <c r="N14" i="14"/>
  <c r="P13" i="14"/>
  <c r="Q13" i="14" s="1"/>
  <c r="U14" i="14"/>
  <c r="T15" i="14"/>
  <c r="E33" i="5"/>
  <c r="J17" i="14" l="1"/>
  <c r="L16" i="14"/>
  <c r="O16" i="14" s="1"/>
  <c r="N15" i="14"/>
  <c r="P14" i="14"/>
  <c r="Q14" i="14" s="1"/>
  <c r="U15" i="14"/>
  <c r="T16" i="14"/>
  <c r="E34" i="5"/>
  <c r="E35" i="5"/>
  <c r="E36" i="5"/>
  <c r="J18" i="14" l="1"/>
  <c r="L17" i="14"/>
  <c r="O17" i="14" s="1"/>
  <c r="N16" i="14"/>
  <c r="P15" i="14"/>
  <c r="Q15" i="14" s="1"/>
  <c r="T17" i="14"/>
  <c r="U16" i="14"/>
  <c r="E37" i="5"/>
  <c r="E38" i="5"/>
  <c r="J19" i="14" l="1"/>
  <c r="L18" i="14"/>
  <c r="O18" i="14" s="1"/>
  <c r="P16" i="14"/>
  <c r="Q16" i="14" s="1"/>
  <c r="N17" i="14"/>
  <c r="T18" i="14"/>
  <c r="U17" i="14"/>
  <c r="E39" i="5"/>
  <c r="E40" i="5"/>
  <c r="E41" i="5"/>
  <c r="E43" i="5"/>
  <c r="E45" i="5"/>
  <c r="E47" i="5"/>
  <c r="E46" i="5"/>
  <c r="E48" i="5"/>
  <c r="L19" i="14" l="1"/>
  <c r="O19" i="14" s="1"/>
  <c r="J20" i="14"/>
  <c r="N18" i="14"/>
  <c r="P17" i="14"/>
  <c r="Q17" i="14" s="1"/>
  <c r="T19" i="14"/>
  <c r="U18" i="14"/>
  <c r="E42" i="5"/>
  <c r="E44" i="5"/>
  <c r="E49" i="5"/>
  <c r="L20" i="14" l="1"/>
  <c r="O20" i="14" s="1"/>
  <c r="J21" i="14"/>
  <c r="N19" i="14"/>
  <c r="P18" i="14"/>
  <c r="Q18" i="14" s="1"/>
  <c r="T20" i="14"/>
  <c r="U19" i="14"/>
  <c r="E50" i="5"/>
  <c r="L21" i="14" l="1"/>
  <c r="O21" i="14" s="1"/>
  <c r="J22" i="14"/>
  <c r="N20" i="14"/>
  <c r="P19" i="14"/>
  <c r="Q19" i="14" s="1"/>
  <c r="T21" i="14"/>
  <c r="U20" i="14"/>
  <c r="E51" i="5"/>
  <c r="E52" i="5"/>
  <c r="J23" i="14" l="1"/>
  <c r="L22" i="14"/>
  <c r="O22" i="14" s="1"/>
  <c r="N21" i="14"/>
  <c r="P20" i="14"/>
  <c r="Q20" i="14" s="1"/>
  <c r="T22" i="14"/>
  <c r="U21" i="14"/>
  <c r="E53" i="5"/>
  <c r="L23" i="14" l="1"/>
  <c r="O23" i="14" s="1"/>
  <c r="J24" i="14"/>
  <c r="N22" i="14"/>
  <c r="P21" i="14"/>
  <c r="Q21" i="14" s="1"/>
  <c r="T23" i="14"/>
  <c r="U22" i="14"/>
  <c r="E54" i="5"/>
  <c r="J25" i="14" l="1"/>
  <c r="L24" i="14"/>
  <c r="O24" i="14" s="1"/>
  <c r="P22" i="14"/>
  <c r="Q22" i="14" s="1"/>
  <c r="N23" i="14"/>
  <c r="T24" i="14"/>
  <c r="U23" i="14"/>
  <c r="E55" i="5"/>
  <c r="J26" i="14" l="1"/>
  <c r="L25" i="14"/>
  <c r="O25" i="14" s="1"/>
  <c r="P23" i="14"/>
  <c r="Q23" i="14" s="1"/>
  <c r="N24" i="14"/>
  <c r="T25" i="14"/>
  <c r="U24" i="14"/>
  <c r="E56" i="5"/>
  <c r="E57" i="5"/>
  <c r="E59" i="5"/>
  <c r="L26" i="14" l="1"/>
  <c r="O26" i="14" s="1"/>
  <c r="J27" i="14"/>
  <c r="P24" i="14"/>
  <c r="Q24" i="14" s="1"/>
  <c r="N25" i="14"/>
  <c r="T26" i="14"/>
  <c r="U25" i="14"/>
  <c r="E58" i="5"/>
  <c r="E60" i="5"/>
  <c r="L27" i="14" l="1"/>
  <c r="O27" i="14" s="1"/>
  <c r="J28" i="14"/>
  <c r="N26" i="14"/>
  <c r="P25" i="14"/>
  <c r="Q25" i="14" s="1"/>
  <c r="T27" i="14"/>
  <c r="U26" i="14"/>
  <c r="E61" i="5"/>
  <c r="J29" i="14" l="1"/>
  <c r="L28" i="14"/>
  <c r="O28" i="14" s="1"/>
  <c r="N27" i="14"/>
  <c r="P26" i="14"/>
  <c r="Q26" i="14" s="1"/>
  <c r="T28" i="14"/>
  <c r="U27" i="14"/>
  <c r="E62" i="5"/>
  <c r="L29" i="14" l="1"/>
  <c r="O29" i="14" s="1"/>
  <c r="J30" i="14"/>
  <c r="N28" i="14"/>
  <c r="P27" i="14"/>
  <c r="Q27" i="14" s="1"/>
  <c r="T29" i="14"/>
  <c r="U28" i="14"/>
  <c r="E63" i="5"/>
  <c r="E64" i="5"/>
  <c r="J31" i="14" l="1"/>
  <c r="L30" i="14"/>
  <c r="O30" i="14" s="1"/>
  <c r="N29" i="14"/>
  <c r="P28" i="14"/>
  <c r="Q28" i="14" s="1"/>
  <c r="U29" i="14"/>
  <c r="T30" i="14"/>
  <c r="E65" i="5"/>
  <c r="J32" i="14" l="1"/>
  <c r="L31" i="14"/>
  <c r="O31" i="14" s="1"/>
  <c r="P29" i="14"/>
  <c r="Q29" i="14" s="1"/>
  <c r="N30" i="14"/>
  <c r="U30" i="14"/>
  <c r="T31" i="14"/>
  <c r="E66" i="5"/>
  <c r="J33" i="14" l="1"/>
  <c r="L32" i="14"/>
  <c r="O32" i="14" s="1"/>
  <c r="N31" i="14"/>
  <c r="P30" i="14"/>
  <c r="Q30" i="14" s="1"/>
  <c r="U31" i="14"/>
  <c r="T32" i="14"/>
  <c r="E67" i="5"/>
  <c r="L33" i="14" l="1"/>
  <c r="O33" i="14" s="1"/>
  <c r="J34" i="14"/>
  <c r="N32" i="14"/>
  <c r="P31" i="14"/>
  <c r="Q31" i="14" s="1"/>
  <c r="U32" i="14"/>
  <c r="T33" i="14"/>
  <c r="E68" i="5"/>
  <c r="E69" i="5"/>
  <c r="E70" i="5"/>
  <c r="J35" i="14" l="1"/>
  <c r="L34" i="14"/>
  <c r="O34" i="14" s="1"/>
  <c r="P32" i="14"/>
  <c r="Q32" i="14" s="1"/>
  <c r="N33" i="14"/>
  <c r="U33" i="14"/>
  <c r="T34" i="14"/>
  <c r="E71" i="5"/>
  <c r="E72" i="5"/>
  <c r="J36" i="14" l="1"/>
  <c r="L35" i="14"/>
  <c r="O35" i="14" s="1"/>
  <c r="N34" i="14"/>
  <c r="P33" i="14"/>
  <c r="Q33" i="14" s="1"/>
  <c r="U34" i="14"/>
  <c r="T35" i="14"/>
  <c r="E73" i="5"/>
  <c r="L36" i="14" l="1"/>
  <c r="O36" i="14" s="1"/>
  <c r="J37" i="14"/>
  <c r="P34" i="14"/>
  <c r="Q34" i="14" s="1"/>
  <c r="N35" i="14"/>
  <c r="U35" i="14"/>
  <c r="T36" i="14"/>
  <c r="E74" i="5"/>
  <c r="L37" i="14" l="1"/>
  <c r="O37" i="14" s="1"/>
  <c r="J38" i="14"/>
  <c r="P35" i="14"/>
  <c r="Q35" i="14" s="1"/>
  <c r="N36" i="14"/>
  <c r="U36" i="14"/>
  <c r="T37" i="14"/>
  <c r="E75" i="5"/>
  <c r="L38" i="14" l="1"/>
  <c r="O38" i="14" s="1"/>
  <c r="J39" i="14"/>
  <c r="P36" i="14"/>
  <c r="Q36" i="14" s="1"/>
  <c r="N37" i="14"/>
  <c r="U37" i="14"/>
  <c r="T38" i="14"/>
  <c r="E76" i="5"/>
  <c r="J40" i="14" l="1"/>
  <c r="L39" i="14"/>
  <c r="O39" i="14" s="1"/>
  <c r="N38" i="14"/>
  <c r="P37" i="14"/>
  <c r="Q37" i="14" s="1"/>
  <c r="U38" i="14"/>
  <c r="T39" i="14"/>
  <c r="E77" i="5"/>
  <c r="L40" i="14" l="1"/>
  <c r="O40" i="14" s="1"/>
  <c r="J41" i="14"/>
  <c r="P38" i="14"/>
  <c r="Q38" i="14" s="1"/>
  <c r="N39" i="14"/>
  <c r="U39" i="14"/>
  <c r="T40" i="14"/>
  <c r="E78" i="5"/>
  <c r="J42" i="14" l="1"/>
  <c r="L41" i="14"/>
  <c r="O41" i="14" s="1"/>
  <c r="N40" i="14"/>
  <c r="P39" i="14"/>
  <c r="Q39" i="14" s="1"/>
  <c r="U40" i="14"/>
  <c r="T41" i="14"/>
  <c r="E79" i="5"/>
  <c r="E80" i="5"/>
  <c r="E81" i="5"/>
  <c r="E82" i="5"/>
  <c r="J43" i="14" l="1"/>
  <c r="L42" i="14"/>
  <c r="O42" i="14" s="1"/>
  <c r="P40" i="14"/>
  <c r="Q40" i="14" s="1"/>
  <c r="N41" i="14"/>
  <c r="U41" i="14"/>
  <c r="T42" i="14"/>
  <c r="E83" i="5"/>
  <c r="L43" i="14" l="1"/>
  <c r="O43" i="14" s="1"/>
  <c r="J44" i="14"/>
  <c r="N42" i="14"/>
  <c r="P41" i="14"/>
  <c r="Q41" i="14" s="1"/>
  <c r="U42" i="14"/>
  <c r="T43" i="14"/>
  <c r="E84" i="5"/>
  <c r="L44" i="14" l="1"/>
  <c r="O44" i="14" s="1"/>
  <c r="J45" i="14"/>
  <c r="P42" i="14"/>
  <c r="Q42" i="14" s="1"/>
  <c r="N43" i="14"/>
  <c r="U43" i="14"/>
  <c r="T44" i="14"/>
  <c r="E85" i="5"/>
  <c r="E86" i="5"/>
  <c r="E87" i="5"/>
  <c r="L45" i="14" l="1"/>
  <c r="O45" i="14" s="1"/>
  <c r="J46" i="14"/>
  <c r="P43" i="14"/>
  <c r="Q43" i="14" s="1"/>
  <c r="N44" i="14"/>
  <c r="U44" i="14"/>
  <c r="T45" i="14"/>
  <c r="E88" i="5"/>
  <c r="E89" i="5"/>
  <c r="J47" i="14" l="1"/>
  <c r="L46" i="14"/>
  <c r="O46" i="14" s="1"/>
  <c r="N45" i="14"/>
  <c r="P44" i="14"/>
  <c r="Q44" i="14" s="1"/>
  <c r="U45" i="14"/>
  <c r="T46" i="14"/>
  <c r="E90" i="5"/>
  <c r="L47" i="14" l="1"/>
  <c r="O47" i="14" s="1"/>
  <c r="J48" i="14"/>
  <c r="P45" i="14"/>
  <c r="Q45" i="14" s="1"/>
  <c r="N46" i="14"/>
  <c r="U46" i="14"/>
  <c r="T47" i="14"/>
  <c r="E91" i="5"/>
  <c r="E92" i="5"/>
  <c r="E93" i="5"/>
  <c r="J49" i="14" l="1"/>
  <c r="L48" i="14"/>
  <c r="O48" i="14" s="1"/>
  <c r="P46" i="14"/>
  <c r="Q46" i="14" s="1"/>
  <c r="N47" i="14"/>
  <c r="U47" i="14"/>
  <c r="T48" i="14"/>
  <c r="E94" i="5"/>
  <c r="J50" i="14" l="1"/>
  <c r="L49" i="14"/>
  <c r="O49" i="14" s="1"/>
  <c r="N48" i="14"/>
  <c r="P47" i="14"/>
  <c r="Q47" i="14" s="1"/>
  <c r="U48" i="14"/>
  <c r="T49" i="14"/>
  <c r="E95" i="5"/>
  <c r="E96" i="5"/>
  <c r="J51" i="14" l="1"/>
  <c r="L50" i="14"/>
  <c r="O50" i="14" s="1"/>
  <c r="N49" i="14"/>
  <c r="P48" i="14"/>
  <c r="Q48" i="14" s="1"/>
  <c r="U49" i="14"/>
  <c r="T50" i="14"/>
  <c r="E97" i="5"/>
  <c r="J52" i="14" l="1"/>
  <c r="L51" i="14"/>
  <c r="O51" i="14" s="1"/>
  <c r="N50" i="14"/>
  <c r="P49" i="14"/>
  <c r="Q49" i="14" s="1"/>
  <c r="U50" i="14"/>
  <c r="T51" i="14"/>
  <c r="E98" i="5"/>
  <c r="E99" i="5"/>
  <c r="E100" i="5"/>
  <c r="J53" i="14" l="1"/>
  <c r="L52" i="14"/>
  <c r="O52" i="14" s="1"/>
  <c r="P50" i="14"/>
  <c r="Q50" i="14" s="1"/>
  <c r="N51" i="14"/>
  <c r="U51" i="14"/>
  <c r="T52" i="14"/>
  <c r="E101" i="5"/>
  <c r="J54" i="14" l="1"/>
  <c r="L53" i="14"/>
  <c r="O53" i="14" s="1"/>
  <c r="N52" i="14"/>
  <c r="P51" i="14"/>
  <c r="Q51" i="14" s="1"/>
  <c r="U52" i="14"/>
  <c r="T53" i="14"/>
  <c r="E102" i="5"/>
  <c r="L54" i="14" l="1"/>
  <c r="O54" i="14" s="1"/>
  <c r="J55" i="14"/>
  <c r="P52" i="14"/>
  <c r="Q52" i="14" s="1"/>
  <c r="N53" i="14"/>
  <c r="U53" i="14"/>
  <c r="T54" i="14"/>
  <c r="E103" i="5"/>
  <c r="E104" i="5"/>
  <c r="L55" i="14" l="1"/>
  <c r="O55" i="14" s="1"/>
  <c r="J56" i="14"/>
  <c r="N54" i="14"/>
  <c r="P53" i="14"/>
  <c r="Q53" i="14" s="1"/>
  <c r="U54" i="14"/>
  <c r="T55" i="14"/>
  <c r="E105" i="5"/>
  <c r="E106" i="5"/>
  <c r="L56" i="14" l="1"/>
  <c r="O56" i="14" s="1"/>
  <c r="J57" i="14"/>
  <c r="P54" i="14"/>
  <c r="Q54" i="14" s="1"/>
  <c r="N55" i="14"/>
  <c r="U55" i="14"/>
  <c r="T56" i="14"/>
  <c r="E107" i="5"/>
  <c r="E108" i="5"/>
  <c r="J58" i="14" l="1"/>
  <c r="L57" i="14"/>
  <c r="O57" i="14" s="1"/>
  <c r="N56" i="14"/>
  <c r="P55" i="14"/>
  <c r="Q55" i="14" s="1"/>
  <c r="U56" i="14"/>
  <c r="T57" i="14"/>
  <c r="E109" i="5"/>
  <c r="L58" i="14" l="1"/>
  <c r="O58" i="14" s="1"/>
  <c r="J59" i="14"/>
  <c r="P56" i="14"/>
  <c r="Q56" i="14" s="1"/>
  <c r="N57" i="14"/>
  <c r="U57" i="14"/>
  <c r="T58" i="14"/>
  <c r="E110" i="5"/>
  <c r="J60" i="14" l="1"/>
  <c r="L59" i="14"/>
  <c r="O59" i="14" s="1"/>
  <c r="P57" i="14"/>
  <c r="Q57" i="14" s="1"/>
  <c r="N58" i="14"/>
  <c r="U58" i="14"/>
  <c r="T59" i="14"/>
  <c r="E111" i="5"/>
  <c r="E113" i="5"/>
  <c r="L60" i="14" l="1"/>
  <c r="O60" i="14" s="1"/>
  <c r="J61" i="14"/>
  <c r="P58" i="14"/>
  <c r="Q58" i="14" s="1"/>
  <c r="N59" i="14"/>
  <c r="U59" i="14"/>
  <c r="T60" i="14"/>
  <c r="E112" i="5"/>
  <c r="E114" i="5"/>
  <c r="J62" i="14" l="1"/>
  <c r="L61" i="14"/>
  <c r="O61" i="14" s="1"/>
  <c r="N60" i="14"/>
  <c r="P59" i="14"/>
  <c r="Q59" i="14" s="1"/>
  <c r="U60" i="14"/>
  <c r="T61" i="14"/>
  <c r="E115" i="5"/>
  <c r="E117" i="5"/>
  <c r="E118" i="5"/>
  <c r="E119" i="5"/>
  <c r="L62" i="14" l="1"/>
  <c r="O62" i="14" s="1"/>
  <c r="J63" i="14"/>
  <c r="N61" i="14"/>
  <c r="P60" i="14"/>
  <c r="Q60" i="14" s="1"/>
  <c r="U61" i="14"/>
  <c r="T62" i="14"/>
  <c r="E116" i="5"/>
  <c r="E120" i="5"/>
  <c r="L63" i="14" l="1"/>
  <c r="O63" i="14" s="1"/>
  <c r="J64" i="14"/>
  <c r="N62" i="14"/>
  <c r="P61" i="14"/>
  <c r="Q61" i="14" s="1"/>
  <c r="U62" i="14"/>
  <c r="T63" i="14"/>
  <c r="E121" i="5"/>
  <c r="L64" i="14" l="1"/>
  <c r="O64" i="14" s="1"/>
  <c r="J65" i="14"/>
  <c r="P62" i="14"/>
  <c r="Q62" i="14" s="1"/>
  <c r="N63" i="14"/>
  <c r="U63" i="14"/>
  <c r="T64" i="14"/>
  <c r="E122" i="5"/>
  <c r="E123" i="5"/>
  <c r="E124" i="5"/>
  <c r="E126" i="5"/>
  <c r="E127" i="5"/>
  <c r="E128" i="5"/>
  <c r="E129" i="5"/>
  <c r="J66" i="14" l="1"/>
  <c r="L65" i="14"/>
  <c r="O65" i="14" s="1"/>
  <c r="N64" i="14"/>
  <c r="P63" i="14"/>
  <c r="Q63" i="14" s="1"/>
  <c r="U64" i="14"/>
  <c r="T65" i="14"/>
  <c r="E125" i="5"/>
  <c r="E130" i="5"/>
  <c r="J67" i="14" l="1"/>
  <c r="L66" i="14"/>
  <c r="O66" i="14" s="1"/>
  <c r="P64" i="14"/>
  <c r="Q64" i="14" s="1"/>
  <c r="N65" i="14"/>
  <c r="U65" i="14"/>
  <c r="T66" i="14"/>
  <c r="E131" i="5"/>
  <c r="E133" i="5"/>
  <c r="E134" i="5"/>
  <c r="E136" i="5"/>
  <c r="E137" i="5"/>
  <c r="L67" i="14" l="1"/>
  <c r="O67" i="14" s="1"/>
  <c r="J68" i="14"/>
  <c r="P65" i="14"/>
  <c r="Q65" i="14" s="1"/>
  <c r="N66" i="14"/>
  <c r="U66" i="14"/>
  <c r="T67" i="14"/>
  <c r="E138" i="5"/>
  <c r="E132" i="5"/>
  <c r="E135" i="5"/>
  <c r="E139" i="5"/>
  <c r="E140" i="5"/>
  <c r="E142" i="5"/>
  <c r="J69" i="14" l="1"/>
  <c r="L68" i="14"/>
  <c r="O68" i="14" s="1"/>
  <c r="P66" i="14"/>
  <c r="Q66" i="14" s="1"/>
  <c r="N67" i="14"/>
  <c r="U67" i="14"/>
  <c r="T68" i="14"/>
  <c r="E141" i="5"/>
  <c r="E143" i="5"/>
  <c r="E145" i="5"/>
  <c r="E146" i="5"/>
  <c r="J70" i="14" l="1"/>
  <c r="L69" i="14"/>
  <c r="O69" i="14" s="1"/>
  <c r="P67" i="14"/>
  <c r="Q67" i="14" s="1"/>
  <c r="N68" i="14"/>
  <c r="U68" i="14"/>
  <c r="T69" i="14"/>
  <c r="E144" i="5"/>
  <c r="E147" i="5"/>
  <c r="E148" i="5"/>
  <c r="L70" i="14" l="1"/>
  <c r="O70" i="14" s="1"/>
  <c r="J71" i="14"/>
  <c r="N69" i="14"/>
  <c r="P68" i="14"/>
  <c r="Q68" i="14" s="1"/>
  <c r="U69" i="14"/>
  <c r="T70" i="14"/>
  <c r="E149" i="5"/>
  <c r="E151" i="5"/>
  <c r="E152" i="5"/>
  <c r="E154" i="5"/>
  <c r="L71" i="14" l="1"/>
  <c r="O71" i="14" s="1"/>
  <c r="J72" i="14"/>
  <c r="N70" i="14"/>
  <c r="P69" i="14"/>
  <c r="Q69" i="14" s="1"/>
  <c r="U70" i="14"/>
  <c r="T71" i="14"/>
  <c r="E153" i="5"/>
  <c r="E150" i="5"/>
  <c r="E155" i="5"/>
  <c r="J73" i="14" l="1"/>
  <c r="L72" i="14"/>
  <c r="O72" i="14" s="1"/>
  <c r="P70" i="14"/>
  <c r="Q70" i="14" s="1"/>
  <c r="N71" i="14"/>
  <c r="U71" i="14"/>
  <c r="T72" i="14"/>
  <c r="E156" i="5"/>
  <c r="L73" i="14" l="1"/>
  <c r="O73" i="14" s="1"/>
  <c r="J74" i="14"/>
  <c r="N72" i="14"/>
  <c r="P71" i="14"/>
  <c r="Q71" i="14" s="1"/>
  <c r="U72" i="14"/>
  <c r="T73" i="14"/>
  <c r="E157" i="5"/>
  <c r="E159" i="5"/>
  <c r="J75" i="14" l="1"/>
  <c r="L74" i="14"/>
  <c r="O74" i="14" s="1"/>
  <c r="P72" i="14"/>
  <c r="Q72" i="14" s="1"/>
  <c r="N73" i="14"/>
  <c r="U73" i="14"/>
  <c r="T74" i="14"/>
  <c r="E158" i="5"/>
  <c r="E160" i="5"/>
  <c r="E162" i="5"/>
  <c r="J76" i="14" l="1"/>
  <c r="L75" i="14"/>
  <c r="O75" i="14" s="1"/>
  <c r="N74" i="14"/>
  <c r="P73" i="14"/>
  <c r="Q73" i="14" s="1"/>
  <c r="U74" i="14"/>
  <c r="T75" i="14"/>
  <c r="E161" i="5"/>
  <c r="E163" i="5"/>
  <c r="E164" i="5"/>
  <c r="E166" i="5"/>
  <c r="J77" i="14" l="1"/>
  <c r="L76" i="14"/>
  <c r="O76" i="14" s="1"/>
  <c r="P74" i="14"/>
  <c r="Q74" i="14" s="1"/>
  <c r="N75" i="14"/>
  <c r="U75" i="14"/>
  <c r="T76" i="14"/>
  <c r="E165" i="5"/>
  <c r="E167" i="5"/>
  <c r="J78" i="14" l="1"/>
  <c r="L77" i="14"/>
  <c r="O77" i="14" s="1"/>
  <c r="P75" i="14"/>
  <c r="Q75" i="14" s="1"/>
  <c r="N76" i="14"/>
  <c r="U76" i="14"/>
  <c r="T77" i="14"/>
  <c r="E168" i="5"/>
  <c r="L78" i="14" l="1"/>
  <c r="O78" i="14" s="1"/>
  <c r="J79" i="14"/>
  <c r="N77" i="14"/>
  <c r="P76" i="14"/>
  <c r="Q76" i="14" s="1"/>
  <c r="U77" i="14"/>
  <c r="T78" i="14"/>
  <c r="E169" i="5"/>
  <c r="E170" i="5"/>
  <c r="E171" i="5"/>
  <c r="E173" i="5"/>
  <c r="E174" i="5"/>
  <c r="J80" i="14" l="1"/>
  <c r="L79" i="14"/>
  <c r="O79" i="14" s="1"/>
  <c r="N78" i="14"/>
  <c r="P77" i="14"/>
  <c r="Q77" i="14" s="1"/>
  <c r="U78" i="14"/>
  <c r="T79" i="14"/>
  <c r="E175" i="5"/>
  <c r="E172" i="5"/>
  <c r="E176" i="5"/>
  <c r="L80" i="14" l="1"/>
  <c r="O80" i="14" s="1"/>
  <c r="J81" i="14"/>
  <c r="P78" i="14"/>
  <c r="Q78" i="14" s="1"/>
  <c r="N79" i="14"/>
  <c r="U79" i="14"/>
  <c r="T80" i="14"/>
  <c r="E177" i="5"/>
  <c r="L81" i="14" l="1"/>
  <c r="O81" i="14" s="1"/>
  <c r="J82" i="14"/>
  <c r="N80" i="14"/>
  <c r="P79" i="14"/>
  <c r="Q79" i="14" s="1"/>
  <c r="U80" i="14"/>
  <c r="T81" i="14"/>
  <c r="E178" i="5"/>
  <c r="L82" i="14" l="1"/>
  <c r="O82" i="14" s="1"/>
  <c r="J83" i="14"/>
  <c r="P80" i="14"/>
  <c r="Q80" i="14" s="1"/>
  <c r="N81" i="14"/>
  <c r="U81" i="14"/>
  <c r="T82" i="14"/>
  <c r="E179" i="5"/>
  <c r="L83" i="14" l="1"/>
  <c r="O83" i="14" s="1"/>
  <c r="J84" i="14"/>
  <c r="P81" i="14"/>
  <c r="Q81" i="14" s="1"/>
  <c r="N82" i="14"/>
  <c r="U82" i="14"/>
  <c r="T83" i="14"/>
  <c r="E180" i="5"/>
  <c r="L84" i="14" l="1"/>
  <c r="O84" i="14" s="1"/>
  <c r="J85" i="14"/>
  <c r="P82" i="14"/>
  <c r="Q82" i="14" s="1"/>
  <c r="N83" i="14"/>
  <c r="U83" i="14"/>
  <c r="T84" i="14"/>
  <c r="E181" i="5"/>
  <c r="J86" i="14" l="1"/>
  <c r="L85" i="14"/>
  <c r="O85" i="14" s="1"/>
  <c r="N84" i="14"/>
  <c r="P83" i="14"/>
  <c r="Q83" i="14" s="1"/>
  <c r="U84" i="14"/>
  <c r="T85" i="14"/>
  <c r="E182" i="5"/>
  <c r="J87" i="14" l="1"/>
  <c r="L86" i="14"/>
  <c r="O86" i="14" s="1"/>
  <c r="N85" i="14"/>
  <c r="P84" i="14"/>
  <c r="Q84" i="14" s="1"/>
  <c r="U85" i="14"/>
  <c r="T86" i="14"/>
  <c r="E183" i="5"/>
  <c r="E184" i="5"/>
  <c r="E185" i="5"/>
  <c r="J88" i="14" l="1"/>
  <c r="L87" i="14"/>
  <c r="O87" i="14" s="1"/>
  <c r="N86" i="14"/>
  <c r="P85" i="14"/>
  <c r="Q85" i="14" s="1"/>
  <c r="U86" i="14"/>
  <c r="T87" i="14"/>
  <c r="E186" i="5"/>
  <c r="L88" i="14" l="1"/>
  <c r="O88" i="14" s="1"/>
  <c r="J89" i="14"/>
  <c r="P86" i="14"/>
  <c r="Q86" i="14" s="1"/>
  <c r="N87" i="14"/>
  <c r="U87" i="14"/>
  <c r="T88" i="14"/>
  <c r="E187" i="5"/>
  <c r="J90" i="14" l="1"/>
  <c r="L89" i="14"/>
  <c r="O89" i="14" s="1"/>
  <c r="N88" i="14"/>
  <c r="P87" i="14"/>
  <c r="Q87" i="14" s="1"/>
  <c r="U88" i="14"/>
  <c r="T89" i="14"/>
  <c r="E188" i="5"/>
  <c r="L90" i="14" l="1"/>
  <c r="O90" i="14" s="1"/>
  <c r="J91" i="14"/>
  <c r="P88" i="14"/>
  <c r="Q88" i="14" s="1"/>
  <c r="N89" i="14"/>
  <c r="U89" i="14"/>
  <c r="T90" i="14"/>
  <c r="E189" i="5"/>
  <c r="E190" i="5"/>
  <c r="J92" i="14" l="1"/>
  <c r="L91" i="14"/>
  <c r="O91" i="14" s="1"/>
  <c r="N90" i="14"/>
  <c r="P89" i="14"/>
  <c r="Q89" i="14" s="1"/>
  <c r="U90" i="14"/>
  <c r="T91" i="14"/>
  <c r="E191" i="5"/>
  <c r="E192" i="5"/>
  <c r="L92" i="14" l="1"/>
  <c r="O92" i="14" s="1"/>
  <c r="J93" i="14"/>
  <c r="N91" i="14"/>
  <c r="P90" i="14"/>
  <c r="Q90" i="14" s="1"/>
  <c r="U91" i="14"/>
  <c r="T92" i="14"/>
  <c r="E193" i="5"/>
  <c r="E194" i="5"/>
  <c r="E195" i="5"/>
  <c r="L93" i="14" l="1"/>
  <c r="O93" i="14" s="1"/>
  <c r="J94" i="14"/>
  <c r="N92" i="14"/>
  <c r="P91" i="14"/>
  <c r="Q91" i="14" s="1"/>
  <c r="U92" i="14"/>
  <c r="T93" i="14"/>
  <c r="E196" i="5"/>
  <c r="J95" i="14" l="1"/>
  <c r="L94" i="14"/>
  <c r="O94" i="14" s="1"/>
  <c r="N93" i="14"/>
  <c r="P92" i="14"/>
  <c r="Q92" i="14" s="1"/>
  <c r="U93" i="14"/>
  <c r="T94" i="14"/>
  <c r="E197" i="5"/>
  <c r="E198" i="5"/>
  <c r="E199" i="5"/>
  <c r="E201" i="5"/>
  <c r="E202" i="5"/>
  <c r="E205" i="5"/>
  <c r="E204" i="5"/>
  <c r="E206" i="5"/>
  <c r="J96" i="14" l="1"/>
  <c r="L95" i="14"/>
  <c r="O95" i="14" s="1"/>
  <c r="P93" i="14"/>
  <c r="Q93" i="14" s="1"/>
  <c r="N94" i="14"/>
  <c r="U94" i="14"/>
  <c r="T95" i="14"/>
  <c r="E203" i="5"/>
  <c r="E200" i="5"/>
  <c r="E207" i="5"/>
  <c r="L96" i="14" l="1"/>
  <c r="O96" i="14" s="1"/>
  <c r="J97" i="14"/>
  <c r="N95" i="14"/>
  <c r="P94" i="14"/>
  <c r="Q94" i="14" s="1"/>
  <c r="U95" i="14"/>
  <c r="T96" i="14"/>
  <c r="E208" i="5"/>
  <c r="J98" i="14" l="1"/>
  <c r="L97" i="14"/>
  <c r="O97" i="14" s="1"/>
  <c r="N96" i="14"/>
  <c r="P95" i="14"/>
  <c r="Q95" i="14" s="1"/>
  <c r="U96" i="14"/>
  <c r="T97" i="14"/>
  <c r="E209" i="5"/>
  <c r="E210" i="5"/>
  <c r="L98" i="14" l="1"/>
  <c r="O98" i="14" s="1"/>
  <c r="J99" i="14"/>
  <c r="P96" i="14"/>
  <c r="Q96" i="14" s="1"/>
  <c r="N97" i="14"/>
  <c r="U97" i="14"/>
  <c r="T98" i="14"/>
  <c r="E211" i="5"/>
  <c r="J100" i="14" l="1"/>
  <c r="L99" i="14"/>
  <c r="O99" i="14" s="1"/>
  <c r="P97" i="14"/>
  <c r="Q97" i="14" s="1"/>
  <c r="N98" i="14"/>
  <c r="U98" i="14"/>
  <c r="T99" i="14"/>
  <c r="E212" i="5"/>
  <c r="L100" i="14" l="1"/>
  <c r="O100" i="14" s="1"/>
  <c r="J101" i="14"/>
  <c r="N99" i="14"/>
  <c r="P98" i="14"/>
  <c r="Q98" i="14" s="1"/>
  <c r="U99" i="14"/>
  <c r="T100" i="14"/>
  <c r="E213" i="5"/>
  <c r="E215" i="5"/>
  <c r="L101" i="14" l="1"/>
  <c r="O101" i="14" s="1"/>
  <c r="J102" i="14"/>
  <c r="P99" i="14"/>
  <c r="Q99" i="14" s="1"/>
  <c r="N100" i="14"/>
  <c r="U100" i="14"/>
  <c r="T101" i="14"/>
  <c r="E214" i="5"/>
  <c r="E216" i="5"/>
  <c r="E217" i="5"/>
  <c r="L102" i="14" l="1"/>
  <c r="O102" i="14" s="1"/>
  <c r="J103" i="14"/>
  <c r="P100" i="14"/>
  <c r="Q100" i="14" s="1"/>
  <c r="N101" i="14"/>
  <c r="U101" i="14"/>
  <c r="T102" i="14"/>
  <c r="E218" i="5"/>
  <c r="J104" i="14" l="1"/>
  <c r="L103" i="14"/>
  <c r="O103" i="14" s="1"/>
  <c r="P101" i="14"/>
  <c r="Q101" i="14" s="1"/>
  <c r="N102" i="14"/>
  <c r="U102" i="14"/>
  <c r="T103" i="14"/>
  <c r="E219" i="5"/>
  <c r="E220" i="5"/>
  <c r="L104" i="14" l="1"/>
  <c r="O104" i="14" s="1"/>
  <c r="J105" i="14"/>
  <c r="N103" i="14"/>
  <c r="P102" i="14"/>
  <c r="Q102" i="14" s="1"/>
  <c r="U103" i="14"/>
  <c r="T104" i="14"/>
  <c r="E221" i="5"/>
  <c r="E222" i="5"/>
  <c r="E223" i="5"/>
  <c r="E224" i="5"/>
  <c r="L105" i="14" l="1"/>
  <c r="O105" i="14" s="1"/>
  <c r="J106" i="14"/>
  <c r="P103" i="14"/>
  <c r="Q103" i="14" s="1"/>
  <c r="N104" i="14"/>
  <c r="U104" i="14"/>
  <c r="T105" i="14"/>
  <c r="E225" i="5"/>
  <c r="E226" i="5"/>
  <c r="J107" i="14" l="1"/>
  <c r="L106" i="14"/>
  <c r="O106" i="14" s="1"/>
  <c r="N105" i="14"/>
  <c r="P104" i="14"/>
  <c r="Q104" i="14" s="1"/>
  <c r="T106" i="14"/>
  <c r="U105" i="14"/>
  <c r="E227" i="5"/>
  <c r="E228" i="5"/>
  <c r="E230" i="5"/>
  <c r="E229" i="5"/>
  <c r="E231" i="5"/>
  <c r="E232" i="5"/>
  <c r="E234" i="5"/>
  <c r="E235" i="5"/>
  <c r="E237" i="5"/>
  <c r="E239" i="5"/>
  <c r="E241" i="5"/>
  <c r="E240" i="5"/>
  <c r="E242" i="5"/>
  <c r="E243" i="5"/>
  <c r="J108" i="14" l="1"/>
  <c r="L107" i="14"/>
  <c r="O107" i="14" s="1"/>
  <c r="N106" i="14"/>
  <c r="P105" i="14"/>
  <c r="Q105" i="14" s="1"/>
  <c r="U106" i="14"/>
  <c r="T107" i="14"/>
  <c r="E236" i="5"/>
  <c r="E233" i="5"/>
  <c r="E238" i="5"/>
  <c r="E244" i="5"/>
  <c r="E245" i="5"/>
  <c r="E247" i="5"/>
  <c r="E248" i="5"/>
  <c r="L108" i="14" l="1"/>
  <c r="O108" i="14" s="1"/>
  <c r="J109" i="14"/>
  <c r="N107" i="14"/>
  <c r="P106" i="14"/>
  <c r="Q106" i="14" s="1"/>
  <c r="T108" i="14"/>
  <c r="U107" i="14"/>
  <c r="E249" i="5"/>
  <c r="E246" i="5"/>
  <c r="E250" i="5"/>
  <c r="L109" i="14" l="1"/>
  <c r="O109" i="14" s="1"/>
  <c r="J110" i="14"/>
  <c r="P107" i="14"/>
  <c r="Q107" i="14" s="1"/>
  <c r="N108" i="14"/>
  <c r="T109" i="14"/>
  <c r="U108" i="14"/>
  <c r="E251" i="5"/>
  <c r="E252" i="5"/>
  <c r="E253" i="5"/>
  <c r="J111" i="14" l="1"/>
  <c r="L110" i="14"/>
  <c r="O110" i="14" s="1"/>
  <c r="P108" i="14"/>
  <c r="Q108" i="14" s="1"/>
  <c r="N109" i="14"/>
  <c r="U109" i="14"/>
  <c r="T110" i="14"/>
  <c r="E254" i="5"/>
  <c r="E255" i="5"/>
  <c r="L111" i="14" l="1"/>
  <c r="O111" i="14" s="1"/>
  <c r="J112" i="14"/>
  <c r="P109" i="14"/>
  <c r="Q109" i="14" s="1"/>
  <c r="N110" i="14"/>
  <c r="T111" i="14"/>
  <c r="U110" i="14"/>
  <c r="E256" i="5"/>
  <c r="E257" i="5"/>
  <c r="E258" i="5"/>
  <c r="J113" i="14" l="1"/>
  <c r="L112" i="14"/>
  <c r="O112" i="14" s="1"/>
  <c r="P110" i="14"/>
  <c r="Q110" i="14" s="1"/>
  <c r="N111" i="14"/>
  <c r="U111" i="14"/>
  <c r="T112" i="14"/>
  <c r="E259" i="5"/>
  <c r="L113" i="14" l="1"/>
  <c r="O113" i="14" s="1"/>
  <c r="J114" i="14"/>
  <c r="N112" i="14"/>
  <c r="P111" i="14"/>
  <c r="Q111" i="14" s="1"/>
  <c r="U112" i="14"/>
  <c r="T113" i="14"/>
  <c r="E260" i="5"/>
  <c r="L114" i="14" l="1"/>
  <c r="O114" i="14" s="1"/>
  <c r="J115" i="14"/>
  <c r="N113" i="14"/>
  <c r="P112" i="14"/>
  <c r="Q112" i="14" s="1"/>
  <c r="T114" i="14"/>
  <c r="U113" i="14"/>
  <c r="E261" i="5"/>
  <c r="E262" i="5"/>
  <c r="J116" i="14" l="1"/>
  <c r="L115" i="14"/>
  <c r="O115" i="14" s="1"/>
  <c r="P113" i="14"/>
  <c r="Q113" i="14" s="1"/>
  <c r="N114" i="14"/>
  <c r="U114" i="14"/>
  <c r="T115" i="14"/>
  <c r="E263" i="5"/>
  <c r="L116" i="14" l="1"/>
  <c r="O116" i="14" s="1"/>
  <c r="J117" i="14"/>
  <c r="N115" i="14"/>
  <c r="P114" i="14"/>
  <c r="Q114" i="14" s="1"/>
  <c r="T116" i="14"/>
  <c r="U115" i="14"/>
  <c r="E264" i="5"/>
  <c r="J118" i="14" l="1"/>
  <c r="L117" i="14"/>
  <c r="O117" i="14" s="1"/>
  <c r="N116" i="14"/>
  <c r="P115" i="14"/>
  <c r="Q115" i="14" s="1"/>
  <c r="T117" i="14"/>
  <c r="U116" i="14"/>
  <c r="E265" i="5"/>
  <c r="L118" i="14" l="1"/>
  <c r="O118" i="14" s="1"/>
  <c r="J119" i="14"/>
  <c r="N117" i="14"/>
  <c r="P116" i="14"/>
  <c r="Q116" i="14" s="1"/>
  <c r="U117" i="14"/>
  <c r="T118" i="14"/>
  <c r="E266" i="5"/>
  <c r="E267" i="5"/>
  <c r="E268" i="5"/>
  <c r="E269" i="5"/>
  <c r="E271" i="5"/>
  <c r="E272" i="5"/>
  <c r="J120" i="14" l="1"/>
  <c r="L119" i="14"/>
  <c r="O119" i="14" s="1"/>
  <c r="P117" i="14"/>
  <c r="Q117" i="14" s="1"/>
  <c r="N118" i="14"/>
  <c r="T119" i="14"/>
  <c r="U118" i="14"/>
  <c r="E270" i="5"/>
  <c r="E273" i="5"/>
  <c r="J121" i="14" l="1"/>
  <c r="L120" i="14"/>
  <c r="O120" i="14" s="1"/>
  <c r="N119" i="14"/>
  <c r="P118" i="14"/>
  <c r="Q118" i="14" s="1"/>
  <c r="U119" i="14"/>
  <c r="T120" i="14"/>
  <c r="E274" i="5"/>
  <c r="J122" i="14" l="1"/>
  <c r="L121" i="14"/>
  <c r="O121" i="14" s="1"/>
  <c r="N120" i="14"/>
  <c r="P119" i="14"/>
  <c r="Q119" i="14" s="1"/>
  <c r="U120" i="14"/>
  <c r="T121" i="14"/>
  <c r="E275" i="5"/>
  <c r="L122" i="14" l="1"/>
  <c r="O122" i="14" s="1"/>
  <c r="J123" i="14"/>
  <c r="N121" i="14"/>
  <c r="P120" i="14"/>
  <c r="Q120" i="14" s="1"/>
  <c r="T122" i="14"/>
  <c r="U121" i="14"/>
  <c r="E276" i="5"/>
  <c r="J124" i="14" l="1"/>
  <c r="L123" i="14"/>
  <c r="O123" i="14" s="1"/>
  <c r="P121" i="14"/>
  <c r="Q121" i="14" s="1"/>
  <c r="N122" i="14"/>
  <c r="U122" i="14"/>
  <c r="T123" i="14"/>
  <c r="E277" i="5"/>
  <c r="E278" i="5"/>
  <c r="E279" i="5"/>
  <c r="E280" i="5"/>
  <c r="J125" i="14" l="1"/>
  <c r="L124" i="14"/>
  <c r="O124" i="14" s="1"/>
  <c r="P122" i="14"/>
  <c r="Q122" i="14" s="1"/>
  <c r="N123" i="14"/>
  <c r="T124" i="14"/>
  <c r="U123" i="14"/>
  <c r="E281" i="5"/>
  <c r="E282" i="5"/>
  <c r="E283" i="5"/>
  <c r="E284" i="5"/>
  <c r="E287" i="5"/>
  <c r="E286" i="5"/>
  <c r="L125" i="14" l="1"/>
  <c r="O125" i="14" s="1"/>
  <c r="J126" i="14"/>
  <c r="P123" i="14"/>
  <c r="Q123" i="14" s="1"/>
  <c r="N124" i="14"/>
  <c r="T125" i="14"/>
  <c r="U124" i="14"/>
  <c r="E285" i="5"/>
  <c r="E288" i="5"/>
  <c r="E290" i="5"/>
  <c r="E291" i="5"/>
  <c r="E294" i="5"/>
  <c r="E293" i="5"/>
  <c r="E295" i="5"/>
  <c r="E296" i="5"/>
  <c r="J127" i="14" l="1"/>
  <c r="L126" i="14"/>
  <c r="O126" i="14" s="1"/>
  <c r="N125" i="14"/>
  <c r="P124" i="14"/>
  <c r="Q124" i="14" s="1"/>
  <c r="U125" i="14"/>
  <c r="T126" i="14"/>
  <c r="E292" i="5"/>
  <c r="E289" i="5"/>
  <c r="E297" i="5"/>
  <c r="L127" i="14" l="1"/>
  <c r="O127" i="14" s="1"/>
  <c r="J128" i="14"/>
  <c r="P125" i="14"/>
  <c r="Q125" i="14" s="1"/>
  <c r="N126" i="14"/>
  <c r="T127" i="14"/>
  <c r="U126" i="14"/>
  <c r="E298" i="5"/>
  <c r="L128" i="14" l="1"/>
  <c r="O128" i="14" s="1"/>
  <c r="J129" i="14"/>
  <c r="P126" i="14"/>
  <c r="Q126" i="14" s="1"/>
  <c r="N127" i="14"/>
  <c r="U127" i="14"/>
  <c r="T128" i="14"/>
  <c r="E299" i="5"/>
  <c r="E301" i="5"/>
  <c r="E302" i="5"/>
  <c r="E303" i="5"/>
  <c r="E304" i="5"/>
  <c r="L129" i="14" l="1"/>
  <c r="O129" i="14" s="1"/>
  <c r="J130" i="14"/>
  <c r="N128" i="14"/>
  <c r="P127" i="14"/>
  <c r="Q127" i="14" s="1"/>
  <c r="U128" i="14"/>
  <c r="T129" i="14"/>
  <c r="E300" i="5"/>
  <c r="E305" i="5"/>
  <c r="E306" i="5"/>
  <c r="E307" i="5"/>
  <c r="E309" i="5"/>
  <c r="E310" i="5"/>
  <c r="L130" i="14" l="1"/>
  <c r="O130" i="14" s="1"/>
  <c r="J131" i="14"/>
  <c r="P128" i="14"/>
  <c r="Q128" i="14" s="1"/>
  <c r="N129" i="14"/>
  <c r="T130" i="14"/>
  <c r="U129" i="14"/>
  <c r="E308" i="5"/>
  <c r="E311" i="5"/>
  <c r="E314" i="5"/>
  <c r="E313" i="5"/>
  <c r="E315" i="5"/>
  <c r="L131" i="14" l="1"/>
  <c r="O131" i="14" s="1"/>
  <c r="J132" i="14"/>
  <c r="N130" i="14"/>
  <c r="P129" i="14"/>
  <c r="Q129" i="14" s="1"/>
  <c r="U130" i="14"/>
  <c r="T131" i="14"/>
  <c r="E312" i="5"/>
  <c r="E316" i="5"/>
  <c r="E317" i="5"/>
  <c r="E318" i="5"/>
  <c r="J133" i="14" l="1"/>
  <c r="L132" i="14"/>
  <c r="O132" i="14" s="1"/>
  <c r="P130" i="14"/>
  <c r="Q130" i="14" s="1"/>
  <c r="N131" i="14"/>
  <c r="T132" i="14"/>
  <c r="U131" i="14"/>
  <c r="E319" i="5"/>
  <c r="J134" i="14" l="1"/>
  <c r="L133" i="14"/>
  <c r="O133" i="14" s="1"/>
  <c r="P131" i="14"/>
  <c r="Q131" i="14" s="1"/>
  <c r="N132" i="14"/>
  <c r="T133" i="14"/>
  <c r="U132" i="14"/>
  <c r="E320" i="5"/>
  <c r="E321" i="5"/>
  <c r="L134" i="14" l="1"/>
  <c r="O134" i="14" s="1"/>
  <c r="J135" i="14"/>
  <c r="P132" i="14"/>
  <c r="Q132" i="14" s="1"/>
  <c r="N133" i="14"/>
  <c r="T134" i="14"/>
  <c r="U133" i="14"/>
  <c r="E322" i="5"/>
  <c r="L135" i="14" l="1"/>
  <c r="O135" i="14" s="1"/>
  <c r="J136" i="14"/>
  <c r="P133" i="14"/>
  <c r="Q133" i="14" s="1"/>
  <c r="N134" i="14"/>
  <c r="T135" i="14"/>
  <c r="U134" i="14"/>
  <c r="E323" i="5"/>
  <c r="E324" i="5"/>
  <c r="E325" i="5"/>
  <c r="L136" i="14" l="1"/>
  <c r="O136" i="14" s="1"/>
  <c r="J137" i="14"/>
  <c r="P134" i="14"/>
  <c r="Q134" i="14" s="1"/>
  <c r="N135" i="14"/>
  <c r="T136" i="14"/>
  <c r="U135" i="14"/>
  <c r="E326" i="5"/>
  <c r="L137" i="14" l="1"/>
  <c r="O137" i="14" s="1"/>
  <c r="J138" i="14"/>
  <c r="N136" i="14"/>
  <c r="P135" i="14"/>
  <c r="Q135" i="14" s="1"/>
  <c r="T137" i="14"/>
  <c r="U136" i="14"/>
  <c r="E327" i="5"/>
  <c r="J139" i="14" l="1"/>
  <c r="L138" i="14"/>
  <c r="O138" i="14" s="1"/>
  <c r="N137" i="14"/>
  <c r="P136" i="14"/>
  <c r="Q136" i="14" s="1"/>
  <c r="T138" i="14"/>
  <c r="U137" i="14"/>
  <c r="E328" i="5"/>
  <c r="J140" i="14" l="1"/>
  <c r="L139" i="14"/>
  <c r="O139" i="14" s="1"/>
  <c r="N138" i="14"/>
  <c r="P137" i="14"/>
  <c r="Q137" i="14" s="1"/>
  <c r="T139" i="14"/>
  <c r="U138" i="14"/>
  <c r="E329" i="5"/>
  <c r="L140" i="14" l="1"/>
  <c r="O140" i="14" s="1"/>
  <c r="J141" i="14"/>
  <c r="P138" i="14"/>
  <c r="Q138" i="14" s="1"/>
  <c r="N139" i="14"/>
  <c r="U139" i="14"/>
  <c r="T140" i="14"/>
  <c r="E330" i="5"/>
  <c r="E332" i="5"/>
  <c r="E333" i="5"/>
  <c r="E335" i="5"/>
  <c r="J142" i="14" l="1"/>
  <c r="L141" i="14"/>
  <c r="O141" i="14" s="1"/>
  <c r="P139" i="14"/>
  <c r="Q139" i="14" s="1"/>
  <c r="N140" i="14"/>
  <c r="U140" i="14"/>
  <c r="T141" i="14"/>
  <c r="E334" i="5"/>
  <c r="E331" i="5"/>
  <c r="E336" i="5"/>
  <c r="E337" i="5"/>
  <c r="L142" i="14" l="1"/>
  <c r="O142" i="14" s="1"/>
  <c r="J143" i="14"/>
  <c r="N141" i="14"/>
  <c r="P140" i="14"/>
  <c r="Q140" i="14" s="1"/>
  <c r="U141" i="14"/>
  <c r="T142" i="14"/>
  <c r="E338" i="5"/>
  <c r="E340" i="5"/>
  <c r="J144" i="14" l="1"/>
  <c r="L143" i="14"/>
  <c r="O143" i="14" s="1"/>
  <c r="P141" i="14"/>
  <c r="Q141" i="14" s="1"/>
  <c r="N142" i="14"/>
  <c r="U142" i="14"/>
  <c r="T143" i="14"/>
  <c r="E339" i="5"/>
  <c r="E341" i="5"/>
  <c r="L144" i="14" l="1"/>
  <c r="O144" i="14" s="1"/>
  <c r="J145" i="14"/>
  <c r="N143" i="14"/>
  <c r="P142" i="14"/>
  <c r="Q142" i="14" s="1"/>
  <c r="U143" i="14"/>
  <c r="T144" i="14"/>
  <c r="E342" i="5"/>
  <c r="L145" i="14" l="1"/>
  <c r="O145" i="14" s="1"/>
  <c r="J146" i="14"/>
  <c r="P143" i="14"/>
  <c r="Q143" i="14" s="1"/>
  <c r="N144" i="14"/>
  <c r="U144" i="14"/>
  <c r="T145" i="14"/>
  <c r="E343" i="5"/>
  <c r="L146" i="14" l="1"/>
  <c r="O146" i="14" s="1"/>
  <c r="J147" i="14"/>
  <c r="P144" i="14"/>
  <c r="Q144" i="14" s="1"/>
  <c r="N145" i="14"/>
  <c r="U145" i="14"/>
  <c r="T146" i="14"/>
  <c r="E344" i="5"/>
  <c r="E345" i="5"/>
  <c r="E346" i="5"/>
  <c r="E347" i="5"/>
  <c r="E348" i="5"/>
  <c r="E349" i="5"/>
  <c r="L147" i="14" l="1"/>
  <c r="O147" i="14" s="1"/>
  <c r="J148" i="14"/>
  <c r="P145" i="14"/>
  <c r="Q145" i="14" s="1"/>
  <c r="N146" i="14"/>
  <c r="T147" i="14"/>
  <c r="U146" i="14"/>
  <c r="E350" i="5"/>
  <c r="E351" i="5"/>
  <c r="E352" i="5"/>
  <c r="J149" i="14" l="1"/>
  <c r="L148" i="14"/>
  <c r="O148" i="14" s="1"/>
  <c r="P146" i="14"/>
  <c r="Q146" i="14" s="1"/>
  <c r="N147" i="14"/>
  <c r="T148" i="14"/>
  <c r="U147" i="14"/>
  <c r="E353" i="5"/>
  <c r="E354" i="5"/>
  <c r="L149" i="14" l="1"/>
  <c r="O149" i="14" s="1"/>
  <c r="J150" i="14"/>
  <c r="N148" i="14"/>
  <c r="P147" i="14"/>
  <c r="Q147" i="14" s="1"/>
  <c r="U148" i="14"/>
  <c r="T149" i="14"/>
  <c r="E355" i="5"/>
  <c r="J151" i="14" l="1"/>
  <c r="L150" i="14"/>
  <c r="O150" i="14" s="1"/>
  <c r="N149" i="14"/>
  <c r="P148" i="14"/>
  <c r="Q148" i="14" s="1"/>
  <c r="U149" i="14"/>
  <c r="T150" i="14"/>
  <c r="E356" i="5"/>
  <c r="E357" i="5"/>
  <c r="J152" i="14" l="1"/>
  <c r="L151" i="14"/>
  <c r="O151" i="14" s="1"/>
  <c r="P149" i="14"/>
  <c r="Q149" i="14" s="1"/>
  <c r="N150" i="14"/>
  <c r="U150" i="14"/>
  <c r="T151" i="14"/>
  <c r="E358" i="5"/>
  <c r="E359" i="5"/>
  <c r="L152" i="14" l="1"/>
  <c r="O152" i="14" s="1"/>
  <c r="J153" i="14"/>
  <c r="N151" i="14"/>
  <c r="P150" i="14"/>
  <c r="Q150" i="14" s="1"/>
  <c r="U151" i="14"/>
  <c r="T152" i="14"/>
  <c r="E360" i="5"/>
  <c r="J154" i="14" l="1"/>
  <c r="L153" i="14"/>
  <c r="O153" i="14" s="1"/>
  <c r="N152" i="14"/>
  <c r="P151" i="14"/>
  <c r="Q151" i="14" s="1"/>
  <c r="U152" i="14"/>
  <c r="T153" i="14"/>
  <c r="E361" i="5"/>
  <c r="E362" i="5"/>
  <c r="L154" i="14" l="1"/>
  <c r="O154" i="14" s="1"/>
  <c r="J155" i="14"/>
  <c r="N153" i="14"/>
  <c r="P152" i="14"/>
  <c r="Q152" i="14" s="1"/>
  <c r="U153" i="14"/>
  <c r="T154" i="14"/>
  <c r="E363" i="5"/>
  <c r="J156" i="14" l="1"/>
  <c r="L155" i="14"/>
  <c r="O155" i="14" s="1"/>
  <c r="N154" i="14"/>
  <c r="P153" i="14"/>
  <c r="Q153" i="14" s="1"/>
  <c r="T155" i="14"/>
  <c r="U154" i="14"/>
  <c r="E364" i="5"/>
  <c r="J157" i="14" l="1"/>
  <c r="L156" i="14"/>
  <c r="O156" i="14" s="1"/>
  <c r="P154" i="14"/>
  <c r="Q154" i="14" s="1"/>
  <c r="N155" i="14"/>
  <c r="T156" i="14"/>
  <c r="U155" i="14"/>
  <c r="E365" i="5"/>
  <c r="J158" i="14" l="1"/>
  <c r="L157" i="14"/>
  <c r="O157" i="14" s="1"/>
  <c r="N156" i="14"/>
  <c r="P155" i="14"/>
  <c r="Q155" i="14" s="1"/>
  <c r="U156" i="14"/>
  <c r="T157" i="14"/>
  <c r="E366" i="5"/>
  <c r="J159" i="14" l="1"/>
  <c r="L158" i="14"/>
  <c r="O158" i="14" s="1"/>
  <c r="P156" i="14"/>
  <c r="Q156" i="14" s="1"/>
  <c r="N157" i="14"/>
  <c r="U157" i="14"/>
  <c r="T158" i="14"/>
  <c r="E367" i="5"/>
  <c r="J160" i="14" l="1"/>
  <c r="L159" i="14"/>
  <c r="O159" i="14" s="1"/>
  <c r="P157" i="14"/>
  <c r="Q157" i="14" s="1"/>
  <c r="N158" i="14"/>
  <c r="U158" i="14"/>
  <c r="T159" i="14"/>
  <c r="E368" i="5"/>
  <c r="L160" i="14" l="1"/>
  <c r="O160" i="14" s="1"/>
  <c r="J161" i="14"/>
  <c r="N159" i="14"/>
  <c r="P158" i="14"/>
  <c r="Q158" i="14" s="1"/>
  <c r="U159" i="14"/>
  <c r="T160" i="14"/>
  <c r="E369" i="5"/>
  <c r="L161" i="14" l="1"/>
  <c r="O161" i="14" s="1"/>
  <c r="J162" i="14"/>
  <c r="N160" i="14"/>
  <c r="P159" i="14"/>
  <c r="Q159" i="14" s="1"/>
  <c r="U160" i="14"/>
  <c r="T161" i="14"/>
  <c r="E370" i="5"/>
  <c r="E371" i="5"/>
  <c r="L162" i="14" l="1"/>
  <c r="O162" i="14" s="1"/>
  <c r="J163" i="14"/>
  <c r="N161" i="14"/>
  <c r="P160" i="14"/>
  <c r="Q160" i="14" s="1"/>
  <c r="U161" i="14"/>
  <c r="T162" i="14"/>
  <c r="E372" i="5"/>
  <c r="L163" i="14" l="1"/>
  <c r="O163" i="14" s="1"/>
  <c r="J164" i="14"/>
  <c r="P161" i="14"/>
  <c r="Q161" i="14" s="1"/>
  <c r="N162" i="14"/>
  <c r="T163" i="14"/>
  <c r="U162" i="14"/>
  <c r="E373" i="5"/>
  <c r="L164" i="14" l="1"/>
  <c r="O164" i="14" s="1"/>
  <c r="J165" i="14"/>
  <c r="N163" i="14"/>
  <c r="P162" i="14"/>
  <c r="Q162" i="14" s="1"/>
  <c r="T164" i="14"/>
  <c r="U163" i="14"/>
  <c r="E374" i="5"/>
  <c r="L165" i="14" l="1"/>
  <c r="O165" i="14" s="1"/>
  <c r="J166" i="14"/>
  <c r="P163" i="14"/>
  <c r="Q163" i="14" s="1"/>
  <c r="N164" i="14"/>
  <c r="U164" i="14"/>
  <c r="T165" i="14"/>
  <c r="E375" i="5"/>
  <c r="E376" i="5"/>
  <c r="J167" i="14" l="1"/>
  <c r="L166" i="14"/>
  <c r="O166" i="14" s="1"/>
  <c r="N165" i="14"/>
  <c r="P164" i="14"/>
  <c r="Q164" i="14" s="1"/>
  <c r="U165" i="14"/>
  <c r="T166" i="14"/>
  <c r="E377" i="5"/>
  <c r="E378" i="5"/>
  <c r="E380" i="5"/>
  <c r="E379" i="5"/>
  <c r="J168" i="14" l="1"/>
  <c r="L167" i="14"/>
  <c r="O167" i="14" s="1"/>
  <c r="P165" i="14"/>
  <c r="Q165" i="14" s="1"/>
  <c r="N166" i="14"/>
  <c r="U166" i="14"/>
  <c r="T167" i="14"/>
  <c r="E381" i="5"/>
  <c r="E382" i="5"/>
  <c r="E383" i="5"/>
  <c r="J169" i="14" l="1"/>
  <c r="L168" i="14"/>
  <c r="O168" i="14" s="1"/>
  <c r="N167" i="14"/>
  <c r="P166" i="14"/>
  <c r="Q166" i="14" s="1"/>
  <c r="U167" i="14"/>
  <c r="T168" i="14"/>
  <c r="E384" i="5"/>
  <c r="E385" i="5"/>
  <c r="J170" i="14" l="1"/>
  <c r="L169" i="14"/>
  <c r="O169" i="14" s="1"/>
  <c r="N168" i="14"/>
  <c r="P167" i="14"/>
  <c r="Q167" i="14" s="1"/>
  <c r="U168" i="14"/>
  <c r="T169" i="14"/>
  <c r="E386" i="5"/>
  <c r="E387" i="5"/>
  <c r="L170" i="14" l="1"/>
  <c r="O170" i="14" s="1"/>
  <c r="J171" i="14"/>
  <c r="P168" i="14"/>
  <c r="Q168" i="14" s="1"/>
  <c r="N169" i="14"/>
  <c r="U169" i="14"/>
  <c r="T170" i="14"/>
  <c r="E388" i="5"/>
  <c r="J172" i="14" l="1"/>
  <c r="L171" i="14"/>
  <c r="O171" i="14" s="1"/>
  <c r="N170" i="14"/>
  <c r="P169" i="14"/>
  <c r="Q169" i="14" s="1"/>
  <c r="U170" i="14"/>
  <c r="T171" i="14"/>
  <c r="E389" i="5"/>
  <c r="E390" i="5"/>
  <c r="E392" i="5"/>
  <c r="E391" i="5"/>
  <c r="E393" i="5"/>
  <c r="E394" i="5"/>
  <c r="L172" i="14" l="1"/>
  <c r="O172" i="14" s="1"/>
  <c r="J173" i="14"/>
  <c r="N171" i="14"/>
  <c r="P170" i="14"/>
  <c r="Q170" i="14" s="1"/>
  <c r="U171" i="14"/>
  <c r="T172" i="14"/>
  <c r="E395" i="5"/>
  <c r="L173" i="14" l="1"/>
  <c r="O173" i="14" s="1"/>
  <c r="J174" i="14"/>
  <c r="P171" i="14"/>
  <c r="Q171" i="14" s="1"/>
  <c r="N172" i="14"/>
  <c r="U172" i="14"/>
  <c r="T173" i="14"/>
  <c r="E396" i="5"/>
  <c r="J175" i="14" l="1"/>
  <c r="L174" i="14"/>
  <c r="O174" i="14" s="1"/>
  <c r="N173" i="14"/>
  <c r="P172" i="14"/>
  <c r="Q172" i="14" s="1"/>
  <c r="U173" i="14"/>
  <c r="T174" i="14"/>
  <c r="E397" i="5"/>
  <c r="E398" i="5"/>
  <c r="J176" i="14" l="1"/>
  <c r="L175" i="14"/>
  <c r="O175" i="14" s="1"/>
  <c r="P173" i="14"/>
  <c r="Q173" i="14" s="1"/>
  <c r="N174" i="14"/>
  <c r="U174" i="14"/>
  <c r="T175" i="14"/>
  <c r="E399" i="5"/>
  <c r="E400" i="5"/>
  <c r="E401" i="5"/>
  <c r="J177" i="14" l="1"/>
  <c r="L176" i="14"/>
  <c r="O176" i="14" s="1"/>
  <c r="P174" i="14"/>
  <c r="Q174" i="14" s="1"/>
  <c r="N175" i="14"/>
  <c r="U175" i="14"/>
  <c r="T176" i="14"/>
  <c r="E402" i="5"/>
  <c r="J178" i="14" l="1"/>
  <c r="L177" i="14"/>
  <c r="O177" i="14" s="1"/>
  <c r="P175" i="14"/>
  <c r="Q175" i="14" s="1"/>
  <c r="N176" i="14"/>
  <c r="U176" i="14"/>
  <c r="T177" i="14"/>
  <c r="E403" i="5"/>
  <c r="J179" i="14" l="1"/>
  <c r="L178" i="14"/>
  <c r="O178" i="14" s="1"/>
  <c r="P176" i="14"/>
  <c r="Q176" i="14" s="1"/>
  <c r="N177" i="14"/>
  <c r="U177" i="14"/>
  <c r="T178" i="14"/>
  <c r="E404" i="5"/>
  <c r="E405" i="5"/>
  <c r="E406" i="5"/>
  <c r="J180" i="14" l="1"/>
  <c r="L179" i="14"/>
  <c r="O179" i="14" s="1"/>
  <c r="N178" i="14"/>
  <c r="P177" i="14"/>
  <c r="Q177" i="14" s="1"/>
  <c r="U178" i="14"/>
  <c r="T179" i="14"/>
  <c r="E407" i="5"/>
  <c r="L180" i="14" l="1"/>
  <c r="O180" i="14" s="1"/>
  <c r="J181" i="14"/>
  <c r="P178" i="14"/>
  <c r="Q178" i="14" s="1"/>
  <c r="N179" i="14"/>
  <c r="U179" i="14"/>
  <c r="T180" i="14"/>
  <c r="E408" i="5"/>
  <c r="J182" i="14" l="1"/>
  <c r="L181" i="14"/>
  <c r="O181" i="14" s="1"/>
  <c r="N180" i="14"/>
  <c r="P179" i="14"/>
  <c r="Q179" i="14" s="1"/>
  <c r="U180" i="14"/>
  <c r="T181" i="14"/>
  <c r="E409" i="5"/>
  <c r="E410" i="5"/>
  <c r="L182" i="14" l="1"/>
  <c r="O182" i="14" s="1"/>
  <c r="J183" i="14"/>
  <c r="N181" i="14"/>
  <c r="P180" i="14"/>
  <c r="Q180" i="14" s="1"/>
  <c r="U181" i="14"/>
  <c r="T182" i="14"/>
  <c r="E411" i="5"/>
  <c r="J184" i="14" l="1"/>
  <c r="L183" i="14"/>
  <c r="O183" i="14" s="1"/>
  <c r="P181" i="14"/>
  <c r="Q181" i="14" s="1"/>
  <c r="N182" i="14"/>
  <c r="U182" i="14"/>
  <c r="T183" i="14"/>
  <c r="E412" i="5"/>
  <c r="L184" i="14" l="1"/>
  <c r="O184" i="14" s="1"/>
  <c r="J185" i="14"/>
  <c r="N183" i="14"/>
  <c r="P182" i="14"/>
  <c r="Q182" i="14" s="1"/>
  <c r="U183" i="14"/>
  <c r="T184" i="14"/>
  <c r="E413" i="5"/>
  <c r="E414" i="5"/>
  <c r="L185" i="14" l="1"/>
  <c r="O185" i="14" s="1"/>
  <c r="J186" i="14"/>
  <c r="N184" i="14"/>
  <c r="P183" i="14"/>
  <c r="Q183" i="14" s="1"/>
  <c r="U184" i="14"/>
  <c r="T185" i="14"/>
  <c r="E415" i="5"/>
  <c r="E416" i="5"/>
  <c r="J187" i="14" l="1"/>
  <c r="L186" i="14"/>
  <c r="O186" i="14" s="1"/>
  <c r="P184" i="14"/>
  <c r="Q184" i="14" s="1"/>
  <c r="N185" i="14"/>
  <c r="U185" i="14"/>
  <c r="T186" i="14"/>
  <c r="E417" i="5"/>
  <c r="L187" i="14" l="1"/>
  <c r="O187" i="14" s="1"/>
  <c r="J188" i="14"/>
  <c r="N186" i="14"/>
  <c r="P185" i="14"/>
  <c r="Q185" i="14" s="1"/>
  <c r="U186" i="14"/>
  <c r="T187" i="14"/>
  <c r="E418" i="5"/>
  <c r="E419" i="5"/>
  <c r="L188" i="14" l="1"/>
  <c r="O188" i="14" s="1"/>
  <c r="J189" i="14"/>
  <c r="P186" i="14"/>
  <c r="Q186" i="14" s="1"/>
  <c r="N187" i="14"/>
  <c r="U187" i="14"/>
  <c r="T188" i="14"/>
  <c r="E420" i="5"/>
  <c r="E421" i="5"/>
  <c r="E422" i="5"/>
  <c r="J190" i="14" l="1"/>
  <c r="L189" i="14"/>
  <c r="O189" i="14" s="1"/>
  <c r="P187" i="14"/>
  <c r="Q187" i="14" s="1"/>
  <c r="N188" i="14"/>
  <c r="U188" i="14"/>
  <c r="T189" i="14"/>
  <c r="E423" i="5"/>
  <c r="J191" i="14" l="1"/>
  <c r="L190" i="14"/>
  <c r="O190" i="14" s="1"/>
  <c r="P188" i="14"/>
  <c r="Q188" i="14" s="1"/>
  <c r="N189" i="14"/>
  <c r="U189" i="14"/>
  <c r="T190" i="14"/>
  <c r="E424" i="5"/>
  <c r="J192" i="14" l="1"/>
  <c r="L191" i="14"/>
  <c r="O191" i="14" s="1"/>
  <c r="P189" i="14"/>
  <c r="Q189" i="14" s="1"/>
  <c r="N190" i="14"/>
  <c r="U190" i="14"/>
  <c r="T191" i="14"/>
  <c r="E425" i="5"/>
  <c r="L192" i="14" l="1"/>
  <c r="O192" i="14" s="1"/>
  <c r="J193" i="14"/>
  <c r="N191" i="14"/>
  <c r="P190" i="14"/>
  <c r="Q190" i="14" s="1"/>
  <c r="U191" i="14"/>
  <c r="T192" i="14"/>
  <c r="E426" i="5"/>
  <c r="E428" i="5"/>
  <c r="L193" i="14" l="1"/>
  <c r="O193" i="14" s="1"/>
  <c r="J194" i="14"/>
  <c r="N192" i="14"/>
  <c r="P191" i="14"/>
  <c r="Q191" i="14" s="1"/>
  <c r="U192" i="14"/>
  <c r="T193" i="14"/>
  <c r="E427" i="5"/>
  <c r="E429" i="5"/>
  <c r="L194" i="14" l="1"/>
  <c r="O194" i="14" s="1"/>
  <c r="J195" i="14"/>
  <c r="P192" i="14"/>
  <c r="Q192" i="14" s="1"/>
  <c r="N193" i="14"/>
  <c r="U193" i="14"/>
  <c r="T194" i="14"/>
  <c r="E430" i="5"/>
  <c r="L195" i="14" l="1"/>
  <c r="O195" i="14" s="1"/>
  <c r="J196" i="14"/>
  <c r="N194" i="14"/>
  <c r="P193" i="14"/>
  <c r="Q193" i="14" s="1"/>
  <c r="U194" i="14"/>
  <c r="T195" i="14"/>
  <c r="E431" i="5"/>
  <c r="J197" i="14" l="1"/>
  <c r="L196" i="14"/>
  <c r="O196" i="14" s="1"/>
  <c r="N195" i="14"/>
  <c r="P194" i="14"/>
  <c r="Q194" i="14" s="1"/>
  <c r="U195" i="14"/>
  <c r="T196" i="14"/>
  <c r="E432" i="5"/>
  <c r="J198" i="14" l="1"/>
  <c r="L197" i="14"/>
  <c r="O197" i="14" s="1"/>
  <c r="N196" i="14"/>
  <c r="P195" i="14"/>
  <c r="Q195" i="14" s="1"/>
  <c r="U196" i="14"/>
  <c r="T197" i="14"/>
  <c r="E433" i="5"/>
  <c r="L198" i="14" l="1"/>
  <c r="O198" i="14" s="1"/>
  <c r="J199" i="14"/>
  <c r="P196" i="14"/>
  <c r="Q196" i="14" s="1"/>
  <c r="N197" i="14"/>
  <c r="U197" i="14"/>
  <c r="T198" i="14"/>
  <c r="E434" i="5"/>
  <c r="E435" i="5"/>
  <c r="J200" i="14" l="1"/>
  <c r="L199" i="14"/>
  <c r="O199" i="14" s="1"/>
  <c r="N198" i="14"/>
  <c r="P197" i="14"/>
  <c r="Q197" i="14" s="1"/>
  <c r="U198" i="14"/>
  <c r="T199" i="14"/>
  <c r="E436" i="5"/>
  <c r="J201" i="14" l="1"/>
  <c r="L200" i="14"/>
  <c r="O200" i="14" s="1"/>
  <c r="N199" i="14"/>
  <c r="P198" i="14"/>
  <c r="Q198" i="14" s="1"/>
  <c r="U199" i="14"/>
  <c r="T200" i="14"/>
  <c r="E437" i="5"/>
  <c r="L201" i="14" l="1"/>
  <c r="O201" i="14" s="1"/>
  <c r="J202" i="14"/>
  <c r="N200" i="14"/>
  <c r="P199" i="14"/>
  <c r="Q199" i="14" s="1"/>
  <c r="U200" i="14"/>
  <c r="T201" i="14"/>
  <c r="E438" i="5"/>
  <c r="L202" i="14" l="1"/>
  <c r="O202" i="14" s="1"/>
  <c r="J203" i="14"/>
  <c r="N201" i="14"/>
  <c r="P200" i="14"/>
  <c r="Q200" i="14" s="1"/>
  <c r="U201" i="14"/>
  <c r="T202" i="14"/>
  <c r="E439" i="5"/>
  <c r="J204" i="14" l="1"/>
  <c r="L203" i="14"/>
  <c r="O203" i="14" s="1"/>
  <c r="N202" i="14"/>
  <c r="P201" i="14"/>
  <c r="Q201" i="14" s="1"/>
  <c r="U202" i="14"/>
  <c r="T203" i="14"/>
  <c r="E440" i="5"/>
  <c r="E441" i="5"/>
  <c r="E442" i="5"/>
  <c r="J205" i="14" l="1"/>
  <c r="L204" i="14"/>
  <c r="O204" i="14" s="1"/>
  <c r="N203" i="14"/>
  <c r="P202" i="14"/>
  <c r="Q202" i="14" s="1"/>
  <c r="U203" i="14"/>
  <c r="T204" i="14"/>
  <c r="E443" i="5"/>
  <c r="E444" i="5"/>
  <c r="J206" i="14" l="1"/>
  <c r="L205" i="14"/>
  <c r="O205" i="14" s="1"/>
  <c r="N204" i="14"/>
  <c r="P203" i="14"/>
  <c r="Q203" i="14" s="1"/>
  <c r="U204" i="14"/>
  <c r="T205" i="14"/>
  <c r="E445" i="5"/>
  <c r="E446" i="5"/>
  <c r="E447" i="5"/>
  <c r="E448" i="5"/>
  <c r="J207" i="14" l="1"/>
  <c r="L206" i="14"/>
  <c r="O206" i="14" s="1"/>
  <c r="P204" i="14"/>
  <c r="Q204" i="14" s="1"/>
  <c r="N205" i="14"/>
  <c r="U205" i="14"/>
  <c r="T206" i="14"/>
  <c r="E449" i="5"/>
  <c r="J208" i="14" l="1"/>
  <c r="L207" i="14"/>
  <c r="O207" i="14" s="1"/>
  <c r="N206" i="14"/>
  <c r="P205" i="14"/>
  <c r="Q205" i="14" s="1"/>
  <c r="U206" i="14"/>
  <c r="T207" i="14"/>
  <c r="E450" i="5"/>
  <c r="L208" i="14" l="1"/>
  <c r="O208" i="14" s="1"/>
  <c r="J209" i="14"/>
  <c r="N207" i="14"/>
  <c r="P206" i="14"/>
  <c r="Q206" i="14" s="1"/>
  <c r="U207" i="14"/>
  <c r="T208" i="14"/>
  <c r="E451" i="5"/>
  <c r="E453" i="5"/>
  <c r="E454" i="5"/>
  <c r="L209" i="14" l="1"/>
  <c r="O209" i="14" s="1"/>
  <c r="J210" i="14"/>
  <c r="P207" i="14"/>
  <c r="Q207" i="14" s="1"/>
  <c r="N208" i="14"/>
  <c r="U208" i="14"/>
  <c r="T209" i="14"/>
  <c r="E452" i="5"/>
  <c r="E455" i="5"/>
  <c r="L210" i="14" l="1"/>
  <c r="O210" i="14" s="1"/>
  <c r="J211" i="14"/>
  <c r="N209" i="14"/>
  <c r="P208" i="14"/>
  <c r="Q208" i="14" s="1"/>
  <c r="U209" i="14"/>
  <c r="T210" i="14"/>
  <c r="E456" i="5"/>
  <c r="L211" i="14" l="1"/>
  <c r="O211" i="14" s="1"/>
  <c r="J212" i="14"/>
  <c r="P209" i="14"/>
  <c r="Q209" i="14" s="1"/>
  <c r="N210" i="14"/>
  <c r="U210" i="14"/>
  <c r="T211" i="14"/>
  <c r="E457" i="5"/>
  <c r="L212" i="14" l="1"/>
  <c r="O212" i="14" s="1"/>
  <c r="J213" i="14"/>
  <c r="N211" i="14"/>
  <c r="P210" i="14"/>
  <c r="Q210" i="14" s="1"/>
  <c r="U211" i="14"/>
  <c r="T212" i="14"/>
  <c r="E458" i="5"/>
  <c r="J214" i="14" l="1"/>
  <c r="L213" i="14"/>
  <c r="O213" i="14" s="1"/>
  <c r="P211" i="14"/>
  <c r="Q211" i="14" s="1"/>
  <c r="N212" i="14"/>
  <c r="U212" i="14"/>
  <c r="T213" i="14"/>
  <c r="E459" i="5"/>
  <c r="E460" i="5"/>
  <c r="J215" i="14" l="1"/>
  <c r="L214" i="14"/>
  <c r="O214" i="14" s="1"/>
  <c r="P212" i="14"/>
  <c r="Q212" i="14" s="1"/>
  <c r="N213" i="14"/>
  <c r="U213" i="14"/>
  <c r="T214" i="14"/>
  <c r="E461" i="5"/>
  <c r="E462" i="5"/>
  <c r="E464" i="5"/>
  <c r="E463" i="5"/>
  <c r="E465" i="5"/>
  <c r="E466" i="5"/>
  <c r="E468" i="5"/>
  <c r="L215" i="14" l="1"/>
  <c r="O215" i="14" s="1"/>
  <c r="J216" i="14"/>
  <c r="N214" i="14"/>
  <c r="P213" i="14"/>
  <c r="Q213" i="14" s="1"/>
  <c r="U214" i="14"/>
  <c r="T215" i="14"/>
  <c r="E467" i="5"/>
  <c r="E469" i="5"/>
  <c r="E470" i="5"/>
  <c r="E471" i="5"/>
  <c r="L216" i="14" l="1"/>
  <c r="O216" i="14" s="1"/>
  <c r="J217" i="14"/>
  <c r="N215" i="14"/>
  <c r="P214" i="14"/>
  <c r="Q214" i="14" s="1"/>
  <c r="U215" i="14"/>
  <c r="T216" i="14"/>
  <c r="E472" i="5"/>
  <c r="E473" i="5"/>
  <c r="J218" i="14" l="1"/>
  <c r="L217" i="14"/>
  <c r="O217" i="14" s="1"/>
  <c r="N216" i="14"/>
  <c r="P215" i="14"/>
  <c r="Q215" i="14" s="1"/>
  <c r="U216" i="14"/>
  <c r="T217" i="14"/>
  <c r="E474" i="5"/>
  <c r="L218" i="14" l="1"/>
  <c r="O218" i="14" s="1"/>
  <c r="J219" i="14"/>
  <c r="N217" i="14"/>
  <c r="P216" i="14"/>
  <c r="Q216" i="14" s="1"/>
  <c r="U217" i="14"/>
  <c r="T218" i="14"/>
  <c r="E475" i="5"/>
  <c r="E476" i="5"/>
  <c r="L219" i="14" l="1"/>
  <c r="O219" i="14" s="1"/>
  <c r="J220" i="14"/>
  <c r="N218" i="14"/>
  <c r="P217" i="14"/>
  <c r="Q217" i="14" s="1"/>
  <c r="U218" i="14"/>
  <c r="T219" i="14"/>
  <c r="E477" i="5"/>
  <c r="E478" i="5"/>
  <c r="E479" i="5"/>
  <c r="E481" i="5"/>
  <c r="J221" i="14" l="1"/>
  <c r="L220" i="14"/>
  <c r="O220" i="14" s="1"/>
  <c r="N219" i="14"/>
  <c r="P218" i="14"/>
  <c r="Q218" i="14" s="1"/>
  <c r="U219" i="14"/>
  <c r="T220" i="14"/>
  <c r="E480" i="5"/>
  <c r="E482" i="5"/>
  <c r="J222" i="14" l="1"/>
  <c r="L221" i="14"/>
  <c r="O221" i="14" s="1"/>
  <c r="P219" i="14"/>
  <c r="Q219" i="14" s="1"/>
  <c r="N220" i="14"/>
  <c r="U220" i="14"/>
  <c r="T221" i="14"/>
  <c r="E483" i="5"/>
  <c r="J223" i="14" l="1"/>
  <c r="L222" i="14"/>
  <c r="O222" i="14" s="1"/>
  <c r="N221" i="14"/>
  <c r="P220" i="14"/>
  <c r="Q220" i="14" s="1"/>
  <c r="U221" i="14"/>
  <c r="T222" i="14"/>
  <c r="E484" i="5"/>
  <c r="L223" i="14" l="1"/>
  <c r="O223" i="14" s="1"/>
  <c r="J224" i="14"/>
  <c r="N222" i="14"/>
  <c r="P221" i="14"/>
  <c r="Q221" i="14" s="1"/>
  <c r="U222" i="14"/>
  <c r="T223" i="14"/>
  <c r="E485" i="5"/>
  <c r="E486" i="5"/>
  <c r="E487" i="5"/>
  <c r="E489" i="5"/>
  <c r="E491" i="5"/>
  <c r="E492" i="5"/>
  <c r="J225" i="14" l="1"/>
  <c r="L224" i="14"/>
  <c r="O224" i="14" s="1"/>
  <c r="P222" i="14"/>
  <c r="Q222" i="14" s="1"/>
  <c r="N223" i="14"/>
  <c r="U223" i="14"/>
  <c r="T224" i="14"/>
  <c r="E488" i="5"/>
  <c r="E490" i="5"/>
  <c r="E493" i="5"/>
  <c r="E494" i="5"/>
  <c r="E495" i="5"/>
  <c r="E496" i="5"/>
  <c r="E497" i="5"/>
  <c r="E498" i="5"/>
  <c r="E501" i="5"/>
  <c r="E500" i="5"/>
  <c r="E502" i="5"/>
  <c r="E503" i="5"/>
  <c r="E505" i="5"/>
  <c r="E506" i="5"/>
  <c r="E509" i="5"/>
  <c r="E508" i="5"/>
  <c r="L225" i="14" l="1"/>
  <c r="O225" i="14" s="1"/>
  <c r="J226" i="14"/>
  <c r="N224" i="14"/>
  <c r="P223" i="14"/>
  <c r="Q223" i="14" s="1"/>
  <c r="U224" i="14"/>
  <c r="T225" i="14"/>
  <c r="E499" i="5"/>
  <c r="E507" i="5"/>
  <c r="E504" i="5"/>
  <c r="E510" i="5"/>
  <c r="E511" i="5"/>
  <c r="E513" i="5"/>
  <c r="E514" i="5"/>
  <c r="E516" i="5"/>
  <c r="E517" i="5"/>
  <c r="E519" i="5"/>
  <c r="J227" i="14" l="1"/>
  <c r="L226" i="14"/>
  <c r="O226" i="14" s="1"/>
  <c r="N225" i="14"/>
  <c r="P224" i="14"/>
  <c r="Q224" i="14" s="1"/>
  <c r="U225" i="14"/>
  <c r="T226" i="14"/>
  <c r="E512" i="5"/>
  <c r="E515" i="5"/>
  <c r="E518" i="5"/>
  <c r="E520" i="5"/>
  <c r="E521" i="5"/>
  <c r="E523" i="5"/>
  <c r="E524" i="5"/>
  <c r="E527" i="5"/>
  <c r="E526" i="5"/>
  <c r="E528" i="5"/>
  <c r="E529" i="5"/>
  <c r="E531" i="5"/>
  <c r="J228" i="14" l="1"/>
  <c r="L227" i="14"/>
  <c r="O227" i="14" s="1"/>
  <c r="N226" i="14"/>
  <c r="P225" i="14"/>
  <c r="Q225" i="14" s="1"/>
  <c r="U226" i="14"/>
  <c r="T227" i="14"/>
  <c r="E525" i="5"/>
  <c r="E530" i="5"/>
  <c r="E522" i="5"/>
  <c r="E532" i="5"/>
  <c r="E533" i="5"/>
  <c r="E535" i="5"/>
  <c r="E536" i="5"/>
  <c r="E539" i="5"/>
  <c r="E538" i="5"/>
  <c r="E540" i="5"/>
  <c r="E541" i="5"/>
  <c r="J229" i="14" l="1"/>
  <c r="L228" i="14"/>
  <c r="O228" i="14" s="1"/>
  <c r="N227" i="14"/>
  <c r="P226" i="14"/>
  <c r="Q226" i="14" s="1"/>
  <c r="U227" i="14"/>
  <c r="T228" i="14"/>
  <c r="E537" i="5"/>
  <c r="E534" i="5"/>
  <c r="E542" i="5"/>
  <c r="E544" i="5"/>
  <c r="E543" i="5"/>
  <c r="E545" i="5"/>
  <c r="E546" i="5"/>
  <c r="J230" i="14" l="1"/>
  <c r="L229" i="14"/>
  <c r="O229" i="14" s="1"/>
  <c r="N228" i="14"/>
  <c r="P227" i="14"/>
  <c r="Q227" i="14" s="1"/>
  <c r="U228" i="14"/>
  <c r="T229" i="14"/>
  <c r="E547" i="5"/>
  <c r="J231" i="14" l="1"/>
  <c r="L230" i="14"/>
  <c r="O230" i="14" s="1"/>
  <c r="P228" i="14"/>
  <c r="Q228" i="14" s="1"/>
  <c r="N229" i="14"/>
  <c r="U229" i="14"/>
  <c r="T230" i="14"/>
  <c r="E548" i="5"/>
  <c r="E549" i="5"/>
  <c r="E550" i="5"/>
  <c r="E552" i="5"/>
  <c r="E553" i="5"/>
  <c r="E555" i="5"/>
  <c r="L231" i="14" l="1"/>
  <c r="O231" i="14" s="1"/>
  <c r="J232" i="14"/>
  <c r="P229" i="14"/>
  <c r="Q229" i="14" s="1"/>
  <c r="N230" i="14"/>
  <c r="U230" i="14"/>
  <c r="T231" i="14"/>
  <c r="E554" i="5"/>
  <c r="E551" i="5"/>
  <c r="E556" i="5"/>
  <c r="E558" i="5"/>
  <c r="E557" i="5"/>
  <c r="E559" i="5"/>
  <c r="E560" i="5"/>
  <c r="E561" i="5"/>
  <c r="E562" i="5"/>
  <c r="E563" i="5"/>
  <c r="E566" i="5"/>
  <c r="E565" i="5"/>
  <c r="E567" i="5"/>
  <c r="E568" i="5"/>
  <c r="J233" i="14" l="1"/>
  <c r="L232" i="14"/>
  <c r="O232" i="14" s="1"/>
  <c r="N231" i="14"/>
  <c r="P230" i="14"/>
  <c r="Q230" i="14" s="1"/>
  <c r="U231" i="14"/>
  <c r="T232" i="14"/>
  <c r="E564" i="5"/>
  <c r="E569" i="5"/>
  <c r="E570" i="5"/>
  <c r="E572" i="5"/>
  <c r="E571" i="5"/>
  <c r="E573" i="5"/>
  <c r="E574" i="5"/>
  <c r="E576" i="5"/>
  <c r="E577" i="5"/>
  <c r="E580" i="5"/>
  <c r="E579" i="5"/>
  <c r="E581" i="5"/>
  <c r="E582" i="5"/>
  <c r="J234" i="14" l="1"/>
  <c r="L233" i="14"/>
  <c r="O233" i="14" s="1"/>
  <c r="N232" i="14"/>
  <c r="P231" i="14"/>
  <c r="Q231" i="14" s="1"/>
  <c r="U232" i="14"/>
  <c r="T233" i="14"/>
  <c r="E578" i="5"/>
  <c r="E583" i="5"/>
  <c r="E575" i="5"/>
  <c r="E584" i="5"/>
  <c r="E585" i="5"/>
  <c r="E587" i="5"/>
  <c r="E588" i="5"/>
  <c r="E591" i="5"/>
  <c r="E590" i="5"/>
  <c r="E592" i="5"/>
  <c r="J235" i="14" l="1"/>
  <c r="L234" i="14"/>
  <c r="O234" i="14" s="1"/>
  <c r="N233" i="14"/>
  <c r="P232" i="14"/>
  <c r="Q232" i="14" s="1"/>
  <c r="U233" i="14"/>
  <c r="T234" i="14"/>
  <c r="E589" i="5"/>
  <c r="E586" i="5"/>
  <c r="E593" i="5"/>
  <c r="E595" i="5"/>
  <c r="E594" i="5"/>
  <c r="E596" i="5"/>
  <c r="E597" i="5"/>
  <c r="L235" i="14" l="1"/>
  <c r="O235" i="14" s="1"/>
  <c r="J236" i="14"/>
  <c r="N234" i="14"/>
  <c r="P233" i="14"/>
  <c r="Q233" i="14" s="1"/>
  <c r="U234" i="14"/>
  <c r="T235" i="14"/>
  <c r="E598" i="5"/>
  <c r="L236" i="14" l="1"/>
  <c r="O236" i="14" s="1"/>
  <c r="J237" i="14"/>
  <c r="N235" i="14"/>
  <c r="P234" i="14"/>
  <c r="Q234" i="14" s="1"/>
  <c r="U235" i="14"/>
  <c r="T236" i="14"/>
  <c r="E599" i="5"/>
  <c r="E600" i="5"/>
  <c r="E601" i="5"/>
  <c r="E603" i="5"/>
  <c r="E604" i="5"/>
  <c r="J238" i="14" l="1"/>
  <c r="L237" i="14"/>
  <c r="O237" i="14" s="1"/>
  <c r="P235" i="14"/>
  <c r="Q235" i="14" s="1"/>
  <c r="N236" i="14"/>
  <c r="U236" i="14"/>
  <c r="T237" i="14"/>
  <c r="E602" i="5"/>
  <c r="E605" i="5"/>
  <c r="E606" i="5"/>
  <c r="E607" i="5"/>
  <c r="E609" i="5"/>
  <c r="E610" i="5"/>
  <c r="E611" i="5"/>
  <c r="J239" i="14" l="1"/>
  <c r="L238" i="14"/>
  <c r="O238" i="14" s="1"/>
  <c r="P236" i="14"/>
  <c r="Q236" i="14" s="1"/>
  <c r="N237" i="14"/>
  <c r="U237" i="14"/>
  <c r="T238" i="14"/>
  <c r="E608" i="5"/>
  <c r="E612" i="5"/>
  <c r="E613" i="5"/>
  <c r="E614" i="5"/>
  <c r="E617" i="5"/>
  <c r="E616" i="5"/>
  <c r="E618" i="5"/>
  <c r="E619" i="5"/>
  <c r="J240" i="14" l="1"/>
  <c r="L239" i="14"/>
  <c r="O239" i="14" s="1"/>
  <c r="P237" i="14"/>
  <c r="Q237" i="14" s="1"/>
  <c r="N238" i="14"/>
  <c r="U238" i="14"/>
  <c r="T239" i="14"/>
  <c r="E615" i="5"/>
  <c r="E620" i="5"/>
  <c r="E621" i="5"/>
  <c r="J241" i="14" l="1"/>
  <c r="L240" i="14"/>
  <c r="O240" i="14" s="1"/>
  <c r="N239" i="14"/>
  <c r="P238" i="14"/>
  <c r="Q238" i="14" s="1"/>
  <c r="U239" i="14"/>
  <c r="T240" i="14"/>
  <c r="E622" i="5"/>
  <c r="E623" i="5"/>
  <c r="E624" i="5"/>
  <c r="E626" i="5"/>
  <c r="E627" i="5"/>
  <c r="E630" i="5"/>
  <c r="E629" i="5"/>
  <c r="E631" i="5"/>
  <c r="J242" i="14" l="1"/>
  <c r="L241" i="14"/>
  <c r="O241" i="14" s="1"/>
  <c r="N240" i="14"/>
  <c r="P239" i="14"/>
  <c r="Q239" i="14" s="1"/>
  <c r="U240" i="14"/>
  <c r="T241" i="14"/>
  <c r="E628" i="5"/>
  <c r="E625" i="5"/>
  <c r="E632" i="5"/>
  <c r="J243" i="14" l="1"/>
  <c r="L242" i="14"/>
  <c r="O242" i="14" s="1"/>
  <c r="P240" i="14"/>
  <c r="Q240" i="14" s="1"/>
  <c r="N241" i="14"/>
  <c r="U241" i="14"/>
  <c r="T242" i="14"/>
  <c r="E633" i="5"/>
  <c r="E634" i="5"/>
  <c r="E636" i="5"/>
  <c r="E635" i="5"/>
  <c r="E637" i="5"/>
  <c r="E638" i="5"/>
  <c r="E639" i="5"/>
  <c r="E640" i="5"/>
  <c r="E641" i="5"/>
  <c r="J244" i="14" l="1"/>
  <c r="L243" i="14"/>
  <c r="O243" i="14" s="1"/>
  <c r="P241" i="14"/>
  <c r="Q241" i="14" s="1"/>
  <c r="N242" i="14"/>
  <c r="U242" i="14"/>
  <c r="T243" i="14"/>
  <c r="E642" i="5"/>
  <c r="E643" i="5"/>
  <c r="L244" i="14" l="1"/>
  <c r="O244" i="14" s="1"/>
  <c r="J245" i="14"/>
  <c r="N243" i="14"/>
  <c r="P242" i="14"/>
  <c r="Q242" i="14" s="1"/>
  <c r="U243" i="14"/>
  <c r="T244" i="14"/>
  <c r="E644" i="5"/>
  <c r="E645" i="5"/>
  <c r="E646" i="5"/>
  <c r="E648" i="5"/>
  <c r="J246" i="14" l="1"/>
  <c r="L245" i="14"/>
  <c r="O245" i="14" s="1"/>
  <c r="N244" i="14"/>
  <c r="P243" i="14"/>
  <c r="Q243" i="14" s="1"/>
  <c r="U244" i="14"/>
  <c r="T245" i="14"/>
  <c r="E647" i="5"/>
  <c r="E649" i="5"/>
  <c r="E650" i="5"/>
  <c r="E651" i="5"/>
  <c r="E653" i="5"/>
  <c r="E654" i="5"/>
  <c r="E657" i="5"/>
  <c r="E656" i="5"/>
  <c r="E658" i="5"/>
  <c r="E659" i="5"/>
  <c r="E661" i="5"/>
  <c r="L246" i="14" l="1"/>
  <c r="O246" i="14" s="1"/>
  <c r="J247" i="14"/>
  <c r="P244" i="14"/>
  <c r="Q244" i="14" s="1"/>
  <c r="N245" i="14"/>
  <c r="U245" i="14"/>
  <c r="T246" i="14"/>
  <c r="E660" i="5"/>
  <c r="E652" i="5"/>
  <c r="E655" i="5"/>
  <c r="E662" i="5"/>
  <c r="E663" i="5"/>
  <c r="E665" i="5"/>
  <c r="L247" i="14" l="1"/>
  <c r="O247" i="14" s="1"/>
  <c r="J248" i="14"/>
  <c r="N246" i="14"/>
  <c r="P245" i="14"/>
  <c r="Q245" i="14" s="1"/>
  <c r="U246" i="14"/>
  <c r="T247" i="14"/>
  <c r="E664" i="5"/>
  <c r="E666" i="5"/>
  <c r="E667" i="5"/>
  <c r="E668" i="5"/>
  <c r="E671" i="5"/>
  <c r="E670" i="5"/>
  <c r="E672" i="5"/>
  <c r="E673" i="5"/>
  <c r="E674" i="5"/>
  <c r="E675" i="5"/>
  <c r="E676" i="5"/>
  <c r="E678" i="5"/>
  <c r="E679" i="5"/>
  <c r="E682" i="5"/>
  <c r="E681" i="5"/>
  <c r="L248" i="14" l="1"/>
  <c r="O248" i="14" s="1"/>
  <c r="J249" i="14"/>
  <c r="P246" i="14"/>
  <c r="Q246" i="14" s="1"/>
  <c r="N247" i="14"/>
  <c r="U247" i="14"/>
  <c r="T248" i="14"/>
  <c r="E680" i="5"/>
  <c r="E669" i="5"/>
  <c r="E677" i="5"/>
  <c r="E683" i="5"/>
  <c r="E684" i="5"/>
  <c r="E686" i="5"/>
  <c r="E687" i="5"/>
  <c r="L249" i="14" l="1"/>
  <c r="O249" i="14" s="1"/>
  <c r="J250" i="14"/>
  <c r="N248" i="14"/>
  <c r="P247" i="14"/>
  <c r="Q247" i="14" s="1"/>
  <c r="U248" i="14"/>
  <c r="T249" i="14"/>
  <c r="E685" i="5"/>
  <c r="E688" i="5"/>
  <c r="E689" i="5"/>
  <c r="E691" i="5"/>
  <c r="E690" i="5"/>
  <c r="E692" i="5"/>
  <c r="E693" i="5"/>
  <c r="E695" i="5"/>
  <c r="E696" i="5"/>
  <c r="L250" i="14" l="1"/>
  <c r="O250" i="14" s="1"/>
  <c r="J251" i="14"/>
  <c r="N249" i="14"/>
  <c r="P248" i="14"/>
  <c r="Q248" i="14" s="1"/>
  <c r="U249" i="14"/>
  <c r="T250" i="14"/>
  <c r="E694" i="5"/>
  <c r="E697" i="5"/>
  <c r="E698" i="5"/>
  <c r="E699" i="5"/>
  <c r="E700" i="5"/>
  <c r="E703" i="5"/>
  <c r="E702" i="5"/>
  <c r="L251" i="14" l="1"/>
  <c r="O251" i="14" s="1"/>
  <c r="J252" i="14"/>
  <c r="P249" i="14"/>
  <c r="Q249" i="14" s="1"/>
  <c r="N250" i="14"/>
  <c r="U250" i="14"/>
  <c r="T251" i="14"/>
  <c r="E701" i="5"/>
  <c r="E704" i="5"/>
  <c r="E706" i="5"/>
  <c r="E708" i="5"/>
  <c r="E709" i="5"/>
  <c r="E710" i="5"/>
  <c r="E711" i="5"/>
  <c r="E712" i="5"/>
  <c r="E714" i="5"/>
  <c r="E716" i="5"/>
  <c r="E717" i="5"/>
  <c r="J253" i="14" l="1"/>
  <c r="L252" i="14"/>
  <c r="O252" i="14" s="1"/>
  <c r="N251" i="14"/>
  <c r="P250" i="14"/>
  <c r="Q250" i="14" s="1"/>
  <c r="U251" i="14"/>
  <c r="T252" i="14"/>
  <c r="E713" i="5"/>
  <c r="E705" i="5"/>
  <c r="E715" i="5"/>
  <c r="E707" i="5"/>
  <c r="E718" i="5"/>
  <c r="J254" i="14" l="1"/>
  <c r="L253" i="14"/>
  <c r="O253" i="14" s="1"/>
  <c r="P251" i="14"/>
  <c r="Q251" i="14" s="1"/>
  <c r="N252" i="14"/>
  <c r="U252" i="14"/>
  <c r="T253" i="14"/>
  <c r="E719" i="5"/>
  <c r="J255" i="14" l="1"/>
  <c r="L254" i="14"/>
  <c r="O254" i="14" s="1"/>
  <c r="P252" i="14"/>
  <c r="Q252" i="14" s="1"/>
  <c r="N253" i="14"/>
  <c r="U253" i="14"/>
  <c r="T254" i="14"/>
  <c r="E720" i="5"/>
  <c r="E721" i="5"/>
  <c r="L255" i="14" l="1"/>
  <c r="O255" i="14" s="1"/>
  <c r="J256" i="14"/>
  <c r="N254" i="14"/>
  <c r="P253" i="14"/>
  <c r="Q253" i="14" s="1"/>
  <c r="U254" i="14"/>
  <c r="T255" i="14"/>
  <c r="E722" i="5"/>
  <c r="E723" i="5"/>
  <c r="E724" i="5"/>
  <c r="L256" i="14" l="1"/>
  <c r="O256" i="14" s="1"/>
  <c r="J257" i="14"/>
  <c r="N255" i="14"/>
  <c r="P254" i="14"/>
  <c r="Q254" i="14" s="1"/>
  <c r="U255" i="14"/>
  <c r="T256" i="14"/>
  <c r="E725" i="5"/>
  <c r="E726" i="5"/>
  <c r="J258" i="14" l="1"/>
  <c r="L257" i="14"/>
  <c r="O257" i="14" s="1"/>
  <c r="P255" i="14"/>
  <c r="Q255" i="14" s="1"/>
  <c r="N256" i="14"/>
  <c r="U256" i="14"/>
  <c r="T257" i="14"/>
  <c r="E727" i="5"/>
  <c r="E728" i="5"/>
  <c r="L258" i="14" l="1"/>
  <c r="O258" i="14" s="1"/>
  <c r="J259" i="14"/>
  <c r="P256" i="14"/>
  <c r="Q256" i="14" s="1"/>
  <c r="N257" i="14"/>
  <c r="U257" i="14"/>
  <c r="T258" i="14"/>
  <c r="E729" i="5"/>
  <c r="E730" i="5"/>
  <c r="E731" i="5"/>
  <c r="E732" i="5"/>
  <c r="E733" i="5"/>
  <c r="L259" i="14" l="1"/>
  <c r="O259" i="14" s="1"/>
  <c r="J260" i="14"/>
  <c r="N258" i="14"/>
  <c r="P257" i="14"/>
  <c r="Q257" i="14" s="1"/>
  <c r="T259" i="14"/>
  <c r="U258" i="14"/>
  <c r="E734" i="5"/>
  <c r="L260" i="14" l="1"/>
  <c r="O260" i="14" s="1"/>
  <c r="J261" i="14"/>
  <c r="N259" i="14"/>
  <c r="P258" i="14"/>
  <c r="Q258" i="14" s="1"/>
  <c r="T260" i="14"/>
  <c r="U259" i="14"/>
  <c r="E735" i="5"/>
  <c r="L261" i="14" l="1"/>
  <c r="O261" i="14" s="1"/>
  <c r="J262" i="14"/>
  <c r="P259" i="14"/>
  <c r="Q259" i="14" s="1"/>
  <c r="N260" i="14"/>
  <c r="U260" i="14"/>
  <c r="T261" i="14"/>
  <c r="E736" i="5"/>
  <c r="L262" i="14" l="1"/>
  <c r="O262" i="14" s="1"/>
  <c r="J263" i="14"/>
  <c r="P260" i="14"/>
  <c r="Q260" i="14" s="1"/>
  <c r="N261" i="14"/>
  <c r="U261" i="14"/>
  <c r="T262" i="14"/>
  <c r="E737" i="5"/>
  <c r="L263" i="14" l="1"/>
  <c r="O263" i="14" s="1"/>
  <c r="J264" i="14"/>
  <c r="N262" i="14"/>
  <c r="P261" i="14"/>
  <c r="Q261" i="14" s="1"/>
  <c r="U262" i="14"/>
  <c r="T263" i="14"/>
  <c r="E738" i="5"/>
  <c r="L264" i="14" l="1"/>
  <c r="O264" i="14" s="1"/>
  <c r="J265" i="14"/>
  <c r="P262" i="14"/>
  <c r="Q262" i="14" s="1"/>
  <c r="N263" i="14"/>
  <c r="U263" i="14"/>
  <c r="T264" i="14"/>
  <c r="E739" i="5"/>
  <c r="E740" i="5"/>
  <c r="J266" i="14" l="1"/>
  <c r="L265" i="14"/>
  <c r="O265" i="14" s="1"/>
  <c r="N264" i="14"/>
  <c r="P263" i="14"/>
  <c r="Q263" i="14" s="1"/>
  <c r="U264" i="14"/>
  <c r="T265" i="14"/>
  <c r="E741" i="5"/>
  <c r="J267" i="14" l="1"/>
  <c r="L266" i="14"/>
  <c r="O266" i="14" s="1"/>
  <c r="N265" i="14"/>
  <c r="P264" i="14"/>
  <c r="Q264" i="14" s="1"/>
  <c r="U265" i="14"/>
  <c r="T266" i="14"/>
  <c r="E742" i="5"/>
  <c r="L267" i="14" l="1"/>
  <c r="O267" i="14" s="1"/>
  <c r="J268" i="14"/>
  <c r="N266" i="14"/>
  <c r="P265" i="14"/>
  <c r="Q265" i="14" s="1"/>
  <c r="U266" i="14"/>
  <c r="T267" i="14"/>
  <c r="E743" i="5"/>
  <c r="L268" i="14" l="1"/>
  <c r="O268" i="14" s="1"/>
  <c r="J269" i="14"/>
  <c r="N267" i="14"/>
  <c r="P266" i="14"/>
  <c r="Q266" i="14" s="1"/>
  <c r="U267" i="14"/>
  <c r="T268" i="14"/>
  <c r="E744" i="5"/>
  <c r="J270" i="14" l="1"/>
  <c r="L269" i="14"/>
  <c r="O269" i="14" s="1"/>
  <c r="N268" i="14"/>
  <c r="P267" i="14"/>
  <c r="Q267" i="14" s="1"/>
  <c r="U268" i="14"/>
  <c r="T269" i="14"/>
  <c r="E745" i="5"/>
  <c r="E746" i="5"/>
  <c r="E747" i="5"/>
  <c r="L270" i="14" l="1"/>
  <c r="O270" i="14" s="1"/>
  <c r="J271" i="14"/>
  <c r="P268" i="14"/>
  <c r="Q268" i="14" s="1"/>
  <c r="N269" i="14"/>
  <c r="U269" i="14"/>
  <c r="T270" i="14"/>
  <c r="E748" i="5"/>
  <c r="E749" i="5"/>
  <c r="E750" i="5"/>
  <c r="E751" i="5"/>
  <c r="J272" i="14" l="1"/>
  <c r="L271" i="14"/>
  <c r="O271" i="14" s="1"/>
  <c r="N270" i="14"/>
  <c r="P269" i="14"/>
  <c r="Q269" i="14" s="1"/>
  <c r="U270" i="14"/>
  <c r="T271" i="14"/>
  <c r="E752" i="5"/>
  <c r="E753" i="5"/>
  <c r="E754" i="5"/>
  <c r="J273" i="14" l="1"/>
  <c r="L272" i="14"/>
  <c r="O272" i="14" s="1"/>
  <c r="N271" i="14"/>
  <c r="P270" i="14"/>
  <c r="Q270" i="14" s="1"/>
  <c r="U271" i="14"/>
  <c r="T272" i="14"/>
  <c r="E755" i="5"/>
  <c r="E756" i="5"/>
  <c r="E757" i="5"/>
  <c r="J274" i="14" l="1"/>
  <c r="L273" i="14"/>
  <c r="O273" i="14" s="1"/>
  <c r="N272" i="14"/>
  <c r="P271" i="14"/>
  <c r="Q271" i="14" s="1"/>
  <c r="U272" i="14"/>
  <c r="T273" i="14"/>
  <c r="E758" i="5"/>
  <c r="E759" i="5"/>
  <c r="J275" i="14" l="1"/>
  <c r="L274" i="14"/>
  <c r="O274" i="14" s="1"/>
  <c r="N273" i="14"/>
  <c r="P272" i="14"/>
  <c r="Q272" i="14" s="1"/>
  <c r="U273" i="14"/>
  <c r="T274" i="14"/>
  <c r="E760" i="5"/>
  <c r="L275" i="14" l="1"/>
  <c r="O275" i="14" s="1"/>
  <c r="J276" i="14"/>
  <c r="N274" i="14"/>
  <c r="P273" i="14"/>
  <c r="Q273" i="14" s="1"/>
  <c r="U274" i="14"/>
  <c r="T275" i="14"/>
  <c r="E761" i="5"/>
  <c r="E762" i="5"/>
  <c r="L276" i="14" l="1"/>
  <c r="O276" i="14" s="1"/>
  <c r="J277" i="14"/>
  <c r="P274" i="14"/>
  <c r="Q274" i="14" s="1"/>
  <c r="N275" i="14"/>
  <c r="U275" i="14"/>
  <c r="T276" i="14"/>
  <c r="E763" i="5"/>
  <c r="J278" i="14" l="1"/>
  <c r="L277" i="14"/>
  <c r="O277" i="14" s="1"/>
  <c r="N276" i="14"/>
  <c r="P275" i="14"/>
  <c r="Q275" i="14" s="1"/>
  <c r="U276" i="14"/>
  <c r="T277" i="14"/>
  <c r="E764" i="5"/>
  <c r="E765" i="5"/>
  <c r="J279" i="14" l="1"/>
  <c r="L278" i="14"/>
  <c r="O278" i="14" s="1"/>
  <c r="P276" i="14"/>
  <c r="Q276" i="14" s="1"/>
  <c r="N277" i="14"/>
  <c r="U277" i="14"/>
  <c r="T278" i="14"/>
  <c r="E766" i="5"/>
  <c r="E767" i="5"/>
  <c r="L279" i="14" l="1"/>
  <c r="O279" i="14" s="1"/>
  <c r="J280" i="14"/>
  <c r="P277" i="14"/>
  <c r="Q277" i="14" s="1"/>
  <c r="N278" i="14"/>
  <c r="U278" i="14"/>
  <c r="T279" i="14"/>
  <c r="E768" i="5"/>
  <c r="L280" i="14" l="1"/>
  <c r="O280" i="14" s="1"/>
  <c r="J281" i="14"/>
  <c r="N279" i="14"/>
  <c r="P278" i="14"/>
  <c r="Q278" i="14" s="1"/>
  <c r="U279" i="14"/>
  <c r="T280" i="14"/>
  <c r="E769" i="5"/>
  <c r="E770" i="5"/>
  <c r="L281" i="14" l="1"/>
  <c r="O281" i="14" s="1"/>
  <c r="J282" i="14"/>
  <c r="N280" i="14"/>
  <c r="P279" i="14"/>
  <c r="Q279" i="14" s="1"/>
  <c r="U280" i="14"/>
  <c r="T281" i="14"/>
  <c r="E771" i="5"/>
  <c r="J283" i="14" l="1"/>
  <c r="L282" i="14"/>
  <c r="O282" i="14" s="1"/>
  <c r="P280" i="14"/>
  <c r="Q280" i="14" s="1"/>
  <c r="N281" i="14"/>
  <c r="U281" i="14"/>
  <c r="T282" i="14"/>
  <c r="E772" i="5"/>
  <c r="L283" i="14" l="1"/>
  <c r="O283" i="14" s="1"/>
  <c r="J284" i="14"/>
  <c r="P281" i="14"/>
  <c r="Q281" i="14" s="1"/>
  <c r="N282" i="14"/>
  <c r="U282" i="14"/>
  <c r="T283" i="14"/>
  <c r="E773" i="5"/>
  <c r="E774" i="5"/>
  <c r="J285" i="14" l="1"/>
  <c r="L284" i="14"/>
  <c r="O284" i="14" s="1"/>
  <c r="N283" i="14"/>
  <c r="P282" i="14"/>
  <c r="Q282" i="14" s="1"/>
  <c r="U283" i="14"/>
  <c r="T284" i="14"/>
  <c r="E775" i="5"/>
  <c r="E776" i="5"/>
  <c r="J286" i="14" l="1"/>
  <c r="L285" i="14"/>
  <c r="O285" i="14" s="1"/>
  <c r="P283" i="14"/>
  <c r="Q283" i="14" s="1"/>
  <c r="N284" i="14"/>
  <c r="U284" i="14"/>
  <c r="T285" i="14"/>
  <c r="E777" i="5"/>
  <c r="L286" i="14" l="1"/>
  <c r="O286" i="14" s="1"/>
  <c r="J287" i="14"/>
  <c r="N285" i="14"/>
  <c r="P284" i="14"/>
  <c r="Q284" i="14" s="1"/>
  <c r="U285" i="14"/>
  <c r="T286" i="14"/>
  <c r="E778" i="5"/>
  <c r="E779" i="5"/>
  <c r="E780" i="5"/>
  <c r="L287" i="14" l="1"/>
  <c r="O287" i="14" s="1"/>
  <c r="J288" i="14"/>
  <c r="P285" i="14"/>
  <c r="Q285" i="14" s="1"/>
  <c r="N286" i="14"/>
  <c r="U286" i="14"/>
  <c r="T287" i="14"/>
  <c r="E781" i="5"/>
  <c r="E782" i="5"/>
  <c r="E783" i="5"/>
  <c r="L288" i="14" l="1"/>
  <c r="O288" i="14" s="1"/>
  <c r="J289" i="14"/>
  <c r="N287" i="14"/>
  <c r="P286" i="14"/>
  <c r="Q286" i="14" s="1"/>
  <c r="U287" i="14"/>
  <c r="T288" i="14"/>
  <c r="E784" i="5"/>
  <c r="J290" i="14" l="1"/>
  <c r="L289" i="14"/>
  <c r="O289" i="14" s="1"/>
  <c r="N288" i="14"/>
  <c r="P287" i="14"/>
  <c r="Q287" i="14" s="1"/>
  <c r="U288" i="14"/>
  <c r="T289" i="14"/>
  <c r="E785" i="5"/>
  <c r="J291" i="14" l="1"/>
  <c r="L290" i="14"/>
  <c r="O290" i="14" s="1"/>
  <c r="P288" i="14"/>
  <c r="Q288" i="14" s="1"/>
  <c r="N289" i="14"/>
  <c r="U289" i="14"/>
  <c r="T290" i="14"/>
  <c r="E786" i="5"/>
  <c r="L291" i="14" l="1"/>
  <c r="O291" i="14" s="1"/>
  <c r="J292" i="14"/>
  <c r="P289" i="14"/>
  <c r="Q289" i="14" s="1"/>
  <c r="N290" i="14"/>
  <c r="U290" i="14"/>
  <c r="T291" i="14"/>
  <c r="E787" i="5"/>
  <c r="E788" i="5"/>
  <c r="E789" i="5"/>
  <c r="E791" i="5"/>
  <c r="E792" i="5"/>
  <c r="E795" i="5"/>
  <c r="E794" i="5"/>
  <c r="E796" i="5"/>
  <c r="E797" i="5"/>
  <c r="E799" i="5"/>
  <c r="E800" i="5"/>
  <c r="E802" i="5"/>
  <c r="E803" i="5"/>
  <c r="L292" i="14" l="1"/>
  <c r="O292" i="14" s="1"/>
  <c r="J293" i="14"/>
  <c r="P290" i="14"/>
  <c r="Q290" i="14" s="1"/>
  <c r="N291" i="14"/>
  <c r="T292" i="14"/>
  <c r="U291" i="14"/>
  <c r="E801" i="5"/>
  <c r="E793" i="5"/>
  <c r="E798" i="5"/>
  <c r="E790" i="5"/>
  <c r="E804" i="5"/>
  <c r="E805" i="5"/>
  <c r="E807" i="5"/>
  <c r="E808" i="5"/>
  <c r="E811" i="5"/>
  <c r="E810" i="5"/>
  <c r="J294" i="14" l="1"/>
  <c r="L293" i="14"/>
  <c r="O293" i="14" s="1"/>
  <c r="P291" i="14"/>
  <c r="Q291" i="14" s="1"/>
  <c r="N292" i="14"/>
  <c r="T293" i="14"/>
  <c r="U292" i="14"/>
  <c r="E806" i="5"/>
  <c r="E809" i="5"/>
  <c r="E812" i="5"/>
  <c r="E814" i="5"/>
  <c r="E813" i="5"/>
  <c r="E815" i="5"/>
  <c r="E816" i="5"/>
  <c r="E818" i="5"/>
  <c r="J295" i="14" l="1"/>
  <c r="L294" i="14"/>
  <c r="O294" i="14" s="1"/>
  <c r="P292" i="14"/>
  <c r="Q292" i="14" s="1"/>
  <c r="N293" i="14"/>
  <c r="T294" i="14"/>
  <c r="U293" i="14"/>
  <c r="E817" i="5"/>
  <c r="E819" i="5"/>
  <c r="J296" i="14" l="1"/>
  <c r="L295" i="14"/>
  <c r="O295" i="14" s="1"/>
  <c r="P293" i="14"/>
  <c r="Q293" i="14" s="1"/>
  <c r="N294" i="14"/>
  <c r="U294" i="14"/>
  <c r="T295" i="14"/>
  <c r="E820" i="5"/>
  <c r="L296" i="14" l="1"/>
  <c r="O296" i="14" s="1"/>
  <c r="J297" i="14"/>
  <c r="P294" i="14"/>
  <c r="Q294" i="14" s="1"/>
  <c r="N295" i="14"/>
  <c r="T296" i="14"/>
  <c r="U295" i="14"/>
  <c r="E821" i="5"/>
  <c r="E822" i="5"/>
  <c r="E823" i="5"/>
  <c r="L297" i="14" l="1"/>
  <c r="O297" i="14" s="1"/>
  <c r="J298" i="14"/>
  <c r="N296" i="14"/>
  <c r="P295" i="14"/>
  <c r="Q295" i="14" s="1"/>
  <c r="T297" i="14"/>
  <c r="U296" i="14"/>
  <c r="E824" i="5"/>
  <c r="E825" i="5"/>
  <c r="L298" i="14" l="1"/>
  <c r="O298" i="14" s="1"/>
  <c r="J299" i="14"/>
  <c r="P296" i="14"/>
  <c r="Q296" i="14" s="1"/>
  <c r="N297" i="14"/>
  <c r="T298" i="14"/>
  <c r="U297" i="14"/>
  <c r="E826" i="5"/>
  <c r="E827" i="5"/>
  <c r="E828" i="5"/>
  <c r="E829" i="5"/>
  <c r="E830" i="5"/>
  <c r="E831" i="5"/>
  <c r="L299" i="14" l="1"/>
  <c r="O299" i="14" s="1"/>
  <c r="J300" i="14"/>
  <c r="P297" i="14"/>
  <c r="Q297" i="14" s="1"/>
  <c r="N298" i="14"/>
  <c r="T299" i="14"/>
  <c r="U298" i="14"/>
  <c r="E832" i="5"/>
  <c r="L300" i="14" l="1"/>
  <c r="O300" i="14" s="1"/>
  <c r="J301" i="14"/>
  <c r="N299" i="14"/>
  <c r="P298" i="14"/>
  <c r="Q298" i="14" s="1"/>
  <c r="T300" i="14"/>
  <c r="U299" i="14"/>
  <c r="E833" i="5"/>
  <c r="E834" i="5"/>
  <c r="E835" i="5"/>
  <c r="J302" i="14" l="1"/>
  <c r="L301" i="14"/>
  <c r="O301" i="14" s="1"/>
  <c r="P299" i="14"/>
  <c r="Q299" i="14" s="1"/>
  <c r="N300" i="14"/>
  <c r="T301" i="14"/>
  <c r="U300" i="14"/>
  <c r="E836" i="5"/>
  <c r="E837" i="5"/>
  <c r="E838" i="5"/>
  <c r="E840" i="5"/>
  <c r="J303" i="14" l="1"/>
  <c r="L302" i="14"/>
  <c r="O302" i="14" s="1"/>
  <c r="P300" i="14"/>
  <c r="Q300" i="14" s="1"/>
  <c r="N301" i="14"/>
  <c r="T302" i="14"/>
  <c r="U301" i="14"/>
  <c r="E839" i="5"/>
  <c r="E841" i="5"/>
  <c r="E842" i="5"/>
  <c r="L303" i="14" l="1"/>
  <c r="O303" i="14" s="1"/>
  <c r="J304" i="14"/>
  <c r="P301" i="14"/>
  <c r="Q301" i="14" s="1"/>
  <c r="N302" i="14"/>
  <c r="T303" i="14"/>
  <c r="U302" i="14"/>
  <c r="E843" i="5"/>
  <c r="J305" i="14" l="1"/>
  <c r="L304" i="14"/>
  <c r="O304" i="14" s="1"/>
  <c r="P302" i="14"/>
  <c r="Q302" i="14" s="1"/>
  <c r="N303" i="14"/>
  <c r="T304" i="14"/>
  <c r="U303" i="14"/>
  <c r="E844" i="5"/>
  <c r="E845" i="5"/>
  <c r="J306" i="14" l="1"/>
  <c r="L305" i="14"/>
  <c r="O305" i="14" s="1"/>
  <c r="N304" i="14"/>
  <c r="P303" i="14"/>
  <c r="Q303" i="14" s="1"/>
  <c r="T305" i="14"/>
  <c r="U304" i="14"/>
  <c r="E846" i="5"/>
  <c r="E847" i="5"/>
  <c r="E848" i="5"/>
  <c r="J307" i="14" l="1"/>
  <c r="L306" i="14"/>
  <c r="O306" i="14" s="1"/>
  <c r="P304" i="14"/>
  <c r="Q304" i="14" s="1"/>
  <c r="N305" i="14"/>
  <c r="T306" i="14"/>
  <c r="U305" i="14"/>
  <c r="E849" i="5"/>
  <c r="E850" i="5"/>
  <c r="E851" i="5"/>
  <c r="E852" i="5"/>
  <c r="E853" i="5"/>
  <c r="J308" i="14" l="1"/>
  <c r="L307" i="14"/>
  <c r="O307" i="14" s="1"/>
  <c r="P305" i="14"/>
  <c r="Q305" i="14" s="1"/>
  <c r="N306" i="14"/>
  <c r="T307" i="14"/>
  <c r="U306" i="14"/>
  <c r="E854" i="5"/>
  <c r="E855" i="5"/>
  <c r="J309" i="14" l="1"/>
  <c r="L308" i="14"/>
  <c r="O308" i="14" s="1"/>
  <c r="N307" i="14"/>
  <c r="P306" i="14"/>
  <c r="Q306" i="14" s="1"/>
  <c r="T308" i="14"/>
  <c r="U307" i="14"/>
  <c r="E856" i="5"/>
  <c r="L309" i="14" l="1"/>
  <c r="O309" i="14" s="1"/>
  <c r="J310" i="14"/>
  <c r="N308" i="14"/>
  <c r="P307" i="14"/>
  <c r="Q307" i="14" s="1"/>
  <c r="T309" i="14"/>
  <c r="U308" i="14"/>
  <c r="E857" i="5"/>
  <c r="E858" i="5"/>
  <c r="E859" i="5"/>
  <c r="J311" i="14" l="1"/>
  <c r="L310" i="14"/>
  <c r="O310" i="14" s="1"/>
  <c r="N309" i="14"/>
  <c r="P308" i="14"/>
  <c r="Q308" i="14" s="1"/>
  <c r="T310" i="14"/>
  <c r="U309" i="14"/>
  <c r="E860" i="5"/>
  <c r="E861" i="5"/>
  <c r="E862" i="5"/>
  <c r="J312" i="14" l="1"/>
  <c r="L311" i="14"/>
  <c r="O311" i="14" s="1"/>
  <c r="N310" i="14"/>
  <c r="P309" i="14"/>
  <c r="Q309" i="14" s="1"/>
  <c r="T311" i="14"/>
  <c r="U310" i="14"/>
  <c r="E863" i="5"/>
  <c r="E864" i="5"/>
  <c r="E865" i="5"/>
  <c r="E867" i="5"/>
  <c r="E868" i="5"/>
  <c r="L312" i="14" l="1"/>
  <c r="O312" i="14" s="1"/>
  <c r="J313" i="14"/>
  <c r="P310" i="14"/>
  <c r="Q310" i="14" s="1"/>
  <c r="N311" i="14"/>
  <c r="T312" i="14"/>
  <c r="U311" i="14"/>
  <c r="E866" i="5"/>
  <c r="E869" i="5"/>
  <c r="J314" i="14" l="1"/>
  <c r="L313" i="14"/>
  <c r="O313" i="14" s="1"/>
  <c r="N312" i="14"/>
  <c r="P311" i="14"/>
  <c r="Q311" i="14" s="1"/>
  <c r="T313" i="14"/>
  <c r="U312" i="14"/>
  <c r="E870" i="5"/>
  <c r="E871" i="5"/>
  <c r="E872" i="5"/>
  <c r="E873" i="5"/>
  <c r="E874" i="5"/>
  <c r="E875" i="5"/>
  <c r="E877" i="5"/>
  <c r="E878" i="5"/>
  <c r="E879" i="5"/>
  <c r="E880" i="5"/>
  <c r="E881" i="5"/>
  <c r="E882" i="5"/>
  <c r="E883" i="5"/>
  <c r="E885" i="5"/>
  <c r="E886" i="5"/>
  <c r="E887" i="5"/>
  <c r="E888" i="5"/>
  <c r="E889" i="5"/>
  <c r="E890" i="5"/>
  <c r="E891" i="5"/>
  <c r="E893" i="5"/>
  <c r="E894" i="5"/>
  <c r="E895" i="5"/>
  <c r="E896" i="5"/>
  <c r="E897" i="5"/>
  <c r="E898" i="5"/>
  <c r="L314" i="14" l="1"/>
  <c r="O314" i="14" s="1"/>
  <c r="J315" i="14"/>
  <c r="N313" i="14"/>
  <c r="P312" i="14"/>
  <c r="Q312" i="14" s="1"/>
  <c r="T314" i="14"/>
  <c r="U313" i="14"/>
  <c r="E892" i="5"/>
  <c r="E884" i="5"/>
  <c r="E876" i="5"/>
  <c r="E899" i="5"/>
  <c r="E900" i="5"/>
  <c r="E902" i="5"/>
  <c r="L315" i="14" l="1"/>
  <c r="O315" i="14" s="1"/>
  <c r="J316" i="14"/>
  <c r="P313" i="14"/>
  <c r="Q313" i="14" s="1"/>
  <c r="N314" i="14"/>
  <c r="T315" i="14"/>
  <c r="U314" i="14"/>
  <c r="E901" i="5"/>
  <c r="E903" i="5"/>
  <c r="L316" i="14" l="1"/>
  <c r="O316" i="14" s="1"/>
  <c r="J317" i="14"/>
  <c r="N315" i="14"/>
  <c r="P314" i="14"/>
  <c r="Q314" i="14" s="1"/>
  <c r="T316" i="14"/>
  <c r="U315" i="14"/>
  <c r="E904" i="5"/>
  <c r="E905" i="5"/>
  <c r="L317" i="14" l="1"/>
  <c r="O317" i="14" s="1"/>
  <c r="J318" i="14"/>
  <c r="N316" i="14"/>
  <c r="P315" i="14"/>
  <c r="Q315" i="14" s="1"/>
  <c r="T317" i="14"/>
  <c r="U316" i="14"/>
  <c r="E906" i="5"/>
  <c r="E907" i="5"/>
  <c r="J319" i="14" l="1"/>
  <c r="L318" i="14"/>
  <c r="O318" i="14" s="1"/>
  <c r="N317" i="14"/>
  <c r="P316" i="14"/>
  <c r="Q316" i="14" s="1"/>
  <c r="T318" i="14"/>
  <c r="U317" i="14"/>
  <c r="E908" i="5"/>
  <c r="E909" i="5"/>
  <c r="E910" i="5"/>
  <c r="L319" i="14" l="1"/>
  <c r="O319" i="14" s="1"/>
  <c r="J320" i="14"/>
  <c r="P317" i="14"/>
  <c r="Q317" i="14" s="1"/>
  <c r="N318" i="14"/>
  <c r="T319" i="14"/>
  <c r="U318" i="14"/>
  <c r="E911" i="5"/>
  <c r="L320" i="14" l="1"/>
  <c r="O320" i="14" s="1"/>
  <c r="J321" i="14"/>
  <c r="P318" i="14"/>
  <c r="Q318" i="14" s="1"/>
  <c r="N319" i="14"/>
  <c r="T320" i="14"/>
  <c r="U319" i="14"/>
  <c r="E912" i="5"/>
  <c r="J322" i="14" l="1"/>
  <c r="L321" i="14"/>
  <c r="O321" i="14" s="1"/>
  <c r="P319" i="14"/>
  <c r="Q319" i="14" s="1"/>
  <c r="N320" i="14"/>
  <c r="T321" i="14"/>
  <c r="U320" i="14"/>
  <c r="E913" i="5"/>
  <c r="E914" i="5"/>
  <c r="E915" i="5"/>
  <c r="L322" i="14" l="1"/>
  <c r="O322" i="14" s="1"/>
  <c r="J323" i="14"/>
  <c r="P320" i="14"/>
  <c r="Q320" i="14" s="1"/>
  <c r="N321" i="14"/>
  <c r="T322" i="14"/>
  <c r="U321" i="14"/>
  <c r="E916" i="5"/>
  <c r="E917" i="5"/>
  <c r="L323" i="14" l="1"/>
  <c r="O323" i="14" s="1"/>
  <c r="J324" i="14"/>
  <c r="P321" i="14"/>
  <c r="Q321" i="14" s="1"/>
  <c r="N322" i="14"/>
  <c r="T323" i="14"/>
  <c r="U322" i="14"/>
  <c r="E918" i="5"/>
  <c r="E919" i="5"/>
  <c r="L324" i="14" l="1"/>
  <c r="O324" i="14" s="1"/>
  <c r="J325" i="14"/>
  <c r="N323" i="14"/>
  <c r="P322" i="14"/>
  <c r="Q322" i="14" s="1"/>
  <c r="T324" i="14"/>
  <c r="U323" i="14"/>
  <c r="E920" i="5"/>
  <c r="J326" i="14" l="1"/>
  <c r="L325" i="14"/>
  <c r="O325" i="14" s="1"/>
  <c r="P323" i="14"/>
  <c r="Q323" i="14" s="1"/>
  <c r="N324" i="14"/>
  <c r="T325" i="14"/>
  <c r="U324" i="14"/>
  <c r="E921" i="5"/>
  <c r="E922" i="5"/>
  <c r="E923" i="5"/>
  <c r="J327" i="14" l="1"/>
  <c r="L326" i="14"/>
  <c r="O326" i="14" s="1"/>
  <c r="P324" i="14"/>
  <c r="Q324" i="14" s="1"/>
  <c r="N325" i="14"/>
  <c r="T326" i="14"/>
  <c r="U325" i="14"/>
  <c r="E924" i="5"/>
  <c r="E925" i="5"/>
  <c r="E926" i="5"/>
  <c r="E927" i="5"/>
  <c r="E930" i="5"/>
  <c r="E929" i="5"/>
  <c r="L327" i="14" l="1"/>
  <c r="O327" i="14" s="1"/>
  <c r="J328" i="14"/>
  <c r="N326" i="14"/>
  <c r="P325" i="14"/>
  <c r="Q325" i="14" s="1"/>
  <c r="T327" i="14"/>
  <c r="U326" i="14"/>
  <c r="E928" i="5"/>
  <c r="E931" i="5"/>
  <c r="L328" i="14" l="1"/>
  <c r="O328" i="14" s="1"/>
  <c r="J329" i="14"/>
  <c r="P326" i="14"/>
  <c r="Q326" i="14" s="1"/>
  <c r="N327" i="14"/>
  <c r="T328" i="14"/>
  <c r="U327" i="14"/>
  <c r="E932" i="5"/>
  <c r="E933" i="5"/>
  <c r="E934" i="5"/>
  <c r="E936" i="5"/>
  <c r="E937" i="5"/>
  <c r="E940" i="5"/>
  <c r="E939" i="5"/>
  <c r="L329" i="14" l="1"/>
  <c r="O329" i="14" s="1"/>
  <c r="J330" i="14"/>
  <c r="P327" i="14"/>
  <c r="Q327" i="14" s="1"/>
  <c r="N328" i="14"/>
  <c r="T329" i="14"/>
  <c r="U328" i="14"/>
  <c r="E935" i="5"/>
  <c r="E938" i="5"/>
  <c r="E941" i="5"/>
  <c r="E943" i="5"/>
  <c r="E942" i="5"/>
  <c r="E944" i="5"/>
  <c r="E945" i="5"/>
  <c r="E947" i="5"/>
  <c r="E948" i="5"/>
  <c r="J331" i="14" l="1"/>
  <c r="L330" i="14"/>
  <c r="O330" i="14" s="1"/>
  <c r="N329" i="14"/>
  <c r="P328" i="14"/>
  <c r="Q328" i="14" s="1"/>
  <c r="T330" i="14"/>
  <c r="U329" i="14"/>
  <c r="E949" i="5"/>
  <c r="E946" i="5"/>
  <c r="E950" i="5"/>
  <c r="L331" i="14" l="1"/>
  <c r="O331" i="14" s="1"/>
  <c r="J332" i="14"/>
  <c r="N330" i="14"/>
  <c r="P329" i="14"/>
  <c r="Q329" i="14" s="1"/>
  <c r="T331" i="14"/>
  <c r="U330" i="14"/>
  <c r="E951" i="5"/>
  <c r="E952" i="5"/>
  <c r="L332" i="14" l="1"/>
  <c r="O332" i="14" s="1"/>
  <c r="J333" i="14"/>
  <c r="N331" i="14"/>
  <c r="P330" i="14"/>
  <c r="Q330" i="14" s="1"/>
  <c r="T332" i="14"/>
  <c r="U331" i="14"/>
  <c r="E953" i="5"/>
  <c r="E954" i="5"/>
  <c r="J334" i="14" l="1"/>
  <c r="L333" i="14"/>
  <c r="O333" i="14" s="1"/>
  <c r="P331" i="14"/>
  <c r="Q331" i="14" s="1"/>
  <c r="N332" i="14"/>
  <c r="T333" i="14"/>
  <c r="U332" i="14"/>
  <c r="E955" i="5"/>
  <c r="E956" i="5"/>
  <c r="E957" i="5"/>
  <c r="L334" i="14" l="1"/>
  <c r="O334" i="14" s="1"/>
  <c r="J335" i="14"/>
  <c r="P332" i="14"/>
  <c r="Q332" i="14" s="1"/>
  <c r="N333" i="14"/>
  <c r="T334" i="14"/>
  <c r="U333" i="14"/>
  <c r="E958" i="5"/>
  <c r="E959" i="5"/>
  <c r="L335" i="14" l="1"/>
  <c r="O335" i="14" s="1"/>
  <c r="J336" i="14"/>
  <c r="N334" i="14"/>
  <c r="P333" i="14"/>
  <c r="Q333" i="14" s="1"/>
  <c r="T335" i="14"/>
  <c r="U334" i="14"/>
  <c r="E960" i="5"/>
  <c r="E961" i="5"/>
  <c r="E963" i="5"/>
  <c r="E962" i="5"/>
  <c r="E964" i="5"/>
  <c r="E965" i="5"/>
  <c r="E967" i="5"/>
  <c r="J337" i="14" l="1"/>
  <c r="L336" i="14"/>
  <c r="O336" i="14" s="1"/>
  <c r="N335" i="14"/>
  <c r="P334" i="14"/>
  <c r="Q334" i="14" s="1"/>
  <c r="T336" i="14"/>
  <c r="U335" i="14"/>
  <c r="E966" i="5"/>
  <c r="E968" i="5"/>
  <c r="E969" i="5"/>
  <c r="E970" i="5"/>
  <c r="E972" i="5"/>
  <c r="E974" i="5"/>
  <c r="E973" i="5"/>
  <c r="E975" i="5"/>
  <c r="L337" i="14" l="1"/>
  <c r="O337" i="14" s="1"/>
  <c r="J338" i="14"/>
  <c r="N336" i="14"/>
  <c r="P335" i="14"/>
  <c r="Q335" i="14" s="1"/>
  <c r="U336" i="14"/>
  <c r="T337" i="14"/>
  <c r="E971" i="5"/>
  <c r="E976" i="5"/>
  <c r="E977" i="5"/>
  <c r="E978" i="5"/>
  <c r="E980" i="5"/>
  <c r="J339" i="14" l="1"/>
  <c r="L338" i="14"/>
  <c r="O338" i="14" s="1"/>
  <c r="N337" i="14"/>
  <c r="P336" i="14"/>
  <c r="Q336" i="14" s="1"/>
  <c r="U337" i="14"/>
  <c r="T338" i="14"/>
  <c r="E979" i="5"/>
  <c r="E981" i="5"/>
  <c r="E982" i="5"/>
  <c r="E983" i="5"/>
  <c r="E986" i="5"/>
  <c r="E985" i="5"/>
  <c r="E987" i="5"/>
  <c r="E988" i="5"/>
  <c r="E990" i="5"/>
  <c r="E991" i="5"/>
  <c r="J340" i="14" l="1"/>
  <c r="L339" i="14"/>
  <c r="O339" i="14" s="1"/>
  <c r="P337" i="14"/>
  <c r="Q337" i="14" s="1"/>
  <c r="N338" i="14"/>
  <c r="U338" i="14"/>
  <c r="T339" i="14"/>
  <c r="E984" i="5"/>
  <c r="E992" i="5"/>
  <c r="E989" i="5"/>
  <c r="E993" i="5"/>
  <c r="J341" i="14" l="1"/>
  <c r="L340" i="14"/>
  <c r="O340" i="14" s="1"/>
  <c r="N339" i="14"/>
  <c r="P338" i="14"/>
  <c r="Q338" i="14" s="1"/>
  <c r="U339" i="14"/>
  <c r="T340" i="14"/>
  <c r="E994" i="5"/>
  <c r="J342" i="14" l="1"/>
  <c r="L341" i="14"/>
  <c r="O341" i="14" s="1"/>
  <c r="P339" i="14"/>
  <c r="Q339" i="14" s="1"/>
  <c r="N340" i="14"/>
  <c r="U340" i="14"/>
  <c r="T341" i="14"/>
  <c r="E995" i="5"/>
  <c r="E996" i="5"/>
  <c r="E997" i="5"/>
  <c r="J343" i="14" l="1"/>
  <c r="L342" i="14"/>
  <c r="O342" i="14" s="1"/>
  <c r="P340" i="14"/>
  <c r="Q340" i="14" s="1"/>
  <c r="N341" i="14"/>
  <c r="U341" i="14"/>
  <c r="T342" i="14"/>
  <c r="E998" i="5"/>
  <c r="E999" i="5"/>
  <c r="E1000" i="5"/>
  <c r="E1001" i="5"/>
  <c r="J344" i="14" l="1"/>
  <c r="L343" i="14"/>
  <c r="O343" i="14" s="1"/>
  <c r="N342" i="14"/>
  <c r="P341" i="14"/>
  <c r="Q341" i="14" s="1"/>
  <c r="U342" i="14"/>
  <c r="T343" i="14"/>
  <c r="E1002" i="5"/>
  <c r="B9" i="4"/>
  <c r="B8" i="4"/>
  <c r="B7" i="4"/>
  <c r="B12" i="4"/>
  <c r="J345" i="14" l="1"/>
  <c r="L344" i="14"/>
  <c r="O344" i="14" s="1"/>
  <c r="N343" i="14"/>
  <c r="P342" i="14"/>
  <c r="Q342" i="14" s="1"/>
  <c r="U343" i="14"/>
  <c r="T344" i="14"/>
  <c r="B13" i="4"/>
  <c r="L345" i="14" l="1"/>
  <c r="O345" i="14" s="1"/>
  <c r="J346" i="14"/>
  <c r="P343" i="14"/>
  <c r="Q343" i="14" s="1"/>
  <c r="N344" i="14"/>
  <c r="U344" i="14"/>
  <c r="T345" i="14"/>
  <c r="F6" i="5"/>
  <c r="F14" i="5"/>
  <c r="F22" i="5"/>
  <c r="F30" i="5"/>
  <c r="F38" i="5"/>
  <c r="F46" i="5"/>
  <c r="F54" i="5"/>
  <c r="F62" i="5"/>
  <c r="F70" i="5"/>
  <c r="F78" i="5"/>
  <c r="F86" i="5"/>
  <c r="F94" i="5"/>
  <c r="F102" i="5"/>
  <c r="F110" i="5"/>
  <c r="F118" i="5"/>
  <c r="F126" i="5"/>
  <c r="F134" i="5"/>
  <c r="F142" i="5"/>
  <c r="F150" i="5"/>
  <c r="F8" i="5"/>
  <c r="F16" i="5"/>
  <c r="F24" i="5"/>
  <c r="F32" i="5"/>
  <c r="F40" i="5"/>
  <c r="F48" i="5"/>
  <c r="F56" i="5"/>
  <c r="F64" i="5"/>
  <c r="F72" i="5"/>
  <c r="F80" i="5"/>
  <c r="F88" i="5"/>
  <c r="F96" i="5"/>
  <c r="F104" i="5"/>
  <c r="F112" i="5"/>
  <c r="F120" i="5"/>
  <c r="F128" i="5"/>
  <c r="F136" i="5"/>
  <c r="F144" i="5"/>
  <c r="F152" i="5"/>
  <c r="F160" i="5"/>
  <c r="F168" i="5"/>
  <c r="F176" i="5"/>
  <c r="F184" i="5"/>
  <c r="F192" i="5"/>
  <c r="F200" i="5"/>
  <c r="F208" i="5"/>
  <c r="F216" i="5"/>
  <c r="F224" i="5"/>
  <c r="F232" i="5"/>
  <c r="F240" i="5"/>
  <c r="F248" i="5"/>
  <c r="F256" i="5"/>
  <c r="F264" i="5"/>
  <c r="F272" i="5"/>
  <c r="F280" i="5"/>
  <c r="F288" i="5"/>
  <c r="F296" i="5"/>
  <c r="F304" i="5"/>
  <c r="F312" i="5"/>
  <c r="F320" i="5"/>
  <c r="F328" i="5"/>
  <c r="F336" i="5"/>
  <c r="F344" i="5"/>
  <c r="F352" i="5"/>
  <c r="F360" i="5"/>
  <c r="F368" i="5"/>
  <c r="F376" i="5"/>
  <c r="F384" i="5"/>
  <c r="F392" i="5"/>
  <c r="F400" i="5"/>
  <c r="F408" i="5"/>
  <c r="F416" i="5"/>
  <c r="F424" i="5"/>
  <c r="F432" i="5"/>
  <c r="F440" i="5"/>
  <c r="F448" i="5"/>
  <c r="F456" i="5"/>
  <c r="F464" i="5"/>
  <c r="F472" i="5"/>
  <c r="F480" i="5"/>
  <c r="F488" i="5"/>
  <c r="F496" i="5"/>
  <c r="F504" i="5"/>
  <c r="F512" i="5"/>
  <c r="F520" i="5"/>
  <c r="F528" i="5"/>
  <c r="F536" i="5"/>
  <c r="F544" i="5"/>
  <c r="F552" i="5"/>
  <c r="F560" i="5"/>
  <c r="F568" i="5"/>
  <c r="F576" i="5"/>
  <c r="F584" i="5"/>
  <c r="F592" i="5"/>
  <c r="F600" i="5"/>
  <c r="F608" i="5"/>
  <c r="F616" i="5"/>
  <c r="F624" i="5"/>
  <c r="F632" i="5"/>
  <c r="F640" i="5"/>
  <c r="F648" i="5"/>
  <c r="F656" i="5"/>
  <c r="F664" i="5"/>
  <c r="F672" i="5"/>
  <c r="F680" i="5"/>
  <c r="F10" i="5"/>
  <c r="F18" i="5"/>
  <c r="F26" i="5"/>
  <c r="F34" i="5"/>
  <c r="F42" i="5"/>
  <c r="F50" i="5"/>
  <c r="F58" i="5"/>
  <c r="F66" i="5"/>
  <c r="F74" i="5"/>
  <c r="F82" i="5"/>
  <c r="F90" i="5"/>
  <c r="F98" i="5"/>
  <c r="F106" i="5"/>
  <c r="F114" i="5"/>
  <c r="F122" i="5"/>
  <c r="F130" i="5"/>
  <c r="F138" i="5"/>
  <c r="F146" i="5"/>
  <c r="F11" i="5"/>
  <c r="F19" i="5"/>
  <c r="F27" i="5"/>
  <c r="F35" i="5"/>
  <c r="F43" i="5"/>
  <c r="F51" i="5"/>
  <c r="F59" i="5"/>
  <c r="F67" i="5"/>
  <c r="F75" i="5"/>
  <c r="F83" i="5"/>
  <c r="F91" i="5"/>
  <c r="F99" i="5"/>
  <c r="F107" i="5"/>
  <c r="F115" i="5"/>
  <c r="F123" i="5"/>
  <c r="F131" i="5"/>
  <c r="F139" i="5"/>
  <c r="F147" i="5"/>
  <c r="F155" i="5"/>
  <c r="F163" i="5"/>
  <c r="F171" i="5"/>
  <c r="F179" i="5"/>
  <c r="F187" i="5"/>
  <c r="F195" i="5"/>
  <c r="F203" i="5"/>
  <c r="F211" i="5"/>
  <c r="F219" i="5"/>
  <c r="F227" i="5"/>
  <c r="F235" i="5"/>
  <c r="F243" i="5"/>
  <c r="F251" i="5"/>
  <c r="F259" i="5"/>
  <c r="F267" i="5"/>
  <c r="F275" i="5"/>
  <c r="F283" i="5"/>
  <c r="F291" i="5"/>
  <c r="F299" i="5"/>
  <c r="F307" i="5"/>
  <c r="F315" i="5"/>
  <c r="F323" i="5"/>
  <c r="F331" i="5"/>
  <c r="F339" i="5"/>
  <c r="F347" i="5"/>
  <c r="F355" i="5"/>
  <c r="F363" i="5"/>
  <c r="F371" i="5"/>
  <c r="F379" i="5"/>
  <c r="F387" i="5"/>
  <c r="F395" i="5"/>
  <c r="F403" i="5"/>
  <c r="F411" i="5"/>
  <c r="F419" i="5"/>
  <c r="F427" i="5"/>
  <c r="F435" i="5"/>
  <c r="F443" i="5"/>
  <c r="F451" i="5"/>
  <c r="F459" i="5"/>
  <c r="F467" i="5"/>
  <c r="F475" i="5"/>
  <c r="F483" i="5"/>
  <c r="F491" i="5"/>
  <c r="F499" i="5"/>
  <c r="F507" i="5"/>
  <c r="F515" i="5"/>
  <c r="F523" i="5"/>
  <c r="F531" i="5"/>
  <c r="F539" i="5"/>
  <c r="F547" i="5"/>
  <c r="F555" i="5"/>
  <c r="F563" i="5"/>
  <c r="F571" i="5"/>
  <c r="F579" i="5"/>
  <c r="F587" i="5"/>
  <c r="F595" i="5"/>
  <c r="F603" i="5"/>
  <c r="F611" i="5"/>
  <c r="F619" i="5"/>
  <c r="F627" i="5"/>
  <c r="F635" i="5"/>
  <c r="F643" i="5"/>
  <c r="F12" i="5"/>
  <c r="F20" i="5"/>
  <c r="F28" i="5"/>
  <c r="F36" i="5"/>
  <c r="F44" i="5"/>
  <c r="F52" i="5"/>
  <c r="F60" i="5"/>
  <c r="F68" i="5"/>
  <c r="F76" i="5"/>
  <c r="F84" i="5"/>
  <c r="F92" i="5"/>
  <c r="F100" i="5"/>
  <c r="F108" i="5"/>
  <c r="F116" i="5"/>
  <c r="F124" i="5"/>
  <c r="F132" i="5"/>
  <c r="F140" i="5"/>
  <c r="F148" i="5"/>
  <c r="F156" i="5"/>
  <c r="F164" i="5"/>
  <c r="F172" i="5"/>
  <c r="F180" i="5"/>
  <c r="F188" i="5"/>
  <c r="F196" i="5"/>
  <c r="F204" i="5"/>
  <c r="F212" i="5"/>
  <c r="F220" i="5"/>
  <c r="F228" i="5"/>
  <c r="F236" i="5"/>
  <c r="F244" i="5"/>
  <c r="F252" i="5"/>
  <c r="F260" i="5"/>
  <c r="F268" i="5"/>
  <c r="F276" i="5"/>
  <c r="F284" i="5"/>
  <c r="F292" i="5"/>
  <c r="F300" i="5"/>
  <c r="F308" i="5"/>
  <c r="F316" i="5"/>
  <c r="F324" i="5"/>
  <c r="F332" i="5"/>
  <c r="F340" i="5"/>
  <c r="F348" i="5"/>
  <c r="F356" i="5"/>
  <c r="F364" i="5"/>
  <c r="F372" i="5"/>
  <c r="F380" i="5"/>
  <c r="F388" i="5"/>
  <c r="F396" i="5"/>
  <c r="F404" i="5"/>
  <c r="F412" i="5"/>
  <c r="F420" i="5"/>
  <c r="F428" i="5"/>
  <c r="F436" i="5"/>
  <c r="F444" i="5"/>
  <c r="F452" i="5"/>
  <c r="F460" i="5"/>
  <c r="F468" i="5"/>
  <c r="F476" i="5"/>
  <c r="F484" i="5"/>
  <c r="F492" i="5"/>
  <c r="F500" i="5"/>
  <c r="F508" i="5"/>
  <c r="F516" i="5"/>
  <c r="F524" i="5"/>
  <c r="F532" i="5"/>
  <c r="F540" i="5"/>
  <c r="F548" i="5"/>
  <c r="F556" i="5"/>
  <c r="F564" i="5"/>
  <c r="F572" i="5"/>
  <c r="F580" i="5"/>
  <c r="F588" i="5"/>
  <c r="F596" i="5"/>
  <c r="F604" i="5"/>
  <c r="F612" i="5"/>
  <c r="F620" i="5"/>
  <c r="F628" i="5"/>
  <c r="F636" i="5"/>
  <c r="F644" i="5"/>
  <c r="F652" i="5"/>
  <c r="F660" i="5"/>
  <c r="F668" i="5"/>
  <c r="F676" i="5"/>
  <c r="F684" i="5"/>
  <c r="F7" i="5"/>
  <c r="F29" i="5"/>
  <c r="F49" i="5"/>
  <c r="F71" i="5"/>
  <c r="F93" i="5"/>
  <c r="F113" i="5"/>
  <c r="F135" i="5"/>
  <c r="F154" i="5"/>
  <c r="F167" i="5"/>
  <c r="F181" i="5"/>
  <c r="F193" i="5"/>
  <c r="F15" i="5"/>
  <c r="F37" i="5"/>
  <c r="F57" i="5"/>
  <c r="F79" i="5"/>
  <c r="F101" i="5"/>
  <c r="F121" i="5"/>
  <c r="F143" i="5"/>
  <c r="F159" i="5"/>
  <c r="F173" i="5"/>
  <c r="F185" i="5"/>
  <c r="F17" i="5"/>
  <c r="F39" i="5"/>
  <c r="F61" i="5"/>
  <c r="F81" i="5"/>
  <c r="F103" i="5"/>
  <c r="F125" i="5"/>
  <c r="F145" i="5"/>
  <c r="F161" i="5"/>
  <c r="F174" i="5"/>
  <c r="F186" i="5"/>
  <c r="F199" i="5"/>
  <c r="F213" i="5"/>
  <c r="F225" i="5"/>
  <c r="F238" i="5"/>
  <c r="F250" i="5"/>
  <c r="F263" i="5"/>
  <c r="F277" i="5"/>
  <c r="F289" i="5"/>
  <c r="F302" i="5"/>
  <c r="F314" i="5"/>
  <c r="F327" i="5"/>
  <c r="F341" i="5"/>
  <c r="F353" i="5"/>
  <c r="F366" i="5"/>
  <c r="F378" i="5"/>
  <c r="F391" i="5"/>
  <c r="F405" i="5"/>
  <c r="F417" i="5"/>
  <c r="F430" i="5"/>
  <c r="F442" i="5"/>
  <c r="F455" i="5"/>
  <c r="F469" i="5"/>
  <c r="F481" i="5"/>
  <c r="F494" i="5"/>
  <c r="F506" i="5"/>
  <c r="F519" i="5"/>
  <c r="F533" i="5"/>
  <c r="F545" i="5"/>
  <c r="F558" i="5"/>
  <c r="F570" i="5"/>
  <c r="F583" i="5"/>
  <c r="F597" i="5"/>
  <c r="F609" i="5"/>
  <c r="F622" i="5"/>
  <c r="F634" i="5"/>
  <c r="F647" i="5"/>
  <c r="F658" i="5"/>
  <c r="F669" i="5"/>
  <c r="F679" i="5"/>
  <c r="F689" i="5"/>
  <c r="F697" i="5"/>
  <c r="F705" i="5"/>
  <c r="F713" i="5"/>
  <c r="F721" i="5"/>
  <c r="F729" i="5"/>
  <c r="F737" i="5"/>
  <c r="F745" i="5"/>
  <c r="F753" i="5"/>
  <c r="F761" i="5"/>
  <c r="F769" i="5"/>
  <c r="F777" i="5"/>
  <c r="F785" i="5"/>
  <c r="F793" i="5"/>
  <c r="F801" i="5"/>
  <c r="F809" i="5"/>
  <c r="F817" i="5"/>
  <c r="F825" i="5"/>
  <c r="F833" i="5"/>
  <c r="F841" i="5"/>
  <c r="F849" i="5"/>
  <c r="F857" i="5"/>
  <c r="F865" i="5"/>
  <c r="F873" i="5"/>
  <c r="F881" i="5"/>
  <c r="F889" i="5"/>
  <c r="F897" i="5"/>
  <c r="F905" i="5"/>
  <c r="F21" i="5"/>
  <c r="F41" i="5"/>
  <c r="F63" i="5"/>
  <c r="F85" i="5"/>
  <c r="F105" i="5"/>
  <c r="F127" i="5"/>
  <c r="F149" i="5"/>
  <c r="F162" i="5"/>
  <c r="F175" i="5"/>
  <c r="F189" i="5"/>
  <c r="F201" i="5"/>
  <c r="F214" i="5"/>
  <c r="F226" i="5"/>
  <c r="F239" i="5"/>
  <c r="F253" i="5"/>
  <c r="F265" i="5"/>
  <c r="F278" i="5"/>
  <c r="F290" i="5"/>
  <c r="F303" i="5"/>
  <c r="F317" i="5"/>
  <c r="F329" i="5"/>
  <c r="F342" i="5"/>
  <c r="F354" i="5"/>
  <c r="F367" i="5"/>
  <c r="F381" i="5"/>
  <c r="F393" i="5"/>
  <c r="F406" i="5"/>
  <c r="F418" i="5"/>
  <c r="F431" i="5"/>
  <c r="F445" i="5"/>
  <c r="F457" i="5"/>
  <c r="F470" i="5"/>
  <c r="F482" i="5"/>
  <c r="F495" i="5"/>
  <c r="F509" i="5"/>
  <c r="F521" i="5"/>
  <c r="F534" i="5"/>
  <c r="F546" i="5"/>
  <c r="F559" i="5"/>
  <c r="F573" i="5"/>
  <c r="F585" i="5"/>
  <c r="F598" i="5"/>
  <c r="F610" i="5"/>
  <c r="F623" i="5"/>
  <c r="F637" i="5"/>
  <c r="F649" i="5"/>
  <c r="F659" i="5"/>
  <c r="F670" i="5"/>
  <c r="F681" i="5"/>
  <c r="F690" i="5"/>
  <c r="F698" i="5"/>
  <c r="F706" i="5"/>
  <c r="F714" i="5"/>
  <c r="F722" i="5"/>
  <c r="F730" i="5"/>
  <c r="F738" i="5"/>
  <c r="F746" i="5"/>
  <c r="F754" i="5"/>
  <c r="F762" i="5"/>
  <c r="F770" i="5"/>
  <c r="F778" i="5"/>
  <c r="F786" i="5"/>
  <c r="F794" i="5"/>
  <c r="F802" i="5"/>
  <c r="F810" i="5"/>
  <c r="F818" i="5"/>
  <c r="F826" i="5"/>
  <c r="F834" i="5"/>
  <c r="F842" i="5"/>
  <c r="F850" i="5"/>
  <c r="F858" i="5"/>
  <c r="F866" i="5"/>
  <c r="F874" i="5"/>
  <c r="F882" i="5"/>
  <c r="F890" i="5"/>
  <c r="F898" i="5"/>
  <c r="F906" i="5"/>
  <c r="F914" i="5"/>
  <c r="F922" i="5"/>
  <c r="F930" i="5"/>
  <c r="F938" i="5"/>
  <c r="F946" i="5"/>
  <c r="F954" i="5"/>
  <c r="F962" i="5"/>
  <c r="F970" i="5"/>
  <c r="F23" i="5"/>
  <c r="F45" i="5"/>
  <c r="F65" i="5"/>
  <c r="F87" i="5"/>
  <c r="F109" i="5"/>
  <c r="F129" i="5"/>
  <c r="F151" i="5"/>
  <c r="F165" i="5"/>
  <c r="F177" i="5"/>
  <c r="F190" i="5"/>
  <c r="F202" i="5"/>
  <c r="F215" i="5"/>
  <c r="F229" i="5"/>
  <c r="F241" i="5"/>
  <c r="F254" i="5"/>
  <c r="F266" i="5"/>
  <c r="F279" i="5"/>
  <c r="F293" i="5"/>
  <c r="F305" i="5"/>
  <c r="F318" i="5"/>
  <c r="F330" i="5"/>
  <c r="F343" i="5"/>
  <c r="F357" i="5"/>
  <c r="F369" i="5"/>
  <c r="F382" i="5"/>
  <c r="F394" i="5"/>
  <c r="F407" i="5"/>
  <c r="F421" i="5"/>
  <c r="F433" i="5"/>
  <c r="F446" i="5"/>
  <c r="F458" i="5"/>
  <c r="F471" i="5"/>
  <c r="F485" i="5"/>
  <c r="F497" i="5"/>
  <c r="F510" i="5"/>
  <c r="F522" i="5"/>
  <c r="F535" i="5"/>
  <c r="F549" i="5"/>
  <c r="F561" i="5"/>
  <c r="F574" i="5"/>
  <c r="F586" i="5"/>
  <c r="F599" i="5"/>
  <c r="F613" i="5"/>
  <c r="F625" i="5"/>
  <c r="F638" i="5"/>
  <c r="F650" i="5"/>
  <c r="F661" i="5"/>
  <c r="F671" i="5"/>
  <c r="F682" i="5"/>
  <c r="F691" i="5"/>
  <c r="F699" i="5"/>
  <c r="F707" i="5"/>
  <c r="F715" i="5"/>
  <c r="F723" i="5"/>
  <c r="F731" i="5"/>
  <c r="F739" i="5"/>
  <c r="F747" i="5"/>
  <c r="F755" i="5"/>
  <c r="F763" i="5"/>
  <c r="F771" i="5"/>
  <c r="F779" i="5"/>
  <c r="F787" i="5"/>
  <c r="F795" i="5"/>
  <c r="F803" i="5"/>
  <c r="F811" i="5"/>
  <c r="F819" i="5"/>
  <c r="F827" i="5"/>
  <c r="F835" i="5"/>
  <c r="F843" i="5"/>
  <c r="F851" i="5"/>
  <c r="F859" i="5"/>
  <c r="F867" i="5"/>
  <c r="F875" i="5"/>
  <c r="F883" i="5"/>
  <c r="F891" i="5"/>
  <c r="F899" i="5"/>
  <c r="F907" i="5"/>
  <c r="F915" i="5"/>
  <c r="F923" i="5"/>
  <c r="F931" i="5"/>
  <c r="F939" i="5"/>
  <c r="F947" i="5"/>
  <c r="F955" i="5"/>
  <c r="F963" i="5"/>
  <c r="F971" i="5"/>
  <c r="F9" i="5"/>
  <c r="F69" i="5"/>
  <c r="F119" i="5"/>
  <c r="F169" i="5"/>
  <c r="F198" i="5"/>
  <c r="F322" i="5"/>
  <c r="F362" i="5"/>
  <c r="F425" i="5"/>
  <c r="F527" i="5"/>
  <c r="F710" i="5"/>
  <c r="F13" i="5"/>
  <c r="F73" i="5"/>
  <c r="F133" i="5"/>
  <c r="F170" i="5"/>
  <c r="F205" i="5"/>
  <c r="F222" i="5"/>
  <c r="F245" i="5"/>
  <c r="F262" i="5"/>
  <c r="F285" i="5"/>
  <c r="F306" i="5"/>
  <c r="F325" i="5"/>
  <c r="F346" i="5"/>
  <c r="F365" i="5"/>
  <c r="F386" i="5"/>
  <c r="F409" i="5"/>
  <c r="F426" i="5"/>
  <c r="F449" i="5"/>
  <c r="F466" i="5"/>
  <c r="F489" i="5"/>
  <c r="F511" i="5"/>
  <c r="F529" i="5"/>
  <c r="F551" i="5"/>
  <c r="F569" i="5"/>
  <c r="F591" i="5"/>
  <c r="F614" i="5"/>
  <c r="F631" i="5"/>
  <c r="F653" i="5"/>
  <c r="F667" i="5"/>
  <c r="F686" i="5"/>
  <c r="F700" i="5"/>
  <c r="F711" i="5"/>
  <c r="F725" i="5"/>
  <c r="F736" i="5"/>
  <c r="F750" i="5"/>
  <c r="F764" i="5"/>
  <c r="F775" i="5"/>
  <c r="F789" i="5"/>
  <c r="F800" i="5"/>
  <c r="F814" i="5"/>
  <c r="F828" i="5"/>
  <c r="F839" i="5"/>
  <c r="F853" i="5"/>
  <c r="F864" i="5"/>
  <c r="F878" i="5"/>
  <c r="F892" i="5"/>
  <c r="F903" i="5"/>
  <c r="F916" i="5"/>
  <c r="F926" i="5"/>
  <c r="F936" i="5"/>
  <c r="F948" i="5"/>
  <c r="F958" i="5"/>
  <c r="F968" i="5"/>
  <c r="F978" i="5"/>
  <c r="F986" i="5"/>
  <c r="F994" i="5"/>
  <c r="F1002" i="5"/>
  <c r="F95" i="5"/>
  <c r="F183" i="5"/>
  <c r="F271" i="5"/>
  <c r="F334" i="5"/>
  <c r="F374" i="5"/>
  <c r="F437" i="5"/>
  <c r="F498" i="5"/>
  <c r="F557" i="5"/>
  <c r="F578" i="5"/>
  <c r="F641" i="5"/>
  <c r="F692" i="5"/>
  <c r="F728" i="5"/>
  <c r="F756" i="5"/>
  <c r="F792" i="5"/>
  <c r="F831" i="5"/>
  <c r="F870" i="5"/>
  <c r="F909" i="5"/>
  <c r="F941" i="5"/>
  <c r="F973" i="5"/>
  <c r="F997" i="5"/>
  <c r="F683" i="5"/>
  <c r="F734" i="5"/>
  <c r="F798" i="5"/>
  <c r="F862" i="5"/>
  <c r="F924" i="5"/>
  <c r="F966" i="5"/>
  <c r="F242" i="5"/>
  <c r="F447" i="5"/>
  <c r="F590" i="5"/>
  <c r="F25" i="5"/>
  <c r="F77" i="5"/>
  <c r="F137" i="5"/>
  <c r="F178" i="5"/>
  <c r="F206" i="5"/>
  <c r="F223" i="5"/>
  <c r="F246" i="5"/>
  <c r="F269" i="5"/>
  <c r="F286" i="5"/>
  <c r="F309" i="5"/>
  <c r="F326" i="5"/>
  <c r="F349" i="5"/>
  <c r="F370" i="5"/>
  <c r="F389" i="5"/>
  <c r="F410" i="5"/>
  <c r="F429" i="5"/>
  <c r="F450" i="5"/>
  <c r="F473" i="5"/>
  <c r="F490" i="5"/>
  <c r="F513" i="5"/>
  <c r="F530" i="5"/>
  <c r="F553" i="5"/>
  <c r="F575" i="5"/>
  <c r="F593" i="5"/>
  <c r="F615" i="5"/>
  <c r="F633" i="5"/>
  <c r="F654" i="5"/>
  <c r="F673" i="5"/>
  <c r="F687" i="5"/>
  <c r="F701" i="5"/>
  <c r="F712" i="5"/>
  <c r="F726" i="5"/>
  <c r="F740" i="5"/>
  <c r="F751" i="5"/>
  <c r="F765" i="5"/>
  <c r="F776" i="5"/>
  <c r="F790" i="5"/>
  <c r="F804" i="5"/>
  <c r="F815" i="5"/>
  <c r="F829" i="5"/>
  <c r="F840" i="5"/>
  <c r="F854" i="5"/>
  <c r="F868" i="5"/>
  <c r="F879" i="5"/>
  <c r="F893" i="5"/>
  <c r="F904" i="5"/>
  <c r="F917" i="5"/>
  <c r="F927" i="5"/>
  <c r="F937" i="5"/>
  <c r="F949" i="5"/>
  <c r="F959" i="5"/>
  <c r="F969" i="5"/>
  <c r="F979" i="5"/>
  <c r="F987" i="5"/>
  <c r="F995" i="5"/>
  <c r="F153" i="5"/>
  <c r="F231" i="5"/>
  <c r="F311" i="5"/>
  <c r="F397" i="5"/>
  <c r="F454" i="5"/>
  <c r="F517" i="5"/>
  <c r="F601" i="5"/>
  <c r="F657" i="5"/>
  <c r="F703" i="5"/>
  <c r="F742" i="5"/>
  <c r="F806" i="5"/>
  <c r="F845" i="5"/>
  <c r="F884" i="5"/>
  <c r="F919" i="5"/>
  <c r="F951" i="5"/>
  <c r="F981" i="5"/>
  <c r="F606" i="5"/>
  <c r="F720" i="5"/>
  <c r="F784" i="5"/>
  <c r="F848" i="5"/>
  <c r="F901" i="5"/>
  <c r="F944" i="5"/>
  <c r="F992" i="5"/>
  <c r="F261" i="5"/>
  <c r="F385" i="5"/>
  <c r="F487" i="5"/>
  <c r="F630" i="5"/>
  <c r="F685" i="5"/>
  <c r="F31" i="5"/>
  <c r="F89" i="5"/>
  <c r="F141" i="5"/>
  <c r="F182" i="5"/>
  <c r="F207" i="5"/>
  <c r="F230" i="5"/>
  <c r="F247" i="5"/>
  <c r="F270" i="5"/>
  <c r="F287" i="5"/>
  <c r="F310" i="5"/>
  <c r="F333" i="5"/>
  <c r="F350" i="5"/>
  <c r="F373" i="5"/>
  <c r="F390" i="5"/>
  <c r="F413" i="5"/>
  <c r="F434" i="5"/>
  <c r="F453" i="5"/>
  <c r="F474" i="5"/>
  <c r="F493" i="5"/>
  <c r="F514" i="5"/>
  <c r="F537" i="5"/>
  <c r="F554" i="5"/>
  <c r="F577" i="5"/>
  <c r="F594" i="5"/>
  <c r="F617" i="5"/>
  <c r="F639" i="5"/>
  <c r="F655" i="5"/>
  <c r="F674" i="5"/>
  <c r="F688" i="5"/>
  <c r="F702" i="5"/>
  <c r="F716" i="5"/>
  <c r="F727" i="5"/>
  <c r="F741" i="5"/>
  <c r="F752" i="5"/>
  <c r="F766" i="5"/>
  <c r="F780" i="5"/>
  <c r="F791" i="5"/>
  <c r="F805" i="5"/>
  <c r="F816" i="5"/>
  <c r="F830" i="5"/>
  <c r="F844" i="5"/>
  <c r="F855" i="5"/>
  <c r="F869" i="5"/>
  <c r="F880" i="5"/>
  <c r="F894" i="5"/>
  <c r="F908" i="5"/>
  <c r="F918" i="5"/>
  <c r="F928" i="5"/>
  <c r="F940" i="5"/>
  <c r="F950" i="5"/>
  <c r="F960" i="5"/>
  <c r="F972" i="5"/>
  <c r="F980" i="5"/>
  <c r="F988" i="5"/>
  <c r="F996" i="5"/>
  <c r="F33" i="5"/>
  <c r="F209" i="5"/>
  <c r="F249" i="5"/>
  <c r="F294" i="5"/>
  <c r="F351" i="5"/>
  <c r="F414" i="5"/>
  <c r="F477" i="5"/>
  <c r="F538" i="5"/>
  <c r="F618" i="5"/>
  <c r="F675" i="5"/>
  <c r="F717" i="5"/>
  <c r="F767" i="5"/>
  <c r="F781" i="5"/>
  <c r="F820" i="5"/>
  <c r="F856" i="5"/>
  <c r="F895" i="5"/>
  <c r="F929" i="5"/>
  <c r="F961" i="5"/>
  <c r="F989" i="5"/>
  <c r="F646" i="5"/>
  <c r="F748" i="5"/>
  <c r="F812" i="5"/>
  <c r="F876" i="5"/>
  <c r="F934" i="5"/>
  <c r="F976" i="5"/>
  <c r="F282" i="5"/>
  <c r="F465" i="5"/>
  <c r="F567" i="5"/>
  <c r="F301" i="5"/>
  <c r="F550" i="5"/>
  <c r="F666" i="5"/>
  <c r="F47" i="5"/>
  <c r="F97" i="5"/>
  <c r="F157" i="5"/>
  <c r="F191" i="5"/>
  <c r="F210" i="5"/>
  <c r="F233" i="5"/>
  <c r="F255" i="5"/>
  <c r="F273" i="5"/>
  <c r="F295" i="5"/>
  <c r="F313" i="5"/>
  <c r="F335" i="5"/>
  <c r="F358" i="5"/>
  <c r="F375" i="5"/>
  <c r="F398" i="5"/>
  <c r="F415" i="5"/>
  <c r="F438" i="5"/>
  <c r="F461" i="5"/>
  <c r="F478" i="5"/>
  <c r="F501" i="5"/>
  <c r="F518" i="5"/>
  <c r="F541" i="5"/>
  <c r="F562" i="5"/>
  <c r="F581" i="5"/>
  <c r="F602" i="5"/>
  <c r="F621" i="5"/>
  <c r="F642" i="5"/>
  <c r="F662" i="5"/>
  <c r="F677" i="5"/>
  <c r="F693" i="5"/>
  <c r="F704" i="5"/>
  <c r="F718" i="5"/>
  <c r="F732" i="5"/>
  <c r="F743" i="5"/>
  <c r="F757" i="5"/>
  <c r="F768" i="5"/>
  <c r="F782" i="5"/>
  <c r="F796" i="5"/>
  <c r="F807" i="5"/>
  <c r="F821" i="5"/>
  <c r="F832" i="5"/>
  <c r="F846" i="5"/>
  <c r="F860" i="5"/>
  <c r="F871" i="5"/>
  <c r="F885" i="5"/>
  <c r="F896" i="5"/>
  <c r="F910" i="5"/>
  <c r="F920" i="5"/>
  <c r="F932" i="5"/>
  <c r="F942" i="5"/>
  <c r="F952" i="5"/>
  <c r="F964" i="5"/>
  <c r="F974" i="5"/>
  <c r="F982" i="5"/>
  <c r="F990" i="5"/>
  <c r="F998" i="5"/>
  <c r="F237" i="5"/>
  <c r="F383" i="5"/>
  <c r="F441" i="5"/>
  <c r="F486" i="5"/>
  <c r="F526" i="5"/>
  <c r="F566" i="5"/>
  <c r="F629" i="5"/>
  <c r="F695" i="5"/>
  <c r="F759" i="5"/>
  <c r="F837" i="5"/>
  <c r="F912" i="5"/>
  <c r="F984" i="5"/>
  <c r="F345" i="5"/>
  <c r="F607" i="5"/>
  <c r="F53" i="5"/>
  <c r="F111" i="5"/>
  <c r="F158" i="5"/>
  <c r="F194" i="5"/>
  <c r="F217" i="5"/>
  <c r="F234" i="5"/>
  <c r="F257" i="5"/>
  <c r="F274" i="5"/>
  <c r="F297" i="5"/>
  <c r="F319" i="5"/>
  <c r="F337" i="5"/>
  <c r="F359" i="5"/>
  <c r="F377" i="5"/>
  <c r="F399" i="5"/>
  <c r="F422" i="5"/>
  <c r="F439" i="5"/>
  <c r="F462" i="5"/>
  <c r="F479" i="5"/>
  <c r="F502" i="5"/>
  <c r="F525" i="5"/>
  <c r="F542" i="5"/>
  <c r="F565" i="5"/>
  <c r="F582" i="5"/>
  <c r="F605" i="5"/>
  <c r="F626" i="5"/>
  <c r="F645" i="5"/>
  <c r="F663" i="5"/>
  <c r="F678" i="5"/>
  <c r="F694" i="5"/>
  <c r="F708" i="5"/>
  <c r="F719" i="5"/>
  <c r="F733" i="5"/>
  <c r="F744" i="5"/>
  <c r="F758" i="5"/>
  <c r="F772" i="5"/>
  <c r="F783" i="5"/>
  <c r="F797" i="5"/>
  <c r="F808" i="5"/>
  <c r="F822" i="5"/>
  <c r="F836" i="5"/>
  <c r="F847" i="5"/>
  <c r="F861" i="5"/>
  <c r="F872" i="5"/>
  <c r="F886" i="5"/>
  <c r="F900" i="5"/>
  <c r="F911" i="5"/>
  <c r="F921" i="5"/>
  <c r="F933" i="5"/>
  <c r="F943" i="5"/>
  <c r="F953" i="5"/>
  <c r="F965" i="5"/>
  <c r="F975" i="5"/>
  <c r="F983" i="5"/>
  <c r="F991" i="5"/>
  <c r="F999" i="5"/>
  <c r="F55" i="5"/>
  <c r="F117" i="5"/>
  <c r="F166" i="5"/>
  <c r="F197" i="5"/>
  <c r="F218" i="5"/>
  <c r="F258" i="5"/>
  <c r="F281" i="5"/>
  <c r="F298" i="5"/>
  <c r="F321" i="5"/>
  <c r="F338" i="5"/>
  <c r="F361" i="5"/>
  <c r="F401" i="5"/>
  <c r="F423" i="5"/>
  <c r="F463" i="5"/>
  <c r="F503" i="5"/>
  <c r="F543" i="5"/>
  <c r="F589" i="5"/>
  <c r="F665" i="5"/>
  <c r="F709" i="5"/>
  <c r="F773" i="5"/>
  <c r="F823" i="5"/>
  <c r="F887" i="5"/>
  <c r="F956" i="5"/>
  <c r="F1000" i="5"/>
  <c r="F221" i="5"/>
  <c r="F402" i="5"/>
  <c r="F505" i="5"/>
  <c r="F651" i="5"/>
  <c r="F696" i="5"/>
  <c r="F735" i="5"/>
  <c r="F838" i="5"/>
  <c r="F935" i="5"/>
  <c r="F760" i="5"/>
  <c r="F957" i="5"/>
  <c r="F877" i="5"/>
  <c r="F788" i="5"/>
  <c r="F977" i="5"/>
  <c r="F985" i="5"/>
  <c r="F913" i="5"/>
  <c r="F724" i="5"/>
  <c r="F749" i="5"/>
  <c r="F852" i="5"/>
  <c r="F945" i="5"/>
  <c r="F863" i="5"/>
  <c r="F774" i="5"/>
  <c r="F967" i="5"/>
  <c r="F888" i="5"/>
  <c r="F902" i="5"/>
  <c r="F993" i="5"/>
  <c r="F824" i="5"/>
  <c r="F813" i="5"/>
  <c r="F925" i="5"/>
  <c r="F799" i="5"/>
  <c r="F1001" i="5"/>
  <c r="F2" i="5"/>
  <c r="F3" i="5"/>
  <c r="F4" i="5"/>
  <c r="F5" i="5"/>
  <c r="L346" i="14" l="1"/>
  <c r="O346" i="14" s="1"/>
  <c r="J347" i="14"/>
  <c r="P344" i="14"/>
  <c r="Q344" i="14" s="1"/>
  <c r="N345" i="14"/>
  <c r="U345" i="14"/>
  <c r="T346" i="14"/>
  <c r="G3" i="5"/>
  <c r="B14" i="4"/>
  <c r="I368" i="5"/>
  <c r="I123" i="5"/>
  <c r="I635" i="5"/>
  <c r="I508" i="5"/>
  <c r="I327" i="5"/>
  <c r="I162" i="5"/>
  <c r="I866" i="5"/>
  <c r="I699" i="5"/>
  <c r="I511" i="5"/>
  <c r="I447" i="5"/>
  <c r="I657" i="5"/>
  <c r="I880" i="5"/>
  <c r="I562" i="5"/>
  <c r="I462" i="5"/>
  <c r="I402" i="5"/>
  <c r="I78" i="5"/>
  <c r="I440" i="5"/>
  <c r="I195" i="5"/>
  <c r="I68" i="5"/>
  <c r="I580" i="5"/>
  <c r="I442" i="5"/>
  <c r="I278" i="5"/>
  <c r="I938" i="5"/>
  <c r="I771" i="5"/>
  <c r="I686" i="5"/>
  <c r="I269" i="5"/>
  <c r="I606" i="5"/>
  <c r="I980" i="5"/>
  <c r="I718" i="5"/>
  <c r="I645" i="5"/>
  <c r="I877" i="5"/>
  <c r="I51" i="5"/>
  <c r="I622" i="5"/>
  <c r="I320" i="5"/>
  <c r="I75" i="5"/>
  <c r="I587" i="5"/>
  <c r="I524" i="5"/>
  <c r="I455" i="5"/>
  <c r="I290" i="5"/>
  <c r="I946" i="5"/>
  <c r="I779" i="5"/>
  <c r="I700" i="5"/>
  <c r="I286" i="5"/>
  <c r="I720" i="5"/>
  <c r="I988" i="5"/>
  <c r="I732" i="5"/>
  <c r="I663" i="5"/>
  <c r="I788" i="5"/>
  <c r="I94" i="5"/>
  <c r="I520" i="5"/>
  <c r="I211" i="5"/>
  <c r="I84" i="5"/>
  <c r="I596" i="5"/>
  <c r="I469" i="5"/>
  <c r="I303" i="5"/>
  <c r="I954" i="5"/>
  <c r="I787" i="5"/>
  <c r="I814" i="5"/>
  <c r="I473" i="5"/>
  <c r="I630" i="5"/>
  <c r="I538" i="5"/>
  <c r="I846" i="5"/>
  <c r="I783" i="5"/>
  <c r="I774" i="5"/>
  <c r="I243" i="5"/>
  <c r="I102" i="5"/>
  <c r="I528" i="5"/>
  <c r="I219" i="5"/>
  <c r="I92" i="5"/>
  <c r="I604" i="5"/>
  <c r="I583" i="5"/>
  <c r="I418" i="5"/>
  <c r="I151" i="5"/>
  <c r="I859" i="5"/>
  <c r="I828" i="5"/>
  <c r="I490" i="5"/>
  <c r="I685" i="5"/>
  <c r="I618" i="5"/>
  <c r="I860" i="5"/>
  <c r="I797" i="5"/>
  <c r="I967" i="5"/>
  <c r="I216" i="5"/>
  <c r="I50" i="5"/>
  <c r="I419" i="5"/>
  <c r="I292" i="5"/>
  <c r="I79" i="5"/>
  <c r="I753" i="5"/>
  <c r="I637" i="5"/>
  <c r="I369" i="5"/>
  <c r="I119" i="5"/>
  <c r="I578" i="5"/>
  <c r="I879" i="5"/>
  <c r="I617" i="5"/>
  <c r="I157" i="5"/>
  <c r="I984" i="5"/>
  <c r="I281" i="5"/>
  <c r="I564" i="5"/>
  <c r="I288" i="5"/>
  <c r="I122" i="5"/>
  <c r="I491" i="5"/>
  <c r="I364" i="5"/>
  <c r="I61" i="5"/>
  <c r="I825" i="5"/>
  <c r="I722" i="5"/>
  <c r="I485" i="5"/>
  <c r="I73" i="5"/>
  <c r="I641" i="5"/>
  <c r="I893" i="5"/>
  <c r="I639" i="5"/>
  <c r="I191" i="5"/>
  <c r="I345" i="5"/>
  <c r="I298" i="5"/>
  <c r="I417" i="5"/>
  <c r="I653" i="5"/>
  <c r="I55" i="5"/>
  <c r="I958" i="5"/>
  <c r="I836" i="5"/>
  <c r="I133" i="5"/>
  <c r="I566" i="5"/>
  <c r="I982" i="5"/>
  <c r="I769" i="5"/>
  <c r="I70" i="5"/>
  <c r="I432" i="5"/>
  <c r="I187" i="5"/>
  <c r="I60" i="5"/>
  <c r="I572" i="5"/>
  <c r="I430" i="5"/>
  <c r="I265" i="5"/>
  <c r="I930" i="5"/>
  <c r="I763" i="5"/>
  <c r="I667" i="5"/>
  <c r="I246" i="5"/>
  <c r="I981" i="5"/>
  <c r="I972" i="5"/>
  <c r="I704" i="5"/>
  <c r="I626" i="5"/>
  <c r="I957" i="5"/>
  <c r="I142" i="5"/>
  <c r="I504" i="5"/>
  <c r="I259" i="5"/>
  <c r="I132" i="5"/>
  <c r="I644" i="5"/>
  <c r="I545" i="5"/>
  <c r="I381" i="5"/>
  <c r="I87" i="5"/>
  <c r="I835" i="5"/>
  <c r="I789" i="5"/>
  <c r="I429" i="5"/>
  <c r="I385" i="5"/>
  <c r="I414" i="5"/>
  <c r="I821" i="5"/>
  <c r="I758" i="5"/>
  <c r="I945" i="5"/>
  <c r="I179" i="5"/>
  <c r="I22" i="5"/>
  <c r="I384" i="5"/>
  <c r="I139" i="5"/>
  <c r="I76" i="5"/>
  <c r="I588" i="5"/>
  <c r="I558" i="5"/>
  <c r="I393" i="5"/>
  <c r="I109" i="5"/>
  <c r="I843" i="5"/>
  <c r="I800" i="5"/>
  <c r="I450" i="5"/>
  <c r="I487" i="5"/>
  <c r="I477" i="5"/>
  <c r="I832" i="5"/>
  <c r="I772" i="5"/>
  <c r="I863" i="5"/>
  <c r="I72" i="5"/>
  <c r="I584" i="5"/>
  <c r="I275" i="5"/>
  <c r="I148" i="5"/>
  <c r="I660" i="5"/>
  <c r="I570" i="5"/>
  <c r="I406" i="5"/>
  <c r="I129" i="5"/>
  <c r="I851" i="5"/>
  <c r="I916" i="5"/>
  <c r="I633" i="5"/>
  <c r="I247" i="5"/>
  <c r="I895" i="5"/>
  <c r="I942" i="5"/>
  <c r="I886" i="5"/>
  <c r="I799" i="5"/>
  <c r="I371" i="5"/>
  <c r="I80" i="5"/>
  <c r="I592" i="5"/>
  <c r="I283" i="5"/>
  <c r="I156" i="5"/>
  <c r="I668" i="5"/>
  <c r="I679" i="5"/>
  <c r="I521" i="5"/>
  <c r="I254" i="5"/>
  <c r="I923" i="5"/>
  <c r="I926" i="5"/>
  <c r="I654" i="5"/>
  <c r="I270" i="5"/>
  <c r="I929" i="5"/>
  <c r="I952" i="5"/>
  <c r="I900" i="5"/>
  <c r="I1001" i="5"/>
  <c r="I280" i="5"/>
  <c r="I114" i="5"/>
  <c r="I483" i="5"/>
  <c r="I356" i="5"/>
  <c r="I39" i="5"/>
  <c r="I817" i="5"/>
  <c r="I714" i="5"/>
  <c r="I471" i="5"/>
  <c r="I285" i="5"/>
  <c r="I909" i="5"/>
  <c r="I969" i="5"/>
  <c r="I741" i="5"/>
  <c r="I335" i="5"/>
  <c r="I234" i="5"/>
  <c r="I503" i="5"/>
  <c r="I121" i="5"/>
  <c r="I352" i="5"/>
  <c r="I43" i="5"/>
  <c r="I555" i="5"/>
  <c r="I428" i="5"/>
  <c r="I199" i="5"/>
  <c r="I889" i="5"/>
  <c r="I786" i="5"/>
  <c r="I586" i="5"/>
  <c r="I306" i="5"/>
  <c r="I941" i="5"/>
  <c r="I979" i="5"/>
  <c r="I752" i="5"/>
  <c r="I358" i="5"/>
  <c r="I257" i="5"/>
  <c r="I543" i="5"/>
  <c r="I705" i="5"/>
  <c r="I973" i="5"/>
  <c r="I354" i="5"/>
  <c r="I242" i="5"/>
  <c r="I993" i="5"/>
  <c r="I764" i="5"/>
  <c r="I933" i="5"/>
  <c r="I733" i="5"/>
  <c r="I947" i="5"/>
  <c r="I321" i="5"/>
  <c r="I6" i="5"/>
  <c r="I7" i="5"/>
  <c r="I2" i="5"/>
  <c r="I134" i="5"/>
  <c r="I496" i="5"/>
  <c r="I251" i="5"/>
  <c r="I124" i="5"/>
  <c r="I636" i="5"/>
  <c r="I533" i="5"/>
  <c r="I367" i="5"/>
  <c r="I65" i="5"/>
  <c r="I827" i="5"/>
  <c r="I775" i="5"/>
  <c r="I410" i="5"/>
  <c r="I261" i="5"/>
  <c r="I351" i="5"/>
  <c r="I807" i="5"/>
  <c r="I744" i="5"/>
  <c r="I852" i="5"/>
  <c r="I56" i="5"/>
  <c r="I568" i="5"/>
  <c r="I323" i="5"/>
  <c r="I196" i="5"/>
  <c r="I49" i="5"/>
  <c r="I647" i="5"/>
  <c r="I482" i="5"/>
  <c r="I215" i="5"/>
  <c r="I899" i="5"/>
  <c r="I892" i="5"/>
  <c r="I593" i="5"/>
  <c r="I207" i="5"/>
  <c r="I820" i="5"/>
  <c r="I920" i="5"/>
  <c r="I861" i="5"/>
  <c r="I813" i="5"/>
  <c r="I307" i="5"/>
  <c r="I86" i="5"/>
  <c r="I448" i="5"/>
  <c r="I203" i="5"/>
  <c r="I140" i="5"/>
  <c r="I652" i="5"/>
  <c r="I658" i="5"/>
  <c r="I495" i="5"/>
  <c r="I229" i="5"/>
  <c r="I907" i="5"/>
  <c r="I903" i="5"/>
  <c r="I615" i="5"/>
  <c r="I230" i="5"/>
  <c r="I856" i="5"/>
  <c r="I932" i="5"/>
  <c r="I872" i="5"/>
  <c r="I925" i="5"/>
  <c r="I136" i="5"/>
  <c r="I648" i="5"/>
  <c r="I339" i="5"/>
  <c r="I212" i="5"/>
  <c r="I93" i="5"/>
  <c r="I669" i="5"/>
  <c r="I509" i="5"/>
  <c r="I241" i="5"/>
  <c r="I915" i="5"/>
  <c r="I994" i="5"/>
  <c r="I751" i="5"/>
  <c r="I413" i="5"/>
  <c r="I934" i="5"/>
  <c r="I383" i="5"/>
  <c r="I975" i="5"/>
  <c r="I168" i="5"/>
  <c r="I499" i="5"/>
  <c r="I144" i="5"/>
  <c r="I656" i="5"/>
  <c r="I347" i="5"/>
  <c r="I220" i="5"/>
  <c r="I113" i="5"/>
  <c r="I745" i="5"/>
  <c r="I623" i="5"/>
  <c r="I357" i="5"/>
  <c r="I69" i="5"/>
  <c r="I1002" i="5"/>
  <c r="I765" i="5"/>
  <c r="I434" i="5"/>
  <c r="I976" i="5"/>
  <c r="I441" i="5"/>
  <c r="I983" i="5"/>
  <c r="I40" i="5"/>
  <c r="I344" i="5"/>
  <c r="I35" i="5"/>
  <c r="I547" i="5"/>
  <c r="I420" i="5"/>
  <c r="I186" i="5"/>
  <c r="I881" i="5"/>
  <c r="I778" i="5"/>
  <c r="I574" i="5"/>
  <c r="I449" i="5"/>
  <c r="I924" i="5"/>
  <c r="I454" i="5"/>
  <c r="I844" i="5"/>
  <c r="I501" i="5"/>
  <c r="I399" i="5"/>
  <c r="I956" i="5"/>
  <c r="I54" i="5"/>
  <c r="I416" i="5"/>
  <c r="I107" i="5"/>
  <c r="I619" i="5"/>
  <c r="I492" i="5"/>
  <c r="I302" i="5"/>
  <c r="I127" i="5"/>
  <c r="I850" i="5"/>
  <c r="I682" i="5"/>
  <c r="I466" i="5"/>
  <c r="I966" i="5"/>
  <c r="I517" i="5"/>
  <c r="I855" i="5"/>
  <c r="I518" i="5"/>
  <c r="I422" i="5"/>
  <c r="I1000" i="5"/>
  <c r="I559" i="5"/>
  <c r="I804" i="5"/>
  <c r="I730" i="5"/>
  <c r="I553" i="5"/>
  <c r="I897" i="5"/>
  <c r="I692" i="5"/>
  <c r="I760" i="5"/>
  <c r="I749" i="5"/>
  <c r="I864" i="5"/>
  <c r="I833" i="5"/>
  <c r="I10" i="5"/>
  <c r="I4" i="5"/>
  <c r="I48" i="5"/>
  <c r="I560" i="5"/>
  <c r="I315" i="5"/>
  <c r="I188" i="5"/>
  <c r="I29" i="5"/>
  <c r="I634" i="5"/>
  <c r="I470" i="5"/>
  <c r="I202" i="5"/>
  <c r="I891" i="5"/>
  <c r="I878" i="5"/>
  <c r="I575" i="5"/>
  <c r="I182" i="5"/>
  <c r="I781" i="5"/>
  <c r="I910" i="5"/>
  <c r="I847" i="5"/>
  <c r="I824" i="5"/>
  <c r="I120" i="5"/>
  <c r="I632" i="5"/>
  <c r="I387" i="5"/>
  <c r="I260" i="5"/>
  <c r="I193" i="5"/>
  <c r="I721" i="5"/>
  <c r="I585" i="5"/>
  <c r="I318" i="5"/>
  <c r="I963" i="5"/>
  <c r="I978" i="5"/>
  <c r="I726" i="5"/>
  <c r="I373" i="5"/>
  <c r="I812" i="5"/>
  <c r="I998" i="5"/>
  <c r="I953" i="5"/>
  <c r="I296" i="5"/>
  <c r="I435" i="5"/>
  <c r="I150" i="5"/>
  <c r="I512" i="5"/>
  <c r="I267" i="5"/>
  <c r="I204" i="5"/>
  <c r="I71" i="5"/>
  <c r="I729" i="5"/>
  <c r="I598" i="5"/>
  <c r="I330" i="5"/>
  <c r="I971" i="5"/>
  <c r="I986" i="5"/>
  <c r="I740" i="5"/>
  <c r="I390" i="5"/>
  <c r="I876" i="5"/>
  <c r="I237" i="5"/>
  <c r="I965" i="5"/>
  <c r="I104" i="5"/>
  <c r="I200" i="5"/>
  <c r="I34" i="5"/>
  <c r="I403" i="5"/>
  <c r="I276" i="5"/>
  <c r="I37" i="5"/>
  <c r="I737" i="5"/>
  <c r="I610" i="5"/>
  <c r="I343" i="5"/>
  <c r="I527" i="5"/>
  <c r="I498" i="5"/>
  <c r="I854" i="5"/>
  <c r="I577" i="5"/>
  <c r="I47" i="5"/>
  <c r="I837" i="5"/>
  <c r="I218" i="5"/>
  <c r="I360" i="5"/>
  <c r="I244" i="5"/>
  <c r="I208" i="5"/>
  <c r="I42" i="5"/>
  <c r="I411" i="5"/>
  <c r="I284" i="5"/>
  <c r="I57" i="5"/>
  <c r="I809" i="5"/>
  <c r="I706" i="5"/>
  <c r="I458" i="5"/>
  <c r="I710" i="5"/>
  <c r="I557" i="5"/>
  <c r="I868" i="5"/>
  <c r="I594" i="5"/>
  <c r="I97" i="5"/>
  <c r="I912" i="5"/>
  <c r="I258" i="5"/>
  <c r="I46" i="5"/>
  <c r="I408" i="5"/>
  <c r="I99" i="5"/>
  <c r="I611" i="5"/>
  <c r="I484" i="5"/>
  <c r="I289" i="5"/>
  <c r="I105" i="5"/>
  <c r="I842" i="5"/>
  <c r="I671" i="5"/>
  <c r="I614" i="5"/>
  <c r="I178" i="5"/>
  <c r="I884" i="5"/>
  <c r="I940" i="5"/>
  <c r="I662" i="5"/>
  <c r="I565" i="5"/>
  <c r="I838" i="5"/>
  <c r="I118" i="5"/>
  <c r="I480" i="5"/>
  <c r="I171" i="5"/>
  <c r="I44" i="5"/>
  <c r="I556" i="5"/>
  <c r="I405" i="5"/>
  <c r="I239" i="5"/>
  <c r="I914" i="5"/>
  <c r="I747" i="5"/>
  <c r="I631" i="5"/>
  <c r="I206" i="5"/>
  <c r="I919" i="5"/>
  <c r="I950" i="5"/>
  <c r="I677" i="5"/>
  <c r="I582" i="5"/>
  <c r="I935" i="5"/>
  <c r="I794" i="5"/>
  <c r="I141" i="5"/>
  <c r="I922" i="5"/>
  <c r="I951" i="5"/>
  <c r="I659" i="5"/>
  <c r="I389" i="5"/>
  <c r="I253" i="5"/>
  <c r="I149" i="5"/>
  <c r="I223" i="5"/>
  <c r="I457" i="5"/>
  <c r="I5" i="5"/>
  <c r="I8" i="5"/>
  <c r="I112" i="5"/>
  <c r="I624" i="5"/>
  <c r="I379" i="5"/>
  <c r="I252" i="5"/>
  <c r="I181" i="5"/>
  <c r="I713" i="5"/>
  <c r="I573" i="5"/>
  <c r="I305" i="5"/>
  <c r="I955" i="5"/>
  <c r="I968" i="5"/>
  <c r="I712" i="5"/>
  <c r="I350" i="5"/>
  <c r="I748" i="5"/>
  <c r="I990" i="5"/>
  <c r="I943" i="5"/>
  <c r="I232" i="5"/>
  <c r="I184" i="5"/>
  <c r="I82" i="5"/>
  <c r="I451" i="5"/>
  <c r="I324" i="5"/>
  <c r="I159" i="5"/>
  <c r="I785" i="5"/>
  <c r="I681" i="5"/>
  <c r="I421" i="5"/>
  <c r="I362" i="5"/>
  <c r="I374" i="5"/>
  <c r="I829" i="5"/>
  <c r="I537" i="5"/>
  <c r="I550" i="5"/>
  <c r="I695" i="5"/>
  <c r="I166" i="5"/>
  <c r="I424" i="5"/>
  <c r="I180" i="5"/>
  <c r="I64" i="5"/>
  <c r="I576" i="5"/>
  <c r="I331" i="5"/>
  <c r="I268" i="5"/>
  <c r="I173" i="5"/>
  <c r="I793" i="5"/>
  <c r="I690" i="5"/>
  <c r="I433" i="5"/>
  <c r="I425" i="5"/>
  <c r="I437" i="5"/>
  <c r="I840" i="5"/>
  <c r="I554" i="5"/>
  <c r="I666" i="5"/>
  <c r="I759" i="5"/>
  <c r="I197" i="5"/>
  <c r="I627" i="5"/>
  <c r="I264" i="5"/>
  <c r="I98" i="5"/>
  <c r="I467" i="5"/>
  <c r="I340" i="5"/>
  <c r="I185" i="5"/>
  <c r="I801" i="5"/>
  <c r="I698" i="5"/>
  <c r="I446" i="5"/>
  <c r="I245" i="5"/>
  <c r="I831" i="5"/>
  <c r="I949" i="5"/>
  <c r="I716" i="5"/>
  <c r="I295" i="5"/>
  <c r="I194" i="5"/>
  <c r="I423" i="5"/>
  <c r="I552" i="5"/>
  <c r="I372" i="5"/>
  <c r="I272" i="5"/>
  <c r="I106" i="5"/>
  <c r="I475" i="5"/>
  <c r="I348" i="5"/>
  <c r="I174" i="5"/>
  <c r="I873" i="5"/>
  <c r="I770" i="5"/>
  <c r="I561" i="5"/>
  <c r="I262" i="5"/>
  <c r="I870" i="5"/>
  <c r="I959" i="5"/>
  <c r="I727" i="5"/>
  <c r="I313" i="5"/>
  <c r="I217" i="5"/>
  <c r="I463" i="5"/>
  <c r="I110" i="5"/>
  <c r="I472" i="5"/>
  <c r="I163" i="5"/>
  <c r="I36" i="5"/>
  <c r="I548" i="5"/>
  <c r="I391" i="5"/>
  <c r="I226" i="5"/>
  <c r="I906" i="5"/>
  <c r="I739" i="5"/>
  <c r="I736" i="5"/>
  <c r="I349" i="5"/>
  <c r="I901" i="5"/>
  <c r="I209" i="5"/>
  <c r="I768" i="5"/>
  <c r="I708" i="5"/>
  <c r="I913" i="5"/>
  <c r="I32" i="5"/>
  <c r="I544" i="5"/>
  <c r="I235" i="5"/>
  <c r="I108" i="5"/>
  <c r="I620" i="5"/>
  <c r="I506" i="5"/>
  <c r="I342" i="5"/>
  <c r="I23" i="5"/>
  <c r="I811" i="5"/>
  <c r="I750" i="5"/>
  <c r="I370" i="5"/>
  <c r="I944" i="5"/>
  <c r="I249" i="5"/>
  <c r="I782" i="5"/>
  <c r="I719" i="5"/>
  <c r="I176" i="5"/>
  <c r="I74" i="5"/>
  <c r="I443" i="5"/>
  <c r="I316" i="5"/>
  <c r="I143" i="5"/>
  <c r="I777" i="5"/>
  <c r="I670" i="5"/>
  <c r="I407" i="5"/>
  <c r="I322" i="5"/>
  <c r="I334" i="5"/>
  <c r="I815" i="5"/>
  <c r="I514" i="5"/>
  <c r="I301" i="5"/>
  <c r="I629" i="5"/>
  <c r="I117" i="5"/>
  <c r="I563" i="5"/>
  <c r="I248" i="5"/>
  <c r="I146" i="5"/>
  <c r="I515" i="5"/>
  <c r="I388" i="5"/>
  <c r="I125" i="5"/>
  <c r="I849" i="5"/>
  <c r="I746" i="5"/>
  <c r="I522" i="5"/>
  <c r="I205" i="5"/>
  <c r="I756" i="5"/>
  <c r="I927" i="5"/>
  <c r="I688" i="5"/>
  <c r="I255" i="5"/>
  <c r="I111" i="5"/>
  <c r="I361" i="5"/>
  <c r="I488" i="5"/>
  <c r="I308" i="5"/>
  <c r="I128" i="5"/>
  <c r="I640" i="5"/>
  <c r="I395" i="5"/>
  <c r="I332" i="5"/>
  <c r="I145" i="5"/>
  <c r="I857" i="5"/>
  <c r="I754" i="5"/>
  <c r="I535" i="5"/>
  <c r="I222" i="5"/>
  <c r="I792" i="5"/>
  <c r="I937" i="5"/>
  <c r="I702" i="5"/>
  <c r="I273" i="5"/>
  <c r="I158" i="5"/>
  <c r="I401" i="5"/>
  <c r="I500" i="5"/>
  <c r="I328" i="5"/>
  <c r="I19" i="5"/>
  <c r="I531" i="5"/>
  <c r="I404" i="5"/>
  <c r="I161" i="5"/>
  <c r="I865" i="5"/>
  <c r="I762" i="5"/>
  <c r="I549" i="5"/>
  <c r="I409" i="5"/>
  <c r="I798" i="5"/>
  <c r="I311" i="5"/>
  <c r="I816" i="5"/>
  <c r="I461" i="5"/>
  <c r="I359" i="5"/>
  <c r="I823" i="5"/>
  <c r="I680" i="5"/>
  <c r="I167" i="5"/>
  <c r="I336" i="5"/>
  <c r="I27" i="5"/>
  <c r="I539" i="5"/>
  <c r="I412" i="5"/>
  <c r="I277" i="5"/>
  <c r="I85" i="5"/>
  <c r="I834" i="5"/>
  <c r="I661" i="5"/>
  <c r="I426" i="5"/>
  <c r="I862" i="5"/>
  <c r="I397" i="5"/>
  <c r="I830" i="5"/>
  <c r="I478" i="5"/>
  <c r="I377" i="5"/>
  <c r="I887" i="5"/>
  <c r="I24" i="5"/>
  <c r="I536" i="5"/>
  <c r="I227" i="5"/>
  <c r="I100" i="5"/>
  <c r="I612" i="5"/>
  <c r="I494" i="5"/>
  <c r="I329" i="5"/>
  <c r="I970" i="5"/>
  <c r="I803" i="5"/>
  <c r="I839" i="5"/>
  <c r="I513" i="5"/>
  <c r="I31" i="5"/>
  <c r="I675" i="5"/>
  <c r="I871" i="5"/>
  <c r="I808" i="5"/>
  <c r="I888" i="5"/>
  <c r="I96" i="5"/>
  <c r="I608" i="5"/>
  <c r="I299" i="5"/>
  <c r="I172" i="5"/>
  <c r="I684" i="5"/>
  <c r="I609" i="5"/>
  <c r="I445" i="5"/>
  <c r="I177" i="5"/>
  <c r="I875" i="5"/>
  <c r="I853" i="5"/>
  <c r="I530" i="5"/>
  <c r="I89" i="5"/>
  <c r="I717" i="5"/>
  <c r="I885" i="5"/>
  <c r="I822" i="5"/>
  <c r="I902" i="5"/>
  <c r="I394" i="5"/>
  <c r="I567" i="5"/>
  <c r="I599" i="5"/>
  <c r="I294" i="5"/>
  <c r="I190" i="5"/>
  <c r="I333" i="5"/>
  <c r="I271" i="5"/>
  <c r="I992" i="5"/>
  <c r="I493" i="5"/>
  <c r="I960" i="5"/>
  <c r="I18" i="5"/>
  <c r="I16" i="5"/>
  <c r="I240" i="5"/>
  <c r="I138" i="5"/>
  <c r="I507" i="5"/>
  <c r="I380" i="5"/>
  <c r="I103" i="5"/>
  <c r="I841" i="5"/>
  <c r="I738" i="5"/>
  <c r="I510" i="5"/>
  <c r="I170" i="5"/>
  <c r="I728" i="5"/>
  <c r="I917" i="5"/>
  <c r="I674" i="5"/>
  <c r="I233" i="5"/>
  <c r="I53" i="5"/>
  <c r="I338" i="5"/>
  <c r="I436" i="5"/>
  <c r="I312" i="5"/>
  <c r="I67" i="5"/>
  <c r="I579" i="5"/>
  <c r="I452" i="5"/>
  <c r="I238" i="5"/>
  <c r="I21" i="5"/>
  <c r="I810" i="5"/>
  <c r="I625" i="5"/>
  <c r="I365" i="5"/>
  <c r="I683" i="5"/>
  <c r="I153" i="5"/>
  <c r="I791" i="5"/>
  <c r="I415" i="5"/>
  <c r="I319" i="5"/>
  <c r="I709" i="5"/>
  <c r="I616" i="5"/>
  <c r="I628" i="5"/>
  <c r="I192" i="5"/>
  <c r="I26" i="5"/>
  <c r="I459" i="5"/>
  <c r="I396" i="5"/>
  <c r="I250" i="5"/>
  <c r="I41" i="5"/>
  <c r="I818" i="5"/>
  <c r="I638" i="5"/>
  <c r="I386" i="5"/>
  <c r="I734" i="5"/>
  <c r="I231" i="5"/>
  <c r="I805" i="5"/>
  <c r="I438" i="5"/>
  <c r="I337" i="5"/>
  <c r="I773" i="5"/>
  <c r="I314" i="5"/>
  <c r="I392" i="5"/>
  <c r="I83" i="5"/>
  <c r="I595" i="5"/>
  <c r="I468" i="5"/>
  <c r="I263" i="5"/>
  <c r="I63" i="5"/>
  <c r="I826" i="5"/>
  <c r="I650" i="5"/>
  <c r="I569" i="5"/>
  <c r="I77" i="5"/>
  <c r="I806" i="5"/>
  <c r="I918" i="5"/>
  <c r="I621" i="5"/>
  <c r="I525" i="5"/>
  <c r="I696" i="5"/>
  <c r="I130" i="5"/>
  <c r="I519" i="5"/>
  <c r="I400" i="5"/>
  <c r="I91" i="5"/>
  <c r="I603" i="5"/>
  <c r="I476" i="5"/>
  <c r="I378" i="5"/>
  <c r="I214" i="5"/>
  <c r="I898" i="5"/>
  <c r="I731" i="5"/>
  <c r="I591" i="5"/>
  <c r="I137" i="5"/>
  <c r="I845" i="5"/>
  <c r="I928" i="5"/>
  <c r="I642" i="5"/>
  <c r="I542" i="5"/>
  <c r="I735" i="5"/>
  <c r="I88" i="5"/>
  <c r="I600" i="5"/>
  <c r="I291" i="5"/>
  <c r="I164" i="5"/>
  <c r="I676" i="5"/>
  <c r="I597" i="5"/>
  <c r="I431" i="5"/>
  <c r="I165" i="5"/>
  <c r="I867" i="5"/>
  <c r="I936" i="5"/>
  <c r="I673" i="5"/>
  <c r="I287" i="5"/>
  <c r="I961" i="5"/>
  <c r="I964" i="5"/>
  <c r="I911" i="5"/>
  <c r="I62" i="5"/>
  <c r="I160" i="5"/>
  <c r="I672" i="5"/>
  <c r="I363" i="5"/>
  <c r="I236" i="5"/>
  <c r="I154" i="5"/>
  <c r="I697" i="5"/>
  <c r="I546" i="5"/>
  <c r="I279" i="5"/>
  <c r="I939" i="5"/>
  <c r="I948" i="5"/>
  <c r="I687" i="5"/>
  <c r="I310" i="5"/>
  <c r="I989" i="5"/>
  <c r="I974" i="5"/>
  <c r="I921" i="5"/>
  <c r="I126" i="5"/>
  <c r="I755" i="5"/>
  <c r="I896" i="5"/>
  <c r="I883" i="5"/>
  <c r="I375" i="5"/>
  <c r="I497" i="5"/>
  <c r="I869" i="5"/>
  <c r="I601" i="5"/>
  <c r="I693" i="5"/>
  <c r="I767" i="5"/>
  <c r="I796" i="5"/>
  <c r="I11" i="5"/>
  <c r="I17" i="5"/>
  <c r="I304" i="5"/>
  <c r="I59" i="5"/>
  <c r="I571" i="5"/>
  <c r="I444" i="5"/>
  <c r="I225" i="5"/>
  <c r="I905" i="5"/>
  <c r="I802" i="5"/>
  <c r="I613" i="5"/>
  <c r="I346" i="5"/>
  <c r="I997" i="5"/>
  <c r="I995" i="5"/>
  <c r="I780" i="5"/>
  <c r="I398" i="5"/>
  <c r="I297" i="5"/>
  <c r="I665" i="5"/>
  <c r="I213" i="5"/>
  <c r="I376" i="5"/>
  <c r="I131" i="5"/>
  <c r="I643" i="5"/>
  <c r="I516" i="5"/>
  <c r="I341" i="5"/>
  <c r="I175" i="5"/>
  <c r="I874" i="5"/>
  <c r="I707" i="5"/>
  <c r="I529" i="5"/>
  <c r="I590" i="5"/>
  <c r="I703" i="5"/>
  <c r="I894" i="5"/>
  <c r="I581" i="5"/>
  <c r="I479" i="5"/>
  <c r="I505" i="5"/>
  <c r="I66" i="5"/>
  <c r="I81" i="5"/>
  <c r="I256" i="5"/>
  <c r="I90" i="5"/>
  <c r="I523" i="5"/>
  <c r="I460" i="5"/>
  <c r="I353" i="5"/>
  <c r="I189" i="5"/>
  <c r="I882" i="5"/>
  <c r="I715" i="5"/>
  <c r="I551" i="5"/>
  <c r="I25" i="5"/>
  <c r="I742" i="5"/>
  <c r="I908" i="5"/>
  <c r="I602" i="5"/>
  <c r="I502" i="5"/>
  <c r="I651" i="5"/>
  <c r="I30" i="5"/>
  <c r="I456" i="5"/>
  <c r="I147" i="5"/>
  <c r="I20" i="5"/>
  <c r="I532" i="5"/>
  <c r="I366" i="5"/>
  <c r="I201" i="5"/>
  <c r="I890" i="5"/>
  <c r="I723" i="5"/>
  <c r="I711" i="5"/>
  <c r="I309" i="5"/>
  <c r="I784" i="5"/>
  <c r="I996" i="5"/>
  <c r="I743" i="5"/>
  <c r="I678" i="5"/>
  <c r="I977" i="5"/>
  <c r="I115" i="5"/>
  <c r="I38" i="5"/>
  <c r="I464" i="5"/>
  <c r="I155" i="5"/>
  <c r="I28" i="5"/>
  <c r="I540" i="5"/>
  <c r="I481" i="5"/>
  <c r="I317" i="5"/>
  <c r="I962" i="5"/>
  <c r="I795" i="5"/>
  <c r="I725" i="5"/>
  <c r="I326" i="5"/>
  <c r="I848" i="5"/>
  <c r="I33" i="5"/>
  <c r="I757" i="5"/>
  <c r="I694" i="5"/>
  <c r="I985" i="5"/>
  <c r="I152" i="5"/>
  <c r="I664" i="5"/>
  <c r="I355" i="5"/>
  <c r="I228" i="5"/>
  <c r="I135" i="5"/>
  <c r="I689" i="5"/>
  <c r="I534" i="5"/>
  <c r="I266" i="5"/>
  <c r="I931" i="5"/>
  <c r="I95" i="5"/>
  <c r="I776" i="5"/>
  <c r="I453" i="5"/>
  <c r="I282" i="5"/>
  <c r="I486" i="5"/>
  <c r="I991" i="5"/>
  <c r="I116" i="5"/>
  <c r="I224" i="5"/>
  <c r="I58" i="5"/>
  <c r="I427" i="5"/>
  <c r="I300" i="5"/>
  <c r="I101" i="5"/>
  <c r="I761" i="5"/>
  <c r="I649" i="5"/>
  <c r="I382" i="5"/>
  <c r="I169" i="5"/>
  <c r="I183" i="5"/>
  <c r="I790" i="5"/>
  <c r="I474" i="5"/>
  <c r="I465" i="5"/>
  <c r="I526" i="5"/>
  <c r="I999" i="5"/>
  <c r="I52" i="5"/>
  <c r="I198" i="5"/>
  <c r="I439" i="5"/>
  <c r="I489" i="5"/>
  <c r="I607" i="5"/>
  <c r="I819" i="5"/>
  <c r="I210" i="5"/>
  <c r="I646" i="5"/>
  <c r="I724" i="5"/>
  <c r="I325" i="5"/>
  <c r="I14" i="5"/>
  <c r="J67" i="5"/>
  <c r="J323" i="5"/>
  <c r="J579" i="5"/>
  <c r="J189" i="5"/>
  <c r="J330" i="5"/>
  <c r="J203" i="5"/>
  <c r="J587" i="5"/>
  <c r="J899" i="5"/>
  <c r="J512" i="5"/>
  <c r="J315" i="5"/>
  <c r="J583" i="5"/>
  <c r="J530" i="5"/>
  <c r="J467" i="5"/>
  <c r="J736" i="5"/>
  <c r="J392" i="5"/>
  <c r="J444" i="5"/>
  <c r="J673" i="5"/>
  <c r="J634" i="5"/>
  <c r="J345" i="5"/>
  <c r="J219" i="5"/>
  <c r="J603" i="5"/>
  <c r="J208" i="5"/>
  <c r="J576" i="5"/>
  <c r="J813" i="5"/>
  <c r="J723" i="5"/>
  <c r="J201" i="5"/>
  <c r="J806" i="5"/>
  <c r="J251" i="5"/>
  <c r="J150" i="5"/>
  <c r="J32" i="5"/>
  <c r="J354" i="5"/>
  <c r="J290" i="5"/>
  <c r="J118" i="5"/>
  <c r="J686" i="5"/>
  <c r="J220" i="5"/>
  <c r="J629" i="5"/>
  <c r="J70" i="5"/>
  <c r="J433" i="5"/>
  <c r="J868" i="5"/>
  <c r="J836" i="5"/>
  <c r="J320" i="5"/>
  <c r="J448" i="5"/>
  <c r="J469" i="5"/>
  <c r="J93" i="5"/>
  <c r="J414" i="5"/>
  <c r="J57" i="5"/>
  <c r="J169" i="5"/>
  <c r="J490" i="5"/>
  <c r="J555" i="5"/>
  <c r="J398" i="5"/>
  <c r="J233" i="5"/>
  <c r="J641" i="5"/>
  <c r="J847" i="5"/>
  <c r="J271" i="5"/>
  <c r="J478" i="5"/>
  <c r="J745" i="5"/>
  <c r="J936" i="5"/>
  <c r="J99" i="5"/>
  <c r="J355" i="5"/>
  <c r="J883" i="5"/>
  <c r="J35" i="5"/>
  <c r="J623" i="5"/>
  <c r="J680" i="5"/>
  <c r="J878" i="5"/>
  <c r="J239" i="5"/>
  <c r="J715" i="5"/>
  <c r="J287" i="5"/>
  <c r="J845" i="5"/>
  <c r="J128" i="5"/>
  <c r="J167" i="5"/>
  <c r="J370" i="5"/>
  <c r="J243" i="5"/>
  <c r="J160" i="5"/>
  <c r="J309" i="5"/>
  <c r="J830" i="5"/>
  <c r="J343" i="5"/>
  <c r="J553" i="5"/>
  <c r="J856" i="5"/>
  <c r="J286" i="5"/>
  <c r="J817" i="5"/>
  <c r="J175" i="5"/>
  <c r="J973" i="5"/>
  <c r="J537" i="5"/>
  <c r="J897" i="5"/>
  <c r="J926" i="5"/>
  <c r="J481" i="5"/>
  <c r="J955" i="5"/>
  <c r="J472" i="5"/>
  <c r="J891" i="5"/>
  <c r="J304" i="5"/>
  <c r="J710" i="5"/>
  <c r="J801" i="5"/>
  <c r="J762" i="5"/>
  <c r="J494" i="5"/>
  <c r="J381" i="5"/>
  <c r="J197" i="5"/>
  <c r="J134" i="5"/>
  <c r="J396" i="5"/>
  <c r="J217" i="5"/>
  <c r="J155" i="5"/>
  <c r="J870" i="5"/>
  <c r="J500" i="5"/>
  <c r="J328" i="5"/>
  <c r="J966" i="5"/>
  <c r="I45" i="5"/>
  <c r="J47" i="5" s="1"/>
  <c r="I589" i="5"/>
  <c r="I12" i="5"/>
  <c r="J130" i="5"/>
  <c r="J386" i="5"/>
  <c r="J642" i="5"/>
  <c r="J357" i="5"/>
  <c r="J521" i="5"/>
  <c r="J266" i="5"/>
  <c r="J650" i="5"/>
  <c r="J421" i="5"/>
  <c r="J819" i="5"/>
  <c r="J28" i="5"/>
  <c r="J81" i="5"/>
  <c r="J594" i="5"/>
  <c r="J952" i="5"/>
  <c r="J393" i="5"/>
  <c r="J798" i="5"/>
  <c r="J765" i="5"/>
  <c r="J36" i="5"/>
  <c r="J88" i="5"/>
  <c r="J346" i="5"/>
  <c r="J282" i="5"/>
  <c r="J191" i="5"/>
  <c r="J960" i="5"/>
  <c r="J922" i="5"/>
  <c r="J635" i="5"/>
  <c r="J821" i="5"/>
  <c r="J531" i="5"/>
  <c r="J366" i="5"/>
  <c r="J378" i="5"/>
  <c r="J151" i="5"/>
  <c r="J33" i="5"/>
  <c r="J416" i="5"/>
  <c r="J291" i="5"/>
  <c r="J119" i="5"/>
  <c r="J751" i="5"/>
  <c r="J630" i="5"/>
  <c r="J71" i="5"/>
  <c r="J597" i="5"/>
  <c r="J869" i="5"/>
  <c r="J837" i="5"/>
  <c r="J484" i="5"/>
  <c r="J383" i="5"/>
  <c r="J470" i="5"/>
  <c r="J94" i="5"/>
  <c r="J415" i="5"/>
  <c r="J40" i="5"/>
  <c r="J170" i="5"/>
  <c r="J617" i="5"/>
  <c r="J141" i="5"/>
  <c r="J333" i="5"/>
  <c r="J644" i="5"/>
  <c r="J848" i="5"/>
  <c r="J272" i="5"/>
  <c r="J577" i="5"/>
  <c r="J746" i="5"/>
  <c r="J937" i="5"/>
  <c r="J100" i="5"/>
  <c r="J356" i="5"/>
  <c r="J884" i="5"/>
  <c r="J38" i="5"/>
  <c r="J624" i="5"/>
  <c r="J681" i="5"/>
  <c r="J968" i="5"/>
  <c r="J240" i="5"/>
  <c r="J814" i="5"/>
  <c r="J288" i="5"/>
  <c r="J919" i="5"/>
  <c r="J60" i="5"/>
  <c r="J289" i="5"/>
  <c r="J50" i="5"/>
  <c r="J497" i="5"/>
  <c r="J306" i="5"/>
  <c r="J161" i="5"/>
  <c r="J407" i="5"/>
  <c r="J831" i="5"/>
  <c r="J347" i="5"/>
  <c r="J727" i="5"/>
  <c r="J857" i="5"/>
  <c r="J385" i="5"/>
  <c r="J593" i="5"/>
  <c r="J818" i="5"/>
  <c r="J176" i="5"/>
  <c r="J185" i="5"/>
  <c r="J206" i="5"/>
  <c r="J900" i="5"/>
  <c r="J949" i="5"/>
  <c r="J645" i="5"/>
  <c r="J956" i="5"/>
  <c r="J364" i="5"/>
  <c r="J892" i="5"/>
  <c r="J724" i="5"/>
  <c r="J305" i="5"/>
  <c r="J711" i="5"/>
  <c r="J51" i="5"/>
  <c r="J198" i="5"/>
  <c r="J977" i="5"/>
  <c r="J441" i="5"/>
  <c r="J495" i="5"/>
  <c r="J382" i="5"/>
  <c r="J663" i="5"/>
  <c r="J501" i="5"/>
  <c r="J137" i="5"/>
  <c r="J571" i="5"/>
  <c r="J156" i="5"/>
  <c r="J871" i="5"/>
  <c r="J838" i="5"/>
  <c r="J967" i="5"/>
  <c r="I766" i="5"/>
  <c r="I987" i="5"/>
  <c r="I15" i="5"/>
  <c r="J21" i="5" s="1"/>
  <c r="J131" i="5"/>
  <c r="J387" i="5"/>
  <c r="J643" i="5"/>
  <c r="J358" i="5"/>
  <c r="J522" i="5"/>
  <c r="J267" i="5"/>
  <c r="J651" i="5"/>
  <c r="J422" i="5"/>
  <c r="J820" i="5"/>
  <c r="J29" i="5"/>
  <c r="J82" i="5"/>
  <c r="J595" i="5"/>
  <c r="J953" i="5"/>
  <c r="J557" i="5"/>
  <c r="J799" i="5"/>
  <c r="J766" i="5"/>
  <c r="J37" i="5"/>
  <c r="J89" i="5"/>
  <c r="J408" i="5"/>
  <c r="J283" i="5"/>
  <c r="J192" i="5"/>
  <c r="J961" i="5"/>
  <c r="J923" i="5"/>
  <c r="J636" i="5"/>
  <c r="J822" i="5"/>
  <c r="J901" i="5"/>
  <c r="J532" i="5"/>
  <c r="J367" i="5"/>
  <c r="J379" i="5"/>
  <c r="J214" i="5"/>
  <c r="J34" i="5"/>
  <c r="J417" i="5"/>
  <c r="J482" i="5"/>
  <c r="J120" i="5"/>
  <c r="J752" i="5"/>
  <c r="J321" i="5"/>
  <c r="J157" i="5"/>
  <c r="J76" i="5"/>
  <c r="J598" i="5"/>
  <c r="J143" i="5"/>
  <c r="J599" i="5"/>
  <c r="J934" i="5"/>
  <c r="J485" i="5"/>
  <c r="J384" i="5"/>
  <c r="J893" i="5"/>
  <c r="J95" i="5"/>
  <c r="J41" i="5"/>
  <c r="J618" i="5"/>
  <c r="J142" i="5"/>
  <c r="J336" i="5"/>
  <c r="J718" i="5"/>
  <c r="J849" i="5"/>
  <c r="J273" i="5"/>
  <c r="J580" i="5"/>
  <c r="J804" i="5"/>
  <c r="J938" i="5"/>
  <c r="J101" i="5"/>
  <c r="J516" i="5"/>
  <c r="J885" i="5"/>
  <c r="J292" i="5"/>
  <c r="J743" i="5"/>
  <c r="J682" i="5"/>
  <c r="J969" i="5"/>
  <c r="J241" i="5"/>
  <c r="J815" i="5"/>
  <c r="J509" i="5"/>
  <c r="J920" i="5"/>
  <c r="J61" i="5"/>
  <c r="J113" i="5"/>
  <c r="J498" i="5"/>
  <c r="J307" i="5"/>
  <c r="J103" i="5"/>
  <c r="J411" i="5"/>
  <c r="J832" i="5"/>
  <c r="J348" i="5"/>
  <c r="J728" i="5"/>
  <c r="J179" i="5"/>
  <c r="J388" i="5"/>
  <c r="J687" i="5"/>
  <c r="J881" i="5"/>
  <c r="J79" i="5"/>
  <c r="J190" i="5"/>
  <c r="J211" i="5"/>
  <c r="J984" i="5"/>
  <c r="J950" i="5"/>
  <c r="J646" i="5"/>
  <c r="J957" i="5"/>
  <c r="J365" i="5"/>
  <c r="J261" i="5"/>
  <c r="J725" i="5"/>
  <c r="J549" i="5"/>
  <c r="J129" i="5"/>
  <c r="J712" i="5"/>
  <c r="J52" i="5"/>
  <c r="J204" i="5"/>
  <c r="J978" i="5"/>
  <c r="J445" i="5"/>
  <c r="J604" i="5"/>
  <c r="J496" i="5"/>
  <c r="J613" i="5"/>
  <c r="J666" i="5"/>
  <c r="J502" i="5"/>
  <c r="J140" i="5"/>
  <c r="J572" i="5"/>
  <c r="J737" i="5"/>
  <c r="J331" i="5"/>
  <c r="J229" i="5"/>
  <c r="J774" i="5"/>
  <c r="J839" i="5"/>
  <c r="J802" i="5"/>
  <c r="J22" i="5"/>
  <c r="I293" i="5"/>
  <c r="I541" i="5"/>
  <c r="I9" i="5"/>
  <c r="J194" i="5"/>
  <c r="J450" i="5"/>
  <c r="J311" i="5"/>
  <c r="J787" i="5"/>
  <c r="J74" i="5"/>
  <c r="J394" i="5"/>
  <c r="J55" i="5"/>
  <c r="J827" i="5"/>
  <c r="J72" i="5"/>
  <c r="J262" i="5"/>
  <c r="J145" i="5"/>
  <c r="J338" i="5"/>
  <c r="J77" i="5"/>
  <c r="J439" i="5"/>
  <c r="J558" i="5"/>
  <c r="J236" i="5"/>
  <c r="J778" i="5"/>
  <c r="J334" i="5"/>
  <c r="J90" i="5"/>
  <c r="J409" i="5"/>
  <c r="J474" i="5"/>
  <c r="J372" i="5"/>
  <c r="J135" i="5"/>
  <c r="J83" i="5"/>
  <c r="J637" i="5"/>
  <c r="J823" i="5"/>
  <c r="J902" i="5"/>
  <c r="J556" i="5"/>
  <c r="J173" i="5"/>
  <c r="J215" i="5"/>
  <c r="J97" i="5"/>
  <c r="J418" i="5"/>
  <c r="J483" i="5"/>
  <c r="J63" i="5"/>
  <c r="J879" i="5"/>
  <c r="J324" i="5"/>
  <c r="J158" i="5"/>
  <c r="J716" i="5"/>
  <c r="J833" i="5"/>
  <c r="J144" i="5"/>
  <c r="J600" i="5"/>
  <c r="J935" i="5"/>
  <c r="J763" i="5"/>
  <c r="J894" i="5"/>
  <c r="J543" i="5"/>
  <c r="J42" i="5"/>
  <c r="J298" i="5"/>
  <c r="J234" i="5"/>
  <c r="J85" i="5"/>
  <c r="J887" i="5"/>
  <c r="J436" i="5"/>
  <c r="J719" i="5"/>
  <c r="J912" i="5"/>
  <c r="J374" i="5"/>
  <c r="J581" i="5"/>
  <c r="J809" i="5"/>
  <c r="J453" i="5"/>
  <c r="J102" i="5"/>
  <c r="J519" i="5"/>
  <c r="J886" i="5"/>
  <c r="J293" i="5"/>
  <c r="J747" i="5"/>
  <c r="J341" i="5"/>
  <c r="J970" i="5"/>
  <c r="J404" i="5"/>
  <c r="J916" i="5"/>
  <c r="J510" i="5"/>
  <c r="J121" i="5"/>
  <c r="J124" i="5"/>
  <c r="J419" i="5"/>
  <c r="J114" i="5"/>
  <c r="J561" i="5"/>
  <c r="J434" i="5"/>
  <c r="J107" i="5"/>
  <c r="J412" i="5"/>
  <c r="J895" i="5"/>
  <c r="J349" i="5"/>
  <c r="J729" i="5"/>
  <c r="J182" i="5"/>
  <c r="J389" i="5"/>
  <c r="J688" i="5"/>
  <c r="J882" i="5"/>
  <c r="J80" i="5"/>
  <c r="J647" i="5"/>
  <c r="J212" i="5"/>
  <c r="J985" i="5"/>
  <c r="J951" i="5"/>
  <c r="J757" i="5"/>
  <c r="J255" i="5"/>
  <c r="J679" i="5"/>
  <c r="J264" i="5"/>
  <c r="J726" i="5"/>
  <c r="J550" i="5"/>
  <c r="J132" i="5"/>
  <c r="J563" i="5"/>
  <c r="J399" i="5"/>
  <c r="J205" i="5"/>
  <c r="J979" i="5"/>
  <c r="J446" i="5"/>
  <c r="J964" i="5"/>
  <c r="J614" i="5"/>
  <c r="J503" i="5"/>
  <c r="J768" i="5"/>
  <c r="J337" i="5"/>
  <c r="J573" i="5"/>
  <c r="J738" i="5"/>
  <c r="J332" i="5"/>
  <c r="J230" i="5"/>
  <c r="J840" i="5"/>
  <c r="J803" i="5"/>
  <c r="J23" i="5"/>
  <c r="I655" i="5"/>
  <c r="I274" i="5"/>
  <c r="I13" i="5"/>
  <c r="J195" i="5"/>
  <c r="J451" i="5"/>
  <c r="J312" i="5"/>
  <c r="J788" i="5"/>
  <c r="J75" i="5"/>
  <c r="J395" i="5"/>
  <c r="J56" i="5"/>
  <c r="J828" i="5"/>
  <c r="J73" i="5"/>
  <c r="J263" i="5"/>
  <c r="J146" i="5"/>
  <c r="J339" i="5"/>
  <c r="J78" i="5"/>
  <c r="J440" i="5"/>
  <c r="J237" i="5"/>
  <c r="J779" i="5"/>
  <c r="J335" i="5"/>
  <c r="J152" i="5"/>
  <c r="J410" i="5"/>
  <c r="J475" i="5"/>
  <c r="J373" i="5"/>
  <c r="J136" i="5"/>
  <c r="J84" i="5"/>
  <c r="J252" i="5"/>
  <c r="J924" i="5"/>
  <c r="J749" i="5"/>
  <c r="J559" i="5"/>
  <c r="J174" i="5"/>
  <c r="J534" i="5"/>
  <c r="J98" i="5"/>
  <c r="J546" i="5"/>
  <c r="J64" i="5"/>
  <c r="J880" i="5"/>
  <c r="J526" i="5"/>
  <c r="J567" i="5"/>
  <c r="J717" i="5"/>
  <c r="J834" i="5"/>
  <c r="J852" i="5"/>
  <c r="J601" i="5"/>
  <c r="J982" i="5"/>
  <c r="J764" i="5"/>
  <c r="J741" i="5"/>
  <c r="J670" i="5"/>
  <c r="J104" i="5"/>
  <c r="J425" i="5"/>
  <c r="J235" i="5"/>
  <c r="J86" i="5"/>
  <c r="J888" i="5"/>
  <c r="J437" i="5"/>
  <c r="J720" i="5"/>
  <c r="J913" i="5"/>
  <c r="J375" i="5"/>
  <c r="J676" i="5"/>
  <c r="J810" i="5"/>
  <c r="J456" i="5"/>
  <c r="J584" i="5"/>
  <c r="J520" i="5"/>
  <c r="J974" i="5"/>
  <c r="J294" i="5"/>
  <c r="J748" i="5"/>
  <c r="J342" i="5"/>
  <c r="J971" i="5"/>
  <c r="J405" i="5"/>
  <c r="J917" i="5"/>
  <c r="J959" i="5"/>
  <c r="J122" i="5"/>
  <c r="J125" i="5"/>
  <c r="J420" i="5"/>
  <c r="J177" i="5"/>
  <c r="J562" i="5"/>
  <c r="J435" i="5"/>
  <c r="J108" i="5"/>
  <c r="J615" i="5"/>
  <c r="J896" i="5"/>
  <c r="J449" i="5"/>
  <c r="J790" i="5"/>
  <c r="J183" i="5"/>
  <c r="J491" i="5"/>
  <c r="J689" i="5"/>
  <c r="J943" i="5"/>
  <c r="J310" i="5"/>
  <c r="J648" i="5"/>
  <c r="J213" i="5"/>
  <c r="J794" i="5"/>
  <c r="J986" i="5"/>
  <c r="J316" i="5"/>
  <c r="J758" i="5"/>
  <c r="J256" i="5"/>
  <c r="J683" i="5"/>
  <c r="J427" i="5"/>
  <c r="J927" i="5"/>
  <c r="J941" i="5"/>
  <c r="J133" i="5"/>
  <c r="J564" i="5"/>
  <c r="J400" i="5"/>
  <c r="J656" i="5"/>
  <c r="J980" i="5"/>
  <c r="J359" i="5"/>
  <c r="J965" i="5"/>
  <c r="J841" i="5"/>
  <c r="J504" i="5"/>
  <c r="J769" i="5"/>
  <c r="J340" i="5"/>
  <c r="J939" i="5"/>
  <c r="J649" i="5"/>
  <c r="J739" i="5"/>
  <c r="J699" i="5"/>
  <c r="J992" i="5"/>
  <c r="J279" i="5"/>
  <c r="J461" i="5"/>
  <c r="J24" i="5"/>
  <c r="I858" i="5"/>
  <c r="I701" i="5"/>
  <c r="I3" i="5"/>
  <c r="J2" i="5"/>
  <c r="J258" i="5"/>
  <c r="J514" i="5"/>
  <c r="J517" i="5"/>
  <c r="J569" i="5"/>
  <c r="J138" i="5"/>
  <c r="J458" i="5"/>
  <c r="J631" i="5"/>
  <c r="J325" i="5"/>
  <c r="J186" i="5"/>
  <c r="J454" i="5"/>
  <c r="J209" i="5"/>
  <c r="J402" i="5"/>
  <c r="J664" i="5"/>
  <c r="J431" i="5"/>
  <c r="J707" i="5"/>
  <c r="J914" i="5"/>
  <c r="J110" i="5"/>
  <c r="J462" i="5"/>
  <c r="J153" i="5"/>
  <c r="J26" i="5"/>
  <c r="J538" i="5"/>
  <c r="J807" i="5"/>
  <c r="J247" i="5"/>
  <c r="J639" i="5"/>
  <c r="J253" i="5"/>
  <c r="J925" i="5"/>
  <c r="J750" i="5"/>
  <c r="J780" i="5"/>
  <c r="J505" i="5"/>
  <c r="J44" i="5"/>
  <c r="J535" i="5"/>
  <c r="J547" i="5"/>
  <c r="J180" i="5"/>
  <c r="J87" i="5"/>
  <c r="J527" i="5"/>
  <c r="J568" i="5"/>
  <c r="J268" i="5"/>
  <c r="J835" i="5"/>
  <c r="J853" i="5"/>
  <c r="J732" i="5"/>
  <c r="J983" i="5"/>
  <c r="J866" i="5"/>
  <c r="J742" i="5"/>
  <c r="J350" i="5"/>
  <c r="J671" i="5"/>
  <c r="J105" i="5"/>
  <c r="J426" i="5"/>
  <c r="J362" i="5"/>
  <c r="J43" i="5"/>
  <c r="J109" i="5"/>
  <c r="J438" i="5"/>
  <c r="J721" i="5"/>
  <c r="J171" i="5"/>
  <c r="J376" i="5"/>
  <c r="J677" i="5"/>
  <c r="J872" i="5"/>
  <c r="J619" i="5"/>
  <c r="J585" i="5"/>
  <c r="J777" i="5"/>
  <c r="J975" i="5"/>
  <c r="J457" i="5"/>
  <c r="J846" i="5"/>
  <c r="J507" i="5"/>
  <c r="J990" i="5"/>
  <c r="J406" i="5"/>
  <c r="J918" i="5"/>
  <c r="J962" i="5"/>
  <c r="J123" i="5"/>
  <c r="J164" i="5"/>
  <c r="J423" i="5"/>
  <c r="J178" i="5"/>
  <c r="J625" i="5"/>
  <c r="J690" i="5"/>
  <c r="J65" i="5"/>
  <c r="J616" i="5"/>
  <c r="J244" i="5"/>
  <c r="J452" i="5"/>
  <c r="J791" i="5"/>
  <c r="J184" i="5"/>
  <c r="J492" i="5"/>
  <c r="J753" i="5"/>
  <c r="J944" i="5"/>
  <c r="J313" i="5"/>
  <c r="J947" i="5"/>
  <c r="J371" i="5"/>
  <c r="J795" i="5"/>
  <c r="J523" i="5"/>
  <c r="J317" i="5"/>
  <c r="J759" i="5"/>
  <c r="J995" i="5"/>
  <c r="J684" i="5"/>
  <c r="J428" i="5"/>
  <c r="J928" i="5"/>
  <c r="J942" i="5"/>
  <c r="J58" i="5"/>
  <c r="J565" i="5"/>
  <c r="J401" i="5"/>
  <c r="J657" i="5"/>
  <c r="J147" i="5"/>
  <c r="J360" i="5"/>
  <c r="J889" i="5"/>
  <c r="J661" i="5"/>
  <c r="J842" i="5"/>
  <c r="J865" i="5"/>
  <c r="J824" i="5"/>
  <c r="J770" i="5"/>
  <c r="J875" i="5"/>
  <c r="J940" i="5"/>
  <c r="J652" i="5"/>
  <c r="J740" i="5"/>
  <c r="J700" i="5"/>
  <c r="J993" i="5"/>
  <c r="J280" i="5"/>
  <c r="J464" i="5"/>
  <c r="J19" i="5"/>
  <c r="I904" i="5"/>
  <c r="I605" i="5"/>
  <c r="J12" i="5"/>
  <c r="K2" i="5"/>
  <c r="J259" i="5"/>
  <c r="J515" i="5"/>
  <c r="J518" i="5"/>
  <c r="J570" i="5"/>
  <c r="J139" i="5"/>
  <c r="J459" i="5"/>
  <c r="J632" i="5"/>
  <c r="J326" i="5"/>
  <c r="J187" i="5"/>
  <c r="J455" i="5"/>
  <c r="J210" i="5"/>
  <c r="J403" i="5"/>
  <c r="J665" i="5"/>
  <c r="J432" i="5"/>
  <c r="J442" i="5"/>
  <c r="J915" i="5"/>
  <c r="J111" i="5"/>
  <c r="J463" i="5"/>
  <c r="J154" i="5"/>
  <c r="J27" i="5"/>
  <c r="J539" i="5"/>
  <c r="J808" i="5"/>
  <c r="J248" i="5"/>
  <c r="J640" i="5"/>
  <c r="J254" i="5"/>
  <c r="J1001" i="5"/>
  <c r="J199" i="5"/>
  <c r="J781" i="5"/>
  <c r="J506" i="5"/>
  <c r="J45" i="5"/>
  <c r="J48" i="5"/>
  <c r="J162" i="5"/>
  <c r="J674" i="5"/>
  <c r="J181" i="5"/>
  <c r="J91" i="5"/>
  <c r="J528" i="5"/>
  <c r="J667" i="5"/>
  <c r="J269" i="5"/>
  <c r="J932" i="5"/>
  <c r="J854" i="5"/>
  <c r="J733" i="5"/>
  <c r="J318" i="5"/>
  <c r="J867" i="5"/>
  <c r="J465" i="5"/>
  <c r="J116" i="5"/>
  <c r="J351" i="5"/>
  <c r="J53" i="5"/>
  <c r="J106" i="5"/>
  <c r="J488" i="5"/>
  <c r="J363" i="5"/>
  <c r="J46" i="5"/>
  <c r="J112" i="5"/>
  <c r="J540" i="5"/>
  <c r="J784" i="5"/>
  <c r="J172" i="5"/>
  <c r="J476" i="5"/>
  <c r="J678" i="5"/>
  <c r="J873" i="5"/>
  <c r="J620" i="5"/>
  <c r="J930" i="5"/>
  <c r="J782" i="5"/>
  <c r="J976" i="5"/>
  <c r="J460" i="5"/>
  <c r="J850" i="5"/>
  <c r="J508" i="5"/>
  <c r="J991" i="5"/>
  <c r="J713" i="5"/>
  <c r="J997" i="5"/>
  <c r="J963" i="5"/>
  <c r="J126" i="5"/>
  <c r="J165" i="5"/>
  <c r="J486" i="5"/>
  <c r="J368" i="5"/>
  <c r="J626" i="5"/>
  <c r="J68" i="5"/>
  <c r="J701" i="5"/>
  <c r="J245" i="5"/>
  <c r="J551" i="5"/>
  <c r="J792" i="5"/>
  <c r="J284" i="5"/>
  <c r="J590" i="5"/>
  <c r="J754" i="5"/>
  <c r="J945" i="5"/>
  <c r="J858" i="5"/>
  <c r="J948" i="5"/>
  <c r="J377" i="5"/>
  <c r="J796" i="5"/>
  <c r="J524" i="5"/>
  <c r="J479" i="5"/>
  <c r="J861" i="5"/>
  <c r="J996" i="5"/>
  <c r="J786" i="5"/>
  <c r="J429" i="5"/>
  <c r="J302" i="5"/>
  <c r="J730" i="5"/>
  <c r="J59" i="5"/>
  <c r="J566" i="5"/>
  <c r="J760" i="5"/>
  <c r="J658" i="5"/>
  <c r="J148" i="5"/>
  <c r="J361" i="5"/>
  <c r="J890" i="5"/>
  <c r="J662" i="5"/>
  <c r="J843" i="5"/>
  <c r="J193" i="5"/>
  <c r="J825" i="5"/>
  <c r="J771" i="5"/>
  <c r="J876" i="5"/>
  <c r="J257" i="5"/>
  <c r="J653" i="5"/>
  <c r="J755" i="5"/>
  <c r="J775" i="5"/>
  <c r="J994" i="5"/>
  <c r="J281" i="5"/>
  <c r="J705" i="5"/>
  <c r="J20" i="5"/>
  <c r="I691" i="5"/>
  <c r="J188" i="5"/>
  <c r="J529" i="5"/>
  <c r="J344" i="5"/>
  <c r="J200" i="5"/>
  <c r="J685" i="5"/>
  <c r="J319" i="5"/>
  <c r="J554" i="5"/>
  <c r="J874" i="5"/>
  <c r="J238" i="5"/>
  <c r="J242" i="5"/>
  <c r="J591" i="5"/>
  <c r="J480" i="5"/>
  <c r="J800" i="5"/>
  <c r="J196" i="5"/>
  <c r="J499" i="5"/>
  <c r="K350" i="5"/>
  <c r="K194" i="5"/>
  <c r="K192" i="5"/>
  <c r="I221" i="5"/>
  <c r="J329" i="5"/>
  <c r="J466" i="5"/>
  <c r="J218" i="5"/>
  <c r="J805" i="5"/>
  <c r="J92" i="5"/>
  <c r="J447" i="5"/>
  <c r="J397" i="5"/>
  <c r="K412" i="5" s="1"/>
  <c r="J621" i="5"/>
  <c r="J714" i="5"/>
  <c r="J159" i="5"/>
  <c r="J816" i="5"/>
  <c r="J862" i="5"/>
  <c r="J761" i="5"/>
  <c r="J826" i="5"/>
  <c r="J327" i="5"/>
  <c r="K343" i="5" s="1"/>
  <c r="K190" i="5"/>
  <c r="K195" i="5"/>
  <c r="K465" i="5"/>
  <c r="J11" i="5"/>
  <c r="J202" i="5"/>
  <c r="J735" i="5"/>
  <c r="J602" i="5"/>
  <c r="J250" i="5"/>
  <c r="J628" i="5"/>
  <c r="J468" i="5"/>
  <c r="J232" i="5"/>
  <c r="J931" i="5"/>
  <c r="J998" i="5"/>
  <c r="J308" i="5"/>
  <c r="J946" i="5"/>
  <c r="J471" i="5"/>
  <c r="J659" i="5"/>
  <c r="J390" i="5"/>
  <c r="J708" i="5"/>
  <c r="K191" i="5"/>
  <c r="K196" i="5"/>
  <c r="J586" i="5"/>
  <c r="J391" i="5"/>
  <c r="J207" i="5"/>
  <c r="J149" i="5"/>
  <c r="J668" i="5"/>
  <c r="J117" i="5"/>
  <c r="J541" i="5"/>
  <c r="J783" i="5"/>
  <c r="J844" i="5"/>
  <c r="J704" i="5"/>
  <c r="J859" i="5"/>
  <c r="J789" i="5"/>
  <c r="J772" i="5"/>
  <c r="J216" i="5"/>
  <c r="J227" i="5"/>
  <c r="K214" i="5"/>
  <c r="K470" i="5"/>
  <c r="K94" i="5"/>
  <c r="K92" i="5"/>
  <c r="K211" i="5"/>
  <c r="K219" i="5"/>
  <c r="K344" i="5"/>
  <c r="K90" i="5"/>
  <c r="K404" i="5"/>
  <c r="K199" i="5"/>
  <c r="K205" i="5"/>
  <c r="J898" i="5"/>
  <c r="J443" i="5"/>
  <c r="J575" i="5"/>
  <c r="J49" i="5"/>
  <c r="J430" i="5"/>
  <c r="J413" i="5"/>
  <c r="J785" i="5"/>
  <c r="J31" i="5"/>
  <c r="J127" i="5"/>
  <c r="J246" i="5"/>
  <c r="J972" i="5"/>
  <c r="J588" i="5"/>
  <c r="J296" i="5"/>
  <c r="J260" i="5"/>
  <c r="K215" i="5"/>
  <c r="K471" i="5"/>
  <c r="K95" i="5"/>
  <c r="K415" i="5"/>
  <c r="K93" i="5"/>
  <c r="K460" i="5"/>
  <c r="K212" i="5"/>
  <c r="K220" i="5"/>
  <c r="K900" i="5"/>
  <c r="K91" i="5"/>
  <c r="K417" i="5"/>
  <c r="K146" i="5"/>
  <c r="K197" i="5"/>
  <c r="K202" i="5"/>
  <c r="K446" i="5"/>
  <c r="J66" i="5"/>
  <c r="J511" i="5"/>
  <c r="J672" i="5"/>
  <c r="J812" i="5"/>
  <c r="J353" i="5"/>
  <c r="J933" i="5"/>
  <c r="J54" i="5"/>
  <c r="J270" i="5"/>
  <c r="J622" i="5"/>
  <c r="J166" i="5"/>
  <c r="J552" i="5"/>
  <c r="J536" i="5"/>
  <c r="J303" i="5"/>
  <c r="J493" i="5"/>
  <c r="J987" i="5"/>
  <c r="K158" i="5"/>
  <c r="K345" i="5"/>
  <c r="K206" i="5"/>
  <c r="K422" i="5"/>
  <c r="K451" i="5"/>
  <c r="K462" i="5"/>
  <c r="K155" i="5"/>
  <c r="K200" i="5"/>
  <c r="K418" i="5"/>
  <c r="K147" i="5"/>
  <c r="K198" i="5"/>
  <c r="K203" i="5"/>
  <c r="K447" i="5"/>
  <c r="K148" i="5"/>
  <c r="K210" i="5"/>
  <c r="J322" i="5"/>
  <c r="J314" i="5"/>
  <c r="J633" i="5"/>
  <c r="J722" i="5"/>
  <c r="J163" i="5"/>
  <c r="J855" i="5"/>
  <c r="J168" i="5"/>
  <c r="K187" i="5" s="1"/>
  <c r="J477" i="5"/>
  <c r="J851" i="5"/>
  <c r="J487" i="5"/>
  <c r="J793" i="5"/>
  <c r="J797" i="5"/>
  <c r="J731" i="5"/>
  <c r="J380" i="5"/>
  <c r="J756" i="5"/>
  <c r="K159" i="5"/>
  <c r="K346" i="5"/>
  <c r="K207" i="5"/>
  <c r="K423" i="5"/>
  <c r="K452" i="5"/>
  <c r="K463" i="5"/>
  <c r="K393" i="5"/>
  <c r="K156" i="5"/>
  <c r="K399" i="5"/>
  <c r="K201" i="5"/>
  <c r="K853" i="5"/>
  <c r="K188" i="5"/>
  <c r="K161" i="5"/>
  <c r="K765" i="5"/>
  <c r="K179" i="5"/>
  <c r="K328" i="5"/>
  <c r="K204" i="5"/>
  <c r="K390" i="5"/>
  <c r="K806" i="5"/>
  <c r="K448" i="5"/>
  <c r="K149" i="5"/>
  <c r="K732" i="5"/>
  <c r="K458" i="5"/>
  <c r="J578" i="5"/>
  <c r="J582" i="5"/>
  <c r="J654" i="5"/>
  <c r="J1002" i="5"/>
  <c r="J675" i="5"/>
  <c r="J734" i="5"/>
  <c r="J489" i="5"/>
  <c r="J744" i="5"/>
  <c r="J877" i="5"/>
  <c r="J369" i="5"/>
  <c r="J285" i="5"/>
  <c r="J921" i="5"/>
  <c r="J709" i="5"/>
  <c r="J903" i="5"/>
  <c r="J776" i="5"/>
  <c r="K342" i="5"/>
  <c r="K208" i="5"/>
  <c r="K349" i="5"/>
  <c r="K334" i="5"/>
  <c r="K755" i="5"/>
  <c r="K411" i="5"/>
  <c r="K742" i="5"/>
  <c r="K193" i="5"/>
  <c r="K182" i="5"/>
  <c r="K737" i="5"/>
  <c r="K854" i="5"/>
  <c r="K887" i="5"/>
  <c r="K136" i="5"/>
  <c r="K189" i="5"/>
  <c r="K162" i="5"/>
  <c r="K738" i="5"/>
  <c r="K394" i="5"/>
  <c r="K797" i="5"/>
  <c r="K137" i="5"/>
  <c r="K507" i="5"/>
  <c r="K389" i="5"/>
  <c r="K180" i="5"/>
  <c r="K329" i="5"/>
  <c r="K469" i="5"/>
  <c r="K181" i="5"/>
  <c r="K391" i="5"/>
  <c r="K500" i="5"/>
  <c r="K449" i="5"/>
  <c r="K152" i="5"/>
  <c r="K218" i="5"/>
  <c r="K461" i="5"/>
  <c r="K512" i="5"/>
  <c r="K400" i="5"/>
  <c r="K216" i="5"/>
  <c r="K402" i="5"/>
  <c r="K213" i="5"/>
  <c r="K340" i="5"/>
  <c r="K859" i="5"/>
  <c r="K751" i="5"/>
  <c r="K160" i="5"/>
  <c r="K795" i="5"/>
  <c r="K347" i="5"/>
  <c r="K760" i="5"/>
  <c r="K754" i="5"/>
  <c r="K171" i="5"/>
  <c r="K796" i="5"/>
  <c r="K857" i="5"/>
  <c r="K757" i="5"/>
  <c r="K174" i="5"/>
  <c r="K890" i="5"/>
  <c r="K858" i="5"/>
  <c r="K758" i="5"/>
  <c r="K175" i="5"/>
  <c r="K891" i="5"/>
  <c r="K466" i="5"/>
  <c r="K759" i="5"/>
  <c r="K351" i="5"/>
  <c r="J18" i="5"/>
  <c r="J17" i="5"/>
  <c r="J589" i="5"/>
  <c r="J592" i="5"/>
  <c r="J767" i="5"/>
  <c r="J773" i="5"/>
  <c r="J989" i="5"/>
  <c r="J988" i="5"/>
  <c r="J295" i="5"/>
  <c r="J297" i="5"/>
  <c r="J300" i="5"/>
  <c r="J299" i="5"/>
  <c r="J542" i="5"/>
  <c r="J545" i="5"/>
  <c r="J544" i="5"/>
  <c r="J15" i="5"/>
  <c r="J14" i="5"/>
  <c r="J13" i="5"/>
  <c r="J16" i="5"/>
  <c r="J660" i="5"/>
  <c r="J655" i="5"/>
  <c r="J278" i="5"/>
  <c r="K298" i="5" s="1"/>
  <c r="J275" i="5"/>
  <c r="J277" i="5"/>
  <c r="K297" i="5" s="1"/>
  <c r="J274" i="5"/>
  <c r="J276" i="5"/>
  <c r="J864" i="5"/>
  <c r="K884" i="5" s="1"/>
  <c r="J863" i="5"/>
  <c r="J860" i="5"/>
  <c r="J703" i="5"/>
  <c r="J706" i="5"/>
  <c r="J702" i="5"/>
  <c r="J8" i="5"/>
  <c r="J3" i="5"/>
  <c r="J6" i="5"/>
  <c r="J4" i="5"/>
  <c r="J9" i="5"/>
  <c r="J7" i="5"/>
  <c r="J5" i="5"/>
  <c r="K9" i="5"/>
  <c r="K8" i="5"/>
  <c r="K7" i="5"/>
  <c r="K4" i="5"/>
  <c r="K3" i="5"/>
  <c r="J907" i="5"/>
  <c r="J906" i="5"/>
  <c r="J905" i="5"/>
  <c r="J911" i="5"/>
  <c r="J910" i="5"/>
  <c r="J909" i="5"/>
  <c r="J904" i="5"/>
  <c r="J908" i="5"/>
  <c r="J612" i="5"/>
  <c r="J610" i="5"/>
  <c r="J611" i="5"/>
  <c r="J606" i="5"/>
  <c r="J609" i="5"/>
  <c r="J608" i="5"/>
  <c r="J605" i="5"/>
  <c r="J607" i="5"/>
  <c r="J691" i="5"/>
  <c r="J694" i="5"/>
  <c r="J693" i="5"/>
  <c r="J696" i="5"/>
  <c r="J698" i="5"/>
  <c r="K718" i="5" s="1"/>
  <c r="J692" i="5"/>
  <c r="J695" i="5"/>
  <c r="J697" i="5"/>
  <c r="J224" i="5"/>
  <c r="J226" i="5"/>
  <c r="J225" i="5"/>
  <c r="J223" i="5"/>
  <c r="J222" i="5"/>
  <c r="J221" i="5"/>
  <c r="J228" i="5"/>
  <c r="K464" i="5"/>
  <c r="K467" i="5"/>
  <c r="K217" i="5"/>
  <c r="K221" i="5"/>
  <c r="K209" i="5"/>
  <c r="K468" i="5"/>
  <c r="K472" i="5"/>
  <c r="K951" i="5"/>
  <c r="K950" i="5"/>
  <c r="K327" i="5"/>
  <c r="K326" i="5"/>
  <c r="K410" i="5"/>
  <c r="K405" i="5"/>
  <c r="K406" i="5"/>
  <c r="K409" i="5"/>
  <c r="K401" i="5"/>
  <c r="K408" i="5"/>
  <c r="K403" i="5"/>
  <c r="K407" i="5"/>
  <c r="K225" i="5"/>
  <c r="K226" i="5"/>
  <c r="K224" i="5"/>
  <c r="K227" i="5"/>
  <c r="K223" i="5"/>
  <c r="K157" i="5"/>
  <c r="K167" i="5"/>
  <c r="K151" i="5"/>
  <c r="K154" i="5"/>
  <c r="K150" i="5"/>
  <c r="K153" i="5"/>
  <c r="K801" i="5"/>
  <c r="K799" i="5"/>
  <c r="K800" i="5"/>
  <c r="K798" i="5"/>
  <c r="K802" i="5"/>
  <c r="K851" i="5"/>
  <c r="K855" i="5"/>
  <c r="K863" i="5"/>
  <c r="K850" i="5"/>
  <c r="K876" i="5"/>
  <c r="K879" i="5"/>
  <c r="K905" i="5"/>
  <c r="K914" i="5"/>
  <c r="K899" i="5"/>
  <c r="K902" i="5"/>
  <c r="K904" i="5"/>
  <c r="K913" i="5"/>
  <c r="K901" i="5"/>
  <c r="K898" i="5"/>
  <c r="K903" i="5"/>
  <c r="K908" i="5"/>
  <c r="K912" i="5"/>
  <c r="K907" i="5"/>
  <c r="K455" i="5"/>
  <c r="K453" i="5"/>
  <c r="K459" i="5"/>
  <c r="K454" i="5"/>
  <c r="K457" i="5"/>
  <c r="K456" i="5"/>
  <c r="K61" i="5"/>
  <c r="K60" i="5"/>
  <c r="K445" i="5"/>
  <c r="K450" i="5"/>
  <c r="K416" i="5"/>
  <c r="K414" i="5"/>
  <c r="K413" i="5"/>
  <c r="K420" i="5"/>
  <c r="K419" i="5"/>
  <c r="K143" i="5"/>
  <c r="K142" i="5"/>
  <c r="K139" i="5"/>
  <c r="K145" i="5"/>
  <c r="K141" i="5"/>
  <c r="K138" i="5"/>
  <c r="K144" i="5"/>
  <c r="K140" i="5"/>
  <c r="K980" i="5"/>
  <c r="K979" i="5"/>
  <c r="K953" i="5"/>
  <c r="K952" i="5"/>
  <c r="K290" i="5"/>
  <c r="K289" i="5"/>
  <c r="K286" i="5"/>
  <c r="K288" i="5"/>
  <c r="K287" i="5"/>
  <c r="K186" i="5"/>
  <c r="K185" i="5"/>
  <c r="K184" i="5"/>
  <c r="K323" i="5"/>
  <c r="K322" i="5"/>
  <c r="K511" i="5"/>
  <c r="K510" i="5"/>
  <c r="K337" i="5"/>
  <c r="K336" i="5"/>
  <c r="K341" i="5"/>
  <c r="K339" i="5"/>
  <c r="K338" i="5"/>
  <c r="K335" i="5"/>
  <c r="K333" i="5"/>
  <c r="K330" i="5"/>
  <c r="K332" i="5"/>
  <c r="K324" i="5"/>
  <c r="K331" i="5"/>
  <c r="K731" i="5"/>
  <c r="K734" i="5"/>
  <c r="K730" i="5"/>
  <c r="K733" i="5"/>
  <c r="K735" i="5"/>
  <c r="K741" i="5"/>
  <c r="K740" i="5"/>
  <c r="K739" i="5"/>
  <c r="K164" i="5"/>
  <c r="K178" i="5"/>
  <c r="K163" i="5"/>
  <c r="K177" i="5"/>
  <c r="K170" i="5"/>
  <c r="K166" i="5"/>
  <c r="K168" i="5"/>
  <c r="K169" i="5"/>
  <c r="K165" i="5"/>
  <c r="K173" i="5"/>
  <c r="K172" i="5"/>
  <c r="K183" i="5"/>
  <c r="K875" i="5"/>
  <c r="K874" i="5"/>
  <c r="K497" i="5"/>
  <c r="K496" i="5"/>
  <c r="K495" i="5"/>
  <c r="K867" i="5"/>
  <c r="K862" i="5"/>
  <c r="K865" i="5"/>
  <c r="K861" i="5"/>
  <c r="K852" i="5"/>
  <c r="K864" i="5"/>
  <c r="K856" i="5"/>
  <c r="K871" i="5"/>
  <c r="K870" i="5"/>
  <c r="K869" i="5"/>
  <c r="K498" i="5"/>
  <c r="K503" i="5"/>
  <c r="K505" i="5"/>
  <c r="K502" i="5"/>
  <c r="K504" i="5"/>
  <c r="K809" i="5"/>
  <c r="K803" i="5"/>
  <c r="K810" i="5"/>
  <c r="K805" i="5"/>
  <c r="K808" i="5"/>
  <c r="K804" i="5"/>
  <c r="K807" i="5"/>
  <c r="K746" i="5"/>
  <c r="K745" i="5"/>
  <c r="K748" i="5"/>
  <c r="K744" i="5"/>
  <c r="K747" i="5"/>
  <c r="K750" i="5"/>
  <c r="K749" i="5"/>
  <c r="K743" i="5"/>
  <c r="K398" i="5"/>
  <c r="K392" i="5"/>
  <c r="K397" i="5"/>
  <c r="K396" i="5"/>
  <c r="K395" i="5"/>
  <c r="K766" i="5"/>
  <c r="K773" i="5"/>
  <c r="K768" i="5"/>
  <c r="K772" i="5"/>
  <c r="K770" i="5"/>
  <c r="K771" i="5"/>
  <c r="K769" i="5"/>
  <c r="K595" i="5"/>
  <c r="K661" i="5"/>
  <c r="K668" i="5"/>
  <c r="K660" i="5"/>
  <c r="K667" i="5"/>
  <c r="K663" i="5"/>
  <c r="K665" i="5"/>
  <c r="K662" i="5"/>
  <c r="K664" i="5"/>
  <c r="K659" i="5"/>
  <c r="K693" i="5"/>
  <c r="K690" i="5"/>
  <c r="K692" i="5"/>
  <c r="K691" i="5"/>
  <c r="K695" i="5"/>
  <c r="K736" i="5"/>
  <c r="K753" i="5"/>
  <c r="K752" i="5"/>
  <c r="K501" i="5"/>
  <c r="K499" i="5"/>
  <c r="K506" i="5"/>
  <c r="K494" i="5"/>
  <c r="K509" i="5"/>
  <c r="K508" i="5"/>
  <c r="K764" i="5"/>
  <c r="K762" i="5"/>
  <c r="K763" i="5"/>
  <c r="K761" i="5"/>
  <c r="K756" i="5"/>
  <c r="K886" i="5"/>
  <c r="K885" i="5"/>
  <c r="K889" i="5"/>
  <c r="K893" i="5"/>
  <c r="K888" i="5"/>
  <c r="K895" i="5"/>
  <c r="K892" i="5"/>
  <c r="K894" i="5"/>
  <c r="K897" i="5"/>
  <c r="K388" i="5"/>
  <c r="K387" i="5"/>
  <c r="K381" i="5"/>
  <c r="K386" i="5"/>
  <c r="K373" i="5"/>
  <c r="K380" i="5"/>
  <c r="K379" i="5"/>
  <c r="K383" i="5"/>
  <c r="K376" i="5"/>
  <c r="K375" i="5"/>
  <c r="K382" i="5"/>
  <c r="K378" i="5"/>
  <c r="K385" i="5"/>
  <c r="K374" i="5"/>
  <c r="K377" i="5"/>
  <c r="K384" i="5"/>
  <c r="K727" i="5"/>
  <c r="K729" i="5"/>
  <c r="K923" i="5"/>
  <c r="K910" i="5"/>
  <c r="K920" i="5"/>
  <c r="K916" i="5"/>
  <c r="K909" i="5"/>
  <c r="K917" i="5"/>
  <c r="K915" i="5"/>
  <c r="K906" i="5"/>
  <c r="K922" i="5"/>
  <c r="K919" i="5"/>
  <c r="K787" i="5"/>
  <c r="K776" i="5"/>
  <c r="K775" i="5"/>
  <c r="K774" i="5"/>
  <c r="K785" i="5"/>
  <c r="K782" i="5"/>
  <c r="K767" i="5"/>
  <c r="K781" i="5"/>
  <c r="K784" i="5"/>
  <c r="K780" i="5"/>
  <c r="K783" i="5"/>
  <c r="K779" i="5"/>
  <c r="K778" i="5"/>
  <c r="K777" i="5"/>
  <c r="K786" i="5"/>
  <c r="K791" i="5"/>
  <c r="K790" i="5"/>
  <c r="K793" i="5"/>
  <c r="K789" i="5"/>
  <c r="K792" i="5"/>
  <c r="K788" i="5"/>
  <c r="K299" i="5"/>
  <c r="K300" i="5"/>
  <c r="K666" i="5"/>
  <c r="K293" i="5"/>
  <c r="K292" i="5"/>
  <c r="K291" i="5"/>
  <c r="K294" i="5"/>
  <c r="K295" i="5"/>
  <c r="K296" i="5"/>
  <c r="K882" i="5"/>
  <c r="K881" i="5"/>
  <c r="K883" i="5"/>
  <c r="K860" i="5"/>
  <c r="K878" i="5"/>
  <c r="K866" i="5"/>
  <c r="K873" i="5"/>
  <c r="K877" i="5"/>
  <c r="K868" i="5"/>
  <c r="K872" i="5"/>
  <c r="K880" i="5"/>
  <c r="K723" i="5"/>
  <c r="K725" i="5"/>
  <c r="K724" i="5"/>
  <c r="K726" i="5"/>
  <c r="K720" i="5"/>
  <c r="K719" i="5"/>
  <c r="K722" i="5"/>
  <c r="K721" i="5"/>
  <c r="K6" i="5"/>
  <c r="K5" i="5"/>
  <c r="K924" i="5"/>
  <c r="K911" i="5"/>
  <c r="K921" i="5"/>
  <c r="K918" i="5"/>
  <c r="K925" i="5"/>
  <c r="K926" i="5"/>
  <c r="K927" i="5"/>
  <c r="K928" i="5"/>
  <c r="K621" i="5"/>
  <c r="K620" i="5"/>
  <c r="K619" i="5"/>
  <c r="K617" i="5"/>
  <c r="K618" i="5"/>
  <c r="K625" i="5"/>
  <c r="K624" i="5"/>
  <c r="K623" i="5"/>
  <c r="K622" i="5"/>
  <c r="K626" i="5"/>
  <c r="K704" i="5"/>
  <c r="K705" i="5"/>
  <c r="K694" i="5"/>
  <c r="K711" i="5"/>
  <c r="K703" i="5"/>
  <c r="K709" i="5"/>
  <c r="K710" i="5"/>
  <c r="K698" i="5"/>
  <c r="K702" i="5"/>
  <c r="K701" i="5"/>
  <c r="K697" i="5"/>
  <c r="K699" i="5"/>
  <c r="K708" i="5"/>
  <c r="K700" i="5"/>
  <c r="K696" i="5"/>
  <c r="K707" i="5"/>
  <c r="K706" i="5"/>
  <c r="K712" i="5"/>
  <c r="K713" i="5"/>
  <c r="K714" i="5"/>
  <c r="K715" i="5"/>
  <c r="K716" i="5"/>
  <c r="K717" i="5"/>
  <c r="K222" i="5"/>
  <c r="K230" i="5"/>
  <c r="K229" i="5"/>
  <c r="K228" i="5"/>
  <c r="J348" i="14" l="1"/>
  <c r="L347" i="14"/>
  <c r="O347" i="14" s="1"/>
  <c r="N346" i="14"/>
  <c r="P345" i="14"/>
  <c r="Q345" i="14" s="1"/>
  <c r="U346" i="14"/>
  <c r="T347" i="14"/>
  <c r="L3" i="5"/>
  <c r="M3" i="5" s="1"/>
  <c r="H3" i="5"/>
  <c r="G4" i="5"/>
  <c r="G5" i="5" s="1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G756" i="5" s="1"/>
  <c r="G757" i="5" s="1"/>
  <c r="G758" i="5" s="1"/>
  <c r="G759" i="5" s="1"/>
  <c r="G760" i="5" s="1"/>
  <c r="G761" i="5" s="1"/>
  <c r="G762" i="5" s="1"/>
  <c r="G763" i="5" s="1"/>
  <c r="G764" i="5" s="1"/>
  <c r="G765" i="5" s="1"/>
  <c r="G766" i="5" s="1"/>
  <c r="G767" i="5" s="1"/>
  <c r="G768" i="5" s="1"/>
  <c r="G769" i="5" s="1"/>
  <c r="G770" i="5" s="1"/>
  <c r="G771" i="5" s="1"/>
  <c r="G772" i="5" s="1"/>
  <c r="G773" i="5" s="1"/>
  <c r="G774" i="5" s="1"/>
  <c r="G775" i="5" s="1"/>
  <c r="G776" i="5" s="1"/>
  <c r="G777" i="5" s="1"/>
  <c r="G778" i="5" s="1"/>
  <c r="G779" i="5" s="1"/>
  <c r="G780" i="5" s="1"/>
  <c r="G781" i="5" s="1"/>
  <c r="G782" i="5" s="1"/>
  <c r="G783" i="5" s="1"/>
  <c r="G784" i="5" s="1"/>
  <c r="G785" i="5" s="1"/>
  <c r="G786" i="5" s="1"/>
  <c r="G787" i="5" s="1"/>
  <c r="G788" i="5" s="1"/>
  <c r="G789" i="5" s="1"/>
  <c r="G790" i="5" s="1"/>
  <c r="G791" i="5" s="1"/>
  <c r="G792" i="5" s="1"/>
  <c r="G793" i="5" s="1"/>
  <c r="G794" i="5" s="1"/>
  <c r="G795" i="5" s="1"/>
  <c r="G796" i="5" s="1"/>
  <c r="G797" i="5" s="1"/>
  <c r="G798" i="5" s="1"/>
  <c r="G799" i="5" s="1"/>
  <c r="G800" i="5" s="1"/>
  <c r="G801" i="5" s="1"/>
  <c r="G802" i="5" s="1"/>
  <c r="G803" i="5" s="1"/>
  <c r="G804" i="5" s="1"/>
  <c r="G805" i="5" s="1"/>
  <c r="G806" i="5" s="1"/>
  <c r="G807" i="5" s="1"/>
  <c r="G808" i="5" s="1"/>
  <c r="G809" i="5" s="1"/>
  <c r="G810" i="5" s="1"/>
  <c r="G811" i="5" s="1"/>
  <c r="G812" i="5" s="1"/>
  <c r="G813" i="5" s="1"/>
  <c r="G814" i="5" s="1"/>
  <c r="G815" i="5" s="1"/>
  <c r="G816" i="5" s="1"/>
  <c r="G817" i="5" s="1"/>
  <c r="G818" i="5" s="1"/>
  <c r="G819" i="5" s="1"/>
  <c r="G820" i="5" s="1"/>
  <c r="G821" i="5" s="1"/>
  <c r="G822" i="5" s="1"/>
  <c r="G823" i="5" s="1"/>
  <c r="G824" i="5" s="1"/>
  <c r="G825" i="5" s="1"/>
  <c r="G826" i="5" s="1"/>
  <c r="G827" i="5" s="1"/>
  <c r="G828" i="5" s="1"/>
  <c r="G829" i="5" s="1"/>
  <c r="G830" i="5" s="1"/>
  <c r="G831" i="5" s="1"/>
  <c r="G832" i="5" s="1"/>
  <c r="G833" i="5" s="1"/>
  <c r="G834" i="5" s="1"/>
  <c r="G835" i="5" s="1"/>
  <c r="G836" i="5" s="1"/>
  <c r="G837" i="5" s="1"/>
  <c r="G838" i="5" s="1"/>
  <c r="G839" i="5" s="1"/>
  <c r="G840" i="5" s="1"/>
  <c r="G841" i="5" s="1"/>
  <c r="G842" i="5" s="1"/>
  <c r="G843" i="5" s="1"/>
  <c r="G844" i="5" s="1"/>
  <c r="G845" i="5" s="1"/>
  <c r="G846" i="5" s="1"/>
  <c r="G847" i="5" s="1"/>
  <c r="G848" i="5" s="1"/>
  <c r="G849" i="5" s="1"/>
  <c r="G850" i="5" s="1"/>
  <c r="G851" i="5" s="1"/>
  <c r="G852" i="5" s="1"/>
  <c r="G853" i="5" s="1"/>
  <c r="G854" i="5" s="1"/>
  <c r="G855" i="5" s="1"/>
  <c r="G856" i="5" s="1"/>
  <c r="G857" i="5" s="1"/>
  <c r="G858" i="5" s="1"/>
  <c r="G859" i="5" s="1"/>
  <c r="G860" i="5" s="1"/>
  <c r="G861" i="5" s="1"/>
  <c r="G862" i="5" s="1"/>
  <c r="G863" i="5" s="1"/>
  <c r="G864" i="5" s="1"/>
  <c r="G865" i="5" s="1"/>
  <c r="G866" i="5" s="1"/>
  <c r="G867" i="5" s="1"/>
  <c r="G868" i="5" s="1"/>
  <c r="G869" i="5" s="1"/>
  <c r="G870" i="5" s="1"/>
  <c r="G871" i="5" s="1"/>
  <c r="G872" i="5" s="1"/>
  <c r="G873" i="5" s="1"/>
  <c r="G874" i="5" s="1"/>
  <c r="G875" i="5" s="1"/>
  <c r="G876" i="5" s="1"/>
  <c r="G877" i="5" s="1"/>
  <c r="G878" i="5" s="1"/>
  <c r="G879" i="5" s="1"/>
  <c r="G880" i="5" s="1"/>
  <c r="G881" i="5" s="1"/>
  <c r="G882" i="5" s="1"/>
  <c r="G883" i="5" s="1"/>
  <c r="G884" i="5" s="1"/>
  <c r="G885" i="5" s="1"/>
  <c r="G886" i="5" s="1"/>
  <c r="G887" i="5" s="1"/>
  <c r="G888" i="5" s="1"/>
  <c r="G889" i="5" s="1"/>
  <c r="G890" i="5" s="1"/>
  <c r="G891" i="5" s="1"/>
  <c r="G892" i="5" s="1"/>
  <c r="G893" i="5" s="1"/>
  <c r="G894" i="5" s="1"/>
  <c r="G895" i="5" s="1"/>
  <c r="G896" i="5" s="1"/>
  <c r="G897" i="5" s="1"/>
  <c r="G898" i="5" s="1"/>
  <c r="G899" i="5" s="1"/>
  <c r="G900" i="5" s="1"/>
  <c r="G901" i="5" s="1"/>
  <c r="G902" i="5" s="1"/>
  <c r="G903" i="5" s="1"/>
  <c r="G904" i="5" s="1"/>
  <c r="G905" i="5" s="1"/>
  <c r="G906" i="5" s="1"/>
  <c r="G907" i="5" s="1"/>
  <c r="G908" i="5" s="1"/>
  <c r="G909" i="5" s="1"/>
  <c r="G910" i="5" s="1"/>
  <c r="G911" i="5" s="1"/>
  <c r="G912" i="5" s="1"/>
  <c r="G913" i="5" s="1"/>
  <c r="G914" i="5" s="1"/>
  <c r="G915" i="5" s="1"/>
  <c r="G916" i="5" s="1"/>
  <c r="G917" i="5" s="1"/>
  <c r="G918" i="5" s="1"/>
  <c r="G919" i="5" s="1"/>
  <c r="G920" i="5" s="1"/>
  <c r="G921" i="5" s="1"/>
  <c r="G922" i="5" s="1"/>
  <c r="G923" i="5" s="1"/>
  <c r="G924" i="5" s="1"/>
  <c r="G925" i="5" s="1"/>
  <c r="G926" i="5" s="1"/>
  <c r="G927" i="5" s="1"/>
  <c r="G928" i="5" s="1"/>
  <c r="G929" i="5" s="1"/>
  <c r="G930" i="5" s="1"/>
  <c r="G931" i="5" s="1"/>
  <c r="G932" i="5" s="1"/>
  <c r="G933" i="5" s="1"/>
  <c r="G934" i="5" s="1"/>
  <c r="G935" i="5" s="1"/>
  <c r="G936" i="5" s="1"/>
  <c r="G937" i="5" s="1"/>
  <c r="G938" i="5" s="1"/>
  <c r="G939" i="5" s="1"/>
  <c r="G940" i="5" s="1"/>
  <c r="G941" i="5" s="1"/>
  <c r="G942" i="5" s="1"/>
  <c r="G943" i="5" s="1"/>
  <c r="G944" i="5" s="1"/>
  <c r="G945" i="5" s="1"/>
  <c r="G946" i="5" s="1"/>
  <c r="G947" i="5" s="1"/>
  <c r="G948" i="5" s="1"/>
  <c r="G949" i="5" s="1"/>
  <c r="G950" i="5" s="1"/>
  <c r="G951" i="5" s="1"/>
  <c r="G952" i="5" s="1"/>
  <c r="G953" i="5" s="1"/>
  <c r="G954" i="5" s="1"/>
  <c r="G955" i="5" s="1"/>
  <c r="G956" i="5" s="1"/>
  <c r="G957" i="5" s="1"/>
  <c r="G958" i="5" s="1"/>
  <c r="G959" i="5" s="1"/>
  <c r="G960" i="5" s="1"/>
  <c r="G961" i="5" s="1"/>
  <c r="G962" i="5" s="1"/>
  <c r="G963" i="5" s="1"/>
  <c r="G964" i="5" s="1"/>
  <c r="G965" i="5" s="1"/>
  <c r="G966" i="5" s="1"/>
  <c r="G967" i="5" s="1"/>
  <c r="G968" i="5" s="1"/>
  <c r="G969" i="5" s="1"/>
  <c r="G970" i="5" s="1"/>
  <c r="G971" i="5" s="1"/>
  <c r="G972" i="5" s="1"/>
  <c r="G973" i="5" s="1"/>
  <c r="G974" i="5" s="1"/>
  <c r="G975" i="5" s="1"/>
  <c r="G976" i="5" s="1"/>
  <c r="G977" i="5" s="1"/>
  <c r="G978" i="5" s="1"/>
  <c r="G979" i="5" s="1"/>
  <c r="G980" i="5" s="1"/>
  <c r="G981" i="5" s="1"/>
  <c r="G982" i="5" s="1"/>
  <c r="G983" i="5" s="1"/>
  <c r="G984" i="5" s="1"/>
  <c r="G985" i="5" s="1"/>
  <c r="G986" i="5" s="1"/>
  <c r="G987" i="5" s="1"/>
  <c r="G988" i="5" s="1"/>
  <c r="G989" i="5" s="1"/>
  <c r="G990" i="5" s="1"/>
  <c r="G991" i="5" s="1"/>
  <c r="G992" i="5" s="1"/>
  <c r="G993" i="5" s="1"/>
  <c r="G994" i="5" s="1"/>
  <c r="G995" i="5" s="1"/>
  <c r="G996" i="5" s="1"/>
  <c r="G997" i="5" s="1"/>
  <c r="G998" i="5" s="1"/>
  <c r="G999" i="5" s="1"/>
  <c r="G1000" i="5" s="1"/>
  <c r="G1001" i="5" s="1"/>
  <c r="G1002" i="5" s="1"/>
  <c r="J548" i="5"/>
  <c r="J574" i="5"/>
  <c r="J958" i="5"/>
  <c r="J473" i="5"/>
  <c r="K484" i="5"/>
  <c r="K794" i="5"/>
  <c r="J533" i="5"/>
  <c r="J829" i="5"/>
  <c r="J929" i="5"/>
  <c r="J954" i="5"/>
  <c r="J513" i="5"/>
  <c r="J62" i="5"/>
  <c r="K325" i="5"/>
  <c r="J627" i="5"/>
  <c r="J811" i="5"/>
  <c r="J525" i="5"/>
  <c r="K960" i="5"/>
  <c r="J231" i="5"/>
  <c r="J96" i="5"/>
  <c r="J638" i="5"/>
  <c r="J1000" i="5"/>
  <c r="J560" i="5"/>
  <c r="J596" i="5"/>
  <c r="J115" i="5"/>
  <c r="K896" i="5"/>
  <c r="J301" i="5"/>
  <c r="K728" i="5"/>
  <c r="K421" i="5"/>
  <c r="J981" i="5"/>
  <c r="J30" i="5"/>
  <c r="J669" i="5"/>
  <c r="J249" i="5"/>
  <c r="J10" i="5"/>
  <c r="K176" i="5"/>
  <c r="J69" i="5"/>
  <c r="J265" i="5"/>
  <c r="K128" i="5"/>
  <c r="J25" i="5"/>
  <c r="J424" i="5"/>
  <c r="K823" i="5"/>
  <c r="J999" i="5"/>
  <c r="K1002" i="5" s="1"/>
  <c r="J352" i="5"/>
  <c r="K348" i="5"/>
  <c r="J39" i="5"/>
  <c r="K563" i="5"/>
  <c r="K564" i="5"/>
  <c r="K562" i="5"/>
  <c r="K561" i="5"/>
  <c r="K557" i="5"/>
  <c r="K558" i="5"/>
  <c r="K554" i="5"/>
  <c r="K555" i="5"/>
  <c r="K556" i="5"/>
  <c r="K559" i="5"/>
  <c r="K560" i="5"/>
  <c r="K565" i="5"/>
  <c r="K567" i="5"/>
  <c r="K568" i="5"/>
  <c r="K566" i="5"/>
  <c r="K592" i="5"/>
  <c r="K591" i="5"/>
  <c r="K586" i="5"/>
  <c r="K593" i="5"/>
  <c r="K588" i="5"/>
  <c r="K587" i="5"/>
  <c r="K590" i="5"/>
  <c r="K589" i="5"/>
  <c r="K585" i="5"/>
  <c r="K584" i="5"/>
  <c r="K581" i="5"/>
  <c r="K583" i="5"/>
  <c r="K582" i="5"/>
  <c r="K594" i="5"/>
  <c r="K978" i="5"/>
  <c r="K977" i="5"/>
  <c r="K976" i="5"/>
  <c r="K975" i="5"/>
  <c r="K489" i="5"/>
  <c r="K490" i="5"/>
  <c r="K487" i="5"/>
  <c r="K481" i="5"/>
  <c r="K492" i="5"/>
  <c r="K480" i="5"/>
  <c r="K488" i="5"/>
  <c r="K486" i="5"/>
  <c r="K491" i="5"/>
  <c r="K477" i="5"/>
  <c r="K476" i="5"/>
  <c r="K485" i="5"/>
  <c r="K475" i="5"/>
  <c r="K479" i="5"/>
  <c r="K473" i="5"/>
  <c r="K493" i="5"/>
  <c r="K474" i="5"/>
  <c r="K478" i="5"/>
  <c r="K483" i="5"/>
  <c r="K482" i="5"/>
  <c r="K548" i="5"/>
  <c r="K553" i="5"/>
  <c r="K549" i="5"/>
  <c r="K547" i="5"/>
  <c r="K552" i="5"/>
  <c r="K546" i="5"/>
  <c r="K551" i="5"/>
  <c r="K550" i="5"/>
  <c r="K838" i="5"/>
  <c r="K846" i="5"/>
  <c r="K834" i="5"/>
  <c r="K844" i="5"/>
  <c r="K845" i="5"/>
  <c r="K837" i="5"/>
  <c r="K833" i="5"/>
  <c r="K836" i="5"/>
  <c r="K843" i="5"/>
  <c r="K835" i="5"/>
  <c r="K832" i="5"/>
  <c r="K848" i="5"/>
  <c r="K847" i="5"/>
  <c r="K842" i="5"/>
  <c r="K840" i="5"/>
  <c r="K841" i="5"/>
  <c r="K839" i="5"/>
  <c r="K849" i="5"/>
  <c r="K931" i="5"/>
  <c r="K933" i="5"/>
  <c r="K940" i="5"/>
  <c r="K936" i="5"/>
  <c r="K941" i="5"/>
  <c r="K937" i="5"/>
  <c r="K934" i="5"/>
  <c r="K935" i="5"/>
  <c r="K938" i="5"/>
  <c r="K939" i="5"/>
  <c r="K929" i="5"/>
  <c r="K930" i="5"/>
  <c r="K947" i="5"/>
  <c r="K949" i="5"/>
  <c r="K932" i="5"/>
  <c r="K946" i="5"/>
  <c r="K945" i="5"/>
  <c r="K943" i="5"/>
  <c r="K944" i="5"/>
  <c r="K942" i="5"/>
  <c r="K948" i="5"/>
  <c r="K961" i="5"/>
  <c r="K974" i="5"/>
  <c r="K968" i="5"/>
  <c r="K971" i="5"/>
  <c r="K967" i="5"/>
  <c r="K966" i="5"/>
  <c r="K965" i="5"/>
  <c r="K955" i="5"/>
  <c r="K964" i="5"/>
  <c r="K957" i="5"/>
  <c r="K954" i="5"/>
  <c r="K959" i="5"/>
  <c r="K970" i="5"/>
  <c r="K963" i="5"/>
  <c r="K956" i="5"/>
  <c r="K958" i="5"/>
  <c r="K969" i="5"/>
  <c r="K973" i="5"/>
  <c r="K962" i="5"/>
  <c r="K972" i="5"/>
  <c r="K520" i="5"/>
  <c r="K513" i="5"/>
  <c r="K517" i="5"/>
  <c r="K525" i="5"/>
  <c r="K518" i="5"/>
  <c r="K514" i="5"/>
  <c r="K521" i="5"/>
  <c r="K526" i="5"/>
  <c r="K515" i="5"/>
  <c r="K522" i="5"/>
  <c r="K523" i="5"/>
  <c r="K524" i="5"/>
  <c r="K519" i="5"/>
  <c r="K516" i="5"/>
  <c r="K528" i="5"/>
  <c r="K531" i="5"/>
  <c r="K530" i="5"/>
  <c r="K527" i="5"/>
  <c r="K529" i="5"/>
  <c r="K533" i="5"/>
  <c r="K532" i="5"/>
  <c r="K79" i="5"/>
  <c r="K64" i="5"/>
  <c r="K68" i="5"/>
  <c r="K67" i="5"/>
  <c r="K65" i="5"/>
  <c r="K69" i="5"/>
  <c r="K63" i="5"/>
  <c r="K62" i="5"/>
  <c r="K66" i="5"/>
  <c r="K70" i="5"/>
  <c r="K81" i="5"/>
  <c r="K74" i="5"/>
  <c r="K80" i="5"/>
  <c r="K73" i="5"/>
  <c r="K71" i="5"/>
  <c r="K76" i="5"/>
  <c r="K82" i="5"/>
  <c r="K75" i="5"/>
  <c r="K78" i="5"/>
  <c r="K77" i="5"/>
  <c r="K632" i="5"/>
  <c r="K627" i="5"/>
  <c r="K631" i="5"/>
  <c r="K630" i="5"/>
  <c r="K642" i="5"/>
  <c r="K633" i="5"/>
  <c r="K634" i="5"/>
  <c r="K635" i="5"/>
  <c r="K640" i="5"/>
  <c r="K641" i="5"/>
  <c r="K628" i="5"/>
  <c r="K629" i="5"/>
  <c r="K639" i="5"/>
  <c r="K638" i="5"/>
  <c r="K637" i="5"/>
  <c r="K636" i="5"/>
  <c r="K646" i="5"/>
  <c r="K645" i="5"/>
  <c r="K644" i="5"/>
  <c r="K643" i="5"/>
  <c r="K647" i="5"/>
  <c r="K814" i="5"/>
  <c r="K815" i="5"/>
  <c r="K816" i="5"/>
  <c r="K817" i="5"/>
  <c r="K813" i="5"/>
  <c r="K822" i="5"/>
  <c r="K821" i="5"/>
  <c r="K812" i="5"/>
  <c r="K824" i="5"/>
  <c r="K827" i="5"/>
  <c r="K818" i="5"/>
  <c r="K820" i="5"/>
  <c r="K811" i="5"/>
  <c r="K830" i="5"/>
  <c r="K826" i="5"/>
  <c r="K825" i="5"/>
  <c r="K831" i="5"/>
  <c r="K819" i="5"/>
  <c r="K829" i="5"/>
  <c r="K828" i="5"/>
  <c r="K544" i="5"/>
  <c r="K543" i="5"/>
  <c r="K540" i="5"/>
  <c r="K538" i="5"/>
  <c r="K534" i="5"/>
  <c r="K539" i="5"/>
  <c r="K537" i="5"/>
  <c r="K536" i="5"/>
  <c r="K545" i="5"/>
  <c r="K535" i="5"/>
  <c r="K542" i="5"/>
  <c r="K541" i="5"/>
  <c r="K247" i="5"/>
  <c r="K248" i="5"/>
  <c r="K246" i="5"/>
  <c r="K243" i="5"/>
  <c r="K242" i="5"/>
  <c r="K240" i="5"/>
  <c r="K238" i="5"/>
  <c r="K241" i="5"/>
  <c r="K239" i="5"/>
  <c r="K231" i="5"/>
  <c r="K236" i="5"/>
  <c r="K232" i="5"/>
  <c r="K234" i="5"/>
  <c r="K233" i="5"/>
  <c r="K235" i="5"/>
  <c r="K237" i="5"/>
  <c r="K245" i="5"/>
  <c r="K244" i="5"/>
  <c r="K249" i="5"/>
  <c r="K250" i="5"/>
  <c r="K251" i="5"/>
  <c r="K100" i="5"/>
  <c r="K109" i="5"/>
  <c r="K112" i="5"/>
  <c r="K105" i="5"/>
  <c r="K111" i="5"/>
  <c r="K108" i="5"/>
  <c r="K110" i="5"/>
  <c r="K104" i="5"/>
  <c r="K96" i="5"/>
  <c r="K107" i="5"/>
  <c r="K116" i="5"/>
  <c r="K103" i="5"/>
  <c r="K98" i="5"/>
  <c r="K99" i="5"/>
  <c r="K115" i="5"/>
  <c r="K97" i="5"/>
  <c r="K114" i="5"/>
  <c r="K102" i="5"/>
  <c r="K106" i="5"/>
  <c r="K113" i="5"/>
  <c r="K101" i="5"/>
  <c r="K648" i="5"/>
  <c r="K649" i="5"/>
  <c r="K650" i="5"/>
  <c r="K651" i="5"/>
  <c r="K653" i="5"/>
  <c r="K658" i="5"/>
  <c r="K654" i="5"/>
  <c r="K652" i="5"/>
  <c r="K657" i="5"/>
  <c r="K656" i="5"/>
  <c r="K655" i="5"/>
  <c r="K571" i="5"/>
  <c r="K572" i="5"/>
  <c r="K570" i="5"/>
  <c r="K576" i="5"/>
  <c r="K569" i="5"/>
  <c r="K575" i="5"/>
  <c r="K574" i="5"/>
  <c r="K580" i="5"/>
  <c r="K578" i="5"/>
  <c r="K577" i="5"/>
  <c r="K573" i="5"/>
  <c r="K579" i="5"/>
  <c r="K610" i="5"/>
  <c r="K611" i="5"/>
  <c r="K612" i="5"/>
  <c r="K609" i="5"/>
  <c r="K604" i="5"/>
  <c r="K605" i="5"/>
  <c r="K598" i="5"/>
  <c r="K606" i="5"/>
  <c r="K602" i="5"/>
  <c r="K600" i="5"/>
  <c r="K599" i="5"/>
  <c r="K601" i="5"/>
  <c r="K596" i="5"/>
  <c r="K597" i="5"/>
  <c r="K607" i="5"/>
  <c r="K608" i="5"/>
  <c r="K603" i="5"/>
  <c r="K616" i="5"/>
  <c r="K615" i="5"/>
  <c r="K614" i="5"/>
  <c r="K613" i="5"/>
  <c r="K135" i="5"/>
  <c r="K117" i="5"/>
  <c r="K125" i="5"/>
  <c r="K121" i="5"/>
  <c r="K124" i="5"/>
  <c r="K131" i="5"/>
  <c r="K127" i="5"/>
  <c r="K134" i="5"/>
  <c r="K120" i="5"/>
  <c r="K132" i="5"/>
  <c r="K130" i="5"/>
  <c r="K126" i="5"/>
  <c r="K133" i="5"/>
  <c r="K119" i="5"/>
  <c r="K129" i="5"/>
  <c r="K123" i="5"/>
  <c r="K118" i="5"/>
  <c r="K122" i="5"/>
  <c r="K301" i="5"/>
  <c r="K319" i="5"/>
  <c r="K318" i="5"/>
  <c r="K317" i="5"/>
  <c r="K316" i="5"/>
  <c r="K315" i="5"/>
  <c r="K310" i="5"/>
  <c r="K311" i="5"/>
  <c r="K307" i="5"/>
  <c r="K312" i="5"/>
  <c r="K308" i="5"/>
  <c r="K313" i="5"/>
  <c r="K309" i="5"/>
  <c r="K306" i="5"/>
  <c r="K314" i="5"/>
  <c r="K304" i="5"/>
  <c r="K305" i="5"/>
  <c r="K302" i="5"/>
  <c r="K303" i="5"/>
  <c r="K320" i="5"/>
  <c r="K321" i="5"/>
  <c r="K1000" i="5"/>
  <c r="K992" i="5"/>
  <c r="K982" i="5"/>
  <c r="K988" i="5"/>
  <c r="K983" i="5"/>
  <c r="K989" i="5"/>
  <c r="K984" i="5"/>
  <c r="K987" i="5"/>
  <c r="K986" i="5"/>
  <c r="K997" i="5"/>
  <c r="K996" i="5"/>
  <c r="K995" i="5"/>
  <c r="K1001" i="5"/>
  <c r="K991" i="5"/>
  <c r="K994" i="5"/>
  <c r="K985" i="5"/>
  <c r="K990" i="5"/>
  <c r="K981" i="5"/>
  <c r="K999" i="5"/>
  <c r="K993" i="5"/>
  <c r="K998" i="5"/>
  <c r="K47" i="5"/>
  <c r="K49" i="5"/>
  <c r="K48" i="5"/>
  <c r="K50" i="5"/>
  <c r="K46" i="5"/>
  <c r="K686" i="5"/>
  <c r="K675" i="5"/>
  <c r="K672" i="5"/>
  <c r="K673" i="5"/>
  <c r="K669" i="5"/>
  <c r="K676" i="5"/>
  <c r="K677" i="5"/>
  <c r="K678" i="5"/>
  <c r="K679" i="5"/>
  <c r="K680" i="5"/>
  <c r="K670" i="5"/>
  <c r="K671" i="5"/>
  <c r="K674" i="5"/>
  <c r="K687" i="5"/>
  <c r="K683" i="5"/>
  <c r="K688" i="5"/>
  <c r="K682" i="5"/>
  <c r="K681" i="5"/>
  <c r="K685" i="5"/>
  <c r="K684" i="5"/>
  <c r="K689" i="5"/>
  <c r="K254" i="5"/>
  <c r="K259" i="5"/>
  <c r="K265" i="5"/>
  <c r="K256" i="5"/>
  <c r="K255" i="5"/>
  <c r="K260" i="5"/>
  <c r="K266" i="5"/>
  <c r="K257" i="5"/>
  <c r="K264" i="5"/>
  <c r="K262" i="5"/>
  <c r="K258" i="5"/>
  <c r="K267" i="5"/>
  <c r="K263" i="5"/>
  <c r="K261" i="5"/>
  <c r="K253" i="5"/>
  <c r="K252" i="5"/>
  <c r="K269" i="5"/>
  <c r="K268" i="5"/>
  <c r="K25" i="5"/>
  <c r="K24" i="5"/>
  <c r="K27" i="5"/>
  <c r="K26" i="5"/>
  <c r="K29" i="5"/>
  <c r="K28" i="5"/>
  <c r="K23" i="5"/>
  <c r="K14" i="5"/>
  <c r="K18" i="5"/>
  <c r="K10" i="5"/>
  <c r="K20" i="5"/>
  <c r="K11" i="5"/>
  <c r="K22" i="5"/>
  <c r="K19" i="5"/>
  <c r="K21" i="5"/>
  <c r="K12" i="5"/>
  <c r="K16" i="5"/>
  <c r="K17" i="5"/>
  <c r="K15" i="5"/>
  <c r="K13" i="5"/>
  <c r="K30" i="5"/>
  <c r="K72" i="5"/>
  <c r="K83" i="5"/>
  <c r="K84" i="5"/>
  <c r="K86" i="5"/>
  <c r="K85" i="5"/>
  <c r="K88" i="5"/>
  <c r="K89" i="5"/>
  <c r="K87" i="5"/>
  <c r="K280" i="5"/>
  <c r="K277" i="5"/>
  <c r="K276" i="5"/>
  <c r="K273" i="5"/>
  <c r="K279" i="5"/>
  <c r="K275" i="5"/>
  <c r="K272" i="5"/>
  <c r="K278" i="5"/>
  <c r="K274" i="5"/>
  <c r="K270" i="5"/>
  <c r="K283" i="5"/>
  <c r="K271" i="5"/>
  <c r="K282" i="5"/>
  <c r="K284" i="5"/>
  <c r="K281" i="5"/>
  <c r="K285" i="5"/>
  <c r="K40" i="5"/>
  <c r="K36" i="5"/>
  <c r="K35" i="5"/>
  <c r="K34" i="5"/>
  <c r="K33" i="5"/>
  <c r="K32" i="5"/>
  <c r="K31" i="5"/>
  <c r="K37" i="5"/>
  <c r="K38" i="5"/>
  <c r="K43" i="5"/>
  <c r="K42" i="5"/>
  <c r="K41" i="5"/>
  <c r="K39" i="5"/>
  <c r="K44" i="5"/>
  <c r="K45" i="5"/>
  <c r="K433" i="5"/>
  <c r="K426" i="5"/>
  <c r="K427" i="5"/>
  <c r="K424" i="5"/>
  <c r="K430" i="5"/>
  <c r="K425" i="5"/>
  <c r="K431" i="5"/>
  <c r="K432" i="5"/>
  <c r="K429" i="5"/>
  <c r="K443" i="5"/>
  <c r="K428" i="5"/>
  <c r="K440" i="5"/>
  <c r="K437" i="5"/>
  <c r="K439" i="5"/>
  <c r="K436" i="5"/>
  <c r="K438" i="5"/>
  <c r="K444" i="5"/>
  <c r="K442" i="5"/>
  <c r="K435" i="5"/>
  <c r="K434" i="5"/>
  <c r="K441" i="5"/>
  <c r="K357" i="5"/>
  <c r="K352" i="5"/>
  <c r="K360" i="5"/>
  <c r="K356" i="5"/>
  <c r="K371" i="5"/>
  <c r="K369" i="5"/>
  <c r="K353" i="5"/>
  <c r="K370" i="5"/>
  <c r="K368" i="5"/>
  <c r="K362" i="5"/>
  <c r="K367" i="5"/>
  <c r="K361" i="5"/>
  <c r="K365" i="5"/>
  <c r="K359" i="5"/>
  <c r="K366" i="5"/>
  <c r="K364" i="5"/>
  <c r="K358" i="5"/>
  <c r="K363" i="5"/>
  <c r="K355" i="5"/>
  <c r="K372" i="5"/>
  <c r="K354" i="5"/>
  <c r="K56" i="5"/>
  <c r="K53" i="5"/>
  <c r="K51" i="5"/>
  <c r="K55" i="5"/>
  <c r="K52" i="5"/>
  <c r="K54" i="5"/>
  <c r="K58" i="5"/>
  <c r="K59" i="5"/>
  <c r="K57" i="5"/>
  <c r="L348" i="14" l="1"/>
  <c r="O348" i="14" s="1"/>
  <c r="J349" i="14"/>
  <c r="P346" i="14"/>
  <c r="Q346" i="14" s="1"/>
  <c r="N347" i="14"/>
  <c r="U347" i="14"/>
  <c r="T348" i="14"/>
  <c r="L4" i="5"/>
  <c r="L5" i="5" s="1"/>
  <c r="L6" i="5" s="1"/>
  <c r="L7" i="5" s="1"/>
  <c r="L8" i="5" s="1"/>
  <c r="L9" i="5" s="1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L54" i="5" s="1"/>
  <c r="L55" i="5" s="1"/>
  <c r="L56" i="5" s="1"/>
  <c r="L57" i="5" s="1"/>
  <c r="L58" i="5" s="1"/>
  <c r="L59" i="5" s="1"/>
  <c r="L60" i="5" s="1"/>
  <c r="L61" i="5" s="1"/>
  <c r="L62" i="5" s="1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04" i="5" s="1"/>
  <c r="L105" i="5" s="1"/>
  <c r="L106" i="5" s="1"/>
  <c r="L107" i="5" s="1"/>
  <c r="L108" i="5" s="1"/>
  <c r="L109" i="5" s="1"/>
  <c r="L110" i="5" s="1"/>
  <c r="L111" i="5" s="1"/>
  <c r="L112" i="5" s="1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141" i="5" s="1"/>
  <c r="L142" i="5" s="1"/>
  <c r="L143" i="5" s="1"/>
  <c r="L144" i="5" s="1"/>
  <c r="L145" i="5" s="1"/>
  <c r="L146" i="5" s="1"/>
  <c r="L147" i="5" s="1"/>
  <c r="L148" i="5" s="1"/>
  <c r="L149" i="5" s="1"/>
  <c r="L150" i="5" s="1"/>
  <c r="L151" i="5" s="1"/>
  <c r="L152" i="5" s="1"/>
  <c r="L153" i="5" s="1"/>
  <c r="L154" i="5" s="1"/>
  <c r="L155" i="5" s="1"/>
  <c r="L156" i="5" s="1"/>
  <c r="L157" i="5" s="1"/>
  <c r="L158" i="5" s="1"/>
  <c r="L159" i="5" s="1"/>
  <c r="L160" i="5" s="1"/>
  <c r="L161" i="5" s="1"/>
  <c r="L162" i="5" s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204" i="5" s="1"/>
  <c r="L205" i="5" s="1"/>
  <c r="L206" i="5" s="1"/>
  <c r="L207" i="5" s="1"/>
  <c r="L208" i="5" s="1"/>
  <c r="L209" i="5" s="1"/>
  <c r="L210" i="5" s="1"/>
  <c r="L211" i="5" s="1"/>
  <c r="L212" i="5" s="1"/>
  <c r="L213" i="5" s="1"/>
  <c r="L214" i="5" s="1"/>
  <c r="L215" i="5" s="1"/>
  <c r="L216" i="5" s="1"/>
  <c r="L217" i="5" s="1"/>
  <c r="L218" i="5" s="1"/>
  <c r="L219" i="5" s="1"/>
  <c r="L220" i="5" s="1"/>
  <c r="L221" i="5" s="1"/>
  <c r="L222" i="5" s="1"/>
  <c r="L223" i="5" s="1"/>
  <c r="L224" i="5" s="1"/>
  <c r="L225" i="5" s="1"/>
  <c r="L226" i="5" s="1"/>
  <c r="L227" i="5" s="1"/>
  <c r="L228" i="5" s="1"/>
  <c r="L229" i="5" s="1"/>
  <c r="L230" i="5" s="1"/>
  <c r="L231" i="5" s="1"/>
  <c r="L232" i="5" s="1"/>
  <c r="L233" i="5" s="1"/>
  <c r="L234" i="5" s="1"/>
  <c r="L235" i="5" s="1"/>
  <c r="L236" i="5" s="1"/>
  <c r="L237" i="5" s="1"/>
  <c r="L238" i="5" s="1"/>
  <c r="L239" i="5" s="1"/>
  <c r="L240" i="5" s="1"/>
  <c r="L241" i="5" s="1"/>
  <c r="L242" i="5" s="1"/>
  <c r="L243" i="5" s="1"/>
  <c r="L244" i="5" s="1"/>
  <c r="L245" i="5" s="1"/>
  <c r="L246" i="5" s="1"/>
  <c r="L247" i="5" s="1"/>
  <c r="L248" i="5" s="1"/>
  <c r="L249" i="5" s="1"/>
  <c r="L250" i="5" s="1"/>
  <c r="L251" i="5" s="1"/>
  <c r="L252" i="5" s="1"/>
  <c r="L253" i="5" s="1"/>
  <c r="L254" i="5" s="1"/>
  <c r="L255" i="5" s="1"/>
  <c r="L256" i="5" s="1"/>
  <c r="L257" i="5" s="1"/>
  <c r="L258" i="5" s="1"/>
  <c r="L259" i="5" s="1"/>
  <c r="L260" i="5" s="1"/>
  <c r="L261" i="5" s="1"/>
  <c r="L262" i="5" s="1"/>
  <c r="L263" i="5" s="1"/>
  <c r="L264" i="5" s="1"/>
  <c r="L265" i="5" s="1"/>
  <c r="L266" i="5" s="1"/>
  <c r="L267" i="5" s="1"/>
  <c r="L268" i="5" s="1"/>
  <c r="L269" i="5" s="1"/>
  <c r="L270" i="5" s="1"/>
  <c r="L271" i="5" s="1"/>
  <c r="L272" i="5" s="1"/>
  <c r="L273" i="5" s="1"/>
  <c r="L274" i="5" s="1"/>
  <c r="L275" i="5" s="1"/>
  <c r="L276" i="5" s="1"/>
  <c r="L277" i="5" s="1"/>
  <c r="L278" i="5" s="1"/>
  <c r="L279" i="5" s="1"/>
  <c r="L280" i="5" s="1"/>
  <c r="L281" i="5" s="1"/>
  <c r="L282" i="5" s="1"/>
  <c r="L283" i="5" s="1"/>
  <c r="L284" i="5" s="1"/>
  <c r="L285" i="5" s="1"/>
  <c r="L286" i="5" s="1"/>
  <c r="L287" i="5" s="1"/>
  <c r="L288" i="5" s="1"/>
  <c r="L289" i="5" s="1"/>
  <c r="L290" i="5" s="1"/>
  <c r="L291" i="5" s="1"/>
  <c r="L292" i="5" s="1"/>
  <c r="L293" i="5" s="1"/>
  <c r="L294" i="5" s="1"/>
  <c r="L295" i="5" s="1"/>
  <c r="L296" i="5" s="1"/>
  <c r="L297" i="5" s="1"/>
  <c r="L298" i="5" s="1"/>
  <c r="L299" i="5" s="1"/>
  <c r="L300" i="5" s="1"/>
  <c r="L301" i="5" s="1"/>
  <c r="L302" i="5" s="1"/>
  <c r="L303" i="5" s="1"/>
  <c r="L304" i="5" s="1"/>
  <c r="L305" i="5" s="1"/>
  <c r="L306" i="5" s="1"/>
  <c r="L307" i="5" s="1"/>
  <c r="L308" i="5" s="1"/>
  <c r="L309" i="5" s="1"/>
  <c r="L310" i="5" s="1"/>
  <c r="L311" i="5" s="1"/>
  <c r="L312" i="5" s="1"/>
  <c r="L313" i="5" s="1"/>
  <c r="L314" i="5" s="1"/>
  <c r="L315" i="5" s="1"/>
  <c r="L316" i="5" s="1"/>
  <c r="L317" i="5" s="1"/>
  <c r="L318" i="5" s="1"/>
  <c r="L319" i="5" s="1"/>
  <c r="L320" i="5" s="1"/>
  <c r="L321" i="5" s="1"/>
  <c r="L322" i="5" s="1"/>
  <c r="L323" i="5" s="1"/>
  <c r="L324" i="5" s="1"/>
  <c r="L325" i="5" s="1"/>
  <c r="L326" i="5" s="1"/>
  <c r="L327" i="5" s="1"/>
  <c r="L328" i="5" s="1"/>
  <c r="L329" i="5" s="1"/>
  <c r="L330" i="5" s="1"/>
  <c r="L331" i="5" s="1"/>
  <c r="L332" i="5" s="1"/>
  <c r="L333" i="5" s="1"/>
  <c r="L334" i="5" s="1"/>
  <c r="L335" i="5" s="1"/>
  <c r="L336" i="5" s="1"/>
  <c r="L337" i="5" s="1"/>
  <c r="L338" i="5" s="1"/>
  <c r="L339" i="5" s="1"/>
  <c r="L340" i="5" s="1"/>
  <c r="L341" i="5" s="1"/>
  <c r="L342" i="5" s="1"/>
  <c r="L343" i="5" s="1"/>
  <c r="L344" i="5" s="1"/>
  <c r="L345" i="5" s="1"/>
  <c r="L346" i="5" s="1"/>
  <c r="L347" i="5" s="1"/>
  <c r="L348" i="5" s="1"/>
  <c r="L349" i="5" s="1"/>
  <c r="L350" i="5" s="1"/>
  <c r="L351" i="5" s="1"/>
  <c r="L352" i="5" s="1"/>
  <c r="L353" i="5" s="1"/>
  <c r="L354" i="5" s="1"/>
  <c r="L355" i="5" s="1"/>
  <c r="L356" i="5" s="1"/>
  <c r="L357" i="5" s="1"/>
  <c r="L358" i="5" s="1"/>
  <c r="L359" i="5" s="1"/>
  <c r="L360" i="5" s="1"/>
  <c r="L361" i="5" s="1"/>
  <c r="L362" i="5" s="1"/>
  <c r="L363" i="5" s="1"/>
  <c r="L364" i="5" s="1"/>
  <c r="L365" i="5" s="1"/>
  <c r="L366" i="5" s="1"/>
  <c r="L367" i="5" s="1"/>
  <c r="L368" i="5" s="1"/>
  <c r="L369" i="5" s="1"/>
  <c r="L370" i="5" s="1"/>
  <c r="L371" i="5" s="1"/>
  <c r="L372" i="5" s="1"/>
  <c r="L373" i="5" s="1"/>
  <c r="L374" i="5" s="1"/>
  <c r="L375" i="5" s="1"/>
  <c r="L376" i="5" s="1"/>
  <c r="L377" i="5" s="1"/>
  <c r="L378" i="5" s="1"/>
  <c r="L379" i="5" s="1"/>
  <c r="L380" i="5" s="1"/>
  <c r="L381" i="5" s="1"/>
  <c r="L382" i="5" s="1"/>
  <c r="L383" i="5" s="1"/>
  <c r="L384" i="5" s="1"/>
  <c r="L385" i="5" s="1"/>
  <c r="L386" i="5" s="1"/>
  <c r="L387" i="5" s="1"/>
  <c r="L388" i="5" s="1"/>
  <c r="L389" i="5" s="1"/>
  <c r="L390" i="5" s="1"/>
  <c r="L391" i="5" s="1"/>
  <c r="L392" i="5" s="1"/>
  <c r="L393" i="5" s="1"/>
  <c r="L394" i="5" s="1"/>
  <c r="L395" i="5" s="1"/>
  <c r="L396" i="5" s="1"/>
  <c r="L397" i="5" s="1"/>
  <c r="L398" i="5" s="1"/>
  <c r="L399" i="5" s="1"/>
  <c r="L400" i="5" s="1"/>
  <c r="L401" i="5" s="1"/>
  <c r="L402" i="5" s="1"/>
  <c r="L403" i="5" s="1"/>
  <c r="L404" i="5" s="1"/>
  <c r="L405" i="5" s="1"/>
  <c r="L406" i="5" s="1"/>
  <c r="L407" i="5" s="1"/>
  <c r="L408" i="5" s="1"/>
  <c r="L409" i="5" s="1"/>
  <c r="L410" i="5" s="1"/>
  <c r="L411" i="5" s="1"/>
  <c r="L412" i="5" s="1"/>
  <c r="L413" i="5" s="1"/>
  <c r="L414" i="5" s="1"/>
  <c r="L415" i="5" s="1"/>
  <c r="L416" i="5" s="1"/>
  <c r="L417" i="5" s="1"/>
  <c r="L418" i="5" s="1"/>
  <c r="L419" i="5" s="1"/>
  <c r="L420" i="5" s="1"/>
  <c r="L421" i="5" s="1"/>
  <c r="L422" i="5" s="1"/>
  <c r="L423" i="5" s="1"/>
  <c r="L424" i="5" s="1"/>
  <c r="L425" i="5" s="1"/>
  <c r="L426" i="5" s="1"/>
  <c r="L427" i="5" s="1"/>
  <c r="L428" i="5" s="1"/>
  <c r="L429" i="5" s="1"/>
  <c r="L430" i="5" s="1"/>
  <c r="L431" i="5" s="1"/>
  <c r="L432" i="5" s="1"/>
  <c r="L433" i="5" s="1"/>
  <c r="L434" i="5" s="1"/>
  <c r="L435" i="5" s="1"/>
  <c r="L436" i="5" s="1"/>
  <c r="L437" i="5" s="1"/>
  <c r="L438" i="5" s="1"/>
  <c r="L439" i="5" s="1"/>
  <c r="L440" i="5" s="1"/>
  <c r="L441" i="5" s="1"/>
  <c r="L442" i="5" s="1"/>
  <c r="L443" i="5" s="1"/>
  <c r="L444" i="5" s="1"/>
  <c r="L445" i="5" s="1"/>
  <c r="L446" i="5" s="1"/>
  <c r="L447" i="5" s="1"/>
  <c r="L448" i="5" s="1"/>
  <c r="L449" i="5" s="1"/>
  <c r="L450" i="5" s="1"/>
  <c r="L451" i="5" s="1"/>
  <c r="L452" i="5" s="1"/>
  <c r="L453" i="5" s="1"/>
  <c r="L454" i="5" s="1"/>
  <c r="L455" i="5" s="1"/>
  <c r="L456" i="5" s="1"/>
  <c r="L457" i="5" s="1"/>
  <c r="L458" i="5" s="1"/>
  <c r="L459" i="5" s="1"/>
  <c r="L460" i="5" s="1"/>
  <c r="L461" i="5" s="1"/>
  <c r="L462" i="5" s="1"/>
  <c r="L463" i="5" s="1"/>
  <c r="L464" i="5" s="1"/>
  <c r="L465" i="5" s="1"/>
  <c r="L466" i="5" s="1"/>
  <c r="L467" i="5" s="1"/>
  <c r="L468" i="5" s="1"/>
  <c r="L469" i="5" s="1"/>
  <c r="L470" i="5" s="1"/>
  <c r="L471" i="5" s="1"/>
  <c r="L472" i="5" s="1"/>
  <c r="L473" i="5" s="1"/>
  <c r="L474" i="5" s="1"/>
  <c r="L475" i="5" s="1"/>
  <c r="L476" i="5" s="1"/>
  <c r="L477" i="5" s="1"/>
  <c r="L478" i="5" s="1"/>
  <c r="L479" i="5" s="1"/>
  <c r="L480" i="5" s="1"/>
  <c r="L481" i="5" s="1"/>
  <c r="L482" i="5" s="1"/>
  <c r="L483" i="5" s="1"/>
  <c r="L484" i="5" s="1"/>
  <c r="L485" i="5" s="1"/>
  <c r="L486" i="5" s="1"/>
  <c r="L487" i="5" s="1"/>
  <c r="L488" i="5" s="1"/>
  <c r="L489" i="5" s="1"/>
  <c r="L490" i="5" s="1"/>
  <c r="L491" i="5" s="1"/>
  <c r="L492" i="5" s="1"/>
  <c r="L493" i="5" s="1"/>
  <c r="L494" i="5" s="1"/>
  <c r="L495" i="5" s="1"/>
  <c r="L496" i="5" s="1"/>
  <c r="L497" i="5" s="1"/>
  <c r="L498" i="5" s="1"/>
  <c r="L499" i="5" s="1"/>
  <c r="L500" i="5" s="1"/>
  <c r="L501" i="5" s="1"/>
  <c r="L502" i="5" s="1"/>
  <c r="L503" i="5" s="1"/>
  <c r="L504" i="5" s="1"/>
  <c r="L505" i="5" s="1"/>
  <c r="L506" i="5" s="1"/>
  <c r="L507" i="5" s="1"/>
  <c r="L508" i="5" s="1"/>
  <c r="L509" i="5" s="1"/>
  <c r="L510" i="5" s="1"/>
  <c r="L511" i="5" s="1"/>
  <c r="L512" i="5" s="1"/>
  <c r="L513" i="5" s="1"/>
  <c r="L514" i="5" s="1"/>
  <c r="L515" i="5" s="1"/>
  <c r="L516" i="5" s="1"/>
  <c r="L517" i="5" s="1"/>
  <c r="L518" i="5" s="1"/>
  <c r="L519" i="5" s="1"/>
  <c r="L520" i="5" s="1"/>
  <c r="L521" i="5" s="1"/>
  <c r="L522" i="5" s="1"/>
  <c r="L523" i="5" s="1"/>
  <c r="L524" i="5" s="1"/>
  <c r="L525" i="5" s="1"/>
  <c r="L526" i="5" s="1"/>
  <c r="L527" i="5" s="1"/>
  <c r="L528" i="5" s="1"/>
  <c r="L529" i="5" s="1"/>
  <c r="L530" i="5" s="1"/>
  <c r="L531" i="5" s="1"/>
  <c r="L532" i="5" s="1"/>
  <c r="L533" i="5" s="1"/>
  <c r="L534" i="5" s="1"/>
  <c r="L535" i="5" s="1"/>
  <c r="L536" i="5" s="1"/>
  <c r="L537" i="5" s="1"/>
  <c r="L538" i="5" s="1"/>
  <c r="L539" i="5" s="1"/>
  <c r="L540" i="5" s="1"/>
  <c r="L541" i="5" s="1"/>
  <c r="L542" i="5" s="1"/>
  <c r="L543" i="5" s="1"/>
  <c r="L544" i="5" s="1"/>
  <c r="L545" i="5" s="1"/>
  <c r="L546" i="5" s="1"/>
  <c r="L547" i="5" s="1"/>
  <c r="L548" i="5" s="1"/>
  <c r="L549" i="5" s="1"/>
  <c r="L550" i="5" s="1"/>
  <c r="L551" i="5" s="1"/>
  <c r="L552" i="5" s="1"/>
  <c r="L553" i="5" s="1"/>
  <c r="L554" i="5" s="1"/>
  <c r="L555" i="5" s="1"/>
  <c r="L556" i="5" s="1"/>
  <c r="L557" i="5" s="1"/>
  <c r="L558" i="5" s="1"/>
  <c r="L559" i="5" s="1"/>
  <c r="L560" i="5" s="1"/>
  <c r="L561" i="5" s="1"/>
  <c r="L562" i="5" s="1"/>
  <c r="L563" i="5" s="1"/>
  <c r="L564" i="5" s="1"/>
  <c r="L565" i="5" s="1"/>
  <c r="L566" i="5" s="1"/>
  <c r="L567" i="5" s="1"/>
  <c r="L568" i="5" s="1"/>
  <c r="L569" i="5" s="1"/>
  <c r="L570" i="5" s="1"/>
  <c r="L571" i="5" s="1"/>
  <c r="L572" i="5" s="1"/>
  <c r="L573" i="5" s="1"/>
  <c r="L574" i="5" s="1"/>
  <c r="L575" i="5" s="1"/>
  <c r="L576" i="5" s="1"/>
  <c r="L577" i="5" s="1"/>
  <c r="L578" i="5" s="1"/>
  <c r="L579" i="5" s="1"/>
  <c r="L580" i="5" s="1"/>
  <c r="L581" i="5" s="1"/>
  <c r="L582" i="5" s="1"/>
  <c r="L583" i="5" s="1"/>
  <c r="L584" i="5" s="1"/>
  <c r="L585" i="5" s="1"/>
  <c r="L586" i="5" s="1"/>
  <c r="L587" i="5" s="1"/>
  <c r="L588" i="5" s="1"/>
  <c r="L589" i="5" s="1"/>
  <c r="L590" i="5" s="1"/>
  <c r="L591" i="5" s="1"/>
  <c r="L592" i="5" s="1"/>
  <c r="L593" i="5" s="1"/>
  <c r="L594" i="5" s="1"/>
  <c r="L595" i="5" s="1"/>
  <c r="L596" i="5" s="1"/>
  <c r="L597" i="5" s="1"/>
  <c r="L598" i="5" s="1"/>
  <c r="L599" i="5" s="1"/>
  <c r="L600" i="5" s="1"/>
  <c r="L601" i="5" s="1"/>
  <c r="L602" i="5" s="1"/>
  <c r="L603" i="5" s="1"/>
  <c r="L604" i="5" s="1"/>
  <c r="L605" i="5" s="1"/>
  <c r="L606" i="5" s="1"/>
  <c r="L607" i="5" s="1"/>
  <c r="L608" i="5" s="1"/>
  <c r="L609" i="5" s="1"/>
  <c r="L610" i="5" s="1"/>
  <c r="L611" i="5" s="1"/>
  <c r="L612" i="5" s="1"/>
  <c r="L613" i="5" s="1"/>
  <c r="L614" i="5" s="1"/>
  <c r="L615" i="5" s="1"/>
  <c r="L616" i="5" s="1"/>
  <c r="L617" i="5" s="1"/>
  <c r="L618" i="5" s="1"/>
  <c r="L619" i="5" s="1"/>
  <c r="L620" i="5" s="1"/>
  <c r="L621" i="5" s="1"/>
  <c r="L622" i="5" s="1"/>
  <c r="L623" i="5" s="1"/>
  <c r="L624" i="5" s="1"/>
  <c r="L625" i="5" s="1"/>
  <c r="L626" i="5" s="1"/>
  <c r="L627" i="5" s="1"/>
  <c r="L628" i="5" s="1"/>
  <c r="L629" i="5" s="1"/>
  <c r="L630" i="5" s="1"/>
  <c r="L631" i="5" s="1"/>
  <c r="L632" i="5" s="1"/>
  <c r="L633" i="5" s="1"/>
  <c r="L634" i="5" s="1"/>
  <c r="L635" i="5" s="1"/>
  <c r="L636" i="5" s="1"/>
  <c r="L637" i="5" s="1"/>
  <c r="L638" i="5" s="1"/>
  <c r="L639" i="5" s="1"/>
  <c r="L640" i="5" s="1"/>
  <c r="L641" i="5" s="1"/>
  <c r="L642" i="5" s="1"/>
  <c r="L643" i="5" s="1"/>
  <c r="L644" i="5" s="1"/>
  <c r="L645" i="5" s="1"/>
  <c r="L646" i="5" s="1"/>
  <c r="L647" i="5" s="1"/>
  <c r="L648" i="5" s="1"/>
  <c r="L649" i="5" s="1"/>
  <c r="L650" i="5" s="1"/>
  <c r="L651" i="5" s="1"/>
  <c r="L652" i="5" s="1"/>
  <c r="L653" i="5" s="1"/>
  <c r="L654" i="5" s="1"/>
  <c r="L655" i="5" s="1"/>
  <c r="L656" i="5" s="1"/>
  <c r="L657" i="5" s="1"/>
  <c r="L658" i="5" s="1"/>
  <c r="L659" i="5" s="1"/>
  <c r="L660" i="5" s="1"/>
  <c r="L661" i="5" s="1"/>
  <c r="L662" i="5" s="1"/>
  <c r="L663" i="5" s="1"/>
  <c r="L664" i="5" s="1"/>
  <c r="L665" i="5" s="1"/>
  <c r="L666" i="5" s="1"/>
  <c r="L667" i="5" s="1"/>
  <c r="L668" i="5" s="1"/>
  <c r="L669" i="5" s="1"/>
  <c r="L670" i="5" s="1"/>
  <c r="L671" i="5" s="1"/>
  <c r="L672" i="5" s="1"/>
  <c r="L673" i="5" s="1"/>
  <c r="L674" i="5" s="1"/>
  <c r="L675" i="5" s="1"/>
  <c r="L676" i="5" s="1"/>
  <c r="L677" i="5" s="1"/>
  <c r="L678" i="5" s="1"/>
  <c r="L679" i="5" s="1"/>
  <c r="L680" i="5" s="1"/>
  <c r="L681" i="5" s="1"/>
  <c r="L682" i="5" s="1"/>
  <c r="L683" i="5" s="1"/>
  <c r="L684" i="5" s="1"/>
  <c r="L685" i="5" s="1"/>
  <c r="L686" i="5" s="1"/>
  <c r="L687" i="5" s="1"/>
  <c r="L688" i="5" s="1"/>
  <c r="L689" i="5" s="1"/>
  <c r="L690" i="5" s="1"/>
  <c r="L691" i="5" s="1"/>
  <c r="L692" i="5" s="1"/>
  <c r="L693" i="5" s="1"/>
  <c r="L694" i="5" s="1"/>
  <c r="L695" i="5" s="1"/>
  <c r="L696" i="5" s="1"/>
  <c r="L697" i="5" s="1"/>
  <c r="L698" i="5" s="1"/>
  <c r="L699" i="5" s="1"/>
  <c r="L700" i="5" s="1"/>
  <c r="L701" i="5" s="1"/>
  <c r="L702" i="5" s="1"/>
  <c r="L703" i="5" s="1"/>
  <c r="L704" i="5" s="1"/>
  <c r="L705" i="5" s="1"/>
  <c r="L706" i="5" s="1"/>
  <c r="L707" i="5" s="1"/>
  <c r="L708" i="5" s="1"/>
  <c r="L709" i="5" s="1"/>
  <c r="L710" i="5" s="1"/>
  <c r="L711" i="5" s="1"/>
  <c r="L712" i="5" s="1"/>
  <c r="L713" i="5" s="1"/>
  <c r="L714" i="5" s="1"/>
  <c r="L715" i="5" s="1"/>
  <c r="L716" i="5" s="1"/>
  <c r="L717" i="5" s="1"/>
  <c r="L718" i="5" s="1"/>
  <c r="L719" i="5" s="1"/>
  <c r="L720" i="5" s="1"/>
  <c r="L721" i="5" s="1"/>
  <c r="L722" i="5" s="1"/>
  <c r="L723" i="5" s="1"/>
  <c r="L724" i="5" s="1"/>
  <c r="L725" i="5" s="1"/>
  <c r="L726" i="5" s="1"/>
  <c r="L727" i="5" s="1"/>
  <c r="L728" i="5" s="1"/>
  <c r="L729" i="5" s="1"/>
  <c r="L730" i="5" s="1"/>
  <c r="L731" i="5" s="1"/>
  <c r="L732" i="5" s="1"/>
  <c r="L733" i="5" s="1"/>
  <c r="L734" i="5" s="1"/>
  <c r="L735" i="5" s="1"/>
  <c r="L736" i="5" s="1"/>
  <c r="L737" i="5" s="1"/>
  <c r="L738" i="5" s="1"/>
  <c r="L739" i="5" s="1"/>
  <c r="L740" i="5" s="1"/>
  <c r="L741" i="5" s="1"/>
  <c r="L742" i="5" s="1"/>
  <c r="L743" i="5" s="1"/>
  <c r="L744" i="5" s="1"/>
  <c r="L745" i="5" s="1"/>
  <c r="L746" i="5" s="1"/>
  <c r="L747" i="5" s="1"/>
  <c r="L748" i="5" s="1"/>
  <c r="L749" i="5" s="1"/>
  <c r="L750" i="5" s="1"/>
  <c r="L751" i="5" s="1"/>
  <c r="L752" i="5" s="1"/>
  <c r="L753" i="5" s="1"/>
  <c r="L754" i="5" s="1"/>
  <c r="L755" i="5" s="1"/>
  <c r="L756" i="5" s="1"/>
  <c r="L757" i="5" s="1"/>
  <c r="L758" i="5" s="1"/>
  <c r="L759" i="5" s="1"/>
  <c r="L760" i="5" s="1"/>
  <c r="L761" i="5" s="1"/>
  <c r="L762" i="5" s="1"/>
  <c r="L763" i="5" s="1"/>
  <c r="L764" i="5" s="1"/>
  <c r="L765" i="5" s="1"/>
  <c r="L766" i="5" s="1"/>
  <c r="L767" i="5" s="1"/>
  <c r="L768" i="5" s="1"/>
  <c r="L769" i="5" s="1"/>
  <c r="L770" i="5" s="1"/>
  <c r="L771" i="5" s="1"/>
  <c r="L772" i="5" s="1"/>
  <c r="L773" i="5" s="1"/>
  <c r="L774" i="5" s="1"/>
  <c r="L775" i="5" s="1"/>
  <c r="L776" i="5" s="1"/>
  <c r="L777" i="5" s="1"/>
  <c r="L778" i="5" s="1"/>
  <c r="L779" i="5" s="1"/>
  <c r="L780" i="5" s="1"/>
  <c r="L781" i="5" s="1"/>
  <c r="L782" i="5" s="1"/>
  <c r="L783" i="5" s="1"/>
  <c r="L784" i="5" s="1"/>
  <c r="L785" i="5" s="1"/>
  <c r="L786" i="5" s="1"/>
  <c r="L787" i="5" s="1"/>
  <c r="L788" i="5" s="1"/>
  <c r="L789" i="5" s="1"/>
  <c r="L790" i="5" s="1"/>
  <c r="L791" i="5" s="1"/>
  <c r="L792" i="5" s="1"/>
  <c r="L793" i="5" s="1"/>
  <c r="L794" i="5" s="1"/>
  <c r="L795" i="5" s="1"/>
  <c r="L796" i="5" s="1"/>
  <c r="L797" i="5" s="1"/>
  <c r="L798" i="5" s="1"/>
  <c r="L799" i="5" s="1"/>
  <c r="L800" i="5" s="1"/>
  <c r="L801" i="5" s="1"/>
  <c r="L802" i="5" s="1"/>
  <c r="L803" i="5" s="1"/>
  <c r="L804" i="5" s="1"/>
  <c r="L805" i="5" s="1"/>
  <c r="L806" i="5" s="1"/>
  <c r="L807" i="5" s="1"/>
  <c r="L808" i="5" s="1"/>
  <c r="L809" i="5" s="1"/>
  <c r="L810" i="5" s="1"/>
  <c r="L811" i="5" s="1"/>
  <c r="L812" i="5" s="1"/>
  <c r="L813" i="5" s="1"/>
  <c r="L814" i="5" s="1"/>
  <c r="L815" i="5" s="1"/>
  <c r="L816" i="5" s="1"/>
  <c r="L817" i="5" s="1"/>
  <c r="L818" i="5" s="1"/>
  <c r="L819" i="5" s="1"/>
  <c r="L820" i="5" s="1"/>
  <c r="L821" i="5" s="1"/>
  <c r="L822" i="5" s="1"/>
  <c r="L823" i="5" s="1"/>
  <c r="L824" i="5" s="1"/>
  <c r="L825" i="5" s="1"/>
  <c r="L826" i="5" s="1"/>
  <c r="L827" i="5" s="1"/>
  <c r="L828" i="5" s="1"/>
  <c r="L829" i="5" s="1"/>
  <c r="L830" i="5" s="1"/>
  <c r="L831" i="5" s="1"/>
  <c r="L832" i="5" s="1"/>
  <c r="L833" i="5" s="1"/>
  <c r="L834" i="5" s="1"/>
  <c r="L835" i="5" s="1"/>
  <c r="L836" i="5" s="1"/>
  <c r="L837" i="5" s="1"/>
  <c r="L838" i="5" s="1"/>
  <c r="L839" i="5" s="1"/>
  <c r="L840" i="5" s="1"/>
  <c r="L841" i="5" s="1"/>
  <c r="L842" i="5" s="1"/>
  <c r="L843" i="5" s="1"/>
  <c r="L844" i="5" s="1"/>
  <c r="L845" i="5" s="1"/>
  <c r="L846" i="5" s="1"/>
  <c r="L847" i="5" s="1"/>
  <c r="L848" i="5" s="1"/>
  <c r="L849" i="5" s="1"/>
  <c r="L850" i="5" s="1"/>
  <c r="L851" i="5" s="1"/>
  <c r="L852" i="5" s="1"/>
  <c r="L853" i="5" s="1"/>
  <c r="L854" i="5" s="1"/>
  <c r="L855" i="5" s="1"/>
  <c r="L856" i="5" s="1"/>
  <c r="L857" i="5" s="1"/>
  <c r="L858" i="5" s="1"/>
  <c r="L859" i="5" s="1"/>
  <c r="L860" i="5" s="1"/>
  <c r="L861" i="5" s="1"/>
  <c r="L862" i="5" s="1"/>
  <c r="L863" i="5" s="1"/>
  <c r="L864" i="5" s="1"/>
  <c r="L865" i="5" s="1"/>
  <c r="L866" i="5" s="1"/>
  <c r="L867" i="5" s="1"/>
  <c r="L868" i="5" s="1"/>
  <c r="L869" i="5" s="1"/>
  <c r="L870" i="5" s="1"/>
  <c r="L871" i="5" s="1"/>
  <c r="L872" i="5" s="1"/>
  <c r="L873" i="5" s="1"/>
  <c r="L874" i="5" s="1"/>
  <c r="L875" i="5" s="1"/>
  <c r="L876" i="5" s="1"/>
  <c r="L877" i="5" s="1"/>
  <c r="L878" i="5" s="1"/>
  <c r="L879" i="5" s="1"/>
  <c r="L880" i="5" s="1"/>
  <c r="L881" i="5" s="1"/>
  <c r="L882" i="5" s="1"/>
  <c r="L883" i="5" s="1"/>
  <c r="L884" i="5" s="1"/>
  <c r="L885" i="5" s="1"/>
  <c r="L886" i="5" s="1"/>
  <c r="L887" i="5" s="1"/>
  <c r="L888" i="5" s="1"/>
  <c r="L889" i="5" s="1"/>
  <c r="L890" i="5" s="1"/>
  <c r="L891" i="5" s="1"/>
  <c r="L892" i="5" s="1"/>
  <c r="L893" i="5" s="1"/>
  <c r="L894" i="5" s="1"/>
  <c r="L895" i="5" s="1"/>
  <c r="L896" i="5" s="1"/>
  <c r="L897" i="5" s="1"/>
  <c r="L898" i="5" s="1"/>
  <c r="L899" i="5" s="1"/>
  <c r="L900" i="5" s="1"/>
  <c r="L901" i="5" s="1"/>
  <c r="L902" i="5" s="1"/>
  <c r="L903" i="5" s="1"/>
  <c r="L904" i="5" s="1"/>
  <c r="L905" i="5" s="1"/>
  <c r="L906" i="5" s="1"/>
  <c r="L907" i="5" s="1"/>
  <c r="L908" i="5" s="1"/>
  <c r="L909" i="5" s="1"/>
  <c r="L910" i="5" s="1"/>
  <c r="L911" i="5" s="1"/>
  <c r="L912" i="5" s="1"/>
  <c r="L913" i="5" s="1"/>
  <c r="L914" i="5" s="1"/>
  <c r="L915" i="5" s="1"/>
  <c r="L916" i="5" s="1"/>
  <c r="L917" i="5" s="1"/>
  <c r="L918" i="5" s="1"/>
  <c r="L919" i="5" s="1"/>
  <c r="L920" i="5" s="1"/>
  <c r="L921" i="5" s="1"/>
  <c r="L922" i="5" s="1"/>
  <c r="L923" i="5" s="1"/>
  <c r="L924" i="5" s="1"/>
  <c r="L925" i="5" s="1"/>
  <c r="L926" i="5" s="1"/>
  <c r="L927" i="5" s="1"/>
  <c r="L928" i="5" s="1"/>
  <c r="L929" i="5" s="1"/>
  <c r="L930" i="5" s="1"/>
  <c r="L931" i="5" s="1"/>
  <c r="L932" i="5" s="1"/>
  <c r="L933" i="5" s="1"/>
  <c r="L934" i="5" s="1"/>
  <c r="L935" i="5" s="1"/>
  <c r="L936" i="5" s="1"/>
  <c r="L937" i="5" s="1"/>
  <c r="L938" i="5" s="1"/>
  <c r="L939" i="5" s="1"/>
  <c r="L940" i="5" s="1"/>
  <c r="L941" i="5" s="1"/>
  <c r="L942" i="5" s="1"/>
  <c r="L943" i="5" s="1"/>
  <c r="L944" i="5" s="1"/>
  <c r="L945" i="5" s="1"/>
  <c r="L946" i="5" s="1"/>
  <c r="L947" i="5" s="1"/>
  <c r="L948" i="5" s="1"/>
  <c r="L949" i="5" s="1"/>
  <c r="L950" i="5" s="1"/>
  <c r="L951" i="5" s="1"/>
  <c r="L952" i="5" s="1"/>
  <c r="L953" i="5" s="1"/>
  <c r="L954" i="5" s="1"/>
  <c r="L955" i="5" s="1"/>
  <c r="L956" i="5" s="1"/>
  <c r="L957" i="5" s="1"/>
  <c r="L958" i="5" s="1"/>
  <c r="L959" i="5" s="1"/>
  <c r="L960" i="5" s="1"/>
  <c r="L961" i="5" s="1"/>
  <c r="L962" i="5" s="1"/>
  <c r="L963" i="5" s="1"/>
  <c r="L964" i="5" s="1"/>
  <c r="L965" i="5" s="1"/>
  <c r="L966" i="5" s="1"/>
  <c r="L967" i="5" s="1"/>
  <c r="L968" i="5" s="1"/>
  <c r="L969" i="5" s="1"/>
  <c r="L970" i="5" s="1"/>
  <c r="L971" i="5" s="1"/>
  <c r="L972" i="5" s="1"/>
  <c r="L973" i="5" s="1"/>
  <c r="L974" i="5" s="1"/>
  <c r="L975" i="5" s="1"/>
  <c r="L976" i="5" s="1"/>
  <c r="L977" i="5" s="1"/>
  <c r="L978" i="5" s="1"/>
  <c r="L979" i="5" s="1"/>
  <c r="L980" i="5" s="1"/>
  <c r="L981" i="5" s="1"/>
  <c r="L982" i="5" s="1"/>
  <c r="L983" i="5" s="1"/>
  <c r="L984" i="5" s="1"/>
  <c r="L985" i="5" s="1"/>
  <c r="L986" i="5" s="1"/>
  <c r="L987" i="5" s="1"/>
  <c r="L988" i="5" s="1"/>
  <c r="L989" i="5" s="1"/>
  <c r="L990" i="5" s="1"/>
  <c r="L991" i="5" s="1"/>
  <c r="L992" i="5" s="1"/>
  <c r="L993" i="5" s="1"/>
  <c r="L994" i="5" s="1"/>
  <c r="L995" i="5" s="1"/>
  <c r="L996" i="5" s="1"/>
  <c r="L997" i="5" s="1"/>
  <c r="L998" i="5" s="1"/>
  <c r="L999" i="5" s="1"/>
  <c r="L1000" i="5" s="1"/>
  <c r="L1001" i="5" s="1"/>
  <c r="L1002" i="5" s="1"/>
  <c r="H4" i="5"/>
  <c r="H5" i="5" s="1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H24" i="5" s="1"/>
  <c r="H25" i="5" s="1"/>
  <c r="H26" i="5" s="1"/>
  <c r="H27" i="5" s="1"/>
  <c r="H28" i="5" s="1"/>
  <c r="H29" i="5" s="1"/>
  <c r="H30" i="5" s="1"/>
  <c r="H31" i="5" s="1"/>
  <c r="H32" i="5" s="1"/>
  <c r="H33" i="5" s="1"/>
  <c r="H34" i="5" s="1"/>
  <c r="H35" i="5" s="1"/>
  <c r="H36" i="5" s="1"/>
  <c r="H37" i="5" s="1"/>
  <c r="H38" i="5" s="1"/>
  <c r="H39" i="5" s="1"/>
  <c r="H40" i="5" s="1"/>
  <c r="H41" i="5" s="1"/>
  <c r="H42" i="5" s="1"/>
  <c r="H43" i="5" s="1"/>
  <c r="H44" i="5" s="1"/>
  <c r="H45" i="5" s="1"/>
  <c r="H46" i="5" s="1"/>
  <c r="H47" i="5" s="1"/>
  <c r="H48" i="5" s="1"/>
  <c r="H49" i="5" s="1"/>
  <c r="H50" i="5" s="1"/>
  <c r="H51" i="5" s="1"/>
  <c r="H52" i="5" s="1"/>
  <c r="H53" i="5" s="1"/>
  <c r="H54" i="5" s="1"/>
  <c r="H55" i="5" s="1"/>
  <c r="H56" i="5" s="1"/>
  <c r="H57" i="5" s="1"/>
  <c r="H58" i="5" s="1"/>
  <c r="H59" i="5" s="1"/>
  <c r="H60" i="5" s="1"/>
  <c r="H61" i="5" s="1"/>
  <c r="H62" i="5" s="1"/>
  <c r="H63" i="5" s="1"/>
  <c r="H64" i="5" s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H75" i="5" s="1"/>
  <c r="H76" i="5" s="1"/>
  <c r="H77" i="5" s="1"/>
  <c r="H78" i="5" s="1"/>
  <c r="H79" i="5" s="1"/>
  <c r="H80" i="5" s="1"/>
  <c r="H81" i="5" s="1"/>
  <c r="H82" i="5" s="1"/>
  <c r="H83" i="5" s="1"/>
  <c r="H84" i="5" s="1"/>
  <c r="H85" i="5" s="1"/>
  <c r="H86" i="5" s="1"/>
  <c r="H87" i="5" s="1"/>
  <c r="H88" i="5" s="1"/>
  <c r="H89" i="5" s="1"/>
  <c r="H90" i="5" s="1"/>
  <c r="H91" i="5" s="1"/>
  <c r="H92" i="5" s="1"/>
  <c r="H93" i="5" s="1"/>
  <c r="H94" i="5" s="1"/>
  <c r="H95" i="5" s="1"/>
  <c r="H96" i="5" s="1"/>
  <c r="H97" i="5" s="1"/>
  <c r="H98" i="5" s="1"/>
  <c r="H99" i="5" s="1"/>
  <c r="H100" i="5" s="1"/>
  <c r="H101" i="5" s="1"/>
  <c r="H102" i="5" s="1"/>
  <c r="H103" i="5" s="1"/>
  <c r="H104" i="5" s="1"/>
  <c r="H105" i="5" s="1"/>
  <c r="H106" i="5" s="1"/>
  <c r="H107" i="5" s="1"/>
  <c r="H108" i="5" s="1"/>
  <c r="H109" i="5" s="1"/>
  <c r="H110" i="5" s="1"/>
  <c r="H111" i="5" s="1"/>
  <c r="H112" i="5" s="1"/>
  <c r="H113" i="5" s="1"/>
  <c r="H114" i="5" s="1"/>
  <c r="H115" i="5" s="1"/>
  <c r="H116" i="5" s="1"/>
  <c r="H117" i="5" s="1"/>
  <c r="H118" i="5" s="1"/>
  <c r="H119" i="5" s="1"/>
  <c r="H120" i="5" s="1"/>
  <c r="H121" i="5" s="1"/>
  <c r="H122" i="5" s="1"/>
  <c r="H123" i="5" s="1"/>
  <c r="H124" i="5" s="1"/>
  <c r="H125" i="5" s="1"/>
  <c r="H126" i="5" s="1"/>
  <c r="H127" i="5" s="1"/>
  <c r="H128" i="5" s="1"/>
  <c r="H129" i="5" s="1"/>
  <c r="H130" i="5" s="1"/>
  <c r="H131" i="5" s="1"/>
  <c r="H132" i="5" s="1"/>
  <c r="H133" i="5" s="1"/>
  <c r="H134" i="5" s="1"/>
  <c r="H135" i="5" s="1"/>
  <c r="H136" i="5" s="1"/>
  <c r="H137" i="5" s="1"/>
  <c r="H138" i="5" s="1"/>
  <c r="H139" i="5" s="1"/>
  <c r="H140" i="5" s="1"/>
  <c r="H141" i="5" s="1"/>
  <c r="H142" i="5" s="1"/>
  <c r="H143" i="5" s="1"/>
  <c r="H144" i="5" s="1"/>
  <c r="H145" i="5" s="1"/>
  <c r="H146" i="5" s="1"/>
  <c r="H147" i="5" s="1"/>
  <c r="H148" i="5" s="1"/>
  <c r="H149" i="5" s="1"/>
  <c r="H150" i="5" s="1"/>
  <c r="H151" i="5" s="1"/>
  <c r="H152" i="5" s="1"/>
  <c r="H153" i="5" s="1"/>
  <c r="H154" i="5" s="1"/>
  <c r="H155" i="5" s="1"/>
  <c r="H156" i="5" s="1"/>
  <c r="H157" i="5" s="1"/>
  <c r="H158" i="5" s="1"/>
  <c r="H159" i="5" s="1"/>
  <c r="H160" i="5" s="1"/>
  <c r="H161" i="5" s="1"/>
  <c r="H162" i="5" s="1"/>
  <c r="H163" i="5" s="1"/>
  <c r="H164" i="5" s="1"/>
  <c r="H165" i="5" s="1"/>
  <c r="H166" i="5" s="1"/>
  <c r="H167" i="5" s="1"/>
  <c r="H168" i="5" s="1"/>
  <c r="H169" i="5" s="1"/>
  <c r="H170" i="5" s="1"/>
  <c r="H171" i="5" s="1"/>
  <c r="H172" i="5" s="1"/>
  <c r="H173" i="5" s="1"/>
  <c r="H174" i="5" s="1"/>
  <c r="H175" i="5" s="1"/>
  <c r="H176" i="5" s="1"/>
  <c r="H177" i="5" s="1"/>
  <c r="H178" i="5" s="1"/>
  <c r="H179" i="5" s="1"/>
  <c r="H180" i="5" s="1"/>
  <c r="H181" i="5" s="1"/>
  <c r="H182" i="5" s="1"/>
  <c r="H183" i="5" s="1"/>
  <c r="H184" i="5" s="1"/>
  <c r="H185" i="5" s="1"/>
  <c r="H186" i="5" s="1"/>
  <c r="H187" i="5" s="1"/>
  <c r="H188" i="5" s="1"/>
  <c r="H189" i="5" s="1"/>
  <c r="H190" i="5" s="1"/>
  <c r="H191" i="5" s="1"/>
  <c r="H192" i="5" s="1"/>
  <c r="H193" i="5" s="1"/>
  <c r="H194" i="5" s="1"/>
  <c r="H195" i="5" s="1"/>
  <c r="H196" i="5" s="1"/>
  <c r="H197" i="5" s="1"/>
  <c r="H198" i="5" s="1"/>
  <c r="H199" i="5" s="1"/>
  <c r="H200" i="5" s="1"/>
  <c r="H201" i="5" s="1"/>
  <c r="H202" i="5" s="1"/>
  <c r="H203" i="5" s="1"/>
  <c r="H204" i="5" s="1"/>
  <c r="H205" i="5" s="1"/>
  <c r="H206" i="5" s="1"/>
  <c r="H207" i="5" s="1"/>
  <c r="H208" i="5" s="1"/>
  <c r="H209" i="5" s="1"/>
  <c r="H210" i="5" s="1"/>
  <c r="H211" i="5" s="1"/>
  <c r="H212" i="5" s="1"/>
  <c r="H213" i="5" s="1"/>
  <c r="H214" i="5" s="1"/>
  <c r="H215" i="5" s="1"/>
  <c r="H216" i="5" s="1"/>
  <c r="H217" i="5" s="1"/>
  <c r="H218" i="5" s="1"/>
  <c r="H219" i="5" s="1"/>
  <c r="H220" i="5" s="1"/>
  <c r="H221" i="5" s="1"/>
  <c r="H222" i="5" s="1"/>
  <c r="H223" i="5" s="1"/>
  <c r="H224" i="5" s="1"/>
  <c r="H225" i="5" s="1"/>
  <c r="H226" i="5" s="1"/>
  <c r="H227" i="5" s="1"/>
  <c r="H228" i="5" s="1"/>
  <c r="H229" i="5" s="1"/>
  <c r="H230" i="5" s="1"/>
  <c r="H231" i="5" s="1"/>
  <c r="H232" i="5" s="1"/>
  <c r="H233" i="5" s="1"/>
  <c r="H234" i="5" s="1"/>
  <c r="H235" i="5" s="1"/>
  <c r="H236" i="5" s="1"/>
  <c r="H237" i="5" s="1"/>
  <c r="H238" i="5" s="1"/>
  <c r="H239" i="5" s="1"/>
  <c r="H240" i="5" s="1"/>
  <c r="H241" i="5" s="1"/>
  <c r="H242" i="5" s="1"/>
  <c r="H243" i="5" s="1"/>
  <c r="H244" i="5" s="1"/>
  <c r="H245" i="5" s="1"/>
  <c r="H246" i="5" s="1"/>
  <c r="H247" i="5" s="1"/>
  <c r="H248" i="5" s="1"/>
  <c r="H249" i="5" s="1"/>
  <c r="H250" i="5" s="1"/>
  <c r="H251" i="5" s="1"/>
  <c r="H252" i="5" s="1"/>
  <c r="H253" i="5" s="1"/>
  <c r="H254" i="5" s="1"/>
  <c r="H255" i="5" s="1"/>
  <c r="H256" i="5" s="1"/>
  <c r="H257" i="5" s="1"/>
  <c r="H258" i="5" s="1"/>
  <c r="H259" i="5" s="1"/>
  <c r="H260" i="5" s="1"/>
  <c r="H261" i="5" s="1"/>
  <c r="H262" i="5" s="1"/>
  <c r="H263" i="5" s="1"/>
  <c r="H264" i="5" s="1"/>
  <c r="H265" i="5" s="1"/>
  <c r="H266" i="5" s="1"/>
  <c r="H267" i="5" s="1"/>
  <c r="H268" i="5" s="1"/>
  <c r="H269" i="5" s="1"/>
  <c r="H270" i="5" s="1"/>
  <c r="H271" i="5" s="1"/>
  <c r="H272" i="5" s="1"/>
  <c r="H273" i="5" s="1"/>
  <c r="H274" i="5" s="1"/>
  <c r="H275" i="5" s="1"/>
  <c r="H276" i="5" s="1"/>
  <c r="H277" i="5" s="1"/>
  <c r="H278" i="5" s="1"/>
  <c r="H279" i="5" s="1"/>
  <c r="H280" i="5" s="1"/>
  <c r="H281" i="5" s="1"/>
  <c r="H282" i="5" s="1"/>
  <c r="H283" i="5" s="1"/>
  <c r="H284" i="5" s="1"/>
  <c r="H285" i="5" s="1"/>
  <c r="H286" i="5" s="1"/>
  <c r="H287" i="5" s="1"/>
  <c r="H288" i="5" s="1"/>
  <c r="H289" i="5" s="1"/>
  <c r="H290" i="5" s="1"/>
  <c r="H291" i="5" s="1"/>
  <c r="H292" i="5" s="1"/>
  <c r="H293" i="5" s="1"/>
  <c r="H294" i="5" s="1"/>
  <c r="H295" i="5" s="1"/>
  <c r="H296" i="5" s="1"/>
  <c r="H297" i="5" s="1"/>
  <c r="H298" i="5" s="1"/>
  <c r="H299" i="5" s="1"/>
  <c r="H300" i="5" s="1"/>
  <c r="H301" i="5" s="1"/>
  <c r="H302" i="5" s="1"/>
  <c r="H303" i="5" s="1"/>
  <c r="H304" i="5" s="1"/>
  <c r="H305" i="5" s="1"/>
  <c r="H306" i="5" s="1"/>
  <c r="H307" i="5" s="1"/>
  <c r="H308" i="5" s="1"/>
  <c r="H309" i="5" s="1"/>
  <c r="H310" i="5" s="1"/>
  <c r="H311" i="5" s="1"/>
  <c r="H312" i="5" s="1"/>
  <c r="H313" i="5" s="1"/>
  <c r="H314" i="5" s="1"/>
  <c r="H315" i="5" s="1"/>
  <c r="H316" i="5" s="1"/>
  <c r="H317" i="5" s="1"/>
  <c r="H318" i="5" s="1"/>
  <c r="H319" i="5" s="1"/>
  <c r="H320" i="5" s="1"/>
  <c r="H321" i="5" s="1"/>
  <c r="H322" i="5" s="1"/>
  <c r="H323" i="5" s="1"/>
  <c r="H324" i="5" s="1"/>
  <c r="H325" i="5" s="1"/>
  <c r="H326" i="5" s="1"/>
  <c r="H327" i="5" s="1"/>
  <c r="H328" i="5" s="1"/>
  <c r="H329" i="5" s="1"/>
  <c r="H330" i="5" s="1"/>
  <c r="H331" i="5" s="1"/>
  <c r="H332" i="5" s="1"/>
  <c r="H333" i="5" s="1"/>
  <c r="H334" i="5" s="1"/>
  <c r="H335" i="5" s="1"/>
  <c r="H336" i="5" s="1"/>
  <c r="H337" i="5" s="1"/>
  <c r="H338" i="5" s="1"/>
  <c r="H339" i="5" s="1"/>
  <c r="H340" i="5" s="1"/>
  <c r="H341" i="5" s="1"/>
  <c r="H342" i="5" s="1"/>
  <c r="H343" i="5" s="1"/>
  <c r="H344" i="5" s="1"/>
  <c r="H345" i="5" s="1"/>
  <c r="H346" i="5" s="1"/>
  <c r="H347" i="5" s="1"/>
  <c r="H348" i="5" s="1"/>
  <c r="H349" i="5" s="1"/>
  <c r="H350" i="5" s="1"/>
  <c r="H351" i="5" s="1"/>
  <c r="H352" i="5" s="1"/>
  <c r="H353" i="5" s="1"/>
  <c r="H354" i="5" s="1"/>
  <c r="H355" i="5" s="1"/>
  <c r="H356" i="5" s="1"/>
  <c r="H357" i="5" s="1"/>
  <c r="H358" i="5" s="1"/>
  <c r="H359" i="5" s="1"/>
  <c r="H360" i="5" s="1"/>
  <c r="H361" i="5" s="1"/>
  <c r="H362" i="5" s="1"/>
  <c r="H363" i="5" s="1"/>
  <c r="H364" i="5" s="1"/>
  <c r="H365" i="5" s="1"/>
  <c r="H366" i="5" s="1"/>
  <c r="H367" i="5" s="1"/>
  <c r="H368" i="5" s="1"/>
  <c r="H369" i="5" s="1"/>
  <c r="H370" i="5" s="1"/>
  <c r="H371" i="5" s="1"/>
  <c r="H372" i="5" s="1"/>
  <c r="H373" i="5" s="1"/>
  <c r="H374" i="5" s="1"/>
  <c r="H375" i="5" s="1"/>
  <c r="H376" i="5" s="1"/>
  <c r="H377" i="5" s="1"/>
  <c r="H378" i="5" s="1"/>
  <c r="H379" i="5" s="1"/>
  <c r="H380" i="5" s="1"/>
  <c r="H381" i="5" s="1"/>
  <c r="H382" i="5" s="1"/>
  <c r="H383" i="5" s="1"/>
  <c r="H384" i="5" s="1"/>
  <c r="H385" i="5" s="1"/>
  <c r="H386" i="5" s="1"/>
  <c r="H387" i="5" s="1"/>
  <c r="H388" i="5" s="1"/>
  <c r="H389" i="5" s="1"/>
  <c r="H390" i="5" s="1"/>
  <c r="H391" i="5" s="1"/>
  <c r="H392" i="5" s="1"/>
  <c r="H393" i="5" s="1"/>
  <c r="H394" i="5" s="1"/>
  <c r="H395" i="5" s="1"/>
  <c r="H396" i="5" s="1"/>
  <c r="H397" i="5" s="1"/>
  <c r="H398" i="5" s="1"/>
  <c r="H399" i="5" s="1"/>
  <c r="H400" i="5" s="1"/>
  <c r="H401" i="5" s="1"/>
  <c r="H402" i="5" s="1"/>
  <c r="H403" i="5" s="1"/>
  <c r="H404" i="5" s="1"/>
  <c r="H405" i="5" s="1"/>
  <c r="H406" i="5" s="1"/>
  <c r="H407" i="5" s="1"/>
  <c r="H408" i="5" s="1"/>
  <c r="H409" i="5" s="1"/>
  <c r="H410" i="5" s="1"/>
  <c r="H411" i="5" s="1"/>
  <c r="H412" i="5" s="1"/>
  <c r="H413" i="5" s="1"/>
  <c r="H414" i="5" s="1"/>
  <c r="H415" i="5" s="1"/>
  <c r="H416" i="5" s="1"/>
  <c r="H417" i="5" s="1"/>
  <c r="H418" i="5" s="1"/>
  <c r="H419" i="5" s="1"/>
  <c r="H420" i="5" s="1"/>
  <c r="H421" i="5" s="1"/>
  <c r="H422" i="5" s="1"/>
  <c r="H423" i="5" s="1"/>
  <c r="H424" i="5" s="1"/>
  <c r="H425" i="5" s="1"/>
  <c r="H426" i="5" s="1"/>
  <c r="H427" i="5" s="1"/>
  <c r="H428" i="5" s="1"/>
  <c r="H429" i="5" s="1"/>
  <c r="H430" i="5" s="1"/>
  <c r="H431" i="5" s="1"/>
  <c r="H432" i="5" s="1"/>
  <c r="H433" i="5" s="1"/>
  <c r="H434" i="5" s="1"/>
  <c r="H435" i="5" s="1"/>
  <c r="H436" i="5" s="1"/>
  <c r="H437" i="5" s="1"/>
  <c r="H438" i="5" s="1"/>
  <c r="H439" i="5" s="1"/>
  <c r="H440" i="5" s="1"/>
  <c r="H441" i="5" s="1"/>
  <c r="H442" i="5" s="1"/>
  <c r="H443" i="5" s="1"/>
  <c r="H444" i="5" s="1"/>
  <c r="H445" i="5" s="1"/>
  <c r="H446" i="5" s="1"/>
  <c r="H447" i="5" s="1"/>
  <c r="H448" i="5" s="1"/>
  <c r="H449" i="5" s="1"/>
  <c r="H450" i="5" s="1"/>
  <c r="H451" i="5" s="1"/>
  <c r="H452" i="5" s="1"/>
  <c r="H453" i="5" s="1"/>
  <c r="H454" i="5" s="1"/>
  <c r="H455" i="5" s="1"/>
  <c r="H456" i="5" s="1"/>
  <c r="H457" i="5" s="1"/>
  <c r="H458" i="5" s="1"/>
  <c r="H459" i="5" s="1"/>
  <c r="H460" i="5" s="1"/>
  <c r="H461" i="5" s="1"/>
  <c r="H462" i="5" s="1"/>
  <c r="H463" i="5" s="1"/>
  <c r="H464" i="5" s="1"/>
  <c r="H465" i="5" s="1"/>
  <c r="H466" i="5" s="1"/>
  <c r="H467" i="5" s="1"/>
  <c r="H468" i="5" s="1"/>
  <c r="H469" i="5" s="1"/>
  <c r="H470" i="5" s="1"/>
  <c r="H471" i="5" s="1"/>
  <c r="H472" i="5" s="1"/>
  <c r="H473" i="5" s="1"/>
  <c r="H474" i="5" s="1"/>
  <c r="H475" i="5" s="1"/>
  <c r="H476" i="5" s="1"/>
  <c r="H477" i="5" s="1"/>
  <c r="H478" i="5" s="1"/>
  <c r="H479" i="5" s="1"/>
  <c r="H480" i="5" s="1"/>
  <c r="H481" i="5" s="1"/>
  <c r="H482" i="5" s="1"/>
  <c r="H483" i="5" s="1"/>
  <c r="H484" i="5" s="1"/>
  <c r="H485" i="5" s="1"/>
  <c r="H486" i="5" s="1"/>
  <c r="H487" i="5" s="1"/>
  <c r="H488" i="5" s="1"/>
  <c r="H489" i="5" s="1"/>
  <c r="H490" i="5" s="1"/>
  <c r="H491" i="5" s="1"/>
  <c r="H492" i="5" s="1"/>
  <c r="H493" i="5" s="1"/>
  <c r="H494" i="5" s="1"/>
  <c r="H495" i="5" s="1"/>
  <c r="H496" i="5" s="1"/>
  <c r="H497" i="5" s="1"/>
  <c r="H498" i="5" s="1"/>
  <c r="H499" i="5" s="1"/>
  <c r="H500" i="5" s="1"/>
  <c r="H501" i="5" s="1"/>
  <c r="H502" i="5" s="1"/>
  <c r="H503" i="5" s="1"/>
  <c r="H504" i="5" s="1"/>
  <c r="H505" i="5" s="1"/>
  <c r="H506" i="5" s="1"/>
  <c r="H507" i="5" s="1"/>
  <c r="H508" i="5" s="1"/>
  <c r="H509" i="5" s="1"/>
  <c r="H510" i="5" s="1"/>
  <c r="H511" i="5" s="1"/>
  <c r="H512" i="5" s="1"/>
  <c r="H513" i="5" s="1"/>
  <c r="H514" i="5" s="1"/>
  <c r="H515" i="5" s="1"/>
  <c r="H516" i="5" s="1"/>
  <c r="H517" i="5" s="1"/>
  <c r="H518" i="5" s="1"/>
  <c r="H519" i="5" s="1"/>
  <c r="H520" i="5" s="1"/>
  <c r="H521" i="5" s="1"/>
  <c r="H522" i="5" s="1"/>
  <c r="H523" i="5" s="1"/>
  <c r="H524" i="5" s="1"/>
  <c r="H525" i="5" s="1"/>
  <c r="H526" i="5" s="1"/>
  <c r="H527" i="5" s="1"/>
  <c r="H528" i="5" s="1"/>
  <c r="H529" i="5" s="1"/>
  <c r="H530" i="5" s="1"/>
  <c r="H531" i="5" s="1"/>
  <c r="H532" i="5" s="1"/>
  <c r="H533" i="5" s="1"/>
  <c r="H534" i="5" s="1"/>
  <c r="H535" i="5" s="1"/>
  <c r="H536" i="5" s="1"/>
  <c r="H537" i="5" s="1"/>
  <c r="H538" i="5" s="1"/>
  <c r="H539" i="5" s="1"/>
  <c r="H540" i="5" s="1"/>
  <c r="H541" i="5" s="1"/>
  <c r="H542" i="5" s="1"/>
  <c r="H543" i="5" s="1"/>
  <c r="H544" i="5" s="1"/>
  <c r="H545" i="5" s="1"/>
  <c r="H546" i="5" s="1"/>
  <c r="H547" i="5" s="1"/>
  <c r="H548" i="5" s="1"/>
  <c r="H549" i="5" s="1"/>
  <c r="H550" i="5" s="1"/>
  <c r="H551" i="5" s="1"/>
  <c r="H552" i="5" s="1"/>
  <c r="H553" i="5" s="1"/>
  <c r="H554" i="5" s="1"/>
  <c r="H555" i="5" s="1"/>
  <c r="H556" i="5" s="1"/>
  <c r="H557" i="5" s="1"/>
  <c r="H558" i="5" s="1"/>
  <c r="H559" i="5" s="1"/>
  <c r="H560" i="5" s="1"/>
  <c r="H561" i="5" s="1"/>
  <c r="H562" i="5" s="1"/>
  <c r="H563" i="5" s="1"/>
  <c r="H564" i="5" s="1"/>
  <c r="H565" i="5" s="1"/>
  <c r="H566" i="5" s="1"/>
  <c r="H567" i="5" s="1"/>
  <c r="H568" i="5" s="1"/>
  <c r="H569" i="5" s="1"/>
  <c r="H570" i="5" s="1"/>
  <c r="H571" i="5" s="1"/>
  <c r="H572" i="5" s="1"/>
  <c r="H573" i="5" s="1"/>
  <c r="H574" i="5" s="1"/>
  <c r="H575" i="5" s="1"/>
  <c r="H576" i="5" s="1"/>
  <c r="H577" i="5" s="1"/>
  <c r="H578" i="5" s="1"/>
  <c r="H579" i="5" s="1"/>
  <c r="H580" i="5" s="1"/>
  <c r="H581" i="5" s="1"/>
  <c r="H582" i="5" s="1"/>
  <c r="H583" i="5" s="1"/>
  <c r="H584" i="5" s="1"/>
  <c r="H585" i="5" s="1"/>
  <c r="H586" i="5" s="1"/>
  <c r="H587" i="5" s="1"/>
  <c r="H588" i="5" s="1"/>
  <c r="H589" i="5" s="1"/>
  <c r="H590" i="5" s="1"/>
  <c r="H591" i="5" s="1"/>
  <c r="H592" i="5" s="1"/>
  <c r="H593" i="5" s="1"/>
  <c r="H594" i="5" s="1"/>
  <c r="H595" i="5" s="1"/>
  <c r="H596" i="5" s="1"/>
  <c r="H597" i="5" s="1"/>
  <c r="H598" i="5" s="1"/>
  <c r="H599" i="5" s="1"/>
  <c r="H600" i="5" s="1"/>
  <c r="H601" i="5" s="1"/>
  <c r="H602" i="5" s="1"/>
  <c r="H603" i="5" s="1"/>
  <c r="H604" i="5" s="1"/>
  <c r="H605" i="5" s="1"/>
  <c r="H606" i="5" s="1"/>
  <c r="H607" i="5" s="1"/>
  <c r="H608" i="5" s="1"/>
  <c r="H609" i="5" s="1"/>
  <c r="H610" i="5" s="1"/>
  <c r="H611" i="5" s="1"/>
  <c r="H612" i="5" s="1"/>
  <c r="H613" i="5" s="1"/>
  <c r="H614" i="5" s="1"/>
  <c r="H615" i="5" s="1"/>
  <c r="H616" i="5" s="1"/>
  <c r="H617" i="5" s="1"/>
  <c r="H618" i="5" s="1"/>
  <c r="H619" i="5" s="1"/>
  <c r="H620" i="5" s="1"/>
  <c r="H621" i="5" s="1"/>
  <c r="H622" i="5" s="1"/>
  <c r="H623" i="5" s="1"/>
  <c r="H624" i="5" s="1"/>
  <c r="H625" i="5" s="1"/>
  <c r="H626" i="5" s="1"/>
  <c r="H627" i="5" s="1"/>
  <c r="H628" i="5" s="1"/>
  <c r="H629" i="5" s="1"/>
  <c r="H630" i="5" s="1"/>
  <c r="H631" i="5" s="1"/>
  <c r="H632" i="5" s="1"/>
  <c r="H633" i="5" s="1"/>
  <c r="H634" i="5" s="1"/>
  <c r="H635" i="5" s="1"/>
  <c r="H636" i="5" s="1"/>
  <c r="H637" i="5" s="1"/>
  <c r="H638" i="5" s="1"/>
  <c r="H639" i="5" s="1"/>
  <c r="H640" i="5" s="1"/>
  <c r="H641" i="5" s="1"/>
  <c r="H642" i="5" s="1"/>
  <c r="H643" i="5" s="1"/>
  <c r="H644" i="5" s="1"/>
  <c r="H645" i="5" s="1"/>
  <c r="H646" i="5" s="1"/>
  <c r="H647" i="5" s="1"/>
  <c r="H648" i="5" s="1"/>
  <c r="H649" i="5" s="1"/>
  <c r="H650" i="5" s="1"/>
  <c r="H651" i="5" s="1"/>
  <c r="H652" i="5" s="1"/>
  <c r="H653" i="5" s="1"/>
  <c r="H654" i="5" s="1"/>
  <c r="H655" i="5" s="1"/>
  <c r="H656" i="5" s="1"/>
  <c r="H657" i="5" s="1"/>
  <c r="H658" i="5" s="1"/>
  <c r="H659" i="5" s="1"/>
  <c r="H660" i="5" s="1"/>
  <c r="H661" i="5" s="1"/>
  <c r="H662" i="5" s="1"/>
  <c r="H663" i="5" s="1"/>
  <c r="H664" i="5" s="1"/>
  <c r="H665" i="5" s="1"/>
  <c r="H666" i="5" s="1"/>
  <c r="H667" i="5" s="1"/>
  <c r="H668" i="5" s="1"/>
  <c r="H669" i="5" s="1"/>
  <c r="H670" i="5" s="1"/>
  <c r="H671" i="5" s="1"/>
  <c r="H672" i="5" s="1"/>
  <c r="H673" i="5" s="1"/>
  <c r="H674" i="5" s="1"/>
  <c r="H675" i="5" s="1"/>
  <c r="H676" i="5" s="1"/>
  <c r="H677" i="5" s="1"/>
  <c r="H678" i="5" s="1"/>
  <c r="H679" i="5" s="1"/>
  <c r="H680" i="5" s="1"/>
  <c r="H681" i="5" s="1"/>
  <c r="H682" i="5" s="1"/>
  <c r="H683" i="5" s="1"/>
  <c r="H684" i="5" s="1"/>
  <c r="H685" i="5" s="1"/>
  <c r="H686" i="5" s="1"/>
  <c r="H687" i="5" s="1"/>
  <c r="H688" i="5" s="1"/>
  <c r="H689" i="5" s="1"/>
  <c r="H690" i="5" s="1"/>
  <c r="H691" i="5" s="1"/>
  <c r="H692" i="5" s="1"/>
  <c r="H693" i="5" s="1"/>
  <c r="H694" i="5" s="1"/>
  <c r="H695" i="5" s="1"/>
  <c r="H696" i="5" s="1"/>
  <c r="H697" i="5" s="1"/>
  <c r="H698" i="5" s="1"/>
  <c r="H699" i="5" s="1"/>
  <c r="H700" i="5" s="1"/>
  <c r="H701" i="5" s="1"/>
  <c r="H702" i="5" s="1"/>
  <c r="H703" i="5" s="1"/>
  <c r="H704" i="5" s="1"/>
  <c r="H705" i="5" s="1"/>
  <c r="H706" i="5" s="1"/>
  <c r="H707" i="5" s="1"/>
  <c r="H708" i="5" s="1"/>
  <c r="H709" i="5" s="1"/>
  <c r="H710" i="5" s="1"/>
  <c r="H711" i="5" s="1"/>
  <c r="H712" i="5" s="1"/>
  <c r="H713" i="5" s="1"/>
  <c r="H714" i="5" s="1"/>
  <c r="H715" i="5" s="1"/>
  <c r="H716" i="5" s="1"/>
  <c r="H717" i="5" s="1"/>
  <c r="H718" i="5" s="1"/>
  <c r="H719" i="5" s="1"/>
  <c r="H720" i="5" s="1"/>
  <c r="H721" i="5" s="1"/>
  <c r="H722" i="5" s="1"/>
  <c r="H723" i="5" s="1"/>
  <c r="H724" i="5" s="1"/>
  <c r="H725" i="5" s="1"/>
  <c r="H726" i="5" s="1"/>
  <c r="H727" i="5" s="1"/>
  <c r="H728" i="5" s="1"/>
  <c r="H729" i="5" s="1"/>
  <c r="H730" i="5" s="1"/>
  <c r="H731" i="5" s="1"/>
  <c r="H732" i="5" s="1"/>
  <c r="H733" i="5" s="1"/>
  <c r="H734" i="5" s="1"/>
  <c r="H735" i="5" s="1"/>
  <c r="H736" i="5" s="1"/>
  <c r="H737" i="5" s="1"/>
  <c r="H738" i="5" s="1"/>
  <c r="H739" i="5" s="1"/>
  <c r="H740" i="5" s="1"/>
  <c r="H741" i="5" s="1"/>
  <c r="H742" i="5" s="1"/>
  <c r="H743" i="5" s="1"/>
  <c r="H744" i="5" s="1"/>
  <c r="H745" i="5" s="1"/>
  <c r="H746" i="5" s="1"/>
  <c r="H747" i="5" s="1"/>
  <c r="H748" i="5" s="1"/>
  <c r="H749" i="5" s="1"/>
  <c r="H750" i="5" s="1"/>
  <c r="H751" i="5" s="1"/>
  <c r="H752" i="5" s="1"/>
  <c r="H753" i="5" s="1"/>
  <c r="H754" i="5" s="1"/>
  <c r="H755" i="5" s="1"/>
  <c r="H756" i="5" s="1"/>
  <c r="H757" i="5" s="1"/>
  <c r="H758" i="5" s="1"/>
  <c r="H759" i="5" s="1"/>
  <c r="H760" i="5" s="1"/>
  <c r="H761" i="5" s="1"/>
  <c r="H762" i="5" s="1"/>
  <c r="H763" i="5" s="1"/>
  <c r="H764" i="5" s="1"/>
  <c r="H765" i="5" s="1"/>
  <c r="H766" i="5" s="1"/>
  <c r="H767" i="5" s="1"/>
  <c r="H768" i="5" s="1"/>
  <c r="H769" i="5" s="1"/>
  <c r="H770" i="5" s="1"/>
  <c r="H771" i="5" s="1"/>
  <c r="H772" i="5" s="1"/>
  <c r="H773" i="5" s="1"/>
  <c r="H774" i="5" s="1"/>
  <c r="H775" i="5" s="1"/>
  <c r="H776" i="5" s="1"/>
  <c r="H777" i="5" s="1"/>
  <c r="H778" i="5" s="1"/>
  <c r="H779" i="5" s="1"/>
  <c r="H780" i="5" s="1"/>
  <c r="H781" i="5" s="1"/>
  <c r="H782" i="5" s="1"/>
  <c r="H783" i="5" s="1"/>
  <c r="H784" i="5" s="1"/>
  <c r="H785" i="5" s="1"/>
  <c r="H786" i="5" s="1"/>
  <c r="H787" i="5" s="1"/>
  <c r="H788" i="5" s="1"/>
  <c r="H789" i="5" s="1"/>
  <c r="H790" i="5" s="1"/>
  <c r="H791" i="5" s="1"/>
  <c r="H792" i="5" s="1"/>
  <c r="H793" i="5" s="1"/>
  <c r="H794" i="5" s="1"/>
  <c r="H795" i="5" s="1"/>
  <c r="H796" i="5" s="1"/>
  <c r="H797" i="5" s="1"/>
  <c r="H798" i="5" s="1"/>
  <c r="H799" i="5" s="1"/>
  <c r="H800" i="5" s="1"/>
  <c r="H801" i="5" s="1"/>
  <c r="H802" i="5" s="1"/>
  <c r="H803" i="5" s="1"/>
  <c r="H804" i="5" s="1"/>
  <c r="H805" i="5" s="1"/>
  <c r="H806" i="5" s="1"/>
  <c r="H807" i="5" s="1"/>
  <c r="H808" i="5" s="1"/>
  <c r="H809" i="5" s="1"/>
  <c r="H810" i="5" s="1"/>
  <c r="H811" i="5" s="1"/>
  <c r="H812" i="5" s="1"/>
  <c r="H813" i="5" s="1"/>
  <c r="H814" i="5" s="1"/>
  <c r="H815" i="5" s="1"/>
  <c r="H816" i="5" s="1"/>
  <c r="H817" i="5" s="1"/>
  <c r="H818" i="5" s="1"/>
  <c r="H819" i="5" s="1"/>
  <c r="H820" i="5" s="1"/>
  <c r="H821" i="5" s="1"/>
  <c r="H822" i="5" s="1"/>
  <c r="H823" i="5" s="1"/>
  <c r="H824" i="5" s="1"/>
  <c r="H825" i="5" s="1"/>
  <c r="H826" i="5" s="1"/>
  <c r="H827" i="5" s="1"/>
  <c r="H828" i="5" s="1"/>
  <c r="H829" i="5" s="1"/>
  <c r="H830" i="5" s="1"/>
  <c r="H831" i="5" s="1"/>
  <c r="H832" i="5" s="1"/>
  <c r="H833" i="5" s="1"/>
  <c r="H834" i="5" s="1"/>
  <c r="H835" i="5" s="1"/>
  <c r="H836" i="5" s="1"/>
  <c r="H837" i="5" s="1"/>
  <c r="H838" i="5" s="1"/>
  <c r="H839" i="5" s="1"/>
  <c r="H840" i="5" s="1"/>
  <c r="H841" i="5" s="1"/>
  <c r="H842" i="5" s="1"/>
  <c r="H843" i="5" s="1"/>
  <c r="H844" i="5" s="1"/>
  <c r="H845" i="5" s="1"/>
  <c r="H846" i="5" s="1"/>
  <c r="H847" i="5" s="1"/>
  <c r="H848" i="5" s="1"/>
  <c r="H849" i="5" s="1"/>
  <c r="H850" i="5" s="1"/>
  <c r="H851" i="5" s="1"/>
  <c r="H852" i="5" s="1"/>
  <c r="H853" i="5" s="1"/>
  <c r="H854" i="5" s="1"/>
  <c r="H855" i="5" s="1"/>
  <c r="H856" i="5" s="1"/>
  <c r="H857" i="5" s="1"/>
  <c r="H858" i="5" s="1"/>
  <c r="H859" i="5" s="1"/>
  <c r="H860" i="5" s="1"/>
  <c r="H861" i="5" s="1"/>
  <c r="H862" i="5" s="1"/>
  <c r="H863" i="5" s="1"/>
  <c r="H864" i="5" s="1"/>
  <c r="H865" i="5" s="1"/>
  <c r="H866" i="5" s="1"/>
  <c r="H867" i="5" s="1"/>
  <c r="H868" i="5" s="1"/>
  <c r="H869" i="5" s="1"/>
  <c r="H870" i="5" s="1"/>
  <c r="H871" i="5" s="1"/>
  <c r="H872" i="5" s="1"/>
  <c r="H873" i="5" s="1"/>
  <c r="H874" i="5" s="1"/>
  <c r="H875" i="5" s="1"/>
  <c r="H876" i="5" s="1"/>
  <c r="H877" i="5" s="1"/>
  <c r="H878" i="5" s="1"/>
  <c r="H879" i="5" s="1"/>
  <c r="H880" i="5" s="1"/>
  <c r="H881" i="5" s="1"/>
  <c r="H882" i="5" s="1"/>
  <c r="H883" i="5" s="1"/>
  <c r="H884" i="5" s="1"/>
  <c r="H885" i="5" s="1"/>
  <c r="H886" i="5" s="1"/>
  <c r="H887" i="5" s="1"/>
  <c r="H888" i="5" s="1"/>
  <c r="H889" i="5" s="1"/>
  <c r="H890" i="5" s="1"/>
  <c r="H891" i="5" s="1"/>
  <c r="H892" i="5" s="1"/>
  <c r="H893" i="5" s="1"/>
  <c r="H894" i="5" s="1"/>
  <c r="H895" i="5" s="1"/>
  <c r="H896" i="5" s="1"/>
  <c r="H897" i="5" s="1"/>
  <c r="H898" i="5" s="1"/>
  <c r="H899" i="5" s="1"/>
  <c r="H900" i="5" s="1"/>
  <c r="H901" i="5" s="1"/>
  <c r="H902" i="5" s="1"/>
  <c r="H903" i="5" s="1"/>
  <c r="H904" i="5" s="1"/>
  <c r="H905" i="5" s="1"/>
  <c r="H906" i="5" s="1"/>
  <c r="H907" i="5" s="1"/>
  <c r="H908" i="5" s="1"/>
  <c r="H909" i="5" s="1"/>
  <c r="H910" i="5" s="1"/>
  <c r="H911" i="5" s="1"/>
  <c r="H912" i="5" s="1"/>
  <c r="H913" i="5" s="1"/>
  <c r="H914" i="5" s="1"/>
  <c r="H915" i="5" s="1"/>
  <c r="H916" i="5" s="1"/>
  <c r="H917" i="5" s="1"/>
  <c r="H918" i="5" s="1"/>
  <c r="H919" i="5" s="1"/>
  <c r="H920" i="5" s="1"/>
  <c r="H921" i="5" s="1"/>
  <c r="H922" i="5" s="1"/>
  <c r="H923" i="5" s="1"/>
  <c r="H924" i="5" s="1"/>
  <c r="H925" i="5" s="1"/>
  <c r="H926" i="5" s="1"/>
  <c r="H927" i="5" s="1"/>
  <c r="H928" i="5" s="1"/>
  <c r="H929" i="5" s="1"/>
  <c r="H930" i="5" s="1"/>
  <c r="H931" i="5" s="1"/>
  <c r="H932" i="5" s="1"/>
  <c r="H933" i="5" s="1"/>
  <c r="H934" i="5" s="1"/>
  <c r="H935" i="5" s="1"/>
  <c r="H936" i="5" s="1"/>
  <c r="H937" i="5" s="1"/>
  <c r="H938" i="5" s="1"/>
  <c r="H939" i="5" s="1"/>
  <c r="H940" i="5" s="1"/>
  <c r="H941" i="5" s="1"/>
  <c r="H942" i="5" s="1"/>
  <c r="H943" i="5" s="1"/>
  <c r="H944" i="5" s="1"/>
  <c r="H945" i="5" s="1"/>
  <c r="H946" i="5" s="1"/>
  <c r="H947" i="5" s="1"/>
  <c r="H948" i="5" s="1"/>
  <c r="H949" i="5" s="1"/>
  <c r="H950" i="5" s="1"/>
  <c r="H951" i="5" s="1"/>
  <c r="H952" i="5" s="1"/>
  <c r="H953" i="5" s="1"/>
  <c r="H954" i="5" s="1"/>
  <c r="H955" i="5" s="1"/>
  <c r="H956" i="5" s="1"/>
  <c r="H957" i="5" s="1"/>
  <c r="H958" i="5" s="1"/>
  <c r="H959" i="5" s="1"/>
  <c r="H960" i="5" s="1"/>
  <c r="H961" i="5" s="1"/>
  <c r="H962" i="5" s="1"/>
  <c r="H963" i="5" s="1"/>
  <c r="H964" i="5" s="1"/>
  <c r="H965" i="5" s="1"/>
  <c r="H966" i="5" s="1"/>
  <c r="H967" i="5" s="1"/>
  <c r="H968" i="5" s="1"/>
  <c r="H969" i="5" s="1"/>
  <c r="H970" i="5" s="1"/>
  <c r="H971" i="5" s="1"/>
  <c r="H972" i="5" s="1"/>
  <c r="H973" i="5" s="1"/>
  <c r="H974" i="5" s="1"/>
  <c r="H975" i="5" s="1"/>
  <c r="H976" i="5" s="1"/>
  <c r="H977" i="5" s="1"/>
  <c r="H978" i="5" s="1"/>
  <c r="H979" i="5" s="1"/>
  <c r="H980" i="5" s="1"/>
  <c r="H981" i="5" s="1"/>
  <c r="H982" i="5" s="1"/>
  <c r="H983" i="5" s="1"/>
  <c r="H984" i="5" s="1"/>
  <c r="H985" i="5" s="1"/>
  <c r="H986" i="5" s="1"/>
  <c r="H987" i="5" s="1"/>
  <c r="H988" i="5" s="1"/>
  <c r="H989" i="5" s="1"/>
  <c r="H990" i="5" s="1"/>
  <c r="H991" i="5" s="1"/>
  <c r="H992" i="5" s="1"/>
  <c r="H993" i="5" s="1"/>
  <c r="H994" i="5" s="1"/>
  <c r="H995" i="5" s="1"/>
  <c r="H996" i="5" s="1"/>
  <c r="H997" i="5" s="1"/>
  <c r="H998" i="5" s="1"/>
  <c r="H999" i="5" s="1"/>
  <c r="H1000" i="5" s="1"/>
  <c r="H1001" i="5" s="1"/>
  <c r="H1002" i="5" s="1"/>
  <c r="J350" i="14" l="1"/>
  <c r="L349" i="14"/>
  <c r="O349" i="14" s="1"/>
  <c r="N348" i="14"/>
  <c r="P347" i="14"/>
  <c r="Q347" i="14" s="1"/>
  <c r="U348" i="14"/>
  <c r="T349" i="14"/>
  <c r="M4" i="5"/>
  <c r="M5" i="5" s="1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M24" i="5" s="1"/>
  <c r="M25" i="5" s="1"/>
  <c r="M26" i="5" s="1"/>
  <c r="M27" i="5" s="1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M47" i="5" s="1"/>
  <c r="M48" i="5" s="1"/>
  <c r="M49" i="5" s="1"/>
  <c r="M50" i="5" s="1"/>
  <c r="M51" i="5" s="1"/>
  <c r="M52" i="5" s="1"/>
  <c r="M53" i="5" s="1"/>
  <c r="M54" i="5" s="1"/>
  <c r="M55" i="5" s="1"/>
  <c r="M56" i="5" s="1"/>
  <c r="M57" i="5" s="1"/>
  <c r="M58" i="5" s="1"/>
  <c r="M59" i="5" s="1"/>
  <c r="M60" i="5" s="1"/>
  <c r="M61" i="5" s="1"/>
  <c r="M62" i="5" s="1"/>
  <c r="M63" i="5" s="1"/>
  <c r="M64" i="5" s="1"/>
  <c r="M65" i="5" s="1"/>
  <c r="M66" i="5" s="1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M96" i="5" s="1"/>
  <c r="M97" i="5" s="1"/>
  <c r="M98" i="5" s="1"/>
  <c r="M99" i="5" s="1"/>
  <c r="M100" i="5" s="1"/>
  <c r="M101" i="5" s="1"/>
  <c r="M102" i="5" s="1"/>
  <c r="M103" i="5" s="1"/>
  <c r="M104" i="5" s="1"/>
  <c r="M105" i="5" s="1"/>
  <c r="M106" i="5" s="1"/>
  <c r="M107" i="5" s="1"/>
  <c r="M108" i="5" s="1"/>
  <c r="M109" i="5" s="1"/>
  <c r="M110" i="5" s="1"/>
  <c r="M111" i="5" s="1"/>
  <c r="M112" i="5" s="1"/>
  <c r="M113" i="5" s="1"/>
  <c r="M114" i="5" s="1"/>
  <c r="M115" i="5" s="1"/>
  <c r="M116" i="5" s="1"/>
  <c r="M117" i="5" s="1"/>
  <c r="M118" i="5" s="1"/>
  <c r="M119" i="5" s="1"/>
  <c r="M120" i="5" s="1"/>
  <c r="M121" i="5" s="1"/>
  <c r="M122" i="5" s="1"/>
  <c r="M123" i="5" s="1"/>
  <c r="M124" i="5" s="1"/>
  <c r="M125" i="5" s="1"/>
  <c r="M126" i="5" s="1"/>
  <c r="M127" i="5" s="1"/>
  <c r="M128" i="5" s="1"/>
  <c r="M129" i="5" s="1"/>
  <c r="M130" i="5" s="1"/>
  <c r="M131" i="5" s="1"/>
  <c r="M132" i="5" s="1"/>
  <c r="M133" i="5" s="1"/>
  <c r="M134" i="5" s="1"/>
  <c r="M135" i="5" s="1"/>
  <c r="M136" i="5" s="1"/>
  <c r="M137" i="5" s="1"/>
  <c r="M138" i="5" s="1"/>
  <c r="M139" i="5" s="1"/>
  <c r="M140" i="5" s="1"/>
  <c r="M141" i="5" s="1"/>
  <c r="M142" i="5" s="1"/>
  <c r="M143" i="5" s="1"/>
  <c r="M144" i="5" s="1"/>
  <c r="M145" i="5" s="1"/>
  <c r="M146" i="5" s="1"/>
  <c r="M147" i="5" s="1"/>
  <c r="M148" i="5" s="1"/>
  <c r="M149" i="5" s="1"/>
  <c r="M150" i="5" s="1"/>
  <c r="M151" i="5" s="1"/>
  <c r="M152" i="5" s="1"/>
  <c r="M153" i="5" s="1"/>
  <c r="M154" i="5" s="1"/>
  <c r="M155" i="5" s="1"/>
  <c r="M156" i="5" s="1"/>
  <c r="M157" i="5" s="1"/>
  <c r="M158" i="5" s="1"/>
  <c r="M159" i="5" s="1"/>
  <c r="M160" i="5" s="1"/>
  <c r="M161" i="5" s="1"/>
  <c r="M162" i="5" s="1"/>
  <c r="M163" i="5" s="1"/>
  <c r="M164" i="5" s="1"/>
  <c r="M165" i="5" s="1"/>
  <c r="M166" i="5" s="1"/>
  <c r="M167" i="5" s="1"/>
  <c r="M168" i="5" s="1"/>
  <c r="M169" i="5" s="1"/>
  <c r="M170" i="5" s="1"/>
  <c r="M171" i="5" s="1"/>
  <c r="M172" i="5" s="1"/>
  <c r="M173" i="5" s="1"/>
  <c r="M174" i="5" s="1"/>
  <c r="M175" i="5" s="1"/>
  <c r="M176" i="5" s="1"/>
  <c r="M177" i="5" s="1"/>
  <c r="M178" i="5" s="1"/>
  <c r="M179" i="5" s="1"/>
  <c r="M180" i="5" s="1"/>
  <c r="M181" i="5" s="1"/>
  <c r="M182" i="5" s="1"/>
  <c r="M183" i="5" s="1"/>
  <c r="M184" i="5" s="1"/>
  <c r="M185" i="5" s="1"/>
  <c r="M186" i="5" s="1"/>
  <c r="M187" i="5" s="1"/>
  <c r="M188" i="5" s="1"/>
  <c r="M189" i="5" s="1"/>
  <c r="M190" i="5" s="1"/>
  <c r="M191" i="5" s="1"/>
  <c r="M192" i="5" s="1"/>
  <c r="M193" i="5" s="1"/>
  <c r="M194" i="5" s="1"/>
  <c r="M195" i="5" s="1"/>
  <c r="M196" i="5" s="1"/>
  <c r="M197" i="5" s="1"/>
  <c r="M198" i="5" s="1"/>
  <c r="M199" i="5" s="1"/>
  <c r="M200" i="5" s="1"/>
  <c r="M201" i="5" s="1"/>
  <c r="M202" i="5" s="1"/>
  <c r="M203" i="5" s="1"/>
  <c r="M204" i="5" s="1"/>
  <c r="M205" i="5" s="1"/>
  <c r="M206" i="5" s="1"/>
  <c r="M207" i="5" s="1"/>
  <c r="M208" i="5" s="1"/>
  <c r="M209" i="5" s="1"/>
  <c r="M210" i="5" s="1"/>
  <c r="M211" i="5" s="1"/>
  <c r="M212" i="5" s="1"/>
  <c r="M213" i="5" s="1"/>
  <c r="M214" i="5" s="1"/>
  <c r="M215" i="5" s="1"/>
  <c r="M216" i="5" s="1"/>
  <c r="M217" i="5" s="1"/>
  <c r="M218" i="5" s="1"/>
  <c r="M219" i="5" s="1"/>
  <c r="M220" i="5" s="1"/>
  <c r="M221" i="5" s="1"/>
  <c r="M222" i="5" s="1"/>
  <c r="M223" i="5" s="1"/>
  <c r="M224" i="5" s="1"/>
  <c r="M225" i="5" s="1"/>
  <c r="M226" i="5" s="1"/>
  <c r="M227" i="5" s="1"/>
  <c r="M228" i="5" s="1"/>
  <c r="M229" i="5" s="1"/>
  <c r="M230" i="5" s="1"/>
  <c r="M231" i="5" s="1"/>
  <c r="M232" i="5" s="1"/>
  <c r="M233" i="5" s="1"/>
  <c r="M234" i="5" s="1"/>
  <c r="M235" i="5" s="1"/>
  <c r="M236" i="5" s="1"/>
  <c r="M237" i="5" s="1"/>
  <c r="M238" i="5" s="1"/>
  <c r="M239" i="5" s="1"/>
  <c r="M240" i="5" s="1"/>
  <c r="M241" i="5" s="1"/>
  <c r="M242" i="5" s="1"/>
  <c r="M243" i="5" s="1"/>
  <c r="M244" i="5" s="1"/>
  <c r="M245" i="5" s="1"/>
  <c r="M246" i="5" s="1"/>
  <c r="M247" i="5" s="1"/>
  <c r="M248" i="5" s="1"/>
  <c r="M249" i="5" s="1"/>
  <c r="M250" i="5" s="1"/>
  <c r="M251" i="5" s="1"/>
  <c r="M252" i="5" s="1"/>
  <c r="M253" i="5" s="1"/>
  <c r="M254" i="5" s="1"/>
  <c r="M255" i="5" s="1"/>
  <c r="M256" i="5" s="1"/>
  <c r="M257" i="5" s="1"/>
  <c r="M258" i="5" s="1"/>
  <c r="M259" i="5" s="1"/>
  <c r="M260" i="5" s="1"/>
  <c r="M261" i="5" s="1"/>
  <c r="M262" i="5" s="1"/>
  <c r="M263" i="5" s="1"/>
  <c r="M264" i="5" s="1"/>
  <c r="M265" i="5" s="1"/>
  <c r="M266" i="5" s="1"/>
  <c r="M267" i="5" s="1"/>
  <c r="M268" i="5" s="1"/>
  <c r="M269" i="5" s="1"/>
  <c r="M270" i="5" s="1"/>
  <c r="M271" i="5" s="1"/>
  <c r="M272" i="5" s="1"/>
  <c r="M273" i="5" s="1"/>
  <c r="M274" i="5" s="1"/>
  <c r="M275" i="5" s="1"/>
  <c r="M276" i="5" s="1"/>
  <c r="M277" i="5" s="1"/>
  <c r="M278" i="5" s="1"/>
  <c r="M279" i="5" s="1"/>
  <c r="M280" i="5" s="1"/>
  <c r="M281" i="5" s="1"/>
  <c r="M282" i="5" s="1"/>
  <c r="M283" i="5" s="1"/>
  <c r="M284" i="5" s="1"/>
  <c r="M285" i="5" s="1"/>
  <c r="M286" i="5" s="1"/>
  <c r="M287" i="5" s="1"/>
  <c r="M288" i="5" s="1"/>
  <c r="M289" i="5" s="1"/>
  <c r="M290" i="5" s="1"/>
  <c r="M291" i="5" s="1"/>
  <c r="M292" i="5" s="1"/>
  <c r="M293" i="5" s="1"/>
  <c r="M294" i="5" s="1"/>
  <c r="M295" i="5" s="1"/>
  <c r="M296" i="5" s="1"/>
  <c r="M297" i="5" s="1"/>
  <c r="M298" i="5" s="1"/>
  <c r="M299" i="5" s="1"/>
  <c r="M300" i="5" s="1"/>
  <c r="M301" i="5" s="1"/>
  <c r="M302" i="5" s="1"/>
  <c r="M303" i="5" s="1"/>
  <c r="M304" i="5" s="1"/>
  <c r="M305" i="5" s="1"/>
  <c r="M306" i="5" s="1"/>
  <c r="M307" i="5" s="1"/>
  <c r="M308" i="5" s="1"/>
  <c r="M309" i="5" s="1"/>
  <c r="M310" i="5" s="1"/>
  <c r="M311" i="5" s="1"/>
  <c r="M312" i="5" s="1"/>
  <c r="M313" i="5" s="1"/>
  <c r="M314" i="5" s="1"/>
  <c r="M315" i="5" s="1"/>
  <c r="M316" i="5" s="1"/>
  <c r="M317" i="5" s="1"/>
  <c r="M318" i="5" s="1"/>
  <c r="M319" i="5" s="1"/>
  <c r="M320" i="5" s="1"/>
  <c r="M321" i="5" s="1"/>
  <c r="M322" i="5" s="1"/>
  <c r="M323" i="5" s="1"/>
  <c r="M324" i="5" s="1"/>
  <c r="M325" i="5" s="1"/>
  <c r="M326" i="5" s="1"/>
  <c r="M327" i="5" s="1"/>
  <c r="M328" i="5" s="1"/>
  <c r="M329" i="5" s="1"/>
  <c r="M330" i="5" s="1"/>
  <c r="M331" i="5" s="1"/>
  <c r="M332" i="5" s="1"/>
  <c r="M333" i="5" s="1"/>
  <c r="M334" i="5" s="1"/>
  <c r="M335" i="5" s="1"/>
  <c r="M336" i="5" s="1"/>
  <c r="M337" i="5" s="1"/>
  <c r="M338" i="5" s="1"/>
  <c r="M339" i="5" s="1"/>
  <c r="M340" i="5" s="1"/>
  <c r="M341" i="5" s="1"/>
  <c r="M342" i="5" s="1"/>
  <c r="M343" i="5" s="1"/>
  <c r="M344" i="5" s="1"/>
  <c r="M345" i="5" s="1"/>
  <c r="M346" i="5" s="1"/>
  <c r="M347" i="5" s="1"/>
  <c r="M348" i="5" s="1"/>
  <c r="M349" i="5" s="1"/>
  <c r="M350" i="5" s="1"/>
  <c r="M351" i="5" s="1"/>
  <c r="M352" i="5" s="1"/>
  <c r="M353" i="5" s="1"/>
  <c r="M354" i="5" s="1"/>
  <c r="M355" i="5" s="1"/>
  <c r="M356" i="5" s="1"/>
  <c r="M357" i="5" s="1"/>
  <c r="M358" i="5" s="1"/>
  <c r="M359" i="5" s="1"/>
  <c r="M360" i="5" s="1"/>
  <c r="M361" i="5" s="1"/>
  <c r="M362" i="5" s="1"/>
  <c r="M363" i="5" s="1"/>
  <c r="M364" i="5" s="1"/>
  <c r="M365" i="5" s="1"/>
  <c r="M366" i="5" s="1"/>
  <c r="M367" i="5" s="1"/>
  <c r="M368" i="5" s="1"/>
  <c r="M369" i="5" s="1"/>
  <c r="M370" i="5" s="1"/>
  <c r="M371" i="5" s="1"/>
  <c r="M372" i="5" s="1"/>
  <c r="M373" i="5" s="1"/>
  <c r="M374" i="5" s="1"/>
  <c r="M375" i="5" s="1"/>
  <c r="M376" i="5" s="1"/>
  <c r="M377" i="5" s="1"/>
  <c r="M378" i="5" s="1"/>
  <c r="M379" i="5" s="1"/>
  <c r="M380" i="5" s="1"/>
  <c r="M381" i="5" s="1"/>
  <c r="M382" i="5" s="1"/>
  <c r="M383" i="5" s="1"/>
  <c r="M384" i="5" s="1"/>
  <c r="M385" i="5" s="1"/>
  <c r="M386" i="5" s="1"/>
  <c r="M387" i="5" s="1"/>
  <c r="M388" i="5" s="1"/>
  <c r="M389" i="5" s="1"/>
  <c r="M390" i="5" s="1"/>
  <c r="M391" i="5" s="1"/>
  <c r="M392" i="5" s="1"/>
  <c r="M393" i="5" s="1"/>
  <c r="M394" i="5" s="1"/>
  <c r="M395" i="5" s="1"/>
  <c r="M396" i="5" s="1"/>
  <c r="M397" i="5" s="1"/>
  <c r="M398" i="5" s="1"/>
  <c r="M399" i="5" s="1"/>
  <c r="M400" i="5" s="1"/>
  <c r="M401" i="5" s="1"/>
  <c r="M402" i="5" s="1"/>
  <c r="M403" i="5" s="1"/>
  <c r="M404" i="5" s="1"/>
  <c r="M405" i="5" s="1"/>
  <c r="M406" i="5" s="1"/>
  <c r="M407" i="5" s="1"/>
  <c r="M408" i="5" s="1"/>
  <c r="M409" i="5" s="1"/>
  <c r="M410" i="5" s="1"/>
  <c r="M411" i="5" s="1"/>
  <c r="M412" i="5" s="1"/>
  <c r="M413" i="5" s="1"/>
  <c r="M414" i="5" s="1"/>
  <c r="M415" i="5" s="1"/>
  <c r="M416" i="5" s="1"/>
  <c r="M417" i="5" s="1"/>
  <c r="M418" i="5" s="1"/>
  <c r="M419" i="5" s="1"/>
  <c r="M420" i="5" s="1"/>
  <c r="M421" i="5" s="1"/>
  <c r="M422" i="5" s="1"/>
  <c r="M423" i="5" s="1"/>
  <c r="M424" i="5" s="1"/>
  <c r="M425" i="5" s="1"/>
  <c r="M426" i="5" s="1"/>
  <c r="M427" i="5" s="1"/>
  <c r="M428" i="5" s="1"/>
  <c r="M429" i="5" s="1"/>
  <c r="M430" i="5" s="1"/>
  <c r="M431" i="5" s="1"/>
  <c r="M432" i="5" s="1"/>
  <c r="M433" i="5" s="1"/>
  <c r="M434" i="5" s="1"/>
  <c r="M435" i="5" s="1"/>
  <c r="M436" i="5" s="1"/>
  <c r="M437" i="5" s="1"/>
  <c r="M438" i="5" s="1"/>
  <c r="M439" i="5" s="1"/>
  <c r="M440" i="5" s="1"/>
  <c r="M441" i="5" s="1"/>
  <c r="M442" i="5" s="1"/>
  <c r="M443" i="5" s="1"/>
  <c r="M444" i="5" s="1"/>
  <c r="M445" i="5" s="1"/>
  <c r="M446" i="5" s="1"/>
  <c r="M447" i="5" s="1"/>
  <c r="M448" i="5" s="1"/>
  <c r="M449" i="5" s="1"/>
  <c r="M450" i="5" s="1"/>
  <c r="M451" i="5" s="1"/>
  <c r="M452" i="5" s="1"/>
  <c r="M453" i="5" s="1"/>
  <c r="M454" i="5" s="1"/>
  <c r="M455" i="5" s="1"/>
  <c r="M456" i="5" s="1"/>
  <c r="M457" i="5" s="1"/>
  <c r="M458" i="5" s="1"/>
  <c r="M459" i="5" s="1"/>
  <c r="M460" i="5" s="1"/>
  <c r="M461" i="5" s="1"/>
  <c r="M462" i="5" s="1"/>
  <c r="M463" i="5" s="1"/>
  <c r="M464" i="5" s="1"/>
  <c r="M465" i="5" s="1"/>
  <c r="M466" i="5" s="1"/>
  <c r="M467" i="5" s="1"/>
  <c r="M468" i="5" s="1"/>
  <c r="M469" i="5" s="1"/>
  <c r="M470" i="5" s="1"/>
  <c r="M471" i="5" s="1"/>
  <c r="M472" i="5" s="1"/>
  <c r="M473" i="5" s="1"/>
  <c r="M474" i="5" s="1"/>
  <c r="M475" i="5" s="1"/>
  <c r="M476" i="5" s="1"/>
  <c r="M477" i="5" s="1"/>
  <c r="M478" i="5" s="1"/>
  <c r="M479" i="5" s="1"/>
  <c r="M480" i="5" s="1"/>
  <c r="M481" i="5" s="1"/>
  <c r="M482" i="5" s="1"/>
  <c r="M483" i="5" s="1"/>
  <c r="M484" i="5" s="1"/>
  <c r="M485" i="5" s="1"/>
  <c r="M486" i="5" s="1"/>
  <c r="M487" i="5" s="1"/>
  <c r="M488" i="5" s="1"/>
  <c r="M489" i="5" s="1"/>
  <c r="M490" i="5" s="1"/>
  <c r="M491" i="5" s="1"/>
  <c r="M492" i="5" s="1"/>
  <c r="M493" i="5" s="1"/>
  <c r="M494" i="5" s="1"/>
  <c r="M495" i="5" s="1"/>
  <c r="M496" i="5" s="1"/>
  <c r="M497" i="5" s="1"/>
  <c r="M498" i="5" s="1"/>
  <c r="M499" i="5" s="1"/>
  <c r="M500" i="5" s="1"/>
  <c r="M501" i="5" s="1"/>
  <c r="M502" i="5" s="1"/>
  <c r="M503" i="5" s="1"/>
  <c r="M504" i="5" s="1"/>
  <c r="M505" i="5" s="1"/>
  <c r="M506" i="5" s="1"/>
  <c r="M507" i="5" s="1"/>
  <c r="M508" i="5" s="1"/>
  <c r="M509" i="5" s="1"/>
  <c r="M510" i="5" s="1"/>
  <c r="M511" i="5" s="1"/>
  <c r="M512" i="5" s="1"/>
  <c r="M513" i="5" s="1"/>
  <c r="M514" i="5" s="1"/>
  <c r="M515" i="5" s="1"/>
  <c r="M516" i="5" s="1"/>
  <c r="M517" i="5" s="1"/>
  <c r="M518" i="5" s="1"/>
  <c r="M519" i="5" s="1"/>
  <c r="M520" i="5" s="1"/>
  <c r="M521" i="5" s="1"/>
  <c r="M522" i="5" s="1"/>
  <c r="M523" i="5" s="1"/>
  <c r="M524" i="5" s="1"/>
  <c r="M525" i="5" s="1"/>
  <c r="M526" i="5" s="1"/>
  <c r="M527" i="5" s="1"/>
  <c r="M528" i="5" s="1"/>
  <c r="M529" i="5" s="1"/>
  <c r="M530" i="5" s="1"/>
  <c r="M531" i="5" s="1"/>
  <c r="M532" i="5" s="1"/>
  <c r="M533" i="5" s="1"/>
  <c r="M534" i="5" s="1"/>
  <c r="M535" i="5" s="1"/>
  <c r="M536" i="5" s="1"/>
  <c r="M537" i="5" s="1"/>
  <c r="M538" i="5" s="1"/>
  <c r="M539" i="5" s="1"/>
  <c r="M540" i="5" s="1"/>
  <c r="M541" i="5" s="1"/>
  <c r="M542" i="5" s="1"/>
  <c r="M543" i="5" s="1"/>
  <c r="M544" i="5" s="1"/>
  <c r="M545" i="5" s="1"/>
  <c r="M546" i="5" s="1"/>
  <c r="M547" i="5" s="1"/>
  <c r="M548" i="5" s="1"/>
  <c r="M549" i="5" s="1"/>
  <c r="M550" i="5" s="1"/>
  <c r="M551" i="5" s="1"/>
  <c r="M552" i="5" s="1"/>
  <c r="M553" i="5" s="1"/>
  <c r="M554" i="5" s="1"/>
  <c r="M555" i="5" s="1"/>
  <c r="M556" i="5" s="1"/>
  <c r="M557" i="5" s="1"/>
  <c r="M558" i="5" s="1"/>
  <c r="M559" i="5" s="1"/>
  <c r="M560" i="5" s="1"/>
  <c r="M561" i="5" s="1"/>
  <c r="M562" i="5" s="1"/>
  <c r="M563" i="5" s="1"/>
  <c r="M564" i="5" s="1"/>
  <c r="M565" i="5" s="1"/>
  <c r="M566" i="5" s="1"/>
  <c r="M567" i="5" s="1"/>
  <c r="M568" i="5" s="1"/>
  <c r="M569" i="5" s="1"/>
  <c r="M570" i="5" s="1"/>
  <c r="M571" i="5" s="1"/>
  <c r="M572" i="5" s="1"/>
  <c r="M573" i="5" s="1"/>
  <c r="M574" i="5" s="1"/>
  <c r="M575" i="5" s="1"/>
  <c r="M576" i="5" s="1"/>
  <c r="M577" i="5" s="1"/>
  <c r="M578" i="5" s="1"/>
  <c r="M579" i="5" s="1"/>
  <c r="M580" i="5" s="1"/>
  <c r="M581" i="5" s="1"/>
  <c r="M582" i="5" s="1"/>
  <c r="M583" i="5" s="1"/>
  <c r="M584" i="5" s="1"/>
  <c r="M585" i="5" s="1"/>
  <c r="M586" i="5" s="1"/>
  <c r="M587" i="5" s="1"/>
  <c r="M588" i="5" s="1"/>
  <c r="M589" i="5" s="1"/>
  <c r="M590" i="5" s="1"/>
  <c r="M591" i="5" s="1"/>
  <c r="M592" i="5" s="1"/>
  <c r="M593" i="5" s="1"/>
  <c r="M594" i="5" s="1"/>
  <c r="M595" i="5" s="1"/>
  <c r="M596" i="5" s="1"/>
  <c r="M597" i="5" s="1"/>
  <c r="M598" i="5" s="1"/>
  <c r="M599" i="5" s="1"/>
  <c r="M600" i="5" s="1"/>
  <c r="M601" i="5" s="1"/>
  <c r="M602" i="5" s="1"/>
  <c r="M603" i="5" s="1"/>
  <c r="M604" i="5" s="1"/>
  <c r="M605" i="5" s="1"/>
  <c r="M606" i="5" s="1"/>
  <c r="M607" i="5" s="1"/>
  <c r="M608" i="5" s="1"/>
  <c r="M609" i="5" s="1"/>
  <c r="M610" i="5" s="1"/>
  <c r="M611" i="5" s="1"/>
  <c r="M612" i="5" s="1"/>
  <c r="M613" i="5" s="1"/>
  <c r="M614" i="5" s="1"/>
  <c r="M615" i="5" s="1"/>
  <c r="M616" i="5" s="1"/>
  <c r="M617" i="5" s="1"/>
  <c r="M618" i="5" s="1"/>
  <c r="M619" i="5" s="1"/>
  <c r="M620" i="5" s="1"/>
  <c r="M621" i="5" s="1"/>
  <c r="M622" i="5" s="1"/>
  <c r="M623" i="5" s="1"/>
  <c r="M624" i="5" s="1"/>
  <c r="M625" i="5" s="1"/>
  <c r="M626" i="5" s="1"/>
  <c r="M627" i="5" s="1"/>
  <c r="M628" i="5" s="1"/>
  <c r="M629" i="5" s="1"/>
  <c r="M630" i="5" s="1"/>
  <c r="M631" i="5" s="1"/>
  <c r="M632" i="5" s="1"/>
  <c r="M633" i="5" s="1"/>
  <c r="M634" i="5" s="1"/>
  <c r="M635" i="5" s="1"/>
  <c r="M636" i="5" s="1"/>
  <c r="M637" i="5" s="1"/>
  <c r="M638" i="5" s="1"/>
  <c r="M639" i="5" s="1"/>
  <c r="M640" i="5" s="1"/>
  <c r="M641" i="5" s="1"/>
  <c r="M642" i="5" s="1"/>
  <c r="M643" i="5" s="1"/>
  <c r="M644" i="5" s="1"/>
  <c r="M645" i="5" s="1"/>
  <c r="M646" i="5" s="1"/>
  <c r="M647" i="5" s="1"/>
  <c r="M648" i="5" s="1"/>
  <c r="M649" i="5" s="1"/>
  <c r="M650" i="5" s="1"/>
  <c r="M651" i="5" s="1"/>
  <c r="M652" i="5" s="1"/>
  <c r="M653" i="5" s="1"/>
  <c r="M654" i="5" s="1"/>
  <c r="M655" i="5" s="1"/>
  <c r="M656" i="5" s="1"/>
  <c r="M657" i="5" s="1"/>
  <c r="M658" i="5" s="1"/>
  <c r="M659" i="5" s="1"/>
  <c r="M660" i="5" s="1"/>
  <c r="M661" i="5" s="1"/>
  <c r="M662" i="5" s="1"/>
  <c r="M663" i="5" s="1"/>
  <c r="M664" i="5" s="1"/>
  <c r="M665" i="5" s="1"/>
  <c r="M666" i="5" s="1"/>
  <c r="M667" i="5" s="1"/>
  <c r="M668" i="5" s="1"/>
  <c r="M669" i="5" s="1"/>
  <c r="M670" i="5" s="1"/>
  <c r="M671" i="5" s="1"/>
  <c r="M672" i="5" s="1"/>
  <c r="M673" i="5" s="1"/>
  <c r="M674" i="5" s="1"/>
  <c r="M675" i="5" s="1"/>
  <c r="M676" i="5" s="1"/>
  <c r="M677" i="5" s="1"/>
  <c r="M678" i="5" s="1"/>
  <c r="M679" i="5" s="1"/>
  <c r="M680" i="5" s="1"/>
  <c r="M681" i="5" s="1"/>
  <c r="M682" i="5" s="1"/>
  <c r="M683" i="5" s="1"/>
  <c r="M684" i="5" s="1"/>
  <c r="M685" i="5" s="1"/>
  <c r="M686" i="5" s="1"/>
  <c r="M687" i="5" s="1"/>
  <c r="M688" i="5" s="1"/>
  <c r="M689" i="5" s="1"/>
  <c r="M690" i="5" s="1"/>
  <c r="M691" i="5" s="1"/>
  <c r="M692" i="5" s="1"/>
  <c r="M693" i="5" s="1"/>
  <c r="M694" i="5" s="1"/>
  <c r="M695" i="5" s="1"/>
  <c r="M696" i="5" s="1"/>
  <c r="M697" i="5" s="1"/>
  <c r="M698" i="5" s="1"/>
  <c r="M699" i="5" s="1"/>
  <c r="M700" i="5" s="1"/>
  <c r="M701" i="5" s="1"/>
  <c r="M702" i="5" s="1"/>
  <c r="M703" i="5" s="1"/>
  <c r="M704" i="5" s="1"/>
  <c r="M705" i="5" s="1"/>
  <c r="M706" i="5" s="1"/>
  <c r="M707" i="5" s="1"/>
  <c r="M708" i="5" s="1"/>
  <c r="M709" i="5" s="1"/>
  <c r="M710" i="5" s="1"/>
  <c r="M711" i="5" s="1"/>
  <c r="M712" i="5" s="1"/>
  <c r="M713" i="5" s="1"/>
  <c r="M714" i="5" s="1"/>
  <c r="M715" i="5" s="1"/>
  <c r="M716" i="5" s="1"/>
  <c r="M717" i="5" s="1"/>
  <c r="M718" i="5" s="1"/>
  <c r="M719" i="5" s="1"/>
  <c r="M720" i="5" s="1"/>
  <c r="M721" i="5" s="1"/>
  <c r="M722" i="5" s="1"/>
  <c r="M723" i="5" s="1"/>
  <c r="M724" i="5" s="1"/>
  <c r="M725" i="5" s="1"/>
  <c r="M726" i="5" s="1"/>
  <c r="M727" i="5" s="1"/>
  <c r="M728" i="5" s="1"/>
  <c r="M729" i="5" s="1"/>
  <c r="M730" i="5" s="1"/>
  <c r="M731" i="5" s="1"/>
  <c r="M732" i="5" s="1"/>
  <c r="M733" i="5" s="1"/>
  <c r="M734" i="5" s="1"/>
  <c r="M735" i="5" s="1"/>
  <c r="M736" i="5" s="1"/>
  <c r="M737" i="5" s="1"/>
  <c r="M738" i="5" s="1"/>
  <c r="M739" i="5" s="1"/>
  <c r="M740" i="5" s="1"/>
  <c r="M741" i="5" s="1"/>
  <c r="M742" i="5" s="1"/>
  <c r="M743" i="5" s="1"/>
  <c r="M744" i="5" s="1"/>
  <c r="M745" i="5" s="1"/>
  <c r="M746" i="5" s="1"/>
  <c r="M747" i="5" s="1"/>
  <c r="M748" i="5" s="1"/>
  <c r="M749" i="5" s="1"/>
  <c r="M750" i="5" s="1"/>
  <c r="M751" i="5" s="1"/>
  <c r="M752" i="5" s="1"/>
  <c r="M753" i="5" s="1"/>
  <c r="M754" i="5" s="1"/>
  <c r="M755" i="5" s="1"/>
  <c r="M756" i="5" s="1"/>
  <c r="M757" i="5" s="1"/>
  <c r="M758" i="5" s="1"/>
  <c r="M759" i="5" s="1"/>
  <c r="M760" i="5" s="1"/>
  <c r="M761" i="5" s="1"/>
  <c r="M762" i="5" s="1"/>
  <c r="M763" i="5" s="1"/>
  <c r="M764" i="5" s="1"/>
  <c r="M765" i="5" s="1"/>
  <c r="M766" i="5" s="1"/>
  <c r="M767" i="5" s="1"/>
  <c r="M768" i="5" s="1"/>
  <c r="M769" i="5" s="1"/>
  <c r="M770" i="5" s="1"/>
  <c r="M771" i="5" s="1"/>
  <c r="M772" i="5" s="1"/>
  <c r="M773" i="5" s="1"/>
  <c r="M774" i="5" s="1"/>
  <c r="M775" i="5" s="1"/>
  <c r="M776" i="5" s="1"/>
  <c r="M777" i="5" s="1"/>
  <c r="M778" i="5" s="1"/>
  <c r="M779" i="5" s="1"/>
  <c r="M780" i="5" s="1"/>
  <c r="M781" i="5" s="1"/>
  <c r="M782" i="5" s="1"/>
  <c r="M783" i="5" s="1"/>
  <c r="M784" i="5" s="1"/>
  <c r="M785" i="5" s="1"/>
  <c r="M786" i="5" s="1"/>
  <c r="M787" i="5" s="1"/>
  <c r="M788" i="5" s="1"/>
  <c r="M789" i="5" s="1"/>
  <c r="M790" i="5" s="1"/>
  <c r="M791" i="5" s="1"/>
  <c r="M792" i="5" s="1"/>
  <c r="M793" i="5" s="1"/>
  <c r="M794" i="5" s="1"/>
  <c r="M795" i="5" s="1"/>
  <c r="M796" i="5" s="1"/>
  <c r="M797" i="5" s="1"/>
  <c r="M798" i="5" s="1"/>
  <c r="M799" i="5" s="1"/>
  <c r="M800" i="5" s="1"/>
  <c r="M801" i="5" s="1"/>
  <c r="M802" i="5" s="1"/>
  <c r="M803" i="5" s="1"/>
  <c r="M804" i="5" s="1"/>
  <c r="M805" i="5" s="1"/>
  <c r="M806" i="5" s="1"/>
  <c r="M807" i="5" s="1"/>
  <c r="M808" i="5" s="1"/>
  <c r="M809" i="5" s="1"/>
  <c r="M810" i="5" s="1"/>
  <c r="M811" i="5" s="1"/>
  <c r="M812" i="5" s="1"/>
  <c r="M813" i="5" s="1"/>
  <c r="M814" i="5" s="1"/>
  <c r="M815" i="5" s="1"/>
  <c r="M816" i="5" s="1"/>
  <c r="M817" i="5" s="1"/>
  <c r="M818" i="5" s="1"/>
  <c r="M819" i="5" s="1"/>
  <c r="M820" i="5" s="1"/>
  <c r="M821" i="5" s="1"/>
  <c r="M822" i="5" s="1"/>
  <c r="M823" i="5" s="1"/>
  <c r="M824" i="5" s="1"/>
  <c r="M825" i="5" s="1"/>
  <c r="M826" i="5" s="1"/>
  <c r="M827" i="5" s="1"/>
  <c r="M828" i="5" s="1"/>
  <c r="M829" i="5" s="1"/>
  <c r="M830" i="5" s="1"/>
  <c r="M831" i="5" s="1"/>
  <c r="M832" i="5" s="1"/>
  <c r="M833" i="5" s="1"/>
  <c r="M834" i="5" s="1"/>
  <c r="M835" i="5" s="1"/>
  <c r="M836" i="5" s="1"/>
  <c r="M837" i="5" s="1"/>
  <c r="M838" i="5" s="1"/>
  <c r="M839" i="5" s="1"/>
  <c r="M840" i="5" s="1"/>
  <c r="M841" i="5" s="1"/>
  <c r="M842" i="5" s="1"/>
  <c r="M843" i="5" s="1"/>
  <c r="M844" i="5" s="1"/>
  <c r="M845" i="5" s="1"/>
  <c r="M846" i="5" s="1"/>
  <c r="M847" i="5" s="1"/>
  <c r="M848" i="5" s="1"/>
  <c r="M849" i="5" s="1"/>
  <c r="M850" i="5" s="1"/>
  <c r="M851" i="5" s="1"/>
  <c r="M852" i="5" s="1"/>
  <c r="M853" i="5" s="1"/>
  <c r="M854" i="5" s="1"/>
  <c r="M855" i="5" s="1"/>
  <c r="M856" i="5" s="1"/>
  <c r="M857" i="5" s="1"/>
  <c r="M858" i="5" s="1"/>
  <c r="M859" i="5" s="1"/>
  <c r="M860" i="5" s="1"/>
  <c r="M861" i="5" s="1"/>
  <c r="M862" i="5" s="1"/>
  <c r="M863" i="5" s="1"/>
  <c r="M864" i="5" s="1"/>
  <c r="M865" i="5" s="1"/>
  <c r="M866" i="5" s="1"/>
  <c r="M867" i="5" s="1"/>
  <c r="M868" i="5" s="1"/>
  <c r="M869" i="5" s="1"/>
  <c r="M870" i="5" s="1"/>
  <c r="M871" i="5" s="1"/>
  <c r="M872" i="5" s="1"/>
  <c r="M873" i="5" s="1"/>
  <c r="M874" i="5" s="1"/>
  <c r="M875" i="5" s="1"/>
  <c r="M876" i="5" s="1"/>
  <c r="M877" i="5" s="1"/>
  <c r="M878" i="5" s="1"/>
  <c r="M879" i="5" s="1"/>
  <c r="M880" i="5" s="1"/>
  <c r="M881" i="5" s="1"/>
  <c r="M882" i="5" s="1"/>
  <c r="M883" i="5" s="1"/>
  <c r="M884" i="5" s="1"/>
  <c r="M885" i="5" s="1"/>
  <c r="M886" i="5" s="1"/>
  <c r="M887" i="5" s="1"/>
  <c r="M888" i="5" s="1"/>
  <c r="M889" i="5" s="1"/>
  <c r="M890" i="5" s="1"/>
  <c r="M891" i="5" s="1"/>
  <c r="M892" i="5" s="1"/>
  <c r="M893" i="5" s="1"/>
  <c r="M894" i="5" s="1"/>
  <c r="M895" i="5" s="1"/>
  <c r="M896" i="5" s="1"/>
  <c r="M897" i="5" s="1"/>
  <c r="M898" i="5" s="1"/>
  <c r="M899" i="5" s="1"/>
  <c r="M900" i="5" s="1"/>
  <c r="M901" i="5" s="1"/>
  <c r="M902" i="5" s="1"/>
  <c r="M903" i="5" s="1"/>
  <c r="M904" i="5" s="1"/>
  <c r="M905" i="5" s="1"/>
  <c r="M906" i="5" s="1"/>
  <c r="M907" i="5" s="1"/>
  <c r="M908" i="5" s="1"/>
  <c r="M909" i="5" s="1"/>
  <c r="M910" i="5" s="1"/>
  <c r="M911" i="5" s="1"/>
  <c r="M912" i="5" s="1"/>
  <c r="M913" i="5" s="1"/>
  <c r="M914" i="5" s="1"/>
  <c r="M915" i="5" s="1"/>
  <c r="M916" i="5" s="1"/>
  <c r="M917" i="5" s="1"/>
  <c r="M918" i="5" s="1"/>
  <c r="M919" i="5" s="1"/>
  <c r="M920" i="5" s="1"/>
  <c r="M921" i="5" s="1"/>
  <c r="M922" i="5" s="1"/>
  <c r="M923" i="5" s="1"/>
  <c r="M924" i="5" s="1"/>
  <c r="M925" i="5" s="1"/>
  <c r="M926" i="5" s="1"/>
  <c r="M927" i="5" s="1"/>
  <c r="M928" i="5" s="1"/>
  <c r="M929" i="5" s="1"/>
  <c r="M930" i="5" s="1"/>
  <c r="M931" i="5" s="1"/>
  <c r="M932" i="5" s="1"/>
  <c r="M933" i="5" s="1"/>
  <c r="M934" i="5" s="1"/>
  <c r="M935" i="5" s="1"/>
  <c r="M936" i="5" s="1"/>
  <c r="M937" i="5" s="1"/>
  <c r="M938" i="5" s="1"/>
  <c r="M939" i="5" s="1"/>
  <c r="M940" i="5" s="1"/>
  <c r="M941" i="5" s="1"/>
  <c r="M942" i="5" s="1"/>
  <c r="M943" i="5" s="1"/>
  <c r="M944" i="5" s="1"/>
  <c r="M945" i="5" s="1"/>
  <c r="M946" i="5" s="1"/>
  <c r="M947" i="5" s="1"/>
  <c r="M948" i="5" s="1"/>
  <c r="M949" i="5" s="1"/>
  <c r="M950" i="5" s="1"/>
  <c r="M951" i="5" s="1"/>
  <c r="M952" i="5" s="1"/>
  <c r="M953" i="5" s="1"/>
  <c r="M954" i="5" s="1"/>
  <c r="M955" i="5" s="1"/>
  <c r="M956" i="5" s="1"/>
  <c r="M957" i="5" s="1"/>
  <c r="M958" i="5" s="1"/>
  <c r="M959" i="5" s="1"/>
  <c r="M960" i="5" s="1"/>
  <c r="M961" i="5" s="1"/>
  <c r="M962" i="5" s="1"/>
  <c r="M963" i="5" s="1"/>
  <c r="M964" i="5" s="1"/>
  <c r="M965" i="5" s="1"/>
  <c r="M966" i="5" s="1"/>
  <c r="M967" i="5" s="1"/>
  <c r="M968" i="5" s="1"/>
  <c r="M969" i="5" s="1"/>
  <c r="M970" i="5" s="1"/>
  <c r="M971" i="5" s="1"/>
  <c r="M972" i="5" s="1"/>
  <c r="M973" i="5" s="1"/>
  <c r="M974" i="5" s="1"/>
  <c r="M975" i="5" s="1"/>
  <c r="M976" i="5" s="1"/>
  <c r="M977" i="5" s="1"/>
  <c r="M978" i="5" s="1"/>
  <c r="M979" i="5" s="1"/>
  <c r="M980" i="5" s="1"/>
  <c r="M981" i="5" s="1"/>
  <c r="M982" i="5" s="1"/>
  <c r="M983" i="5" s="1"/>
  <c r="M984" i="5" s="1"/>
  <c r="M985" i="5" s="1"/>
  <c r="M986" i="5" s="1"/>
  <c r="M987" i="5" s="1"/>
  <c r="M988" i="5" s="1"/>
  <c r="M989" i="5" s="1"/>
  <c r="M990" i="5" s="1"/>
  <c r="M991" i="5" s="1"/>
  <c r="M992" i="5" s="1"/>
  <c r="M993" i="5" s="1"/>
  <c r="M994" i="5" s="1"/>
  <c r="M995" i="5" s="1"/>
  <c r="M996" i="5" s="1"/>
  <c r="M997" i="5" s="1"/>
  <c r="M998" i="5" s="1"/>
  <c r="M999" i="5" s="1"/>
  <c r="M1000" i="5" s="1"/>
  <c r="M1001" i="5" s="1"/>
  <c r="M1002" i="5" s="1"/>
  <c r="B16" i="4" a="1"/>
  <c r="B16" i="4" s="1"/>
  <c r="L350" i="14" l="1"/>
  <c r="O350" i="14" s="1"/>
  <c r="J351" i="14"/>
  <c r="P348" i="14"/>
  <c r="Q348" i="14" s="1"/>
  <c r="N349" i="14"/>
  <c r="U349" i="14"/>
  <c r="T350" i="14"/>
  <c r="B17" i="4" a="1"/>
  <c r="B17" i="4" s="1"/>
  <c r="J352" i="14" l="1"/>
  <c r="L351" i="14"/>
  <c r="O351" i="14" s="1"/>
  <c r="N350" i="14"/>
  <c r="P349" i="14"/>
  <c r="Q349" i="14" s="1"/>
  <c r="U350" i="14"/>
  <c r="T351" i="14"/>
  <c r="M115" i="3"/>
  <c r="M117" i="3"/>
  <c r="M118" i="3"/>
  <c r="M121" i="3"/>
  <c r="M122" i="3"/>
  <c r="M123" i="3"/>
  <c r="M124" i="3"/>
  <c r="M131" i="3"/>
  <c r="M132" i="3"/>
  <c r="M133" i="3"/>
  <c r="M135" i="3"/>
  <c r="M136" i="3"/>
  <c r="M138" i="3"/>
  <c r="M139" i="3"/>
  <c r="M105" i="3"/>
  <c r="M107" i="3"/>
  <c r="M111" i="3"/>
  <c r="M113" i="3"/>
  <c r="M119" i="3"/>
  <c r="M143" i="3"/>
  <c r="M125" i="3"/>
  <c r="M126" i="3"/>
  <c r="M128" i="3"/>
  <c r="M141" i="3"/>
  <c r="M110" i="3"/>
  <c r="M102" i="3"/>
  <c r="M127" i="3"/>
  <c r="M129" i="3"/>
  <c r="M130" i="3"/>
  <c r="M137" i="3"/>
  <c r="M140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N158" i="3" s="1"/>
  <c r="M109" i="3"/>
  <c r="M88" i="3"/>
  <c r="M89" i="3"/>
  <c r="M90" i="3"/>
  <c r="M95" i="3"/>
  <c r="M96" i="3"/>
  <c r="M99" i="3"/>
  <c r="M106" i="3"/>
  <c r="M84" i="3"/>
  <c r="M92" i="3"/>
  <c r="M98" i="3"/>
  <c r="M86" i="3"/>
  <c r="M94" i="3"/>
  <c r="M100" i="3"/>
  <c r="M82" i="3"/>
  <c r="M22" i="3"/>
  <c r="M35" i="3"/>
  <c r="M37" i="3"/>
  <c r="M44" i="3"/>
  <c r="M45" i="3"/>
  <c r="M47" i="3"/>
  <c r="M50" i="3"/>
  <c r="M52" i="3"/>
  <c r="M53" i="3"/>
  <c r="M55" i="3"/>
  <c r="M58" i="3"/>
  <c r="M61" i="3"/>
  <c r="M63" i="3"/>
  <c r="M24" i="3"/>
  <c r="M25" i="3"/>
  <c r="M28" i="3"/>
  <c r="M39" i="3"/>
  <c r="M41" i="3"/>
  <c r="M59" i="3"/>
  <c r="M33" i="3"/>
  <c r="M40" i="3"/>
  <c r="M49" i="3"/>
  <c r="M31" i="3"/>
  <c r="M19" i="3"/>
  <c r="M20" i="3"/>
  <c r="M21" i="3"/>
  <c r="M43" i="3"/>
  <c r="M48" i="3"/>
  <c r="M56" i="3"/>
  <c r="M60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101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3" i="3"/>
  <c r="N3" i="3" s="1"/>
  <c r="G1" i="2"/>
  <c r="F1" i="2"/>
  <c r="H1" i="2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2" i="2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3" i="1"/>
  <c r="J4" i="1"/>
  <c r="J5" i="1"/>
  <c r="J6" i="1"/>
  <c r="J7" i="1"/>
  <c r="J8" i="1"/>
  <c r="J9" i="1"/>
  <c r="J10" i="1"/>
  <c r="J11" i="1"/>
  <c r="J12" i="1"/>
  <c r="J13" i="1"/>
  <c r="J2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2" i="2"/>
  <c r="I5" i="1"/>
  <c r="I9" i="1"/>
  <c r="I16" i="1"/>
  <c r="I17" i="1"/>
  <c r="I21" i="1"/>
  <c r="I24" i="1"/>
  <c r="I25" i="1"/>
  <c r="I32" i="1"/>
  <c r="I33" i="1"/>
  <c r="I37" i="1"/>
  <c r="I41" i="1"/>
  <c r="I48" i="1"/>
  <c r="I49" i="1"/>
  <c r="I53" i="1"/>
  <c r="I56" i="1"/>
  <c r="I57" i="1"/>
  <c r="I64" i="1"/>
  <c r="I65" i="1"/>
  <c r="I69" i="1"/>
  <c r="I73" i="1"/>
  <c r="I80" i="1"/>
  <c r="I81" i="1"/>
  <c r="I85" i="1"/>
  <c r="I88" i="1"/>
  <c r="I89" i="1"/>
  <c r="I96" i="1"/>
  <c r="I97" i="1"/>
  <c r="I101" i="1"/>
  <c r="I2" i="1"/>
  <c r="H3" i="1"/>
  <c r="I3" i="1"/>
  <c r="H4" i="1"/>
  <c r="I4" i="1"/>
  <c r="H5" i="1"/>
  <c r="H6" i="1"/>
  <c r="I6" i="1"/>
  <c r="H7" i="1"/>
  <c r="I7" i="1"/>
  <c r="H8" i="1"/>
  <c r="I8" i="1"/>
  <c r="H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H17" i="1"/>
  <c r="H18" i="1"/>
  <c r="I18" i="1"/>
  <c r="H19" i="1"/>
  <c r="I19" i="1"/>
  <c r="H20" i="1"/>
  <c r="I20" i="1"/>
  <c r="H21" i="1"/>
  <c r="H22" i="1"/>
  <c r="I22" i="1"/>
  <c r="H23" i="1"/>
  <c r="I23" i="1"/>
  <c r="H24" i="1"/>
  <c r="H25" i="1"/>
  <c r="H26" i="1"/>
  <c r="I26" i="1"/>
  <c r="K26" i="1" s="1"/>
  <c r="D26" i="2" s="1"/>
  <c r="H27" i="1"/>
  <c r="I27" i="1"/>
  <c r="H28" i="1"/>
  <c r="I28" i="1"/>
  <c r="H29" i="1"/>
  <c r="I29" i="1"/>
  <c r="H30" i="1"/>
  <c r="I30" i="1"/>
  <c r="H31" i="1"/>
  <c r="I31" i="1"/>
  <c r="H32" i="1"/>
  <c r="H33" i="1"/>
  <c r="H34" i="1"/>
  <c r="I34" i="1"/>
  <c r="K34" i="1" s="1"/>
  <c r="D34" i="2" s="1"/>
  <c r="H35" i="1"/>
  <c r="I35" i="1"/>
  <c r="H36" i="1"/>
  <c r="I36" i="1"/>
  <c r="H37" i="1"/>
  <c r="H38" i="1"/>
  <c r="I38" i="1"/>
  <c r="H39" i="1"/>
  <c r="I39" i="1"/>
  <c r="H40" i="1"/>
  <c r="I40" i="1"/>
  <c r="H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H49" i="1"/>
  <c r="H50" i="1"/>
  <c r="I50" i="1"/>
  <c r="H51" i="1"/>
  <c r="I51" i="1"/>
  <c r="H52" i="1"/>
  <c r="I52" i="1"/>
  <c r="H53" i="1"/>
  <c r="H54" i="1"/>
  <c r="I54" i="1"/>
  <c r="H55" i="1"/>
  <c r="I55" i="1"/>
  <c r="H56" i="1"/>
  <c r="H57" i="1"/>
  <c r="H58" i="1"/>
  <c r="I58" i="1"/>
  <c r="K58" i="1"/>
  <c r="D58" i="2" s="1"/>
  <c r="H59" i="1"/>
  <c r="I59" i="1"/>
  <c r="H60" i="1"/>
  <c r="I60" i="1"/>
  <c r="H61" i="1"/>
  <c r="I61" i="1"/>
  <c r="H62" i="1"/>
  <c r="I62" i="1"/>
  <c r="H63" i="1"/>
  <c r="I63" i="1"/>
  <c r="H64" i="1"/>
  <c r="H65" i="1"/>
  <c r="H66" i="1"/>
  <c r="I66" i="1"/>
  <c r="H67" i="1"/>
  <c r="I67" i="1"/>
  <c r="H68" i="1"/>
  <c r="I68" i="1"/>
  <c r="H69" i="1"/>
  <c r="H70" i="1"/>
  <c r="I70" i="1"/>
  <c r="H71" i="1"/>
  <c r="I71" i="1"/>
  <c r="H72" i="1"/>
  <c r="I72" i="1"/>
  <c r="H73" i="1"/>
  <c r="H74" i="1"/>
  <c r="I74" i="1"/>
  <c r="K74" i="1" s="1"/>
  <c r="D74" i="2" s="1"/>
  <c r="H75" i="1"/>
  <c r="I75" i="1"/>
  <c r="H76" i="1"/>
  <c r="I76" i="1"/>
  <c r="H77" i="1"/>
  <c r="I77" i="1"/>
  <c r="H78" i="1"/>
  <c r="I78" i="1"/>
  <c r="H79" i="1"/>
  <c r="I79" i="1"/>
  <c r="H80" i="1"/>
  <c r="H81" i="1"/>
  <c r="H82" i="1"/>
  <c r="I82" i="1"/>
  <c r="H83" i="1"/>
  <c r="I83" i="1"/>
  <c r="H84" i="1"/>
  <c r="I84" i="1"/>
  <c r="H85" i="1"/>
  <c r="H86" i="1"/>
  <c r="I86" i="1"/>
  <c r="H87" i="1"/>
  <c r="I87" i="1"/>
  <c r="H88" i="1"/>
  <c r="H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H97" i="1"/>
  <c r="H98" i="1"/>
  <c r="I98" i="1"/>
  <c r="K98" i="1" s="1"/>
  <c r="D98" i="2" s="1"/>
  <c r="H99" i="1"/>
  <c r="I99" i="1"/>
  <c r="H100" i="1"/>
  <c r="I100" i="1"/>
  <c r="H101" i="1"/>
  <c r="H102" i="1"/>
  <c r="I102" i="1"/>
  <c r="H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2" i="1"/>
  <c r="G82" i="2"/>
  <c r="G27" i="2"/>
  <c r="G57" i="2"/>
  <c r="G12" i="2"/>
  <c r="F40" i="2"/>
  <c r="F94" i="2"/>
  <c r="G28" i="2"/>
  <c r="F22" i="2"/>
  <c r="G77" i="2"/>
  <c r="F25" i="2"/>
  <c r="F63" i="2"/>
  <c r="F2" i="2"/>
  <c r="F43" i="2"/>
  <c r="G94" i="2"/>
  <c r="F34" i="2"/>
  <c r="G98" i="2"/>
  <c r="G43" i="2"/>
  <c r="G73" i="2"/>
  <c r="F86" i="2"/>
  <c r="F88" i="2"/>
  <c r="G38" i="2"/>
  <c r="G39" i="2"/>
  <c r="G24" i="2"/>
  <c r="F73" i="2"/>
  <c r="G15" i="2"/>
  <c r="F27" i="2"/>
  <c r="G5" i="2"/>
  <c r="G59" i="2"/>
  <c r="G89" i="2"/>
  <c r="F96" i="2"/>
  <c r="F72" i="2"/>
  <c r="G22" i="2"/>
  <c r="G60" i="2"/>
  <c r="F20" i="2"/>
  <c r="G8" i="2"/>
  <c r="F57" i="2"/>
  <c r="F95" i="2"/>
  <c r="F29" i="2"/>
  <c r="F75" i="2"/>
  <c r="F90" i="2"/>
  <c r="G3" i="2"/>
  <c r="G21" i="2"/>
  <c r="G75" i="2"/>
  <c r="F7" i="2"/>
  <c r="G20" i="2"/>
  <c r="F19" i="2"/>
  <c r="G70" i="2"/>
  <c r="G10" i="2"/>
  <c r="G56" i="2"/>
  <c r="G97" i="2"/>
  <c r="F50" i="2"/>
  <c r="F91" i="2"/>
  <c r="G37" i="2"/>
  <c r="G91" i="2"/>
  <c r="F23" i="2"/>
  <c r="G78" i="2"/>
  <c r="G71" i="2"/>
  <c r="G54" i="2"/>
  <c r="G92" i="2"/>
  <c r="F18" i="2"/>
  <c r="G40" i="2"/>
  <c r="F89" i="2"/>
  <c r="G31" i="2"/>
  <c r="F61" i="2"/>
  <c r="F6" i="2"/>
  <c r="F36" i="2"/>
  <c r="G47" i="2"/>
  <c r="G53" i="2"/>
  <c r="F66" i="2"/>
  <c r="F39" i="2"/>
  <c r="F5" i="2"/>
  <c r="F51" i="2"/>
  <c r="G102" i="2"/>
  <c r="G42" i="2"/>
  <c r="G88" i="2"/>
  <c r="G17" i="2"/>
  <c r="G2" i="2"/>
  <c r="G46" i="2"/>
  <c r="G69" i="2"/>
  <c r="F17" i="2"/>
  <c r="F55" i="2"/>
  <c r="G84" i="2"/>
  <c r="F35" i="2"/>
  <c r="G86" i="2"/>
  <c r="F26" i="2"/>
  <c r="G26" i="2"/>
  <c r="G72" i="2"/>
  <c r="F82" i="2"/>
  <c r="F3" i="2"/>
  <c r="F93" i="2"/>
  <c r="F38" i="2"/>
  <c r="F68" i="2"/>
  <c r="F77" i="2"/>
  <c r="G85" i="2"/>
  <c r="F33" i="2"/>
  <c r="F71" i="2"/>
  <c r="F37" i="2"/>
  <c r="F83" i="2"/>
  <c r="F12" i="2"/>
  <c r="G74" i="2"/>
  <c r="G19" i="2"/>
  <c r="G49" i="2"/>
  <c r="G52" i="2"/>
  <c r="G101" i="2"/>
  <c r="F49" i="2"/>
  <c r="F87" i="2"/>
  <c r="F21" i="2"/>
  <c r="F67" i="2"/>
  <c r="F74" i="2"/>
  <c r="G87" i="2"/>
  <c r="G58" i="2"/>
  <c r="G95" i="2"/>
  <c r="G33" i="2"/>
  <c r="F10" i="2"/>
  <c r="F16" i="2"/>
  <c r="F70" i="2"/>
  <c r="G55" i="2"/>
  <c r="G14" i="2"/>
  <c r="G16" i="2"/>
  <c r="F65" i="2"/>
  <c r="G7" i="2"/>
  <c r="F69" i="2"/>
  <c r="F14" i="2"/>
  <c r="F44" i="2"/>
  <c r="G63" i="2"/>
  <c r="G51" i="2"/>
  <c r="G81" i="2"/>
  <c r="H3" i="2"/>
  <c r="G32" i="2"/>
  <c r="F81" i="2"/>
  <c r="G23" i="2"/>
  <c r="F53" i="2"/>
  <c r="F99" i="2"/>
  <c r="F28" i="2"/>
  <c r="F76" i="2"/>
  <c r="G90" i="2"/>
  <c r="G35" i="2"/>
  <c r="G65" i="2"/>
  <c r="F98" i="2"/>
  <c r="F48" i="2"/>
  <c r="F102" i="2"/>
  <c r="G36" i="2"/>
  <c r="F84" i="2"/>
  <c r="G48" i="2"/>
  <c r="F97" i="2"/>
  <c r="F4" i="2"/>
  <c r="F101" i="2"/>
  <c r="F46" i="2"/>
  <c r="G44" i="2"/>
  <c r="G29" i="2"/>
  <c r="G83" i="2"/>
  <c r="F15" i="2"/>
  <c r="H2" i="2"/>
  <c r="H6" i="2"/>
  <c r="G18" i="2"/>
  <c r="G64" i="2"/>
  <c r="F58" i="2"/>
  <c r="G79" i="2"/>
  <c r="F85" i="2"/>
  <c r="F30" i="2"/>
  <c r="F60" i="2"/>
  <c r="G4" i="2"/>
  <c r="G13" i="2"/>
  <c r="G67" i="2"/>
  <c r="F100" i="2"/>
  <c r="F54" i="2"/>
  <c r="F80" i="2"/>
  <c r="G30" i="2"/>
  <c r="G68" i="2"/>
  <c r="G34" i="2"/>
  <c r="G80" i="2"/>
  <c r="G9" i="2"/>
  <c r="G76" i="2"/>
  <c r="F24" i="2"/>
  <c r="F78" i="2"/>
  <c r="F45" i="2"/>
  <c r="G61" i="2"/>
  <c r="F9" i="2"/>
  <c r="F47" i="2"/>
  <c r="G50" i="2"/>
  <c r="G96" i="2"/>
  <c r="G25" i="2"/>
  <c r="F42" i="2"/>
  <c r="F8" i="2"/>
  <c r="F62" i="2"/>
  <c r="F92" i="2"/>
  <c r="F64" i="2"/>
  <c r="G45" i="2"/>
  <c r="G99" i="2"/>
  <c r="F31" i="2"/>
  <c r="F52" i="2"/>
  <c r="F11" i="2"/>
  <c r="G62" i="2"/>
  <c r="G100" i="2"/>
  <c r="G66" i="2"/>
  <c r="G11" i="2"/>
  <c r="G41" i="2"/>
  <c r="F32" i="2"/>
  <c r="F56" i="2"/>
  <c r="G6" i="2"/>
  <c r="F59" i="2"/>
  <c r="G93" i="2"/>
  <c r="F41" i="2"/>
  <c r="F79" i="2"/>
  <c r="F13" i="2"/>
  <c r="H36" i="2" s="1"/>
  <c r="H77" i="2"/>
  <c r="H9" i="2"/>
  <c r="H5" i="2"/>
  <c r="H84" i="2"/>
  <c r="H95" i="2"/>
  <c r="H55" i="2"/>
  <c r="H91" i="2"/>
  <c r="H80" i="2"/>
  <c r="H82" i="2"/>
  <c r="H64" i="2"/>
  <c r="H37" i="2"/>
  <c r="H102" i="2"/>
  <c r="H21" i="2"/>
  <c r="H15" i="2"/>
  <c r="H10" i="2"/>
  <c r="H22" i="2"/>
  <c r="H12" i="2"/>
  <c r="H11" i="2"/>
  <c r="H13" i="2"/>
  <c r="H20" i="2"/>
  <c r="H16" i="2"/>
  <c r="H14" i="2"/>
  <c r="H17" i="2"/>
  <c r="H7" i="2"/>
  <c r="H57" i="2"/>
  <c r="H61" i="2"/>
  <c r="H41" i="2"/>
  <c r="H44" i="2"/>
  <c r="H42" i="2"/>
  <c r="H43" i="2"/>
  <c r="H45" i="2"/>
  <c r="H97" i="2"/>
  <c r="H96" i="2"/>
  <c r="H92" i="2"/>
  <c r="H93" i="2"/>
  <c r="H50" i="2"/>
  <c r="H51" i="2"/>
  <c r="H100" i="2"/>
  <c r="H99" i="2"/>
  <c r="H27" i="2"/>
  <c r="H28" i="2"/>
  <c r="H23" i="2"/>
  <c r="H18" i="2"/>
  <c r="H4" i="2"/>
  <c r="H24" i="2"/>
  <c r="H19" i="2"/>
  <c r="H38" i="2"/>
  <c r="H39" i="2"/>
  <c r="H47" i="2"/>
  <c r="H48" i="2"/>
  <c r="H40" i="2"/>
  <c r="H46" i="2"/>
  <c r="H90" i="2"/>
  <c r="H98" i="2"/>
  <c r="H101" i="2"/>
  <c r="H69" i="2"/>
  <c r="H68" i="2"/>
  <c r="H67" i="2"/>
  <c r="H70" i="2"/>
  <c r="H71" i="2"/>
  <c r="H25" i="2"/>
  <c r="H26" i="2"/>
  <c r="H32" i="2"/>
  <c r="H8" i="2"/>
  <c r="H29" i="2"/>
  <c r="H30" i="2"/>
  <c r="H31" i="2"/>
  <c r="H86" i="2"/>
  <c r="H85" i="2"/>
  <c r="H87" i="2"/>
  <c r="H88" i="2"/>
  <c r="H49" i="2"/>
  <c r="H53" i="2"/>
  <c r="H54" i="2"/>
  <c r="H66" i="2"/>
  <c r="H75" i="2"/>
  <c r="H74" i="2"/>
  <c r="H76" i="2"/>
  <c r="H72" i="2"/>
  <c r="H73" i="2"/>
  <c r="H35" i="2"/>
  <c r="H33" i="2"/>
  <c r="H34" i="2"/>
  <c r="H79" i="2"/>
  <c r="H78" i="2"/>
  <c r="H81" i="2"/>
  <c r="H83" i="2"/>
  <c r="H56" i="2"/>
  <c r="H60" i="2"/>
  <c r="H63" i="2"/>
  <c r="H59" i="2"/>
  <c r="H62" i="2"/>
  <c r="H58" i="2"/>
  <c r="H65" i="2"/>
  <c r="H94" i="2"/>
  <c r="H89" i="2"/>
  <c r="L352" i="14" l="1"/>
  <c r="O352" i="14" s="1"/>
  <c r="J353" i="14"/>
  <c r="N351" i="14"/>
  <c r="P350" i="14"/>
  <c r="Q350" i="14" s="1"/>
  <c r="U351" i="14"/>
  <c r="T352" i="14"/>
  <c r="C3" i="10"/>
  <c r="C158" i="10"/>
  <c r="R3" i="3"/>
  <c r="S3" i="3" s="1"/>
  <c r="R158" i="3"/>
  <c r="S158" i="3" s="1"/>
  <c r="C158" i="8"/>
  <c r="H159" i="8" s="1"/>
  <c r="N132" i="3"/>
  <c r="C3" i="8"/>
  <c r="N20" i="3"/>
  <c r="N53" i="3"/>
  <c r="N13" i="3"/>
  <c r="N5" i="3"/>
  <c r="N18" i="3"/>
  <c r="N81" i="3"/>
  <c r="N73" i="3"/>
  <c r="N11" i="3"/>
  <c r="N71" i="3"/>
  <c r="N16" i="3"/>
  <c r="N68" i="3"/>
  <c r="N67" i="3"/>
  <c r="N10" i="3"/>
  <c r="N12" i="3"/>
  <c r="N8" i="3"/>
  <c r="N77" i="3"/>
  <c r="N69" i="3"/>
  <c r="N17" i="3"/>
  <c r="N9" i="3"/>
  <c r="N15" i="3"/>
  <c r="N7" i="3"/>
  <c r="N80" i="3"/>
  <c r="N72" i="3"/>
  <c r="N65" i="3"/>
  <c r="N19" i="3"/>
  <c r="N14" i="3"/>
  <c r="N6" i="3"/>
  <c r="N76" i="3"/>
  <c r="N21" i="3"/>
  <c r="N75" i="3"/>
  <c r="N64" i="3"/>
  <c r="N61" i="3"/>
  <c r="N4" i="3"/>
  <c r="N156" i="3"/>
  <c r="N148" i="3"/>
  <c r="N136" i="3"/>
  <c r="N154" i="3"/>
  <c r="N146" i="3"/>
  <c r="N138" i="3"/>
  <c r="N152" i="3"/>
  <c r="N150" i="3"/>
  <c r="N126" i="3"/>
  <c r="N124" i="3"/>
  <c r="N118" i="3"/>
  <c r="N140" i="3"/>
  <c r="M134" i="3"/>
  <c r="N134" i="3" s="1"/>
  <c r="N128" i="3"/>
  <c r="N130" i="3"/>
  <c r="M120" i="3"/>
  <c r="N120" i="3" s="1"/>
  <c r="M104" i="3"/>
  <c r="N105" i="3" s="1"/>
  <c r="N122" i="3"/>
  <c r="M142" i="3"/>
  <c r="N142" i="3" s="1"/>
  <c r="N144" i="3"/>
  <c r="N79" i="3"/>
  <c r="N157" i="3"/>
  <c r="N149" i="3"/>
  <c r="N141" i="3"/>
  <c r="N133" i="3"/>
  <c r="N153" i="3"/>
  <c r="N145" i="3"/>
  <c r="N137" i="3"/>
  <c r="N129" i="3"/>
  <c r="N125" i="3"/>
  <c r="N155" i="3"/>
  <c r="N151" i="3"/>
  <c r="N147" i="3"/>
  <c r="N139" i="3"/>
  <c r="N131" i="3"/>
  <c r="N127" i="3"/>
  <c r="N123" i="3"/>
  <c r="N119" i="3"/>
  <c r="M114" i="3"/>
  <c r="N114" i="3" s="1"/>
  <c r="N96" i="3"/>
  <c r="M112" i="3"/>
  <c r="N113" i="3" s="1"/>
  <c r="N99" i="3"/>
  <c r="M93" i="3"/>
  <c r="N93" i="3" s="1"/>
  <c r="M97" i="3"/>
  <c r="N97" i="3" s="1"/>
  <c r="N100" i="3"/>
  <c r="N111" i="3"/>
  <c r="N107" i="3"/>
  <c r="M116" i="3"/>
  <c r="N89" i="3"/>
  <c r="M108" i="3"/>
  <c r="N108" i="3" s="1"/>
  <c r="M85" i="3"/>
  <c r="N85" i="3" s="1"/>
  <c r="M103" i="3"/>
  <c r="M87" i="3"/>
  <c r="N88" i="3" s="1"/>
  <c r="N101" i="3"/>
  <c r="N95" i="3"/>
  <c r="M91" i="3"/>
  <c r="N92" i="3" s="1"/>
  <c r="M83" i="3"/>
  <c r="N84" i="3" s="1"/>
  <c r="N41" i="3"/>
  <c r="N25" i="3"/>
  <c r="M29" i="3"/>
  <c r="N29" i="3" s="1"/>
  <c r="M36" i="3"/>
  <c r="N36" i="3" s="1"/>
  <c r="N60" i="3"/>
  <c r="N45" i="3"/>
  <c r="N59" i="3"/>
  <c r="N56" i="3"/>
  <c r="M51" i="3"/>
  <c r="N51" i="3" s="1"/>
  <c r="M46" i="3"/>
  <c r="N47" i="3" s="1"/>
  <c r="N49" i="3"/>
  <c r="N48" i="3"/>
  <c r="M62" i="3"/>
  <c r="N63" i="3" s="1"/>
  <c r="M34" i="3"/>
  <c r="N35" i="3" s="1"/>
  <c r="M54" i="3"/>
  <c r="N55" i="3" s="1"/>
  <c r="N44" i="3"/>
  <c r="M26" i="3"/>
  <c r="N26" i="3" s="1"/>
  <c r="M42" i="3"/>
  <c r="N42" i="3" s="1"/>
  <c r="M57" i="3"/>
  <c r="N57" i="3" s="1"/>
  <c r="M38" i="3"/>
  <c r="N39" i="3" s="1"/>
  <c r="N40" i="3"/>
  <c r="M30" i="3"/>
  <c r="N31" i="3" s="1"/>
  <c r="M27" i="3"/>
  <c r="N28" i="3" s="1"/>
  <c r="M32" i="3"/>
  <c r="N32" i="3" s="1"/>
  <c r="M23" i="3"/>
  <c r="N24" i="3" s="1"/>
  <c r="N110" i="3"/>
  <c r="N106" i="3"/>
  <c r="N102" i="3"/>
  <c r="N90" i="3"/>
  <c r="N82" i="3"/>
  <c r="N78" i="3"/>
  <c r="N74" i="3"/>
  <c r="N70" i="3"/>
  <c r="N66" i="3"/>
  <c r="N50" i="3"/>
  <c r="N22" i="3"/>
  <c r="K62" i="1"/>
  <c r="D62" i="2" s="1"/>
  <c r="K44" i="1"/>
  <c r="D44" i="2" s="1"/>
  <c r="K30" i="1"/>
  <c r="D30" i="2" s="1"/>
  <c r="K78" i="1"/>
  <c r="D78" i="2" s="1"/>
  <c r="K70" i="1"/>
  <c r="D70" i="2" s="1"/>
  <c r="K92" i="1"/>
  <c r="D92" i="2" s="1"/>
  <c r="K42" i="1"/>
  <c r="D42" i="2" s="1"/>
  <c r="K90" i="1"/>
  <c r="D90" i="2" s="1"/>
  <c r="K40" i="1"/>
  <c r="D40" i="2" s="1"/>
  <c r="K12" i="1"/>
  <c r="D12" i="2" s="1"/>
  <c r="K84" i="1"/>
  <c r="D84" i="2" s="1"/>
  <c r="K94" i="1"/>
  <c r="D94" i="2" s="1"/>
  <c r="K76" i="1"/>
  <c r="D76" i="2" s="1"/>
  <c r="K72" i="1"/>
  <c r="D72" i="2" s="1"/>
  <c r="K54" i="1"/>
  <c r="D54" i="2" s="1"/>
  <c r="K36" i="1"/>
  <c r="D36" i="2" s="1"/>
  <c r="K88" i="1"/>
  <c r="D88" i="2" s="1"/>
  <c r="K32" i="1"/>
  <c r="D32" i="2" s="1"/>
  <c r="K48" i="1"/>
  <c r="D48" i="2" s="1"/>
  <c r="K100" i="1"/>
  <c r="D100" i="2" s="1"/>
  <c r="K82" i="1"/>
  <c r="D82" i="2" s="1"/>
  <c r="K28" i="1"/>
  <c r="D28" i="2" s="1"/>
  <c r="K56" i="1"/>
  <c r="D56" i="2" s="1"/>
  <c r="K24" i="1"/>
  <c r="D24" i="2" s="1"/>
  <c r="K102" i="1"/>
  <c r="D102" i="2" s="1"/>
  <c r="K66" i="1"/>
  <c r="D66" i="2" s="1"/>
  <c r="K52" i="1"/>
  <c r="D52" i="2" s="1"/>
  <c r="K80" i="1"/>
  <c r="D80" i="2" s="1"/>
  <c r="K60" i="1"/>
  <c r="D60" i="2" s="1"/>
  <c r="K46" i="1"/>
  <c r="D46" i="2" s="1"/>
  <c r="K38" i="1"/>
  <c r="D38" i="2" s="1"/>
  <c r="K10" i="1"/>
  <c r="D10" i="2" s="1"/>
  <c r="K16" i="1"/>
  <c r="D16" i="2" s="1"/>
  <c r="K96" i="1"/>
  <c r="D96" i="2" s="1"/>
  <c r="K86" i="1"/>
  <c r="D86" i="2" s="1"/>
  <c r="K68" i="1"/>
  <c r="D68" i="2" s="1"/>
  <c r="K50" i="1"/>
  <c r="D50" i="2" s="1"/>
  <c r="K18" i="1"/>
  <c r="D18" i="2" s="1"/>
  <c r="K64" i="1"/>
  <c r="D64" i="2" s="1"/>
  <c r="K20" i="1"/>
  <c r="D20" i="2" s="1"/>
  <c r="K6" i="1"/>
  <c r="D6" i="2" s="1"/>
  <c r="K14" i="1"/>
  <c r="D14" i="2" s="1"/>
  <c r="K4" i="1"/>
  <c r="D4" i="2" s="1"/>
  <c r="K22" i="1"/>
  <c r="D22" i="2" s="1"/>
  <c r="K8" i="1"/>
  <c r="D8" i="2" s="1"/>
  <c r="K93" i="1"/>
  <c r="D93" i="2" s="1"/>
  <c r="K73" i="1"/>
  <c r="D73" i="2" s="1"/>
  <c r="K41" i="1"/>
  <c r="D41" i="2" s="1"/>
  <c r="K9" i="1"/>
  <c r="D9" i="2" s="1"/>
  <c r="K77" i="1"/>
  <c r="D77" i="2" s="1"/>
  <c r="K45" i="1"/>
  <c r="D45" i="2" s="1"/>
  <c r="K13" i="1"/>
  <c r="D13" i="2" s="1"/>
  <c r="K89" i="1"/>
  <c r="D89" i="2" s="1"/>
  <c r="K57" i="1"/>
  <c r="D57" i="2" s="1"/>
  <c r="K25" i="1"/>
  <c r="D25" i="2" s="1"/>
  <c r="K61" i="1"/>
  <c r="D61" i="2" s="1"/>
  <c r="K29" i="1"/>
  <c r="D29" i="2" s="1"/>
  <c r="K95" i="1"/>
  <c r="D95" i="2" s="1"/>
  <c r="K81" i="1"/>
  <c r="D81" i="2" s="1"/>
  <c r="K65" i="1"/>
  <c r="D65" i="2" s="1"/>
  <c r="K49" i="1"/>
  <c r="D49" i="2" s="1"/>
  <c r="K99" i="1"/>
  <c r="D99" i="2" s="1"/>
  <c r="K83" i="1"/>
  <c r="D83" i="2" s="1"/>
  <c r="K101" i="1"/>
  <c r="D101" i="2" s="1"/>
  <c r="K85" i="1"/>
  <c r="D85" i="2" s="1"/>
  <c r="K69" i="1"/>
  <c r="D69" i="2" s="1"/>
  <c r="K53" i="1"/>
  <c r="D53" i="2" s="1"/>
  <c r="K37" i="1"/>
  <c r="D37" i="2" s="1"/>
  <c r="K21" i="1"/>
  <c r="D21" i="2" s="1"/>
  <c r="K5" i="1"/>
  <c r="D5" i="2" s="1"/>
  <c r="K2" i="1"/>
  <c r="D2" i="2" s="1"/>
  <c r="K87" i="1"/>
  <c r="D87" i="2" s="1"/>
  <c r="K71" i="1"/>
  <c r="D71" i="2" s="1"/>
  <c r="K55" i="1"/>
  <c r="D55" i="2" s="1"/>
  <c r="K39" i="1"/>
  <c r="D39" i="2" s="1"/>
  <c r="K23" i="1"/>
  <c r="D23" i="2" s="1"/>
  <c r="K7" i="1"/>
  <c r="D7" i="2" s="1"/>
  <c r="K91" i="1"/>
  <c r="D91" i="2" s="1"/>
  <c r="K75" i="1"/>
  <c r="D75" i="2" s="1"/>
  <c r="K59" i="1"/>
  <c r="D59" i="2" s="1"/>
  <c r="K43" i="1"/>
  <c r="D43" i="2" s="1"/>
  <c r="K27" i="1"/>
  <c r="D27" i="2" s="1"/>
  <c r="K11" i="1"/>
  <c r="D11" i="2" s="1"/>
  <c r="K63" i="1"/>
  <c r="D63" i="2" s="1"/>
  <c r="K47" i="1"/>
  <c r="D47" i="2" s="1"/>
  <c r="K31" i="1"/>
  <c r="D31" i="2" s="1"/>
  <c r="K15" i="1"/>
  <c r="D15" i="2" s="1"/>
  <c r="K97" i="1"/>
  <c r="D97" i="2" s="1"/>
  <c r="K33" i="1"/>
  <c r="D33" i="2" s="1"/>
  <c r="K17" i="1"/>
  <c r="D17" i="2" s="1"/>
  <c r="K79" i="1"/>
  <c r="D79" i="2" s="1"/>
  <c r="K67" i="1"/>
  <c r="D67" i="2" s="1"/>
  <c r="K51" i="1"/>
  <c r="D51" i="2" s="1"/>
  <c r="K35" i="1"/>
  <c r="D35" i="2" s="1"/>
  <c r="K19" i="1"/>
  <c r="D19" i="2" s="1"/>
  <c r="K3" i="1"/>
  <c r="D3" i="2" s="1"/>
  <c r="G160" i="10"/>
  <c r="G3" i="10"/>
  <c r="H52" i="2"/>
  <c r="J354" i="14" l="1"/>
  <c r="L353" i="14"/>
  <c r="O353" i="14" s="1"/>
  <c r="N352" i="14"/>
  <c r="P351" i="14"/>
  <c r="Q351" i="14" s="1"/>
  <c r="U352" i="14"/>
  <c r="T353" i="14"/>
  <c r="C158" i="9"/>
  <c r="C158" i="13"/>
  <c r="C3" i="9"/>
  <c r="S3" i="9" s="1"/>
  <c r="T3" i="9" s="1"/>
  <c r="C3" i="13"/>
  <c r="S3" i="10"/>
  <c r="T3" i="10" s="1"/>
  <c r="C90" i="10"/>
  <c r="C40" i="10"/>
  <c r="C63" i="10"/>
  <c r="C60" i="10"/>
  <c r="C101" i="10"/>
  <c r="C111" i="10"/>
  <c r="C119" i="10"/>
  <c r="C125" i="10"/>
  <c r="C157" i="10"/>
  <c r="C128" i="10"/>
  <c r="C138" i="10"/>
  <c r="C64" i="10"/>
  <c r="C72" i="10"/>
  <c r="C8" i="10"/>
  <c r="C73" i="10"/>
  <c r="C132" i="10"/>
  <c r="C22" i="10"/>
  <c r="C102" i="10"/>
  <c r="C39" i="10"/>
  <c r="C48" i="10"/>
  <c r="C36" i="10"/>
  <c r="C88" i="10"/>
  <c r="C100" i="10"/>
  <c r="C123" i="10"/>
  <c r="C129" i="10"/>
  <c r="C79" i="10"/>
  <c r="C134" i="10"/>
  <c r="C146" i="10"/>
  <c r="C75" i="10"/>
  <c r="C80" i="10"/>
  <c r="C12" i="10"/>
  <c r="C81" i="10"/>
  <c r="C50" i="10"/>
  <c r="C106" i="10"/>
  <c r="C57" i="10"/>
  <c r="C49" i="10"/>
  <c r="C29" i="10"/>
  <c r="C97" i="10"/>
  <c r="C127" i="10"/>
  <c r="C137" i="10"/>
  <c r="C144" i="10"/>
  <c r="C140" i="10"/>
  <c r="C154" i="10"/>
  <c r="C21" i="10"/>
  <c r="C7" i="10"/>
  <c r="C10" i="10"/>
  <c r="C18" i="10"/>
  <c r="C66" i="10"/>
  <c r="C110" i="10"/>
  <c r="C42" i="10"/>
  <c r="C47" i="10"/>
  <c r="C25" i="10"/>
  <c r="C85" i="10"/>
  <c r="C93" i="10"/>
  <c r="C131" i="10"/>
  <c r="C145" i="10"/>
  <c r="C142" i="10"/>
  <c r="C118" i="10"/>
  <c r="C136" i="10"/>
  <c r="C76" i="10"/>
  <c r="C15" i="10"/>
  <c r="C67" i="10"/>
  <c r="C5" i="10"/>
  <c r="C70" i="10"/>
  <c r="C24" i="10"/>
  <c r="C26" i="10"/>
  <c r="C51" i="10"/>
  <c r="C41" i="10"/>
  <c r="C108" i="10"/>
  <c r="C99" i="10"/>
  <c r="C139" i="10"/>
  <c r="C153" i="10"/>
  <c r="C122" i="10"/>
  <c r="C124" i="10"/>
  <c r="C148" i="10"/>
  <c r="C6" i="10"/>
  <c r="C9" i="10"/>
  <c r="C68" i="10"/>
  <c r="C13" i="10"/>
  <c r="C74" i="10"/>
  <c r="C32" i="10"/>
  <c r="C44" i="10"/>
  <c r="C56" i="10"/>
  <c r="C84" i="10"/>
  <c r="C89" i="10"/>
  <c r="C113" i="10"/>
  <c r="C147" i="10"/>
  <c r="C133" i="10"/>
  <c r="C105" i="10"/>
  <c r="C126" i="10"/>
  <c r="C156" i="10"/>
  <c r="C14" i="10"/>
  <c r="C17" i="10"/>
  <c r="C16" i="10"/>
  <c r="C53" i="10"/>
  <c r="C78" i="10"/>
  <c r="C28" i="10"/>
  <c r="C55" i="10"/>
  <c r="C59" i="10"/>
  <c r="C92" i="10"/>
  <c r="C96" i="10"/>
  <c r="C151" i="10"/>
  <c r="C141" i="10"/>
  <c r="C120" i="10"/>
  <c r="C150" i="10"/>
  <c r="C4" i="10"/>
  <c r="C19" i="10"/>
  <c r="C69" i="10"/>
  <c r="C71" i="10"/>
  <c r="C20" i="10"/>
  <c r="C82" i="10"/>
  <c r="C31" i="10"/>
  <c r="C35" i="10"/>
  <c r="C45" i="10"/>
  <c r="C95" i="10"/>
  <c r="C107" i="10"/>
  <c r="C114" i="10"/>
  <c r="C155" i="10"/>
  <c r="C149" i="10"/>
  <c r="C130" i="10"/>
  <c r="C152" i="10"/>
  <c r="C61" i="10"/>
  <c r="C65" i="10"/>
  <c r="C77" i="10"/>
  <c r="C11" i="10"/>
  <c r="R45" i="3"/>
  <c r="S45" i="3" s="1"/>
  <c r="R114" i="3"/>
  <c r="S114" i="3" s="1"/>
  <c r="R149" i="3"/>
  <c r="S149" i="3" s="1"/>
  <c r="R130" i="3"/>
  <c r="S130" i="3" s="1"/>
  <c r="R61" i="3"/>
  <c r="S61" i="3" s="1"/>
  <c r="R77" i="3"/>
  <c r="S77" i="3" s="1"/>
  <c r="R22" i="3"/>
  <c r="S22" i="3" s="1"/>
  <c r="R102" i="3"/>
  <c r="S102" i="3" s="1"/>
  <c r="R39" i="3"/>
  <c r="S39" i="3" s="1"/>
  <c r="R48" i="3"/>
  <c r="S48" i="3" s="1"/>
  <c r="R36" i="3"/>
  <c r="S36" i="3" s="1"/>
  <c r="R88" i="3"/>
  <c r="S88" i="3" s="1"/>
  <c r="R100" i="3"/>
  <c r="S100" i="3" s="1"/>
  <c r="R123" i="3"/>
  <c r="S123" i="3" s="1"/>
  <c r="R129" i="3"/>
  <c r="S129" i="3" s="1"/>
  <c r="R79" i="3"/>
  <c r="S79" i="3" s="1"/>
  <c r="R134" i="3"/>
  <c r="S134" i="3" s="1"/>
  <c r="R146" i="3"/>
  <c r="S146" i="3" s="1"/>
  <c r="R75" i="3"/>
  <c r="S75" i="3" s="1"/>
  <c r="R80" i="3"/>
  <c r="S80" i="3" s="1"/>
  <c r="R12" i="3"/>
  <c r="S12" i="3" s="1"/>
  <c r="R81" i="3"/>
  <c r="S81" i="3" s="1"/>
  <c r="R106" i="3"/>
  <c r="S106" i="3" s="1"/>
  <c r="R97" i="3"/>
  <c r="S97" i="3" s="1"/>
  <c r="R154" i="3"/>
  <c r="S154" i="3" s="1"/>
  <c r="R18" i="3"/>
  <c r="S18" i="3" s="1"/>
  <c r="R66" i="3"/>
  <c r="S66" i="3" s="1"/>
  <c r="R110" i="3"/>
  <c r="S110" i="3" s="1"/>
  <c r="R42" i="3"/>
  <c r="S42" i="3" s="1"/>
  <c r="R47" i="3"/>
  <c r="S47" i="3" s="1"/>
  <c r="R25" i="3"/>
  <c r="S25" i="3" s="1"/>
  <c r="R85" i="3"/>
  <c r="S85" i="3" s="1"/>
  <c r="R93" i="3"/>
  <c r="S93" i="3" s="1"/>
  <c r="R131" i="3"/>
  <c r="S131" i="3" s="1"/>
  <c r="R145" i="3"/>
  <c r="S145" i="3" s="1"/>
  <c r="R142" i="3"/>
  <c r="S142" i="3" s="1"/>
  <c r="R118" i="3"/>
  <c r="S118" i="3" s="1"/>
  <c r="R136" i="3"/>
  <c r="S136" i="3" s="1"/>
  <c r="R76" i="3"/>
  <c r="S76" i="3" s="1"/>
  <c r="R15" i="3"/>
  <c r="S15" i="3" s="1"/>
  <c r="R67" i="3"/>
  <c r="S67" i="3" s="1"/>
  <c r="R5" i="3"/>
  <c r="R31" i="3"/>
  <c r="S31" i="3" s="1"/>
  <c r="R50" i="3"/>
  <c r="S50" i="3" s="1"/>
  <c r="R29" i="3"/>
  <c r="S29" i="3" s="1"/>
  <c r="R127" i="3"/>
  <c r="S127" i="3" s="1"/>
  <c r="R140" i="3"/>
  <c r="S140" i="3" s="1"/>
  <c r="R7" i="3"/>
  <c r="R24" i="3"/>
  <c r="S24" i="3" s="1"/>
  <c r="R26" i="3"/>
  <c r="S26" i="3" s="1"/>
  <c r="R51" i="3"/>
  <c r="S51" i="3" s="1"/>
  <c r="R41" i="3"/>
  <c r="S41" i="3" s="1"/>
  <c r="R108" i="3"/>
  <c r="S108" i="3" s="1"/>
  <c r="R99" i="3"/>
  <c r="S99" i="3" s="1"/>
  <c r="R139" i="3"/>
  <c r="S139" i="3" s="1"/>
  <c r="R153" i="3"/>
  <c r="S153" i="3" s="1"/>
  <c r="R122" i="3"/>
  <c r="S122" i="3" s="1"/>
  <c r="R124" i="3"/>
  <c r="S124" i="3" s="1"/>
  <c r="R148" i="3"/>
  <c r="S148" i="3" s="1"/>
  <c r="R6" i="3"/>
  <c r="R9" i="3"/>
  <c r="S9" i="3" s="1"/>
  <c r="R68" i="3"/>
  <c r="S68" i="3" s="1"/>
  <c r="R13" i="3"/>
  <c r="S13" i="3" s="1"/>
  <c r="R35" i="3"/>
  <c r="S35" i="3" s="1"/>
  <c r="R49" i="3"/>
  <c r="S49" i="3" s="1"/>
  <c r="R144" i="3"/>
  <c r="S144" i="3" s="1"/>
  <c r="R70" i="3"/>
  <c r="S70" i="3" s="1"/>
  <c r="R74" i="3"/>
  <c r="S74" i="3" s="1"/>
  <c r="R32" i="3"/>
  <c r="S32" i="3" s="1"/>
  <c r="R44" i="3"/>
  <c r="S44" i="3" s="1"/>
  <c r="R56" i="3"/>
  <c r="S56" i="3" s="1"/>
  <c r="R84" i="3"/>
  <c r="S84" i="3" s="1"/>
  <c r="R89" i="3"/>
  <c r="S89" i="3" s="1"/>
  <c r="R113" i="3"/>
  <c r="S113" i="3" s="1"/>
  <c r="R147" i="3"/>
  <c r="S147" i="3" s="1"/>
  <c r="R133" i="3"/>
  <c r="S133" i="3" s="1"/>
  <c r="R105" i="3"/>
  <c r="S105" i="3" s="1"/>
  <c r="R126" i="3"/>
  <c r="S126" i="3" s="1"/>
  <c r="R156" i="3"/>
  <c r="S156" i="3" s="1"/>
  <c r="R14" i="3"/>
  <c r="S14" i="3" s="1"/>
  <c r="R17" i="3"/>
  <c r="S17" i="3" s="1"/>
  <c r="R16" i="3"/>
  <c r="S16" i="3" s="1"/>
  <c r="R53" i="3"/>
  <c r="S53" i="3" s="1"/>
  <c r="R82" i="3"/>
  <c r="S82" i="3" s="1"/>
  <c r="R57" i="3"/>
  <c r="S57" i="3" s="1"/>
  <c r="R137" i="3"/>
  <c r="S137" i="3" s="1"/>
  <c r="R21" i="3"/>
  <c r="S21" i="3" s="1"/>
  <c r="R10" i="3"/>
  <c r="S10" i="3" s="1"/>
  <c r="R78" i="3"/>
  <c r="S78" i="3" s="1"/>
  <c r="R28" i="3"/>
  <c r="S28" i="3" s="1"/>
  <c r="R55" i="3"/>
  <c r="S55" i="3" s="1"/>
  <c r="R59" i="3"/>
  <c r="S59" i="3" s="1"/>
  <c r="R92" i="3"/>
  <c r="S92" i="3" s="1"/>
  <c r="R96" i="3"/>
  <c r="S96" i="3" s="1"/>
  <c r="R151" i="3"/>
  <c r="S151" i="3" s="1"/>
  <c r="R141" i="3"/>
  <c r="S141" i="3" s="1"/>
  <c r="R120" i="3"/>
  <c r="S120" i="3" s="1"/>
  <c r="R150" i="3"/>
  <c r="S150" i="3" s="1"/>
  <c r="R4" i="3"/>
  <c r="R19" i="3"/>
  <c r="S19" i="3" s="1"/>
  <c r="R69" i="3"/>
  <c r="S69" i="3" s="1"/>
  <c r="R71" i="3"/>
  <c r="S71" i="3" s="1"/>
  <c r="R20" i="3"/>
  <c r="S20" i="3" s="1"/>
  <c r="R95" i="3"/>
  <c r="S95" i="3" s="1"/>
  <c r="R107" i="3"/>
  <c r="S107" i="3" s="1"/>
  <c r="R155" i="3"/>
  <c r="S155" i="3" s="1"/>
  <c r="R152" i="3"/>
  <c r="S152" i="3" s="1"/>
  <c r="R65" i="3"/>
  <c r="S65" i="3" s="1"/>
  <c r="R11" i="3"/>
  <c r="S11" i="3" s="1"/>
  <c r="R90" i="3"/>
  <c r="S90" i="3" s="1"/>
  <c r="R40" i="3"/>
  <c r="S40" i="3" s="1"/>
  <c r="R63" i="3"/>
  <c r="S63" i="3" s="1"/>
  <c r="R60" i="3"/>
  <c r="S60" i="3" s="1"/>
  <c r="R101" i="3"/>
  <c r="S101" i="3" s="1"/>
  <c r="R111" i="3"/>
  <c r="S111" i="3" s="1"/>
  <c r="R119" i="3"/>
  <c r="S119" i="3" s="1"/>
  <c r="R125" i="3"/>
  <c r="S125" i="3" s="1"/>
  <c r="R157" i="3"/>
  <c r="R128" i="3"/>
  <c r="S128" i="3" s="1"/>
  <c r="R138" i="3"/>
  <c r="S138" i="3" s="1"/>
  <c r="R64" i="3"/>
  <c r="S64" i="3" s="1"/>
  <c r="R72" i="3"/>
  <c r="S72" i="3" s="1"/>
  <c r="R8" i="3"/>
  <c r="R73" i="3"/>
  <c r="S73" i="3" s="1"/>
  <c r="R132" i="3"/>
  <c r="S132" i="3" s="1"/>
  <c r="C82" i="8"/>
  <c r="C31" i="8"/>
  <c r="C35" i="8"/>
  <c r="C45" i="8"/>
  <c r="C95" i="8"/>
  <c r="C107" i="8"/>
  <c r="C114" i="8"/>
  <c r="C155" i="8"/>
  <c r="C149" i="8"/>
  <c r="C130" i="8"/>
  <c r="C150" i="8"/>
  <c r="C4" i="8"/>
  <c r="H4" i="8" s="1"/>
  <c r="C19" i="8"/>
  <c r="C69" i="8"/>
  <c r="C71" i="8"/>
  <c r="C20" i="8"/>
  <c r="C90" i="8"/>
  <c r="C40" i="8"/>
  <c r="C63" i="8"/>
  <c r="C60" i="8"/>
  <c r="C101" i="8"/>
  <c r="C111" i="8"/>
  <c r="C119" i="8"/>
  <c r="C125" i="8"/>
  <c r="C157" i="8"/>
  <c r="C128" i="8"/>
  <c r="C152" i="8"/>
  <c r="C61" i="8"/>
  <c r="C65" i="8"/>
  <c r="C77" i="8"/>
  <c r="C11" i="8"/>
  <c r="C22" i="8"/>
  <c r="C102" i="8"/>
  <c r="C39" i="8"/>
  <c r="C48" i="8"/>
  <c r="C36" i="8"/>
  <c r="C88" i="8"/>
  <c r="C100" i="8"/>
  <c r="C123" i="8"/>
  <c r="C129" i="8"/>
  <c r="C79" i="8"/>
  <c r="C134" i="8"/>
  <c r="C138" i="8"/>
  <c r="C64" i="8"/>
  <c r="C72" i="8"/>
  <c r="C8" i="8"/>
  <c r="C73" i="8"/>
  <c r="C132" i="8"/>
  <c r="C57" i="8"/>
  <c r="C49" i="8"/>
  <c r="C29" i="8"/>
  <c r="C97" i="8"/>
  <c r="C127" i="8"/>
  <c r="C137" i="8"/>
  <c r="C144" i="8"/>
  <c r="C140" i="8"/>
  <c r="C146" i="8"/>
  <c r="C75" i="8"/>
  <c r="C80" i="8"/>
  <c r="C12" i="8"/>
  <c r="C81" i="8"/>
  <c r="C106" i="8"/>
  <c r="C66" i="8"/>
  <c r="C110" i="8"/>
  <c r="C42" i="8"/>
  <c r="C47" i="8"/>
  <c r="C25" i="8"/>
  <c r="C85" i="8"/>
  <c r="C93" i="8"/>
  <c r="C131" i="8"/>
  <c r="C145" i="8"/>
  <c r="C142" i="8"/>
  <c r="C118" i="8"/>
  <c r="C154" i="8"/>
  <c r="C21" i="8"/>
  <c r="C7" i="8"/>
  <c r="C10" i="8"/>
  <c r="C18" i="8"/>
  <c r="C50" i="8"/>
  <c r="C70" i="8"/>
  <c r="C24" i="8"/>
  <c r="C26" i="8"/>
  <c r="C51" i="8"/>
  <c r="C41" i="8"/>
  <c r="C108" i="8"/>
  <c r="C99" i="8"/>
  <c r="C139" i="8"/>
  <c r="C153" i="8"/>
  <c r="C122" i="8"/>
  <c r="C136" i="8"/>
  <c r="C76" i="8"/>
  <c r="C15" i="8"/>
  <c r="C67" i="8"/>
  <c r="C5" i="8"/>
  <c r="C74" i="8"/>
  <c r="C32" i="8"/>
  <c r="C44" i="8"/>
  <c r="C56" i="8"/>
  <c r="C84" i="8"/>
  <c r="C89" i="8"/>
  <c r="C113" i="8"/>
  <c r="C147" i="8"/>
  <c r="C133" i="8"/>
  <c r="C105" i="8"/>
  <c r="C124" i="8"/>
  <c r="C148" i="8"/>
  <c r="C6" i="8"/>
  <c r="C9" i="8"/>
  <c r="C68" i="8"/>
  <c r="C13" i="8"/>
  <c r="C78" i="8"/>
  <c r="C28" i="8"/>
  <c r="C55" i="8"/>
  <c r="C59" i="8"/>
  <c r="C92" i="8"/>
  <c r="C96" i="8"/>
  <c r="C151" i="8"/>
  <c r="C141" i="8"/>
  <c r="C120" i="8"/>
  <c r="C126" i="8"/>
  <c r="C156" i="8"/>
  <c r="C14" i="8"/>
  <c r="C17" i="8"/>
  <c r="C16" i="8"/>
  <c r="C53" i="8"/>
  <c r="H3" i="8"/>
  <c r="G3" i="8"/>
  <c r="N34" i="3"/>
  <c r="N37" i="3"/>
  <c r="N135" i="3"/>
  <c r="N104" i="3"/>
  <c r="N121" i="3"/>
  <c r="N143" i="3"/>
  <c r="N103" i="3"/>
  <c r="N109" i="3"/>
  <c r="N112" i="3"/>
  <c r="N115" i="3"/>
  <c r="N94" i="3"/>
  <c r="N98" i="3"/>
  <c r="N87" i="3"/>
  <c r="N86" i="3"/>
  <c r="N117" i="3"/>
  <c r="N116" i="3"/>
  <c r="N91" i="3"/>
  <c r="N83" i="3"/>
  <c r="N38" i="3"/>
  <c r="N30" i="3"/>
  <c r="N46" i="3"/>
  <c r="N52" i="3"/>
  <c r="N43" i="3"/>
  <c r="N62" i="3"/>
  <c r="N54" i="3"/>
  <c r="N58" i="3"/>
  <c r="N33" i="3"/>
  <c r="N27" i="3"/>
  <c r="N23" i="3"/>
  <c r="G160" i="9"/>
  <c r="H160" i="9" s="1"/>
  <c r="G160" i="13"/>
  <c r="G3" i="9"/>
  <c r="G3" i="13"/>
  <c r="H3" i="13" s="1"/>
  <c r="H3" i="9"/>
  <c r="G69" i="10"/>
  <c r="G75" i="10"/>
  <c r="G15" i="10"/>
  <c r="G139" i="10"/>
  <c r="G66" i="10"/>
  <c r="G152" i="10"/>
  <c r="G142" i="10"/>
  <c r="G50" i="10"/>
  <c r="G158" i="10"/>
  <c r="G9" i="10"/>
  <c r="H3" i="10"/>
  <c r="G101" i="10"/>
  <c r="G102" i="10"/>
  <c r="G149" i="10"/>
  <c r="G68" i="10"/>
  <c r="G79" i="10"/>
  <c r="G154" i="10"/>
  <c r="G120" i="10"/>
  <c r="G65" i="10"/>
  <c r="G61" i="10"/>
  <c r="G17" i="10"/>
  <c r="H160" i="10"/>
  <c r="G70" i="10"/>
  <c r="G14" i="10"/>
  <c r="G151" i="10"/>
  <c r="G147" i="10"/>
  <c r="G159" i="10"/>
  <c r="G78" i="10"/>
  <c r="G126" i="10"/>
  <c r="G140" i="10"/>
  <c r="G21" i="10"/>
  <c r="G11" i="10"/>
  <c r="G18" i="10"/>
  <c r="G129" i="10"/>
  <c r="G148" i="10"/>
  <c r="G72" i="10"/>
  <c r="G131" i="10"/>
  <c r="G71" i="10"/>
  <c r="G128" i="10"/>
  <c r="G41" i="10"/>
  <c r="G97" i="10"/>
  <c r="G19" i="10"/>
  <c r="G10" i="10"/>
  <c r="G153" i="10"/>
  <c r="G20" i="10"/>
  <c r="G8" i="10"/>
  <c r="G155" i="10"/>
  <c r="G146" i="10"/>
  <c r="G42" i="10"/>
  <c r="G57" i="10"/>
  <c r="G156" i="10"/>
  <c r="G67" i="10"/>
  <c r="G73" i="10"/>
  <c r="G90" i="10"/>
  <c r="G22" i="10"/>
  <c r="G133" i="10"/>
  <c r="G127" i="10"/>
  <c r="G76" i="10"/>
  <c r="G26" i="10"/>
  <c r="G130" i="10"/>
  <c r="G5" i="10"/>
  <c r="G49" i="10"/>
  <c r="G16" i="10"/>
  <c r="G13" i="10"/>
  <c r="G82" i="10"/>
  <c r="G157" i="10"/>
  <c r="G7" i="10"/>
  <c r="G134" i="10"/>
  <c r="G80" i="10"/>
  <c r="G124" i="10"/>
  <c r="G81" i="10"/>
  <c r="G4" i="10"/>
  <c r="G138" i="10"/>
  <c r="G74" i="10"/>
  <c r="G12" i="10"/>
  <c r="G51" i="10"/>
  <c r="G141" i="10"/>
  <c r="G125" i="10"/>
  <c r="G132" i="10"/>
  <c r="G107" i="10"/>
  <c r="G108" i="10"/>
  <c r="G6" i="10"/>
  <c r="G150" i="10"/>
  <c r="G77" i="10"/>
  <c r="H167" i="13"/>
  <c r="J355" i="14" l="1"/>
  <c r="L354" i="14"/>
  <c r="O354" i="14" s="1"/>
  <c r="P352" i="14"/>
  <c r="Q352" i="14" s="1"/>
  <c r="N353" i="14"/>
  <c r="U353" i="14"/>
  <c r="T354" i="14"/>
  <c r="K168" i="13"/>
  <c r="J3" i="13"/>
  <c r="K3" i="13"/>
  <c r="K161" i="9"/>
  <c r="C99" i="9"/>
  <c r="C99" i="13"/>
  <c r="C132" i="9"/>
  <c r="C132" i="13"/>
  <c r="C125" i="9"/>
  <c r="C125" i="13"/>
  <c r="C11" i="9"/>
  <c r="C11" i="13"/>
  <c r="C69" i="9"/>
  <c r="C69" i="13"/>
  <c r="C92" i="9"/>
  <c r="C92" i="13"/>
  <c r="C57" i="9"/>
  <c r="C57" i="13"/>
  <c r="C105" i="9"/>
  <c r="C105" i="13"/>
  <c r="C32" i="9"/>
  <c r="C32" i="13"/>
  <c r="C9" i="9"/>
  <c r="C9" i="13"/>
  <c r="C108" i="9"/>
  <c r="C108" i="13"/>
  <c r="C29" i="9"/>
  <c r="C29" i="13"/>
  <c r="C118" i="9"/>
  <c r="C118" i="13"/>
  <c r="C42" i="9"/>
  <c r="C42" i="13"/>
  <c r="C12" i="9"/>
  <c r="C12" i="13"/>
  <c r="C100" i="9"/>
  <c r="C100" i="13"/>
  <c r="C61" i="9"/>
  <c r="C61" i="13"/>
  <c r="C137" i="9"/>
  <c r="C137" i="13"/>
  <c r="C47" i="9"/>
  <c r="C47" i="13"/>
  <c r="C73" i="9"/>
  <c r="C73" i="13"/>
  <c r="C119" i="9"/>
  <c r="C119" i="13"/>
  <c r="C65" i="9"/>
  <c r="C65" i="13"/>
  <c r="C19" i="9"/>
  <c r="C19" i="13"/>
  <c r="C59" i="9"/>
  <c r="C59" i="13"/>
  <c r="C82" i="9"/>
  <c r="C82" i="13"/>
  <c r="C133" i="9"/>
  <c r="C133" i="13"/>
  <c r="C74" i="9"/>
  <c r="C74" i="13"/>
  <c r="C41" i="9"/>
  <c r="C41" i="13"/>
  <c r="C50" i="9"/>
  <c r="C50" i="13"/>
  <c r="C142" i="9"/>
  <c r="C142" i="13"/>
  <c r="C110" i="9"/>
  <c r="C110" i="13"/>
  <c r="C80" i="9"/>
  <c r="C80" i="13"/>
  <c r="C88" i="9"/>
  <c r="C88" i="13"/>
  <c r="C130" i="9"/>
  <c r="C130" i="13"/>
  <c r="C68" i="9"/>
  <c r="C68" i="13"/>
  <c r="C77" i="9"/>
  <c r="C77" i="13"/>
  <c r="C111" i="9"/>
  <c r="C111" i="13"/>
  <c r="C152" i="9"/>
  <c r="C152" i="13"/>
  <c r="C55" i="9"/>
  <c r="C55" i="13"/>
  <c r="C53" i="9"/>
  <c r="C53" i="13"/>
  <c r="C147" i="9"/>
  <c r="C147" i="13"/>
  <c r="C70" i="9"/>
  <c r="C70" i="13"/>
  <c r="C148" i="9"/>
  <c r="C148" i="13"/>
  <c r="C51" i="9"/>
  <c r="C51" i="13"/>
  <c r="C31" i="9"/>
  <c r="C31" i="13"/>
  <c r="C145" i="9"/>
  <c r="C145" i="13"/>
  <c r="C66" i="9"/>
  <c r="C66" i="13"/>
  <c r="C75" i="9"/>
  <c r="C75" i="13"/>
  <c r="C36" i="9"/>
  <c r="C36" i="13"/>
  <c r="C149" i="9"/>
  <c r="C149" i="13"/>
  <c r="C96" i="9"/>
  <c r="C96" i="13"/>
  <c r="C123" i="9"/>
  <c r="C123" i="13"/>
  <c r="C72" i="9"/>
  <c r="C72" i="13"/>
  <c r="C101" i="9"/>
  <c r="C101" i="13"/>
  <c r="C155" i="9"/>
  <c r="C155" i="13"/>
  <c r="C150" i="9"/>
  <c r="C150" i="13"/>
  <c r="C28" i="9"/>
  <c r="C28" i="13"/>
  <c r="C16" i="9"/>
  <c r="C16" i="13"/>
  <c r="C113" i="9"/>
  <c r="C113" i="13"/>
  <c r="C144" i="9"/>
  <c r="C144" i="13"/>
  <c r="C124" i="9"/>
  <c r="C124" i="13"/>
  <c r="C26" i="9"/>
  <c r="C26" i="13"/>
  <c r="C131" i="9"/>
  <c r="C131" i="13"/>
  <c r="C18" i="9"/>
  <c r="C18" i="13"/>
  <c r="C146" i="9"/>
  <c r="C146" i="13"/>
  <c r="C48" i="9"/>
  <c r="C48" i="13"/>
  <c r="C114" i="9"/>
  <c r="C114" i="13"/>
  <c r="S3" i="13"/>
  <c r="C71" i="9"/>
  <c r="C71" i="13"/>
  <c r="C127" i="9"/>
  <c r="C127" i="13"/>
  <c r="C64" i="9"/>
  <c r="C64" i="13"/>
  <c r="C60" i="9"/>
  <c r="C60" i="13"/>
  <c r="C107" i="9"/>
  <c r="C107" i="13"/>
  <c r="C120" i="9"/>
  <c r="C120" i="13"/>
  <c r="C78" i="9"/>
  <c r="C78" i="13"/>
  <c r="C17" i="9"/>
  <c r="C17" i="13"/>
  <c r="C89" i="9"/>
  <c r="C89" i="13"/>
  <c r="C49" i="9"/>
  <c r="C49" i="13"/>
  <c r="C122" i="9"/>
  <c r="C122" i="13"/>
  <c r="C24" i="9"/>
  <c r="C24" i="13"/>
  <c r="C67" i="9"/>
  <c r="C67" i="13"/>
  <c r="C93" i="9"/>
  <c r="C93" i="13"/>
  <c r="C154" i="9"/>
  <c r="C154" i="13"/>
  <c r="C134" i="9"/>
  <c r="C134" i="13"/>
  <c r="C39" i="9"/>
  <c r="C39" i="13"/>
  <c r="C45" i="9"/>
  <c r="C45" i="13"/>
  <c r="C126" i="9"/>
  <c r="C126" i="13"/>
  <c r="C136" i="9"/>
  <c r="C136" i="13"/>
  <c r="C138" i="9"/>
  <c r="C138" i="13"/>
  <c r="C63" i="9"/>
  <c r="C63" i="13"/>
  <c r="C95" i="9"/>
  <c r="C95" i="13"/>
  <c r="C141" i="9"/>
  <c r="C141" i="13"/>
  <c r="C10" i="9"/>
  <c r="C10" i="13"/>
  <c r="C14" i="9"/>
  <c r="C14" i="13"/>
  <c r="C84" i="9"/>
  <c r="C84" i="13"/>
  <c r="C35" i="9"/>
  <c r="C35" i="13"/>
  <c r="C153" i="9"/>
  <c r="C153" i="13"/>
  <c r="C15" i="9"/>
  <c r="C15" i="13"/>
  <c r="C85" i="9"/>
  <c r="C85" i="13"/>
  <c r="C97" i="9"/>
  <c r="C97" i="13"/>
  <c r="C79" i="9"/>
  <c r="C79" i="13"/>
  <c r="C102" i="9"/>
  <c r="C102" i="13"/>
  <c r="C90" i="9"/>
  <c r="C90" i="13"/>
  <c r="C44" i="9"/>
  <c r="C44" i="13"/>
  <c r="C81" i="9"/>
  <c r="C81" i="13"/>
  <c r="C128" i="9"/>
  <c r="C128" i="13"/>
  <c r="C40" i="9"/>
  <c r="C40" i="13"/>
  <c r="C20" i="9"/>
  <c r="C20" i="13"/>
  <c r="C151" i="9"/>
  <c r="C151" i="13"/>
  <c r="C21" i="9"/>
  <c r="C21" i="13"/>
  <c r="C156" i="9"/>
  <c r="C156" i="13"/>
  <c r="C56" i="9"/>
  <c r="C56" i="13"/>
  <c r="C13" i="9"/>
  <c r="C13" i="13"/>
  <c r="C139" i="9"/>
  <c r="C139" i="13"/>
  <c r="C140" i="9"/>
  <c r="C140" i="13"/>
  <c r="C76" i="9"/>
  <c r="C76" i="13"/>
  <c r="C25" i="9"/>
  <c r="C25" i="13"/>
  <c r="C106" i="9"/>
  <c r="C106" i="13"/>
  <c r="C129" i="9"/>
  <c r="C129" i="13"/>
  <c r="C22" i="9"/>
  <c r="C22" i="13"/>
  <c r="K161" i="10"/>
  <c r="J3" i="10"/>
  <c r="K3" i="10"/>
  <c r="K3" i="9"/>
  <c r="J3" i="9"/>
  <c r="S4" i="10"/>
  <c r="S5" i="10" s="1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U3" i="10"/>
  <c r="U3" i="9"/>
  <c r="C87" i="10"/>
  <c r="C104" i="10"/>
  <c r="C94" i="10"/>
  <c r="C83" i="10"/>
  <c r="C54" i="10"/>
  <c r="C112" i="10"/>
  <c r="C62" i="10"/>
  <c r="C116" i="10"/>
  <c r="C109" i="10"/>
  <c r="C121" i="10"/>
  <c r="C30" i="10"/>
  <c r="C38" i="10"/>
  <c r="C58" i="10"/>
  <c r="C37" i="10"/>
  <c r="C91" i="10"/>
  <c r="C34" i="10"/>
  <c r="C43" i="10"/>
  <c r="C117" i="10"/>
  <c r="C103" i="10"/>
  <c r="C143" i="10"/>
  <c r="C86" i="10"/>
  <c r="C23" i="10"/>
  <c r="C98" i="10"/>
  <c r="C135" i="10"/>
  <c r="C52" i="10"/>
  <c r="C27" i="10"/>
  <c r="C33" i="10"/>
  <c r="C115" i="10"/>
  <c r="C46" i="10"/>
  <c r="S157" i="3"/>
  <c r="S7" i="3"/>
  <c r="S8" i="3"/>
  <c r="S4" i="3"/>
  <c r="S5" i="3"/>
  <c r="S6" i="3"/>
  <c r="R43" i="3"/>
  <c r="R117" i="3"/>
  <c r="S117" i="3" s="1"/>
  <c r="R103" i="3"/>
  <c r="R109" i="3"/>
  <c r="R62" i="3"/>
  <c r="R143" i="3"/>
  <c r="R23" i="3"/>
  <c r="S23" i="3" s="1"/>
  <c r="R46" i="3"/>
  <c r="R87" i="3"/>
  <c r="S87" i="3" s="1"/>
  <c r="R121" i="3"/>
  <c r="R86" i="3"/>
  <c r="R98" i="3"/>
  <c r="R52" i="3"/>
  <c r="R27" i="3"/>
  <c r="S27" i="3" s="1"/>
  <c r="R30" i="3"/>
  <c r="S30" i="3" s="1"/>
  <c r="R104" i="3"/>
  <c r="R33" i="3"/>
  <c r="R38" i="3"/>
  <c r="R94" i="3"/>
  <c r="R135" i="3"/>
  <c r="R115" i="3"/>
  <c r="R116" i="3"/>
  <c r="S116" i="3" s="1"/>
  <c r="R58" i="3"/>
  <c r="R83" i="3"/>
  <c r="R37" i="3"/>
  <c r="R54" i="3"/>
  <c r="R91" i="3"/>
  <c r="R112" i="3"/>
  <c r="R34" i="3"/>
  <c r="S34" i="3" s="1"/>
  <c r="H16" i="8"/>
  <c r="B8" i="7" a="1"/>
  <c r="B8" i="7" s="1"/>
  <c r="H102" i="8"/>
  <c r="H107" i="8"/>
  <c r="H145" i="8"/>
  <c r="H96" i="8"/>
  <c r="H26" i="8"/>
  <c r="H64" i="8"/>
  <c r="H131" i="8"/>
  <c r="H126" i="8"/>
  <c r="H61" i="8"/>
  <c r="H14" i="8"/>
  <c r="H148" i="8"/>
  <c r="H89" i="8"/>
  <c r="H51" i="8"/>
  <c r="H68" i="8"/>
  <c r="H76" i="8"/>
  <c r="H134" i="8"/>
  <c r="H77" i="8"/>
  <c r="H69" i="8"/>
  <c r="H142" i="8"/>
  <c r="H133" i="8"/>
  <c r="H111" i="8"/>
  <c r="H130" i="8"/>
  <c r="H8" i="8"/>
  <c r="H156" i="8"/>
  <c r="H108" i="8"/>
  <c r="H146" i="8"/>
  <c r="H125" i="8"/>
  <c r="H75" i="8"/>
  <c r="H149" i="8"/>
  <c r="H9" i="8"/>
  <c r="H32" i="8"/>
  <c r="H153" i="8"/>
  <c r="H41" i="8"/>
  <c r="H70" i="8"/>
  <c r="H81" i="8"/>
  <c r="H128" i="8"/>
  <c r="H72" i="8"/>
  <c r="H18" i="8"/>
  <c r="H78" i="8"/>
  <c r="H50" i="8"/>
  <c r="H7" i="8"/>
  <c r="H85" i="8"/>
  <c r="H140" i="8"/>
  <c r="H132" i="8"/>
  <c r="H129" i="8"/>
  <c r="H155" i="8"/>
  <c r="H45" i="8"/>
  <c r="H40" i="8"/>
  <c r="H57" i="8"/>
  <c r="H93" i="8"/>
  <c r="H79" i="8"/>
  <c r="H157" i="8"/>
  <c r="H19" i="8"/>
  <c r="H141" i="8"/>
  <c r="H60" i="8"/>
  <c r="H13" i="8"/>
  <c r="H147" i="8"/>
  <c r="H56" i="8"/>
  <c r="H5" i="8"/>
  <c r="H137" i="8"/>
  <c r="H100" i="8"/>
  <c r="H21" i="8"/>
  <c r="H25" i="8"/>
  <c r="H66" i="8"/>
  <c r="H138" i="8"/>
  <c r="H123" i="8"/>
  <c r="H48" i="8"/>
  <c r="H12" i="8"/>
  <c r="H152" i="8"/>
  <c r="H120" i="8"/>
  <c r="H71" i="8"/>
  <c r="H150" i="8"/>
  <c r="H114" i="8"/>
  <c r="H36" i="8"/>
  <c r="H65" i="8"/>
  <c r="H10" i="8"/>
  <c r="H158" i="8"/>
  <c r="H49" i="8"/>
  <c r="H80" i="8"/>
  <c r="H29" i="8"/>
  <c r="H20" i="8"/>
  <c r="H73" i="8"/>
  <c r="H22" i="8"/>
  <c r="H124" i="8"/>
  <c r="H17" i="8"/>
  <c r="H6" i="8"/>
  <c r="H74" i="8"/>
  <c r="H139" i="8"/>
  <c r="H154" i="8"/>
  <c r="H67" i="8"/>
  <c r="H11" i="8"/>
  <c r="H119" i="8"/>
  <c r="H97" i="8"/>
  <c r="H127" i="8"/>
  <c r="H151" i="8"/>
  <c r="C58" i="8"/>
  <c r="H58" i="8" s="1"/>
  <c r="C116" i="8"/>
  <c r="C27" i="8"/>
  <c r="H27" i="8" s="1"/>
  <c r="C30" i="8"/>
  <c r="H30" i="8" s="1"/>
  <c r="C98" i="8"/>
  <c r="H98" i="8" s="1"/>
  <c r="C104" i="8"/>
  <c r="H105" i="8" s="1"/>
  <c r="C62" i="8"/>
  <c r="H62" i="8" s="1"/>
  <c r="C33" i="8"/>
  <c r="H33" i="8" s="1"/>
  <c r="C38" i="8"/>
  <c r="H39" i="8" s="1"/>
  <c r="C94" i="8"/>
  <c r="H94" i="8" s="1"/>
  <c r="C135" i="8"/>
  <c r="H135" i="8" s="1"/>
  <c r="C54" i="8"/>
  <c r="H54" i="8" s="1"/>
  <c r="C91" i="8"/>
  <c r="H91" i="8" s="1"/>
  <c r="C112" i="8"/>
  <c r="H112" i="8" s="1"/>
  <c r="C37" i="8"/>
  <c r="H37" i="8" s="1"/>
  <c r="C115" i="8"/>
  <c r="H115" i="8" s="1"/>
  <c r="C109" i="8"/>
  <c r="H109" i="8" s="1"/>
  <c r="C34" i="8"/>
  <c r="H35" i="8" s="1"/>
  <c r="C43" i="8"/>
  <c r="H43" i="8" s="1"/>
  <c r="C117" i="8"/>
  <c r="C103" i="8"/>
  <c r="H103" i="8" s="1"/>
  <c r="H106" i="8"/>
  <c r="C83" i="8"/>
  <c r="H83" i="8" s="1"/>
  <c r="C86" i="8"/>
  <c r="H86" i="8" s="1"/>
  <c r="C52" i="8"/>
  <c r="H52" i="8" s="1"/>
  <c r="C143" i="8"/>
  <c r="H143" i="8" s="1"/>
  <c r="C23" i="8"/>
  <c r="H23" i="8" s="1"/>
  <c r="C46" i="8"/>
  <c r="H46" i="8" s="1"/>
  <c r="C87" i="8"/>
  <c r="C121" i="8"/>
  <c r="H121" i="8" s="1"/>
  <c r="H15" i="8"/>
  <c r="H42" i="8"/>
  <c r="H101" i="8"/>
  <c r="H90" i="8"/>
  <c r="H82" i="8"/>
  <c r="G4" i="8"/>
  <c r="I3" i="8"/>
  <c r="G134" i="9"/>
  <c r="G11" i="9"/>
  <c r="G139" i="9"/>
  <c r="G67" i="9"/>
  <c r="G132" i="9"/>
  <c r="G154" i="9"/>
  <c r="G72" i="9"/>
  <c r="G147" i="9"/>
  <c r="G151" i="9"/>
  <c r="G18" i="9"/>
  <c r="G50" i="9"/>
  <c r="G129" i="13"/>
  <c r="G51" i="13"/>
  <c r="G65" i="13"/>
  <c r="G16" i="13"/>
  <c r="G17" i="13"/>
  <c r="G130" i="13"/>
  <c r="G141" i="13"/>
  <c r="G108" i="13"/>
  <c r="G149" i="13"/>
  <c r="G17" i="9"/>
  <c r="G134" i="13"/>
  <c r="G11" i="13"/>
  <c r="G139" i="13"/>
  <c r="G67" i="13"/>
  <c r="G132" i="13"/>
  <c r="G154" i="13"/>
  <c r="G72" i="13"/>
  <c r="G147" i="13"/>
  <c r="G151" i="13"/>
  <c r="G18" i="13"/>
  <c r="G50" i="13"/>
  <c r="G66" i="9"/>
  <c r="G80" i="9"/>
  <c r="G124" i="9"/>
  <c r="G156" i="9"/>
  <c r="G128" i="9"/>
  <c r="G97" i="9"/>
  <c r="G42" i="9"/>
  <c r="G142" i="9"/>
  <c r="G131" i="9"/>
  <c r="G129" i="9"/>
  <c r="G16" i="9"/>
  <c r="G127" i="9"/>
  <c r="G14" i="9"/>
  <c r="G49" i="9"/>
  <c r="G21" i="9"/>
  <c r="G76" i="9"/>
  <c r="G70" i="9"/>
  <c r="G57" i="9"/>
  <c r="G150" i="9"/>
  <c r="G68" i="9"/>
  <c r="G133" i="9"/>
  <c r="G66" i="13"/>
  <c r="G80" i="13"/>
  <c r="G124" i="13"/>
  <c r="G156" i="13"/>
  <c r="G128" i="13"/>
  <c r="G97" i="13"/>
  <c r="G42" i="13"/>
  <c r="G142" i="13"/>
  <c r="G131" i="13"/>
  <c r="G126" i="13"/>
  <c r="G130" i="9"/>
  <c r="G127" i="13"/>
  <c r="G14" i="13"/>
  <c r="G49" i="13"/>
  <c r="G21" i="13"/>
  <c r="G76" i="13"/>
  <c r="G70" i="13"/>
  <c r="G57" i="13"/>
  <c r="G150" i="13"/>
  <c r="G68" i="13"/>
  <c r="G133" i="13"/>
  <c r="H133" i="13" s="1"/>
  <c r="G19" i="9"/>
  <c r="G26" i="9"/>
  <c r="G138" i="9"/>
  <c r="G22" i="9"/>
  <c r="G78" i="9"/>
  <c r="G120" i="13"/>
  <c r="G148" i="13"/>
  <c r="G65" i="9"/>
  <c r="G108" i="9"/>
  <c r="G13" i="9"/>
  <c r="G107" i="9"/>
  <c r="G102" i="9"/>
  <c r="G75" i="9"/>
  <c r="G61" i="9"/>
  <c r="G82" i="9"/>
  <c r="G79" i="9"/>
  <c r="G77" i="9"/>
  <c r="G125" i="9"/>
  <c r="G152" i="9"/>
  <c r="G146" i="9"/>
  <c r="G20" i="9"/>
  <c r="G19" i="13"/>
  <c r="G26" i="13"/>
  <c r="G138" i="13"/>
  <c r="G22" i="13"/>
  <c r="G78" i="13"/>
  <c r="G74" i="13"/>
  <c r="G13" i="13"/>
  <c r="G107" i="13"/>
  <c r="G102" i="13"/>
  <c r="G75" i="13"/>
  <c r="G61" i="13"/>
  <c r="G82" i="13"/>
  <c r="G79" i="13"/>
  <c r="G77" i="13"/>
  <c r="G125" i="13"/>
  <c r="G152" i="13"/>
  <c r="G146" i="13"/>
  <c r="G20" i="13"/>
  <c r="G73" i="9"/>
  <c r="G69" i="9"/>
  <c r="G41" i="9"/>
  <c r="G140" i="9"/>
  <c r="G12" i="9"/>
  <c r="G155" i="9"/>
  <c r="G81" i="9"/>
  <c r="G153" i="9"/>
  <c r="G15" i="9"/>
  <c r="G71" i="13"/>
  <c r="G51" i="9"/>
  <c r="G101" i="9"/>
  <c r="G71" i="9"/>
  <c r="G120" i="9"/>
  <c r="G90" i="9"/>
  <c r="G149" i="9"/>
  <c r="G74" i="9"/>
  <c r="G126" i="9"/>
  <c r="G148" i="9"/>
  <c r="G73" i="13"/>
  <c r="G69" i="13"/>
  <c r="G41" i="13"/>
  <c r="G140" i="13"/>
  <c r="G12" i="13"/>
  <c r="G155" i="13"/>
  <c r="G81" i="13"/>
  <c r="H81" i="13" s="1"/>
  <c r="G153" i="13"/>
  <c r="G15" i="13"/>
  <c r="G101" i="13"/>
  <c r="G90" i="13"/>
  <c r="G141" i="9"/>
  <c r="H150" i="10"/>
  <c r="H12" i="10"/>
  <c r="H74" i="10"/>
  <c r="H157" i="10"/>
  <c r="H13" i="10"/>
  <c r="H133" i="10"/>
  <c r="H147" i="9"/>
  <c r="H73" i="9"/>
  <c r="H155" i="10"/>
  <c r="H71" i="10"/>
  <c r="H140" i="10"/>
  <c r="H152" i="9"/>
  <c r="H17" i="10"/>
  <c r="H102" i="10"/>
  <c r="H155" i="9"/>
  <c r="H66" i="10"/>
  <c r="G106" i="10"/>
  <c r="G44" i="10"/>
  <c r="G32" i="10"/>
  <c r="G84" i="10"/>
  <c r="G117" i="10"/>
  <c r="G86" i="10"/>
  <c r="G38" i="10"/>
  <c r="G111" i="10"/>
  <c r="G99" i="10"/>
  <c r="G135" i="10"/>
  <c r="G115" i="10"/>
  <c r="H120" i="9"/>
  <c r="H77" i="9"/>
  <c r="H6" i="10"/>
  <c r="H72" i="9"/>
  <c r="H68" i="9"/>
  <c r="H138" i="10"/>
  <c r="H82" i="10"/>
  <c r="H16" i="10"/>
  <c r="H22" i="10"/>
  <c r="H21" i="9"/>
  <c r="H41" i="9"/>
  <c r="H8" i="10"/>
  <c r="H61" i="9"/>
  <c r="H131" i="10"/>
  <c r="H132" i="9"/>
  <c r="H126" i="10"/>
  <c r="H149" i="9"/>
  <c r="H61" i="10"/>
  <c r="H101" i="10"/>
  <c r="H128" i="9"/>
  <c r="H139" i="10"/>
  <c r="G122" i="10"/>
  <c r="G43" i="10"/>
  <c r="G103" i="10"/>
  <c r="G85" i="10"/>
  <c r="G89" i="10"/>
  <c r="G88" i="10"/>
  <c r="G37" i="10"/>
  <c r="G63" i="10"/>
  <c r="G100" i="10"/>
  <c r="G137" i="10"/>
  <c r="G29" i="10"/>
  <c r="G136" i="10"/>
  <c r="H69" i="9"/>
  <c r="H108" i="10"/>
  <c r="H78" i="9"/>
  <c r="H4" i="10"/>
  <c r="H16" i="9"/>
  <c r="H49" i="10"/>
  <c r="H90" i="10"/>
  <c r="H73" i="10"/>
  <c r="H20" i="10"/>
  <c r="H75" i="9"/>
  <c r="H72" i="10"/>
  <c r="H138" i="9"/>
  <c r="H78" i="10"/>
  <c r="H81" i="9"/>
  <c r="H65" i="10"/>
  <c r="H139" i="9"/>
  <c r="H80" i="9"/>
  <c r="H15" i="10"/>
  <c r="G121" i="10"/>
  <c r="G45" i="10"/>
  <c r="G104" i="10"/>
  <c r="G40" i="10"/>
  <c r="G55" i="10"/>
  <c r="G47" i="10"/>
  <c r="G39" i="10"/>
  <c r="G62" i="10"/>
  <c r="G53" i="10"/>
  <c r="G83" i="10"/>
  <c r="H141" i="9"/>
  <c r="H107" i="10"/>
  <c r="H154" i="9"/>
  <c r="H81" i="10"/>
  <c r="H17" i="9"/>
  <c r="H51" i="9"/>
  <c r="H5" i="10"/>
  <c r="H90" i="9"/>
  <c r="H67" i="10"/>
  <c r="H153" i="10"/>
  <c r="H156" i="9"/>
  <c r="H50" i="9"/>
  <c r="H148" i="10"/>
  <c r="H153" i="9"/>
  <c r="H70" i="9"/>
  <c r="H159" i="10"/>
  <c r="H125" i="9"/>
  <c r="H120" i="10"/>
  <c r="H9" i="10"/>
  <c r="H75" i="10"/>
  <c r="G123" i="10"/>
  <c r="G94" i="10"/>
  <c r="G105" i="10"/>
  <c r="G144" i="10"/>
  <c r="G56" i="10"/>
  <c r="G46" i="10"/>
  <c r="G23" i="10"/>
  <c r="G64" i="10"/>
  <c r="G52" i="10"/>
  <c r="G110" i="10"/>
  <c r="H97" i="9"/>
  <c r="H132" i="10"/>
  <c r="H42" i="9"/>
  <c r="H124" i="10"/>
  <c r="H134" i="9"/>
  <c r="H57" i="9"/>
  <c r="H130" i="10"/>
  <c r="H26" i="9"/>
  <c r="H127" i="9"/>
  <c r="H156" i="10"/>
  <c r="H10" i="10"/>
  <c r="H129" i="9"/>
  <c r="H19" i="10"/>
  <c r="H129" i="10"/>
  <c r="H65" i="9"/>
  <c r="H147" i="10"/>
  <c r="H108" i="9"/>
  <c r="H154" i="10"/>
  <c r="H126" i="9"/>
  <c r="H158" i="10"/>
  <c r="H69" i="10"/>
  <c r="G119" i="10"/>
  <c r="G95" i="10"/>
  <c r="G34" i="10"/>
  <c r="G143" i="10"/>
  <c r="G58" i="10"/>
  <c r="G48" i="10"/>
  <c r="G24" i="10"/>
  <c r="G91" i="10"/>
  <c r="G54" i="10"/>
  <c r="G114" i="10"/>
  <c r="H82" i="9"/>
  <c r="H125" i="10"/>
  <c r="H79" i="9"/>
  <c r="H18" i="9"/>
  <c r="H80" i="10"/>
  <c r="H14" i="9"/>
  <c r="H12" i="9"/>
  <c r="H26" i="10"/>
  <c r="H101" i="9"/>
  <c r="H57" i="10"/>
  <c r="H148" i="9"/>
  <c r="H71" i="9"/>
  <c r="H97" i="10"/>
  <c r="H18" i="10"/>
  <c r="H142" i="9"/>
  <c r="H151" i="10"/>
  <c r="H15" i="9"/>
  <c r="H66" i="9"/>
  <c r="H79" i="10"/>
  <c r="H107" i="9"/>
  <c r="H50" i="10"/>
  <c r="G27" i="10"/>
  <c r="G96" i="10"/>
  <c r="G33" i="10"/>
  <c r="G145" i="10"/>
  <c r="G59" i="10"/>
  <c r="G112" i="10"/>
  <c r="G25" i="10"/>
  <c r="G92" i="10"/>
  <c r="G118" i="10"/>
  <c r="G98" i="10"/>
  <c r="H140" i="9"/>
  <c r="H141" i="10"/>
  <c r="H20" i="9"/>
  <c r="H133" i="9"/>
  <c r="H134" i="10"/>
  <c r="H102" i="9"/>
  <c r="H76" i="10"/>
  <c r="H42" i="10"/>
  <c r="H146" i="9"/>
  <c r="H41" i="10"/>
  <c r="H22" i="9"/>
  <c r="H11" i="10"/>
  <c r="H14" i="10"/>
  <c r="H131" i="9"/>
  <c r="H19" i="9"/>
  <c r="H68" i="10"/>
  <c r="H67" i="9"/>
  <c r="H11" i="9"/>
  <c r="H142" i="10"/>
  <c r="G28" i="10"/>
  <c r="G31" i="10"/>
  <c r="G35" i="10"/>
  <c r="G116" i="10"/>
  <c r="G60" i="10"/>
  <c r="G113" i="10"/>
  <c r="G109" i="10"/>
  <c r="G93" i="10"/>
  <c r="G36" i="10"/>
  <c r="G87" i="10"/>
  <c r="H150" i="9"/>
  <c r="H77" i="10"/>
  <c r="H51" i="10"/>
  <c r="H76" i="9"/>
  <c r="H130" i="9"/>
  <c r="H7" i="10"/>
  <c r="H151" i="9"/>
  <c r="H74" i="9"/>
  <c r="H127" i="10"/>
  <c r="H146" i="10"/>
  <c r="H49" i="9"/>
  <c r="H124" i="9"/>
  <c r="H128" i="10"/>
  <c r="H21" i="10"/>
  <c r="H70" i="10"/>
  <c r="H13" i="9"/>
  <c r="H149" i="10"/>
  <c r="H152" i="10"/>
  <c r="G30" i="10"/>
  <c r="H134" i="13"/>
  <c r="H132" i="13"/>
  <c r="H154" i="13"/>
  <c r="H72" i="13"/>
  <c r="H156" i="13"/>
  <c r="H82" i="13"/>
  <c r="H77" i="13"/>
  <c r="H131" i="13"/>
  <c r="H20" i="13"/>
  <c r="H78" i="13"/>
  <c r="H79" i="13"/>
  <c r="H80" i="13"/>
  <c r="H73" i="13"/>
  <c r="H75" i="13"/>
  <c r="H74" i="13"/>
  <c r="H76" i="13"/>
  <c r="H19" i="13"/>
  <c r="H18" i="13"/>
  <c r="H155" i="13"/>
  <c r="H153" i="13"/>
  <c r="H22" i="13"/>
  <c r="H21" i="13"/>
  <c r="J356" i="14" l="1"/>
  <c r="L355" i="14"/>
  <c r="O355" i="14" s="1"/>
  <c r="P353" i="14"/>
  <c r="Q353" i="14" s="1"/>
  <c r="N354" i="14"/>
  <c r="T355" i="14"/>
  <c r="U354" i="14"/>
  <c r="T4" i="10"/>
  <c r="T5" i="10" s="1"/>
  <c r="K81" i="13"/>
  <c r="K155" i="13"/>
  <c r="K73" i="13"/>
  <c r="K20" i="13"/>
  <c r="K77" i="13"/>
  <c r="K79" i="13"/>
  <c r="K82" i="13"/>
  <c r="K75" i="13"/>
  <c r="K74" i="13"/>
  <c r="K78" i="13"/>
  <c r="K22" i="13"/>
  <c r="K19" i="13"/>
  <c r="K133" i="13"/>
  <c r="K76" i="13"/>
  <c r="K21" i="13"/>
  <c r="K156" i="13"/>
  <c r="K80" i="13"/>
  <c r="K154" i="13"/>
  <c r="K132" i="13"/>
  <c r="K134" i="13"/>
  <c r="C30" i="9"/>
  <c r="C30" i="13"/>
  <c r="C23" i="9"/>
  <c r="C23" i="13"/>
  <c r="C5" i="9"/>
  <c r="C5" i="13"/>
  <c r="C116" i="9"/>
  <c r="C116" i="13"/>
  <c r="C27" i="9"/>
  <c r="C27" i="13"/>
  <c r="C4" i="9"/>
  <c r="S4" i="9" s="1"/>
  <c r="C4" i="13"/>
  <c r="S4" i="13" s="1"/>
  <c r="C6" i="9"/>
  <c r="C6" i="13"/>
  <c r="C34" i="9"/>
  <c r="C34" i="13"/>
  <c r="C8" i="9"/>
  <c r="C8" i="13"/>
  <c r="T3" i="13"/>
  <c r="C7" i="9"/>
  <c r="C7" i="13"/>
  <c r="C157" i="9"/>
  <c r="C157" i="13"/>
  <c r="C117" i="9"/>
  <c r="C117" i="13"/>
  <c r="C87" i="9"/>
  <c r="C87" i="13"/>
  <c r="L3" i="9"/>
  <c r="N3" i="9" s="1"/>
  <c r="L3" i="13"/>
  <c r="L3" i="10"/>
  <c r="O3" i="10" s="1"/>
  <c r="K152" i="10"/>
  <c r="K149" i="10"/>
  <c r="K13" i="9"/>
  <c r="K70" i="10"/>
  <c r="K21" i="10"/>
  <c r="K128" i="10"/>
  <c r="K127" i="10"/>
  <c r="K74" i="9"/>
  <c r="K151" i="9"/>
  <c r="K7" i="10"/>
  <c r="K130" i="9"/>
  <c r="K76" i="9"/>
  <c r="K51" i="10"/>
  <c r="K77" i="10"/>
  <c r="K150" i="9"/>
  <c r="K142" i="10"/>
  <c r="K67" i="9"/>
  <c r="K68" i="10"/>
  <c r="K19" i="9"/>
  <c r="K131" i="9"/>
  <c r="K14" i="10"/>
  <c r="K11" i="10"/>
  <c r="K22" i="9"/>
  <c r="K42" i="10"/>
  <c r="K76" i="10"/>
  <c r="K102" i="9"/>
  <c r="K134" i="10"/>
  <c r="K133" i="9"/>
  <c r="K20" i="9"/>
  <c r="K141" i="10"/>
  <c r="K140" i="9"/>
  <c r="K50" i="10"/>
  <c r="K79" i="10"/>
  <c r="K66" i="9"/>
  <c r="K15" i="9"/>
  <c r="K151" i="10"/>
  <c r="K142" i="9"/>
  <c r="K18" i="10"/>
  <c r="K71" i="9"/>
  <c r="K148" i="9"/>
  <c r="K12" i="9"/>
  <c r="K14" i="9"/>
  <c r="K80" i="10"/>
  <c r="K18" i="9"/>
  <c r="K79" i="9"/>
  <c r="K125" i="10"/>
  <c r="K82" i="9"/>
  <c r="K69" i="10"/>
  <c r="K158" i="10"/>
  <c r="K126" i="9"/>
  <c r="K154" i="10"/>
  <c r="K108" i="9"/>
  <c r="K147" i="10"/>
  <c r="K129" i="10"/>
  <c r="K19" i="10"/>
  <c r="K129" i="9"/>
  <c r="K10" i="10"/>
  <c r="K156" i="10"/>
  <c r="K127" i="9"/>
  <c r="K130" i="10"/>
  <c r="K134" i="9"/>
  <c r="K42" i="9"/>
  <c r="K132" i="10"/>
  <c r="K75" i="10"/>
  <c r="K9" i="10"/>
  <c r="K125" i="9"/>
  <c r="K159" i="10"/>
  <c r="K160" i="10"/>
  <c r="K70" i="9"/>
  <c r="K153" i="9"/>
  <c r="K148" i="10"/>
  <c r="K50" i="9"/>
  <c r="K156" i="9"/>
  <c r="K153" i="10"/>
  <c r="K67" i="10"/>
  <c r="K5" i="10"/>
  <c r="K51" i="9"/>
  <c r="K17" i="9"/>
  <c r="K81" i="10"/>
  <c r="K154" i="9"/>
  <c r="K141" i="9"/>
  <c r="K15" i="10"/>
  <c r="K80" i="9"/>
  <c r="K139" i="9"/>
  <c r="K81" i="9"/>
  <c r="K78" i="10"/>
  <c r="K72" i="10"/>
  <c r="K75" i="9"/>
  <c r="K20" i="10"/>
  <c r="K73" i="10"/>
  <c r="K16" i="9"/>
  <c r="K4" i="10"/>
  <c r="K78" i="9"/>
  <c r="K108" i="10"/>
  <c r="K69" i="9"/>
  <c r="K139" i="10"/>
  <c r="K128" i="9"/>
  <c r="K149" i="9"/>
  <c r="K126" i="10"/>
  <c r="K132" i="9"/>
  <c r="K131" i="10"/>
  <c r="K8" i="10"/>
  <c r="K21" i="9"/>
  <c r="K22" i="10"/>
  <c r="K16" i="10"/>
  <c r="K82" i="10"/>
  <c r="K68" i="9"/>
  <c r="K72" i="9"/>
  <c r="K6" i="10"/>
  <c r="K77" i="9"/>
  <c r="K66" i="10"/>
  <c r="K155" i="9"/>
  <c r="K102" i="10"/>
  <c r="K17" i="10"/>
  <c r="K152" i="9"/>
  <c r="K140" i="10"/>
  <c r="K71" i="10"/>
  <c r="K155" i="10"/>
  <c r="K73" i="9"/>
  <c r="K147" i="9"/>
  <c r="K133" i="10"/>
  <c r="K13" i="10"/>
  <c r="K157" i="10"/>
  <c r="K74" i="10"/>
  <c r="K12" i="10"/>
  <c r="K150" i="10"/>
  <c r="J4" i="10"/>
  <c r="J5" i="10" s="1"/>
  <c r="J6" i="10" s="1"/>
  <c r="J7" i="10" s="1"/>
  <c r="J8" i="10" s="1"/>
  <c r="J9" i="10" s="1"/>
  <c r="J10" i="10" s="1"/>
  <c r="J11" i="10" s="1"/>
  <c r="J12" i="10" s="1"/>
  <c r="J13" i="10" s="1"/>
  <c r="J14" i="10" s="1"/>
  <c r="J15" i="10" s="1"/>
  <c r="J16" i="10" s="1"/>
  <c r="J17" i="10" s="1"/>
  <c r="J18" i="10" s="1"/>
  <c r="J19" i="10" s="1"/>
  <c r="J20" i="10" s="1"/>
  <c r="J21" i="10" s="1"/>
  <c r="J22" i="10" s="1"/>
  <c r="S23" i="10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S310" i="10" s="1"/>
  <c r="S311" i="10" s="1"/>
  <c r="S312" i="10" s="1"/>
  <c r="S313" i="10" s="1"/>
  <c r="S314" i="10" s="1"/>
  <c r="S315" i="10" s="1"/>
  <c r="S316" i="10" s="1"/>
  <c r="S317" i="10" s="1"/>
  <c r="S318" i="10" s="1"/>
  <c r="S319" i="10" s="1"/>
  <c r="S320" i="10" s="1"/>
  <c r="S321" i="10" s="1"/>
  <c r="S322" i="10" s="1"/>
  <c r="S323" i="10" s="1"/>
  <c r="S324" i="10" s="1"/>
  <c r="S325" i="10" s="1"/>
  <c r="S326" i="10" s="1"/>
  <c r="S327" i="10" s="1"/>
  <c r="S328" i="10" s="1"/>
  <c r="S329" i="10" s="1"/>
  <c r="S330" i="10" s="1"/>
  <c r="S331" i="10" s="1"/>
  <c r="S332" i="10" s="1"/>
  <c r="S333" i="10" s="1"/>
  <c r="S334" i="10" s="1"/>
  <c r="S335" i="10" s="1"/>
  <c r="S336" i="10" s="1"/>
  <c r="S337" i="10" s="1"/>
  <c r="S338" i="10" s="1"/>
  <c r="S339" i="10" s="1"/>
  <c r="S340" i="10" s="1"/>
  <c r="S341" i="10" s="1"/>
  <c r="S342" i="10" s="1"/>
  <c r="S343" i="10" s="1"/>
  <c r="S344" i="10" s="1"/>
  <c r="S345" i="10" s="1"/>
  <c r="S346" i="10" s="1"/>
  <c r="S347" i="10" s="1"/>
  <c r="S348" i="10" s="1"/>
  <c r="S349" i="10" s="1"/>
  <c r="S350" i="10" s="1"/>
  <c r="S351" i="10" s="1"/>
  <c r="S352" i="10" s="1"/>
  <c r="S353" i="10" s="1"/>
  <c r="S354" i="10" s="1"/>
  <c r="S355" i="10" s="1"/>
  <c r="S356" i="10" s="1"/>
  <c r="S357" i="10" s="1"/>
  <c r="S358" i="10" s="1"/>
  <c r="S359" i="10" s="1"/>
  <c r="S360" i="10" s="1"/>
  <c r="S361" i="10" s="1"/>
  <c r="S362" i="10" s="1"/>
  <c r="S363" i="10" s="1"/>
  <c r="S364" i="10" s="1"/>
  <c r="S365" i="10" s="1"/>
  <c r="S366" i="10" s="1"/>
  <c r="S367" i="10" s="1"/>
  <c r="S368" i="10" s="1"/>
  <c r="S369" i="10" s="1"/>
  <c r="S370" i="10" s="1"/>
  <c r="S371" i="10" s="1"/>
  <c r="S372" i="10" s="1"/>
  <c r="S373" i="10" s="1"/>
  <c r="S374" i="10" s="1"/>
  <c r="S375" i="10" s="1"/>
  <c r="S376" i="10" s="1"/>
  <c r="S377" i="10" s="1"/>
  <c r="S378" i="10" s="1"/>
  <c r="S379" i="10" s="1"/>
  <c r="S380" i="10" s="1"/>
  <c r="S381" i="10" s="1"/>
  <c r="S382" i="10" s="1"/>
  <c r="S383" i="10" s="1"/>
  <c r="S384" i="10" s="1"/>
  <c r="S385" i="10" s="1"/>
  <c r="S386" i="10" s="1"/>
  <c r="S387" i="10" s="1"/>
  <c r="S388" i="10" s="1"/>
  <c r="S389" i="10" s="1"/>
  <c r="S390" i="10" s="1"/>
  <c r="S391" i="10" s="1"/>
  <c r="S392" i="10" s="1"/>
  <c r="S393" i="10" s="1"/>
  <c r="S394" i="10" s="1"/>
  <c r="S395" i="10" s="1"/>
  <c r="S396" i="10" s="1"/>
  <c r="S397" i="10" s="1"/>
  <c r="S398" i="10" s="1"/>
  <c r="S399" i="10" s="1"/>
  <c r="S400" i="10" s="1"/>
  <c r="S401" i="10" s="1"/>
  <c r="S402" i="10" s="1"/>
  <c r="S54" i="3"/>
  <c r="S33" i="3"/>
  <c r="S52" i="3"/>
  <c r="S62" i="3"/>
  <c r="S43" i="3"/>
  <c r="S115" i="3"/>
  <c r="S37" i="3"/>
  <c r="S104" i="3"/>
  <c r="S98" i="3"/>
  <c r="S46" i="3"/>
  <c r="S109" i="3"/>
  <c r="S135" i="3"/>
  <c r="S112" i="3"/>
  <c r="S83" i="3"/>
  <c r="S94" i="3"/>
  <c r="S86" i="3"/>
  <c r="S103" i="3"/>
  <c r="S91" i="3"/>
  <c r="S58" i="3"/>
  <c r="S38" i="3"/>
  <c r="S121" i="3"/>
  <c r="S143" i="3"/>
  <c r="H110" i="8"/>
  <c r="H136" i="8"/>
  <c r="H113" i="8"/>
  <c r="H28" i="8"/>
  <c r="H53" i="8"/>
  <c r="H59" i="8"/>
  <c r="H55" i="8"/>
  <c r="H44" i="8"/>
  <c r="H99" i="8"/>
  <c r="H87" i="8"/>
  <c r="H117" i="8"/>
  <c r="H63" i="8"/>
  <c r="H24" i="8"/>
  <c r="H95" i="8"/>
  <c r="H122" i="8"/>
  <c r="H84" i="8"/>
  <c r="H88" i="8"/>
  <c r="H38" i="8"/>
  <c r="H116" i="8"/>
  <c r="H118" i="8"/>
  <c r="H92" i="8"/>
  <c r="H47" i="8"/>
  <c r="H104" i="8"/>
  <c r="H31" i="8"/>
  <c r="H144" i="8"/>
  <c r="H34" i="8"/>
  <c r="L3" i="8"/>
  <c r="K3" i="8"/>
  <c r="I4" i="8"/>
  <c r="G5" i="8"/>
  <c r="G30" i="9"/>
  <c r="G31" i="9"/>
  <c r="H31" i="9" s="1"/>
  <c r="G32" i="9"/>
  <c r="H32" i="9" s="1"/>
  <c r="G27" i="9"/>
  <c r="G28" i="9"/>
  <c r="H28" i="9" s="1"/>
  <c r="G29" i="9"/>
  <c r="H29" i="9" s="1"/>
  <c r="G10" i="9"/>
  <c r="H10" i="9" s="1"/>
  <c r="G119" i="9"/>
  <c r="H119" i="9" s="1"/>
  <c r="G36" i="13"/>
  <c r="G30" i="13"/>
  <c r="G31" i="13"/>
  <c r="G32" i="13"/>
  <c r="G27" i="13"/>
  <c r="G28" i="13"/>
  <c r="G29" i="13"/>
  <c r="G10" i="13"/>
  <c r="G119" i="13"/>
  <c r="G118" i="13"/>
  <c r="G23" i="9"/>
  <c r="G24" i="9"/>
  <c r="H24" i="9" s="1"/>
  <c r="G25" i="9"/>
  <c r="H25" i="9" s="1"/>
  <c r="G6" i="9"/>
  <c r="G4" i="9"/>
  <c r="G5" i="9"/>
  <c r="G89" i="9"/>
  <c r="H89" i="9" s="1"/>
  <c r="G24" i="13"/>
  <c r="G23" i="13"/>
  <c r="G25" i="13"/>
  <c r="G5" i="13"/>
  <c r="G4" i="13"/>
  <c r="G6" i="13"/>
  <c r="G89" i="13"/>
  <c r="G7" i="9"/>
  <c r="G8" i="9"/>
  <c r="G9" i="9"/>
  <c r="H9" i="9" s="1"/>
  <c r="G7" i="13"/>
  <c r="G8" i="13"/>
  <c r="G9" i="13"/>
  <c r="G157" i="13"/>
  <c r="G158" i="13"/>
  <c r="G159" i="13"/>
  <c r="G118" i="9"/>
  <c r="H118" i="9" s="1"/>
  <c r="G36" i="9"/>
  <c r="H36" i="9" s="1"/>
  <c r="G157" i="9"/>
  <c r="G158" i="9"/>
  <c r="H158" i="9" s="1"/>
  <c r="G159" i="9"/>
  <c r="H159" i="9" s="1"/>
  <c r="H30" i="10"/>
  <c r="H31" i="10"/>
  <c r="H118" i="10"/>
  <c r="H27" i="10"/>
  <c r="H30" i="9"/>
  <c r="H34" i="10"/>
  <c r="H56" i="10"/>
  <c r="H4" i="9"/>
  <c r="H55" i="10"/>
  <c r="H136" i="10"/>
  <c r="H89" i="10"/>
  <c r="H117" i="10"/>
  <c r="H36" i="10"/>
  <c r="H28" i="10"/>
  <c r="H92" i="10"/>
  <c r="H8" i="9"/>
  <c r="H95" i="10"/>
  <c r="H110" i="10"/>
  <c r="H144" i="10"/>
  <c r="H83" i="10"/>
  <c r="H40" i="10"/>
  <c r="H29" i="10"/>
  <c r="H85" i="10"/>
  <c r="H115" i="10"/>
  <c r="H84" i="10"/>
  <c r="H93" i="10"/>
  <c r="H25" i="10"/>
  <c r="H54" i="10"/>
  <c r="H119" i="10"/>
  <c r="H23" i="9"/>
  <c r="H105" i="10"/>
  <c r="H5" i="9"/>
  <c r="H104" i="10"/>
  <c r="H103" i="10"/>
  <c r="H27" i="9"/>
  <c r="H32" i="10"/>
  <c r="H109" i="10"/>
  <c r="H112" i="10"/>
  <c r="H91" i="10"/>
  <c r="H6" i="9"/>
  <c r="H94" i="10"/>
  <c r="H7" i="9"/>
  <c r="H45" i="10"/>
  <c r="H137" i="10"/>
  <c r="H43" i="10"/>
  <c r="H135" i="10"/>
  <c r="H44" i="10"/>
  <c r="H113" i="10"/>
  <c r="H59" i="10"/>
  <c r="H24" i="10"/>
  <c r="H52" i="10"/>
  <c r="H123" i="10"/>
  <c r="H53" i="10"/>
  <c r="H121" i="10"/>
  <c r="H100" i="10"/>
  <c r="H122" i="10"/>
  <c r="H99" i="10"/>
  <c r="H106" i="10"/>
  <c r="H60" i="10"/>
  <c r="H98" i="10"/>
  <c r="H145" i="10"/>
  <c r="H48" i="10"/>
  <c r="H64" i="10"/>
  <c r="H62" i="10"/>
  <c r="H63" i="10"/>
  <c r="H111" i="10"/>
  <c r="H87" i="10"/>
  <c r="H116" i="10"/>
  <c r="H157" i="9"/>
  <c r="H33" i="10"/>
  <c r="H58" i="10"/>
  <c r="H23" i="10"/>
  <c r="H39" i="10"/>
  <c r="H37" i="10"/>
  <c r="H38" i="10"/>
  <c r="H35" i="10"/>
  <c r="H96" i="10"/>
  <c r="H114" i="10"/>
  <c r="H143" i="10"/>
  <c r="H46" i="10"/>
  <c r="H47" i="10"/>
  <c r="H88" i="10"/>
  <c r="H86" i="10"/>
  <c r="H29" i="13"/>
  <c r="H17" i="13"/>
  <c r="H10" i="13"/>
  <c r="H31" i="13"/>
  <c r="H24" i="13"/>
  <c r="H28" i="13"/>
  <c r="H27" i="13"/>
  <c r="H30" i="13"/>
  <c r="H26" i="13"/>
  <c r="H23" i="13"/>
  <c r="H32" i="13"/>
  <c r="H25" i="13"/>
  <c r="H12" i="13"/>
  <c r="H5" i="13"/>
  <c r="H11" i="13"/>
  <c r="H4" i="13"/>
  <c r="H13" i="13"/>
  <c r="H6" i="13"/>
  <c r="H14" i="13"/>
  <c r="H7" i="13"/>
  <c r="H15" i="13"/>
  <c r="H8" i="13"/>
  <c r="H16" i="13"/>
  <c r="H9" i="13"/>
  <c r="H160" i="13"/>
  <c r="H162" i="13"/>
  <c r="H163" i="13"/>
  <c r="H161" i="13"/>
  <c r="H164" i="13"/>
  <c r="H157" i="13"/>
  <c r="H165" i="13"/>
  <c r="H158" i="13"/>
  <c r="H166" i="13"/>
  <c r="H159" i="13"/>
  <c r="J357" i="14" l="1"/>
  <c r="L356" i="14"/>
  <c r="O356" i="14" s="1"/>
  <c r="P354" i="14"/>
  <c r="Q354" i="14" s="1"/>
  <c r="N355" i="14"/>
  <c r="T356" i="14"/>
  <c r="U355" i="14"/>
  <c r="S5" i="13"/>
  <c r="S6" i="13" s="1"/>
  <c r="S7" i="13"/>
  <c r="S8" i="13" s="1"/>
  <c r="S9" i="13" s="1"/>
  <c r="S10" i="13" s="1"/>
  <c r="S11" i="13" s="1"/>
  <c r="S12" i="13" s="1"/>
  <c r="S13" i="13" s="1"/>
  <c r="S14" i="13" s="1"/>
  <c r="S15" i="13" s="1"/>
  <c r="S16" i="13" s="1"/>
  <c r="S17" i="13" s="1"/>
  <c r="S18" i="13" s="1"/>
  <c r="S19" i="13" s="1"/>
  <c r="S20" i="13" s="1"/>
  <c r="S21" i="13" s="1"/>
  <c r="S22" i="13" s="1"/>
  <c r="S23" i="13" s="1"/>
  <c r="S24" i="13" s="1"/>
  <c r="S25" i="13" s="1"/>
  <c r="S26" i="13" s="1"/>
  <c r="S27" i="13" s="1"/>
  <c r="S28" i="13" s="1"/>
  <c r="S29" i="13" s="1"/>
  <c r="S30" i="13" s="1"/>
  <c r="S31" i="13" s="1"/>
  <c r="S32" i="13" s="1"/>
  <c r="K166" i="13"/>
  <c r="K167" i="13"/>
  <c r="K165" i="13"/>
  <c r="K164" i="13"/>
  <c r="K161" i="13"/>
  <c r="K163" i="13"/>
  <c r="K162" i="13"/>
  <c r="K16" i="13"/>
  <c r="K15" i="13"/>
  <c r="K14" i="13"/>
  <c r="K13" i="13"/>
  <c r="K12" i="13"/>
  <c r="K18" i="13"/>
  <c r="K17" i="13"/>
  <c r="U4" i="10"/>
  <c r="O3" i="9"/>
  <c r="P3" i="9" s="1"/>
  <c r="Q3" i="9" s="1"/>
  <c r="N3" i="10"/>
  <c r="P3" i="10" s="1"/>
  <c r="Q3" i="10" s="1"/>
  <c r="S5" i="9"/>
  <c r="S6" i="9" s="1"/>
  <c r="S7" i="9" s="1"/>
  <c r="S8" i="9" s="1"/>
  <c r="S9" i="9" s="1"/>
  <c r="S10" i="9" s="1"/>
  <c r="S11" i="9" s="1"/>
  <c r="S12" i="9" s="1"/>
  <c r="S13" i="9" s="1"/>
  <c r="S14" i="9" s="1"/>
  <c r="S15" i="9" s="1"/>
  <c r="S16" i="9" s="1"/>
  <c r="S17" i="9" s="1"/>
  <c r="S18" i="9" s="1"/>
  <c r="S19" i="9" s="1"/>
  <c r="S20" i="9" s="1"/>
  <c r="S21" i="9" s="1"/>
  <c r="S22" i="9" s="1"/>
  <c r="S23" i="9" s="1"/>
  <c r="S24" i="9" s="1"/>
  <c r="S25" i="9" s="1"/>
  <c r="S26" i="9" s="1"/>
  <c r="S27" i="9" s="1"/>
  <c r="S28" i="9" s="1"/>
  <c r="S29" i="9" s="1"/>
  <c r="S30" i="9" s="1"/>
  <c r="S31" i="9" s="1"/>
  <c r="S32" i="9" s="1"/>
  <c r="K159" i="9"/>
  <c r="K160" i="9"/>
  <c r="K159" i="13"/>
  <c r="K160" i="13"/>
  <c r="K158" i="13"/>
  <c r="K157" i="13"/>
  <c r="K9" i="13"/>
  <c r="K8" i="13"/>
  <c r="K7" i="13"/>
  <c r="K6" i="13"/>
  <c r="K4" i="13"/>
  <c r="J4" i="13"/>
  <c r="K5" i="13"/>
  <c r="K25" i="13"/>
  <c r="K26" i="13"/>
  <c r="K23" i="13"/>
  <c r="K24" i="13"/>
  <c r="K90" i="9"/>
  <c r="K26" i="9"/>
  <c r="K25" i="9"/>
  <c r="K10" i="13"/>
  <c r="K11" i="13"/>
  <c r="K29" i="13"/>
  <c r="K28" i="13"/>
  <c r="K27" i="13"/>
  <c r="K32" i="13"/>
  <c r="K31" i="13"/>
  <c r="K30" i="13"/>
  <c r="K120" i="9"/>
  <c r="K119" i="9"/>
  <c r="K11" i="9"/>
  <c r="K10" i="9"/>
  <c r="K29" i="9"/>
  <c r="K32" i="9"/>
  <c r="O3" i="13"/>
  <c r="N3" i="13"/>
  <c r="C98" i="9"/>
  <c r="C98" i="13"/>
  <c r="C94" i="9"/>
  <c r="C94" i="13"/>
  <c r="C37" i="9"/>
  <c r="C37" i="13"/>
  <c r="C86" i="9"/>
  <c r="C86" i="13"/>
  <c r="C104" i="9"/>
  <c r="C104" i="13"/>
  <c r="C143" i="9"/>
  <c r="C143" i="13"/>
  <c r="C83" i="9"/>
  <c r="C83" i="13"/>
  <c r="C115" i="9"/>
  <c r="C115" i="13"/>
  <c r="C103" i="9"/>
  <c r="C103" i="13"/>
  <c r="C43" i="9"/>
  <c r="C43" i="13"/>
  <c r="C62" i="9"/>
  <c r="C62" i="13"/>
  <c r="T4" i="13"/>
  <c r="U3" i="13"/>
  <c r="C112" i="9"/>
  <c r="C112" i="13"/>
  <c r="C38" i="9"/>
  <c r="C38" i="13"/>
  <c r="C58" i="9"/>
  <c r="C58" i="13"/>
  <c r="C109" i="9"/>
  <c r="C109" i="13"/>
  <c r="C52" i="9"/>
  <c r="C52" i="13"/>
  <c r="C54" i="9"/>
  <c r="C54" i="13"/>
  <c r="C121" i="9"/>
  <c r="C121" i="13"/>
  <c r="C135" i="9"/>
  <c r="C135" i="13"/>
  <c r="C91" i="9"/>
  <c r="C91" i="13"/>
  <c r="C46" i="9"/>
  <c r="C46" i="13"/>
  <c r="C33" i="9"/>
  <c r="C33" i="13"/>
  <c r="L4" i="10"/>
  <c r="O4" i="10" s="1"/>
  <c r="L5" i="10"/>
  <c r="K86" i="10"/>
  <c r="K88" i="10"/>
  <c r="K47" i="10"/>
  <c r="K46" i="10"/>
  <c r="K143" i="10"/>
  <c r="K114" i="10"/>
  <c r="K96" i="10"/>
  <c r="K97" i="10"/>
  <c r="K35" i="10"/>
  <c r="K38" i="10"/>
  <c r="K37" i="10"/>
  <c r="K39" i="10"/>
  <c r="K23" i="10"/>
  <c r="K58" i="10"/>
  <c r="K33" i="10"/>
  <c r="K157" i="9"/>
  <c r="K158" i="9"/>
  <c r="K116" i="10"/>
  <c r="K87" i="10"/>
  <c r="K111" i="10"/>
  <c r="K63" i="10"/>
  <c r="K62" i="10"/>
  <c r="K64" i="10"/>
  <c r="K65" i="10"/>
  <c r="K48" i="10"/>
  <c r="K49" i="10"/>
  <c r="K145" i="10"/>
  <c r="K146" i="10"/>
  <c r="K98" i="10"/>
  <c r="K60" i="10"/>
  <c r="K61" i="10"/>
  <c r="K107" i="10"/>
  <c r="K106" i="10"/>
  <c r="K99" i="10"/>
  <c r="K122" i="10"/>
  <c r="K100" i="10"/>
  <c r="K101" i="10"/>
  <c r="K121" i="10"/>
  <c r="K53" i="10"/>
  <c r="K124" i="10"/>
  <c r="K123" i="10"/>
  <c r="K52" i="10"/>
  <c r="K24" i="10"/>
  <c r="K59" i="10"/>
  <c r="K113" i="10"/>
  <c r="K44" i="10"/>
  <c r="K135" i="10"/>
  <c r="K43" i="10"/>
  <c r="K137" i="10"/>
  <c r="K138" i="10"/>
  <c r="K45" i="10"/>
  <c r="K7" i="9"/>
  <c r="K94" i="10"/>
  <c r="K6" i="9"/>
  <c r="K91" i="10"/>
  <c r="K112" i="10"/>
  <c r="K109" i="10"/>
  <c r="K32" i="10"/>
  <c r="K28" i="9"/>
  <c r="K27" i="9"/>
  <c r="K103" i="10"/>
  <c r="K104" i="10"/>
  <c r="K5" i="9"/>
  <c r="K105" i="10"/>
  <c r="K23" i="9"/>
  <c r="K24" i="9"/>
  <c r="K119" i="10"/>
  <c r="K120" i="10"/>
  <c r="K54" i="10"/>
  <c r="K25" i="10"/>
  <c r="K26" i="10"/>
  <c r="K93" i="10"/>
  <c r="K84" i="10"/>
  <c r="K115" i="10"/>
  <c r="K85" i="10"/>
  <c r="K29" i="10"/>
  <c r="K40" i="10"/>
  <c r="K41" i="10"/>
  <c r="K83" i="10"/>
  <c r="K144" i="10"/>
  <c r="K110" i="10"/>
  <c r="K95" i="10"/>
  <c r="K8" i="9"/>
  <c r="K9" i="9"/>
  <c r="K92" i="10"/>
  <c r="K28" i="10"/>
  <c r="K36" i="10"/>
  <c r="K117" i="10"/>
  <c r="K89" i="10"/>
  <c r="K90" i="10"/>
  <c r="K136" i="10"/>
  <c r="K55" i="10"/>
  <c r="K4" i="9"/>
  <c r="J4" i="9"/>
  <c r="J5" i="9" s="1"/>
  <c r="J6" i="9" s="1"/>
  <c r="J7" i="9" s="1"/>
  <c r="J8" i="9" s="1"/>
  <c r="J9" i="9" s="1"/>
  <c r="J10" i="9" s="1"/>
  <c r="J11" i="9" s="1"/>
  <c r="J12" i="9" s="1"/>
  <c r="J13" i="9" s="1"/>
  <c r="J14" i="9" s="1"/>
  <c r="J15" i="9" s="1"/>
  <c r="J16" i="9" s="1"/>
  <c r="J17" i="9" s="1"/>
  <c r="J18" i="9" s="1"/>
  <c r="J19" i="9" s="1"/>
  <c r="J20" i="9" s="1"/>
  <c r="J21" i="9" s="1"/>
  <c r="J22" i="9" s="1"/>
  <c r="J23" i="9" s="1"/>
  <c r="J24" i="9" s="1"/>
  <c r="J25" i="9" s="1"/>
  <c r="J26" i="9" s="1"/>
  <c r="J27" i="9" s="1"/>
  <c r="J28" i="9" s="1"/>
  <c r="J29" i="9" s="1"/>
  <c r="J30" i="9" s="1"/>
  <c r="J31" i="9" s="1"/>
  <c r="J32" i="9" s="1"/>
  <c r="K56" i="10"/>
  <c r="K57" i="10"/>
  <c r="K34" i="10"/>
  <c r="K31" i="9"/>
  <c r="K30" i="9"/>
  <c r="K27" i="10"/>
  <c r="K118" i="10"/>
  <c r="K31" i="10"/>
  <c r="K30" i="10"/>
  <c r="J23" i="10"/>
  <c r="J24" i="10" s="1"/>
  <c r="J25" i="10" s="1"/>
  <c r="J26" i="10" s="1"/>
  <c r="J27" i="10" s="1"/>
  <c r="J28" i="10" s="1"/>
  <c r="J29" i="10" s="1"/>
  <c r="J30" i="10" s="1"/>
  <c r="J31" i="10" s="1"/>
  <c r="J32" i="10" s="1"/>
  <c r="J33" i="10" s="1"/>
  <c r="J34" i="10" s="1"/>
  <c r="J35" i="10" s="1"/>
  <c r="J36" i="10" s="1"/>
  <c r="J37" i="10" s="1"/>
  <c r="J38" i="10" s="1"/>
  <c r="J39" i="10" s="1"/>
  <c r="J40" i="10" s="1"/>
  <c r="J41" i="10" s="1"/>
  <c r="J42" i="10" s="1"/>
  <c r="J43" i="10" s="1"/>
  <c r="J44" i="10" s="1"/>
  <c r="J45" i="10" s="1"/>
  <c r="J46" i="10" s="1"/>
  <c r="J47" i="10" s="1"/>
  <c r="J48" i="10" s="1"/>
  <c r="J49" i="10" s="1"/>
  <c r="J50" i="10" s="1"/>
  <c r="J51" i="10" s="1"/>
  <c r="J52" i="10" s="1"/>
  <c r="J53" i="10" s="1"/>
  <c r="J54" i="10" s="1"/>
  <c r="J55" i="10" s="1"/>
  <c r="J56" i="10" s="1"/>
  <c r="J57" i="10" s="1"/>
  <c r="J58" i="10" s="1"/>
  <c r="J59" i="10" s="1"/>
  <c r="J60" i="10" s="1"/>
  <c r="J61" i="10" s="1"/>
  <c r="J62" i="10" s="1"/>
  <c r="J63" i="10" s="1"/>
  <c r="J64" i="10" s="1"/>
  <c r="J65" i="10" s="1"/>
  <c r="J66" i="10" s="1"/>
  <c r="J67" i="10" s="1"/>
  <c r="J68" i="10" s="1"/>
  <c r="J69" i="10" s="1"/>
  <c r="J70" i="10" s="1"/>
  <c r="J71" i="10" s="1"/>
  <c r="J72" i="10" s="1"/>
  <c r="J73" i="10" s="1"/>
  <c r="J74" i="10" s="1"/>
  <c r="J75" i="10" s="1"/>
  <c r="J76" i="10" s="1"/>
  <c r="J77" i="10" s="1"/>
  <c r="J78" i="10" s="1"/>
  <c r="J79" i="10" s="1"/>
  <c r="J80" i="10" s="1"/>
  <c r="J81" i="10" s="1"/>
  <c r="J82" i="10" s="1"/>
  <c r="J83" i="10" s="1"/>
  <c r="J84" i="10" s="1"/>
  <c r="J85" i="10" s="1"/>
  <c r="J86" i="10" s="1"/>
  <c r="J87" i="10" s="1"/>
  <c r="J88" i="10" s="1"/>
  <c r="J89" i="10" s="1"/>
  <c r="J90" i="10" s="1"/>
  <c r="J91" i="10" s="1"/>
  <c r="J92" i="10" s="1"/>
  <c r="J93" i="10" s="1"/>
  <c r="J94" i="10" s="1"/>
  <c r="J95" i="10" s="1"/>
  <c r="J96" i="10" s="1"/>
  <c r="J97" i="10" s="1"/>
  <c r="J98" i="10" s="1"/>
  <c r="J99" i="10" s="1"/>
  <c r="J100" i="10" s="1"/>
  <c r="J101" i="10" s="1"/>
  <c r="J102" i="10" s="1"/>
  <c r="J103" i="10" s="1"/>
  <c r="J104" i="10" s="1"/>
  <c r="J105" i="10" s="1"/>
  <c r="J106" i="10" s="1"/>
  <c r="J107" i="10" s="1"/>
  <c r="J108" i="10" s="1"/>
  <c r="J109" i="10" s="1"/>
  <c r="J110" i="10" s="1"/>
  <c r="J111" i="10" s="1"/>
  <c r="J112" i="10" s="1"/>
  <c r="J113" i="10" s="1"/>
  <c r="J114" i="10" s="1"/>
  <c r="J115" i="10" s="1"/>
  <c r="J116" i="10" s="1"/>
  <c r="J117" i="10" s="1"/>
  <c r="J118" i="10" s="1"/>
  <c r="J119" i="10" s="1"/>
  <c r="J120" i="10" s="1"/>
  <c r="J121" i="10" s="1"/>
  <c r="J122" i="10" s="1"/>
  <c r="J123" i="10" s="1"/>
  <c r="J124" i="10" s="1"/>
  <c r="J125" i="10" s="1"/>
  <c r="J126" i="10" s="1"/>
  <c r="J127" i="10" s="1"/>
  <c r="J128" i="10" s="1"/>
  <c r="J129" i="10" s="1"/>
  <c r="J130" i="10" s="1"/>
  <c r="J131" i="10" s="1"/>
  <c r="J132" i="10" s="1"/>
  <c r="J133" i="10" s="1"/>
  <c r="J134" i="10" s="1"/>
  <c r="J135" i="10" s="1"/>
  <c r="J136" i="10" s="1"/>
  <c r="J137" i="10" s="1"/>
  <c r="J138" i="10" s="1"/>
  <c r="J139" i="10" s="1"/>
  <c r="J140" i="10" s="1"/>
  <c r="J141" i="10" s="1"/>
  <c r="J142" i="10" s="1"/>
  <c r="J143" i="10" s="1"/>
  <c r="J144" i="10" s="1"/>
  <c r="J145" i="10" s="1"/>
  <c r="J146" i="10" s="1"/>
  <c r="J147" i="10" s="1"/>
  <c r="J148" i="10" s="1"/>
  <c r="J149" i="10" s="1"/>
  <c r="J150" i="10" s="1"/>
  <c r="J151" i="10" s="1"/>
  <c r="J152" i="10" s="1"/>
  <c r="J153" i="10" s="1"/>
  <c r="J154" i="10" s="1"/>
  <c r="J155" i="10" s="1"/>
  <c r="J156" i="10" s="1"/>
  <c r="J157" i="10" s="1"/>
  <c r="J158" i="10" s="1"/>
  <c r="J159" i="10" s="1"/>
  <c r="J160" i="10" s="1"/>
  <c r="J161" i="10" s="1"/>
  <c r="J162" i="10" s="1"/>
  <c r="J163" i="10" s="1"/>
  <c r="J164" i="10" s="1"/>
  <c r="J165" i="10" s="1"/>
  <c r="J166" i="10" s="1"/>
  <c r="J167" i="10" s="1"/>
  <c r="J168" i="10" s="1"/>
  <c r="J169" i="10" s="1"/>
  <c r="J170" i="10" s="1"/>
  <c r="J171" i="10" s="1"/>
  <c r="J172" i="10" s="1"/>
  <c r="J173" i="10" s="1"/>
  <c r="J174" i="10" s="1"/>
  <c r="J175" i="10" s="1"/>
  <c r="J176" i="10" s="1"/>
  <c r="J177" i="10" s="1"/>
  <c r="J178" i="10" s="1"/>
  <c r="J179" i="10" s="1"/>
  <c r="J180" i="10" s="1"/>
  <c r="J181" i="10" s="1"/>
  <c r="J182" i="10" s="1"/>
  <c r="J183" i="10" s="1"/>
  <c r="J184" i="10" s="1"/>
  <c r="J185" i="10" s="1"/>
  <c r="J186" i="10" s="1"/>
  <c r="J187" i="10" s="1"/>
  <c r="J188" i="10" s="1"/>
  <c r="J189" i="10" s="1"/>
  <c r="J190" i="10" s="1"/>
  <c r="J191" i="10" s="1"/>
  <c r="J192" i="10" s="1"/>
  <c r="J193" i="10" s="1"/>
  <c r="J194" i="10" s="1"/>
  <c r="J195" i="10" s="1"/>
  <c r="J196" i="10" s="1"/>
  <c r="J197" i="10" s="1"/>
  <c r="J198" i="10" s="1"/>
  <c r="J199" i="10" s="1"/>
  <c r="J200" i="10" s="1"/>
  <c r="J201" i="10" s="1"/>
  <c r="J202" i="10" s="1"/>
  <c r="J203" i="10" s="1"/>
  <c r="J204" i="10" s="1"/>
  <c r="J205" i="10" s="1"/>
  <c r="J206" i="10" s="1"/>
  <c r="J207" i="10" s="1"/>
  <c r="J208" i="10" s="1"/>
  <c r="J209" i="10" s="1"/>
  <c r="J210" i="10" s="1"/>
  <c r="J211" i="10" s="1"/>
  <c r="J212" i="10" s="1"/>
  <c r="J213" i="10" s="1"/>
  <c r="J214" i="10" s="1"/>
  <c r="J215" i="10" s="1"/>
  <c r="J216" i="10" s="1"/>
  <c r="J217" i="10" s="1"/>
  <c r="J218" i="10" s="1"/>
  <c r="J219" i="10" s="1"/>
  <c r="J220" i="10" s="1"/>
  <c r="J221" i="10" s="1"/>
  <c r="J222" i="10" s="1"/>
  <c r="J223" i="10" s="1"/>
  <c r="J224" i="10" s="1"/>
  <c r="J225" i="10" s="1"/>
  <c r="J226" i="10" s="1"/>
  <c r="J227" i="10" s="1"/>
  <c r="J228" i="10" s="1"/>
  <c r="J229" i="10" s="1"/>
  <c r="J230" i="10" s="1"/>
  <c r="J231" i="10" s="1"/>
  <c r="J232" i="10" s="1"/>
  <c r="J233" i="10" s="1"/>
  <c r="J234" i="10" s="1"/>
  <c r="J235" i="10" s="1"/>
  <c r="J236" i="10" s="1"/>
  <c r="J237" i="10" s="1"/>
  <c r="J238" i="10" s="1"/>
  <c r="J239" i="10" s="1"/>
  <c r="J240" i="10" s="1"/>
  <c r="J241" i="10" s="1"/>
  <c r="J242" i="10" s="1"/>
  <c r="J243" i="10" s="1"/>
  <c r="J244" i="10" s="1"/>
  <c r="J245" i="10" s="1"/>
  <c r="J246" i="10" s="1"/>
  <c r="J247" i="10" s="1"/>
  <c r="J248" i="10" s="1"/>
  <c r="J249" i="10" s="1"/>
  <c r="J250" i="10" s="1"/>
  <c r="J251" i="10" s="1"/>
  <c r="J252" i="10" s="1"/>
  <c r="J253" i="10" s="1"/>
  <c r="J254" i="10" s="1"/>
  <c r="J255" i="10" s="1"/>
  <c r="J256" i="10" s="1"/>
  <c r="J257" i="10" s="1"/>
  <c r="J258" i="10" s="1"/>
  <c r="J259" i="10" s="1"/>
  <c r="J260" i="10" s="1"/>
  <c r="J261" i="10" s="1"/>
  <c r="J262" i="10" s="1"/>
  <c r="J263" i="10" s="1"/>
  <c r="J264" i="10" s="1"/>
  <c r="J265" i="10" s="1"/>
  <c r="J266" i="10" s="1"/>
  <c r="J267" i="10" s="1"/>
  <c r="J268" i="10" s="1"/>
  <c r="J269" i="10" s="1"/>
  <c r="J270" i="10" s="1"/>
  <c r="J271" i="10" s="1"/>
  <c r="J272" i="10" s="1"/>
  <c r="J273" i="10" s="1"/>
  <c r="J274" i="10" s="1"/>
  <c r="J275" i="10" s="1"/>
  <c r="J276" i="10" s="1"/>
  <c r="J277" i="10" s="1"/>
  <c r="J278" i="10" s="1"/>
  <c r="J279" i="10" s="1"/>
  <c r="J280" i="10" s="1"/>
  <c r="J281" i="10" s="1"/>
  <c r="J282" i="10" s="1"/>
  <c r="J283" i="10" s="1"/>
  <c r="J284" i="10" s="1"/>
  <c r="J285" i="10" s="1"/>
  <c r="J286" i="10" s="1"/>
  <c r="J287" i="10" s="1"/>
  <c r="J288" i="10" s="1"/>
  <c r="J289" i="10" s="1"/>
  <c r="J290" i="10" s="1"/>
  <c r="J291" i="10" s="1"/>
  <c r="J292" i="10" s="1"/>
  <c r="J293" i="10" s="1"/>
  <c r="J294" i="10" s="1"/>
  <c r="J295" i="10" s="1"/>
  <c r="J296" i="10" s="1"/>
  <c r="J297" i="10" s="1"/>
  <c r="J298" i="10" s="1"/>
  <c r="J299" i="10" s="1"/>
  <c r="J300" i="10" s="1"/>
  <c r="J301" i="10" s="1"/>
  <c r="J302" i="10" s="1"/>
  <c r="J303" i="10" s="1"/>
  <c r="J304" i="10" s="1"/>
  <c r="J305" i="10" s="1"/>
  <c r="J306" i="10" s="1"/>
  <c r="J307" i="10" s="1"/>
  <c r="J308" i="10" s="1"/>
  <c r="J309" i="10" s="1"/>
  <c r="J310" i="10" s="1"/>
  <c r="J311" i="10" s="1"/>
  <c r="J312" i="10" s="1"/>
  <c r="J313" i="10" s="1"/>
  <c r="J314" i="10" s="1"/>
  <c r="J315" i="10" s="1"/>
  <c r="J316" i="10" s="1"/>
  <c r="J317" i="10" s="1"/>
  <c r="J318" i="10" s="1"/>
  <c r="J319" i="10" s="1"/>
  <c r="J320" i="10" s="1"/>
  <c r="J321" i="10" s="1"/>
  <c r="J322" i="10" s="1"/>
  <c r="J323" i="10" s="1"/>
  <c r="J324" i="10" s="1"/>
  <c r="J325" i="10" s="1"/>
  <c r="J326" i="10" s="1"/>
  <c r="J327" i="10" s="1"/>
  <c r="J328" i="10" s="1"/>
  <c r="J329" i="10" s="1"/>
  <c r="J330" i="10" s="1"/>
  <c r="J331" i="10" s="1"/>
  <c r="J332" i="10" s="1"/>
  <c r="J333" i="10" s="1"/>
  <c r="J334" i="10" s="1"/>
  <c r="J335" i="10" s="1"/>
  <c r="J336" i="10" s="1"/>
  <c r="J337" i="10" s="1"/>
  <c r="J338" i="10" s="1"/>
  <c r="J339" i="10" s="1"/>
  <c r="J340" i="10" s="1"/>
  <c r="J341" i="10" s="1"/>
  <c r="J342" i="10" s="1"/>
  <c r="J343" i="10" s="1"/>
  <c r="J344" i="10" s="1"/>
  <c r="J345" i="10" s="1"/>
  <c r="J346" i="10" s="1"/>
  <c r="J347" i="10" s="1"/>
  <c r="J348" i="10" s="1"/>
  <c r="J349" i="10" s="1"/>
  <c r="J350" i="10" s="1"/>
  <c r="J351" i="10" s="1"/>
  <c r="J352" i="10" s="1"/>
  <c r="J353" i="10" s="1"/>
  <c r="J354" i="10" s="1"/>
  <c r="J355" i="10" s="1"/>
  <c r="J356" i="10" s="1"/>
  <c r="J357" i="10" s="1"/>
  <c r="J358" i="10" s="1"/>
  <c r="J359" i="10" s="1"/>
  <c r="J360" i="10" s="1"/>
  <c r="J361" i="10" s="1"/>
  <c r="J362" i="10" s="1"/>
  <c r="J363" i="10" s="1"/>
  <c r="J364" i="10" s="1"/>
  <c r="J365" i="10" s="1"/>
  <c r="J366" i="10" s="1"/>
  <c r="J367" i="10" s="1"/>
  <c r="J368" i="10" s="1"/>
  <c r="J369" i="10" s="1"/>
  <c r="J370" i="10" s="1"/>
  <c r="J371" i="10" s="1"/>
  <c r="J372" i="10" s="1"/>
  <c r="J373" i="10" s="1"/>
  <c r="J374" i="10" s="1"/>
  <c r="J375" i="10" s="1"/>
  <c r="J376" i="10" s="1"/>
  <c r="J377" i="10" s="1"/>
  <c r="J378" i="10" s="1"/>
  <c r="J379" i="10" s="1"/>
  <c r="J380" i="10" s="1"/>
  <c r="J381" i="10" s="1"/>
  <c r="J382" i="10" s="1"/>
  <c r="J383" i="10" s="1"/>
  <c r="J384" i="10" s="1"/>
  <c r="J385" i="10" s="1"/>
  <c r="J386" i="10" s="1"/>
  <c r="J387" i="10" s="1"/>
  <c r="J388" i="10" s="1"/>
  <c r="J389" i="10" s="1"/>
  <c r="J390" i="10" s="1"/>
  <c r="J391" i="10" s="1"/>
  <c r="J392" i="10" s="1"/>
  <c r="J393" i="10" s="1"/>
  <c r="J394" i="10" s="1"/>
  <c r="J395" i="10" s="1"/>
  <c r="J396" i="10" s="1"/>
  <c r="J397" i="10" s="1"/>
  <c r="J398" i="10" s="1"/>
  <c r="J399" i="10" s="1"/>
  <c r="J400" i="10" s="1"/>
  <c r="J401" i="10" s="1"/>
  <c r="J402" i="10" s="1"/>
  <c r="T4" i="9"/>
  <c r="U4" i="9" s="1"/>
  <c r="T6" i="10"/>
  <c r="U5" i="10"/>
  <c r="L6" i="10"/>
  <c r="M3" i="8"/>
  <c r="O3" i="8" s="1"/>
  <c r="I5" i="8"/>
  <c r="L5" i="8" s="1"/>
  <c r="G6" i="8"/>
  <c r="K4" i="8"/>
  <c r="L4" i="8"/>
  <c r="G38" i="9"/>
  <c r="G37" i="9"/>
  <c r="G39" i="9"/>
  <c r="H39" i="9" s="1"/>
  <c r="G83" i="9"/>
  <c r="G84" i="9"/>
  <c r="H84" i="9" s="1"/>
  <c r="G85" i="9"/>
  <c r="H85" i="9" s="1"/>
  <c r="G43" i="13"/>
  <c r="G44" i="13"/>
  <c r="G45" i="13"/>
  <c r="G40" i="13"/>
  <c r="G55" i="13"/>
  <c r="G56" i="13"/>
  <c r="G46" i="13"/>
  <c r="G47" i="13"/>
  <c r="H47" i="13" s="1"/>
  <c r="G48" i="13"/>
  <c r="G38" i="13"/>
  <c r="G37" i="13"/>
  <c r="G39" i="13"/>
  <c r="G83" i="13"/>
  <c r="G84" i="13"/>
  <c r="H84" i="13" s="1"/>
  <c r="G85" i="13"/>
  <c r="H85" i="13" s="1"/>
  <c r="G62" i="9"/>
  <c r="G63" i="9"/>
  <c r="H63" i="9" s="1"/>
  <c r="G64" i="9"/>
  <c r="H64" i="9" s="1"/>
  <c r="G58" i="9"/>
  <c r="G59" i="9"/>
  <c r="H59" i="9" s="1"/>
  <c r="G60" i="9"/>
  <c r="H60" i="9" s="1"/>
  <c r="G121" i="9"/>
  <c r="G122" i="9"/>
  <c r="H122" i="9" s="1"/>
  <c r="G123" i="9"/>
  <c r="H123" i="9" s="1"/>
  <c r="G33" i="9"/>
  <c r="G34" i="9"/>
  <c r="H34" i="9" s="1"/>
  <c r="G35" i="9"/>
  <c r="H35" i="9" s="1"/>
  <c r="G86" i="9"/>
  <c r="G87" i="9"/>
  <c r="H87" i="9" s="1"/>
  <c r="G88" i="9"/>
  <c r="H88" i="9" s="1"/>
  <c r="G115" i="9"/>
  <c r="G117" i="9"/>
  <c r="H117" i="9" s="1"/>
  <c r="G116" i="9"/>
  <c r="H116" i="9" s="1"/>
  <c r="G62" i="13"/>
  <c r="G63" i="13"/>
  <c r="G64" i="13"/>
  <c r="G58" i="13"/>
  <c r="G59" i="13"/>
  <c r="G60" i="13"/>
  <c r="G121" i="13"/>
  <c r="G122" i="13"/>
  <c r="G123" i="13"/>
  <c r="G34" i="13"/>
  <c r="G33" i="13"/>
  <c r="G35" i="13"/>
  <c r="G87" i="13"/>
  <c r="G86" i="13"/>
  <c r="G88" i="13"/>
  <c r="H88" i="13" s="1"/>
  <c r="G116" i="13"/>
  <c r="G115" i="13"/>
  <c r="G117" i="13"/>
  <c r="G109" i="9"/>
  <c r="G110" i="9"/>
  <c r="H110" i="9" s="1"/>
  <c r="G111" i="9"/>
  <c r="H111" i="9" s="1"/>
  <c r="G135" i="9"/>
  <c r="G136" i="9"/>
  <c r="H136" i="9" s="1"/>
  <c r="G137" i="9"/>
  <c r="H137" i="9" s="1"/>
  <c r="G55" i="9"/>
  <c r="H55" i="9" s="1"/>
  <c r="G56" i="9"/>
  <c r="H56" i="9" s="1"/>
  <c r="G98" i="9"/>
  <c r="G99" i="9"/>
  <c r="H99" i="9" s="1"/>
  <c r="G100" i="9"/>
  <c r="H100" i="9" s="1"/>
  <c r="G106" i="9"/>
  <c r="H106" i="9" s="1"/>
  <c r="G109" i="13"/>
  <c r="G110" i="13"/>
  <c r="G111" i="13"/>
  <c r="G136" i="13"/>
  <c r="G135" i="13"/>
  <c r="G137" i="13"/>
  <c r="H137" i="13" s="1"/>
  <c r="G143" i="13"/>
  <c r="G144" i="13"/>
  <c r="G145" i="13"/>
  <c r="G40" i="9"/>
  <c r="H40" i="9" s="1"/>
  <c r="G99" i="13"/>
  <c r="G98" i="13"/>
  <c r="G100" i="13"/>
  <c r="G106" i="13"/>
  <c r="G103" i="9"/>
  <c r="G104" i="9"/>
  <c r="G105" i="9"/>
  <c r="H105" i="9" s="1"/>
  <c r="G112" i="9"/>
  <c r="G113" i="9"/>
  <c r="H113" i="9" s="1"/>
  <c r="G114" i="9"/>
  <c r="H114" i="9" s="1"/>
  <c r="G52" i="9"/>
  <c r="G54" i="9"/>
  <c r="G53" i="9"/>
  <c r="H53" i="9" s="1"/>
  <c r="G91" i="9"/>
  <c r="G92" i="9"/>
  <c r="H92" i="9" s="1"/>
  <c r="G93" i="9"/>
  <c r="H93" i="9" s="1"/>
  <c r="G94" i="13"/>
  <c r="G95" i="13"/>
  <c r="G96" i="13"/>
  <c r="G43" i="9"/>
  <c r="G44" i="9"/>
  <c r="H44" i="9" s="1"/>
  <c r="G45" i="9"/>
  <c r="H45" i="9" s="1"/>
  <c r="G46" i="9"/>
  <c r="G47" i="9"/>
  <c r="H47" i="9" s="1"/>
  <c r="G48" i="9"/>
  <c r="H48" i="9" s="1"/>
  <c r="G94" i="9"/>
  <c r="G95" i="9"/>
  <c r="H95" i="9" s="1"/>
  <c r="G96" i="9"/>
  <c r="H96" i="9" s="1"/>
  <c r="G143" i="9"/>
  <c r="G144" i="9"/>
  <c r="H144" i="9" s="1"/>
  <c r="G145" i="9"/>
  <c r="H145" i="9" s="1"/>
  <c r="G103" i="13"/>
  <c r="G104" i="13"/>
  <c r="H104" i="13" s="1"/>
  <c r="G105" i="13"/>
  <c r="H105" i="13" s="1"/>
  <c r="G112" i="13"/>
  <c r="G113" i="13"/>
  <c r="G114" i="13"/>
  <c r="H114" i="13" s="1"/>
  <c r="G53" i="13"/>
  <c r="G52" i="13"/>
  <c r="G54" i="13"/>
  <c r="G91" i="13"/>
  <c r="G92" i="13"/>
  <c r="G93" i="13"/>
  <c r="H93" i="13" s="1"/>
  <c r="H103" i="9"/>
  <c r="H121" i="9"/>
  <c r="H135" i="9"/>
  <c r="H52" i="9"/>
  <c r="H94" i="9"/>
  <c r="H43" i="9"/>
  <c r="H54" i="9"/>
  <c r="H143" i="9"/>
  <c r="H46" i="9"/>
  <c r="H38" i="9"/>
  <c r="H86" i="9"/>
  <c r="H115" i="9"/>
  <c r="H58" i="9"/>
  <c r="H62" i="9"/>
  <c r="H98" i="9"/>
  <c r="H33" i="9"/>
  <c r="H109" i="9"/>
  <c r="H83" i="9"/>
  <c r="H104" i="9"/>
  <c r="H91" i="9"/>
  <c r="H37" i="9"/>
  <c r="H112" i="9"/>
  <c r="H49" i="13"/>
  <c r="H50" i="13"/>
  <c r="H43" i="13"/>
  <c r="H51" i="13"/>
  <c r="H44" i="13"/>
  <c r="H55" i="13"/>
  <c r="H48" i="13"/>
  <c r="H45" i="13"/>
  <c r="H38" i="13"/>
  <c r="H46" i="13"/>
  <c r="H39" i="13"/>
  <c r="H89" i="13"/>
  <c r="H90" i="13"/>
  <c r="H83" i="13"/>
  <c r="H69" i="13"/>
  <c r="H68" i="13"/>
  <c r="H62" i="13"/>
  <c r="H70" i="13"/>
  <c r="H63" i="13"/>
  <c r="H71" i="13"/>
  <c r="H64" i="13"/>
  <c r="H65" i="13"/>
  <c r="H58" i="13"/>
  <c r="H66" i="13"/>
  <c r="H59" i="13"/>
  <c r="H67" i="13"/>
  <c r="H60" i="13"/>
  <c r="H125" i="13"/>
  <c r="H126" i="13"/>
  <c r="H127" i="13"/>
  <c r="H128" i="13"/>
  <c r="H121" i="13"/>
  <c r="H129" i="13"/>
  <c r="H122" i="13"/>
  <c r="H130" i="13"/>
  <c r="H123" i="13"/>
  <c r="H41" i="13"/>
  <c r="H34" i="13"/>
  <c r="H37" i="13"/>
  <c r="H40" i="13"/>
  <c r="H36" i="13"/>
  <c r="H33" i="13"/>
  <c r="H42" i="13"/>
  <c r="H35" i="13"/>
  <c r="H87" i="13"/>
  <c r="H86" i="13"/>
  <c r="H124" i="13"/>
  <c r="H117" i="13"/>
  <c r="H115" i="13"/>
  <c r="H116" i="13"/>
  <c r="H109" i="13"/>
  <c r="H118" i="13"/>
  <c r="H111" i="13"/>
  <c r="H136" i="13"/>
  <c r="H140" i="13"/>
  <c r="H142" i="13"/>
  <c r="H139" i="13"/>
  <c r="H141" i="13"/>
  <c r="H138" i="13"/>
  <c r="H135" i="13"/>
  <c r="H147" i="13"/>
  <c r="H146" i="13"/>
  <c r="H149" i="13"/>
  <c r="H148" i="13"/>
  <c r="H150" i="13"/>
  <c r="H143" i="13"/>
  <c r="H151" i="13"/>
  <c r="H144" i="13"/>
  <c r="H152" i="13"/>
  <c r="H145" i="13"/>
  <c r="H107" i="13"/>
  <c r="H100" i="13"/>
  <c r="H101" i="13"/>
  <c r="H94" i="13"/>
  <c r="H102" i="13"/>
  <c r="H95" i="13"/>
  <c r="H106" i="13"/>
  <c r="H110" i="13"/>
  <c r="H108" i="13"/>
  <c r="H103" i="13"/>
  <c r="H119" i="13"/>
  <c r="H112" i="13"/>
  <c r="H120" i="13"/>
  <c r="H113" i="13"/>
  <c r="H53" i="13"/>
  <c r="H56" i="13"/>
  <c r="H57" i="13"/>
  <c r="H52" i="13"/>
  <c r="H61" i="13"/>
  <c r="H54" i="13"/>
  <c r="H96" i="13"/>
  <c r="H98" i="13"/>
  <c r="H97" i="13"/>
  <c r="H91" i="13"/>
  <c r="H99" i="13"/>
  <c r="H92" i="13"/>
  <c r="L357" i="14" l="1"/>
  <c r="O357" i="14" s="1"/>
  <c r="J358" i="14"/>
  <c r="P355" i="14"/>
  <c r="Q355" i="14" s="1"/>
  <c r="N356" i="14"/>
  <c r="U356" i="14"/>
  <c r="T357" i="14"/>
  <c r="S33" i="13"/>
  <c r="S34" i="13" s="1"/>
  <c r="S35" i="13" s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52" i="13"/>
  <c r="S53" i="13" s="1"/>
  <c r="S54" i="13" s="1"/>
  <c r="S55" i="13" s="1"/>
  <c r="S56" i="13" s="1"/>
  <c r="S57" i="13" s="1"/>
  <c r="S58" i="13" s="1"/>
  <c r="S59" i="13" s="1"/>
  <c r="S60" i="13" s="1"/>
  <c r="S61" i="13" s="1"/>
  <c r="S62" i="13" s="1"/>
  <c r="S63" i="13" s="1"/>
  <c r="S64" i="13" s="1"/>
  <c r="S65" i="13" s="1"/>
  <c r="S66" i="13" s="1"/>
  <c r="S67" i="13" s="1"/>
  <c r="S68" i="13" s="1"/>
  <c r="S69" i="13" s="1"/>
  <c r="S70" i="13" s="1"/>
  <c r="S71" i="13" s="1"/>
  <c r="S72" i="13" s="1"/>
  <c r="S73" i="13" s="1"/>
  <c r="S74" i="13" s="1"/>
  <c r="S75" i="13" s="1"/>
  <c r="S76" i="13" s="1"/>
  <c r="S77" i="13" s="1"/>
  <c r="S78" i="13" s="1"/>
  <c r="S79" i="13" s="1"/>
  <c r="S80" i="13" s="1"/>
  <c r="S81" i="13" s="1"/>
  <c r="S82" i="13" s="1"/>
  <c r="S83" i="13" s="1"/>
  <c r="S84" i="13" s="1"/>
  <c r="S85" i="13" s="1"/>
  <c r="S86" i="13" s="1"/>
  <c r="S87" i="13" s="1"/>
  <c r="S88" i="13" s="1"/>
  <c r="S89" i="13" s="1"/>
  <c r="S90" i="13" s="1"/>
  <c r="S91" i="13" s="1"/>
  <c r="S92" i="13" s="1"/>
  <c r="S93" i="13" s="1"/>
  <c r="S94" i="13" s="1"/>
  <c r="S95" i="13" s="1"/>
  <c r="S96" i="13" s="1"/>
  <c r="S97" i="13" s="1"/>
  <c r="S98" i="13" s="1"/>
  <c r="S99" i="13" s="1"/>
  <c r="S100" i="13" s="1"/>
  <c r="S101" i="13" s="1"/>
  <c r="S102" i="13" s="1"/>
  <c r="S103" i="13" s="1"/>
  <c r="S104" i="13" s="1"/>
  <c r="S105" i="13" s="1"/>
  <c r="S106" i="13" s="1"/>
  <c r="S107" i="13" s="1"/>
  <c r="S108" i="13" s="1"/>
  <c r="S109" i="13" s="1"/>
  <c r="S110" i="13" s="1"/>
  <c r="S111" i="13" s="1"/>
  <c r="S112" i="13" s="1"/>
  <c r="S113" i="13" s="1"/>
  <c r="S114" i="13" s="1"/>
  <c r="S115" i="13" s="1"/>
  <c r="S116" i="13" s="1"/>
  <c r="S117" i="13" s="1"/>
  <c r="S118" i="13" s="1"/>
  <c r="S119" i="13" s="1"/>
  <c r="S120" i="13" s="1"/>
  <c r="S121" i="13" s="1"/>
  <c r="S122" i="13" s="1"/>
  <c r="S123" i="13" s="1"/>
  <c r="S124" i="13" s="1"/>
  <c r="S125" i="13" s="1"/>
  <c r="S126" i="13" s="1"/>
  <c r="S127" i="13" s="1"/>
  <c r="S128" i="13" s="1"/>
  <c r="S129" i="13" s="1"/>
  <c r="S130" i="13" s="1"/>
  <c r="S131" i="13" s="1"/>
  <c r="S132" i="13" s="1"/>
  <c r="S133" i="13" s="1"/>
  <c r="S134" i="13" s="1"/>
  <c r="S135" i="13" s="1"/>
  <c r="S136" i="13" s="1"/>
  <c r="S137" i="13" s="1"/>
  <c r="S138" i="13" s="1"/>
  <c r="S139" i="13" s="1"/>
  <c r="S140" i="13" s="1"/>
  <c r="S141" i="13" s="1"/>
  <c r="S142" i="13" s="1"/>
  <c r="S143" i="13" s="1"/>
  <c r="S144" i="13" s="1"/>
  <c r="S145" i="13" s="1"/>
  <c r="S146" i="13" s="1"/>
  <c r="S147" i="13" s="1"/>
  <c r="S148" i="13" s="1"/>
  <c r="S149" i="13" s="1"/>
  <c r="S150" i="13" s="1"/>
  <c r="S151" i="13" s="1"/>
  <c r="S152" i="13" s="1"/>
  <c r="S153" i="13" s="1"/>
  <c r="S154" i="13" s="1"/>
  <c r="S155" i="13" s="1"/>
  <c r="S156" i="13" s="1"/>
  <c r="S157" i="13" s="1"/>
  <c r="S158" i="13" s="1"/>
  <c r="S159" i="13" s="1"/>
  <c r="S160" i="13" s="1"/>
  <c r="S161" i="13" s="1"/>
  <c r="S162" i="13" s="1"/>
  <c r="S163" i="13" s="1"/>
  <c r="S164" i="13" s="1"/>
  <c r="S165" i="13" s="1"/>
  <c r="S166" i="13" s="1"/>
  <c r="S167" i="13" s="1"/>
  <c r="S168" i="13" s="1"/>
  <c r="S169" i="13" s="1"/>
  <c r="S170" i="13" s="1"/>
  <c r="S171" i="13" s="1"/>
  <c r="S172" i="13" s="1"/>
  <c r="S173" i="13" s="1"/>
  <c r="S174" i="13" s="1"/>
  <c r="S175" i="13" s="1"/>
  <c r="S176" i="13" s="1"/>
  <c r="S177" i="13" s="1"/>
  <c r="S178" i="13" s="1"/>
  <c r="S179" i="13" s="1"/>
  <c r="S180" i="13" s="1"/>
  <c r="S181" i="13" s="1"/>
  <c r="S182" i="13" s="1"/>
  <c r="S183" i="13" s="1"/>
  <c r="S184" i="13" s="1"/>
  <c r="S185" i="13" s="1"/>
  <c r="S186" i="13" s="1"/>
  <c r="S187" i="13" s="1"/>
  <c r="S188" i="13" s="1"/>
  <c r="S189" i="13" s="1"/>
  <c r="S190" i="13" s="1"/>
  <c r="S191" i="13" s="1"/>
  <c r="S192" i="13" s="1"/>
  <c r="S193" i="13" s="1"/>
  <c r="S194" i="13" s="1"/>
  <c r="S195" i="13" s="1"/>
  <c r="S196" i="13" s="1"/>
  <c r="S197" i="13" s="1"/>
  <c r="S198" i="13" s="1"/>
  <c r="S199" i="13" s="1"/>
  <c r="S200" i="13" s="1"/>
  <c r="S201" i="13" s="1"/>
  <c r="S202" i="13" s="1"/>
  <c r="S203" i="13" s="1"/>
  <c r="S204" i="13" s="1"/>
  <c r="S205" i="13" s="1"/>
  <c r="S206" i="13" s="1"/>
  <c r="S207" i="13" s="1"/>
  <c r="S208" i="13" s="1"/>
  <c r="S209" i="13" s="1"/>
  <c r="S210" i="13" s="1"/>
  <c r="S211" i="13" s="1"/>
  <c r="S212" i="13" s="1"/>
  <c r="S213" i="13" s="1"/>
  <c r="S214" i="13" s="1"/>
  <c r="S215" i="13" s="1"/>
  <c r="S216" i="13" s="1"/>
  <c r="S217" i="13" s="1"/>
  <c r="S218" i="13" s="1"/>
  <c r="S219" i="13" s="1"/>
  <c r="S220" i="13" s="1"/>
  <c r="S221" i="13" s="1"/>
  <c r="S222" i="13" s="1"/>
  <c r="S223" i="13" s="1"/>
  <c r="S224" i="13" s="1"/>
  <c r="S225" i="13" s="1"/>
  <c r="S226" i="13" s="1"/>
  <c r="S227" i="13" s="1"/>
  <c r="S228" i="13" s="1"/>
  <c r="S229" i="13" s="1"/>
  <c r="S230" i="13" s="1"/>
  <c r="S231" i="13" s="1"/>
  <c r="S232" i="13" s="1"/>
  <c r="S233" i="13" s="1"/>
  <c r="S234" i="13" s="1"/>
  <c r="S235" i="13" s="1"/>
  <c r="S236" i="13" s="1"/>
  <c r="S237" i="13" s="1"/>
  <c r="S238" i="13" s="1"/>
  <c r="S239" i="13" s="1"/>
  <c r="S240" i="13" s="1"/>
  <c r="S241" i="13" s="1"/>
  <c r="S242" i="13" s="1"/>
  <c r="S243" i="13" s="1"/>
  <c r="S244" i="13" s="1"/>
  <c r="S245" i="13" s="1"/>
  <c r="S246" i="13" s="1"/>
  <c r="S247" i="13" s="1"/>
  <c r="S248" i="13" s="1"/>
  <c r="S249" i="13" s="1"/>
  <c r="S250" i="13" s="1"/>
  <c r="S251" i="13" s="1"/>
  <c r="S252" i="13" s="1"/>
  <c r="S253" i="13" s="1"/>
  <c r="S254" i="13" s="1"/>
  <c r="S255" i="13" s="1"/>
  <c r="S256" i="13" s="1"/>
  <c r="S257" i="13" s="1"/>
  <c r="S258" i="13" s="1"/>
  <c r="S259" i="13" s="1"/>
  <c r="S260" i="13" s="1"/>
  <c r="S261" i="13" s="1"/>
  <c r="S262" i="13" s="1"/>
  <c r="S263" i="13" s="1"/>
  <c r="S264" i="13" s="1"/>
  <c r="S265" i="13" s="1"/>
  <c r="S266" i="13" s="1"/>
  <c r="S267" i="13" s="1"/>
  <c r="S268" i="13" s="1"/>
  <c r="S269" i="13" s="1"/>
  <c r="S270" i="13" s="1"/>
  <c r="S271" i="13" s="1"/>
  <c r="S272" i="13" s="1"/>
  <c r="S273" i="13" s="1"/>
  <c r="S274" i="13" s="1"/>
  <c r="S275" i="13" s="1"/>
  <c r="S276" i="13" s="1"/>
  <c r="S277" i="13" s="1"/>
  <c r="S278" i="13" s="1"/>
  <c r="S279" i="13" s="1"/>
  <c r="S280" i="13" s="1"/>
  <c r="S281" i="13" s="1"/>
  <c r="S282" i="13" s="1"/>
  <c r="S283" i="13" s="1"/>
  <c r="S284" i="13" s="1"/>
  <c r="S285" i="13" s="1"/>
  <c r="S286" i="13" s="1"/>
  <c r="S287" i="13" s="1"/>
  <c r="S288" i="13" s="1"/>
  <c r="S289" i="13" s="1"/>
  <c r="S290" i="13" s="1"/>
  <c r="S291" i="13" s="1"/>
  <c r="S292" i="13" s="1"/>
  <c r="S293" i="13" s="1"/>
  <c r="S294" i="13" s="1"/>
  <c r="S295" i="13" s="1"/>
  <c r="S296" i="13" s="1"/>
  <c r="S297" i="13" s="1"/>
  <c r="S298" i="13" s="1"/>
  <c r="S299" i="13" s="1"/>
  <c r="S300" i="13" s="1"/>
  <c r="S301" i="13" s="1"/>
  <c r="S302" i="13" s="1"/>
  <c r="S303" i="13" s="1"/>
  <c r="S304" i="13" s="1"/>
  <c r="S305" i="13" s="1"/>
  <c r="S306" i="13" s="1"/>
  <c r="S307" i="13" s="1"/>
  <c r="S308" i="13" s="1"/>
  <c r="S309" i="13" s="1"/>
  <c r="S310" i="13" s="1"/>
  <c r="S311" i="13" s="1"/>
  <c r="S312" i="13" s="1"/>
  <c r="S313" i="13" s="1"/>
  <c r="S314" i="13" s="1"/>
  <c r="S315" i="13" s="1"/>
  <c r="S316" i="13" s="1"/>
  <c r="S317" i="13" s="1"/>
  <c r="S318" i="13" s="1"/>
  <c r="S319" i="13" s="1"/>
  <c r="S320" i="13" s="1"/>
  <c r="S321" i="13" s="1"/>
  <c r="S322" i="13" s="1"/>
  <c r="S323" i="13" s="1"/>
  <c r="S324" i="13" s="1"/>
  <c r="S325" i="13" s="1"/>
  <c r="S326" i="13" s="1"/>
  <c r="S327" i="13" s="1"/>
  <c r="S328" i="13" s="1"/>
  <c r="S329" i="13" s="1"/>
  <c r="S330" i="13" s="1"/>
  <c r="S331" i="13" s="1"/>
  <c r="S332" i="13" s="1"/>
  <c r="S333" i="13" s="1"/>
  <c r="S334" i="13" s="1"/>
  <c r="S335" i="13" s="1"/>
  <c r="S336" i="13" s="1"/>
  <c r="S337" i="13" s="1"/>
  <c r="S338" i="13" s="1"/>
  <c r="S339" i="13" s="1"/>
  <c r="S340" i="13" s="1"/>
  <c r="S341" i="13" s="1"/>
  <c r="S342" i="13" s="1"/>
  <c r="S343" i="13" s="1"/>
  <c r="S344" i="13" s="1"/>
  <c r="S345" i="13" s="1"/>
  <c r="S346" i="13" s="1"/>
  <c r="S347" i="13" s="1"/>
  <c r="S348" i="13" s="1"/>
  <c r="S349" i="13" s="1"/>
  <c r="S350" i="13" s="1"/>
  <c r="S351" i="13" s="1"/>
  <c r="S352" i="13" s="1"/>
  <c r="S353" i="13" s="1"/>
  <c r="S354" i="13" s="1"/>
  <c r="S355" i="13" s="1"/>
  <c r="S356" i="13" s="1"/>
  <c r="S357" i="13" s="1"/>
  <c r="S358" i="13" s="1"/>
  <c r="S359" i="13" s="1"/>
  <c r="S360" i="13" s="1"/>
  <c r="S361" i="13" s="1"/>
  <c r="S362" i="13" s="1"/>
  <c r="S363" i="13" s="1"/>
  <c r="S364" i="13" s="1"/>
  <c r="S365" i="13" s="1"/>
  <c r="S366" i="13" s="1"/>
  <c r="S367" i="13" s="1"/>
  <c r="S368" i="13" s="1"/>
  <c r="S369" i="13" s="1"/>
  <c r="S370" i="13" s="1"/>
  <c r="S371" i="13" s="1"/>
  <c r="S372" i="13" s="1"/>
  <c r="S373" i="13" s="1"/>
  <c r="S374" i="13" s="1"/>
  <c r="S375" i="13" s="1"/>
  <c r="S376" i="13" s="1"/>
  <c r="S377" i="13" s="1"/>
  <c r="S378" i="13" s="1"/>
  <c r="S379" i="13" s="1"/>
  <c r="S380" i="13" s="1"/>
  <c r="S381" i="13" s="1"/>
  <c r="S382" i="13" s="1"/>
  <c r="S383" i="13" s="1"/>
  <c r="S384" i="13" s="1"/>
  <c r="S385" i="13" s="1"/>
  <c r="S386" i="13" s="1"/>
  <c r="S387" i="13" s="1"/>
  <c r="S388" i="13" s="1"/>
  <c r="S389" i="13" s="1"/>
  <c r="S390" i="13" s="1"/>
  <c r="S391" i="13" s="1"/>
  <c r="S392" i="13" s="1"/>
  <c r="S393" i="13" s="1"/>
  <c r="S394" i="13" s="1"/>
  <c r="S395" i="13" s="1"/>
  <c r="S396" i="13" s="1"/>
  <c r="S397" i="13" s="1"/>
  <c r="S398" i="13" s="1"/>
  <c r="S399" i="13" s="1"/>
  <c r="S400" i="13" s="1"/>
  <c r="S401" i="13" s="1"/>
  <c r="S402" i="13" s="1"/>
  <c r="S33" i="9"/>
  <c r="S34" i="9" s="1"/>
  <c r="S35" i="9" s="1"/>
  <c r="S36" i="9" s="1"/>
  <c r="S37" i="9" s="1"/>
  <c r="K120" i="13"/>
  <c r="K119" i="13"/>
  <c r="K108" i="13"/>
  <c r="K102" i="13"/>
  <c r="K153" i="13"/>
  <c r="K152" i="13"/>
  <c r="K151" i="13"/>
  <c r="K150" i="13"/>
  <c r="K148" i="13"/>
  <c r="K149" i="13"/>
  <c r="K147" i="13"/>
  <c r="K141" i="13"/>
  <c r="K139" i="13"/>
  <c r="K142" i="13"/>
  <c r="K140" i="13"/>
  <c r="K42" i="13"/>
  <c r="K131" i="13"/>
  <c r="K130" i="13"/>
  <c r="K129" i="13"/>
  <c r="K128" i="13"/>
  <c r="K127" i="13"/>
  <c r="K126" i="13"/>
  <c r="K125" i="13"/>
  <c r="K67" i="13"/>
  <c r="K66" i="13"/>
  <c r="K71" i="13"/>
  <c r="K72" i="13"/>
  <c r="K70" i="13"/>
  <c r="K68" i="13"/>
  <c r="K69" i="13"/>
  <c r="K90" i="13"/>
  <c r="K51" i="13"/>
  <c r="K50" i="13"/>
  <c r="N4" i="10"/>
  <c r="P4" i="10" s="1"/>
  <c r="O5" i="10"/>
  <c r="K93" i="13"/>
  <c r="K92" i="13"/>
  <c r="K91" i="13"/>
  <c r="K54" i="13"/>
  <c r="K52" i="13"/>
  <c r="K53" i="13"/>
  <c r="K114" i="13"/>
  <c r="K113" i="13"/>
  <c r="K112" i="13"/>
  <c r="K105" i="13"/>
  <c r="K104" i="13"/>
  <c r="K103" i="13"/>
  <c r="K145" i="9"/>
  <c r="K146" i="9"/>
  <c r="K97" i="9"/>
  <c r="K96" i="9"/>
  <c r="K49" i="9"/>
  <c r="K48" i="9"/>
  <c r="K45" i="9"/>
  <c r="K96" i="13"/>
  <c r="K97" i="13"/>
  <c r="K95" i="13"/>
  <c r="K94" i="13"/>
  <c r="K93" i="9"/>
  <c r="K114" i="9"/>
  <c r="K106" i="13"/>
  <c r="K107" i="13"/>
  <c r="K100" i="13"/>
  <c r="K101" i="13"/>
  <c r="K98" i="13"/>
  <c r="K99" i="13"/>
  <c r="K41" i="9"/>
  <c r="K40" i="9"/>
  <c r="K145" i="13"/>
  <c r="K146" i="13"/>
  <c r="K144" i="13"/>
  <c r="K143" i="13"/>
  <c r="K137" i="13"/>
  <c r="K138" i="13"/>
  <c r="K135" i="13"/>
  <c r="K136" i="13"/>
  <c r="K111" i="13"/>
  <c r="K110" i="13"/>
  <c r="K109" i="13"/>
  <c r="K107" i="9"/>
  <c r="K106" i="9"/>
  <c r="K100" i="9"/>
  <c r="K101" i="9"/>
  <c r="K57" i="9"/>
  <c r="K56" i="9"/>
  <c r="K137" i="9"/>
  <c r="K138" i="9"/>
  <c r="K111" i="9"/>
  <c r="K117" i="13"/>
  <c r="K118" i="13"/>
  <c r="K115" i="13"/>
  <c r="K116" i="13"/>
  <c r="K88" i="13"/>
  <c r="K89" i="13"/>
  <c r="K86" i="13"/>
  <c r="K87" i="13"/>
  <c r="K35" i="13"/>
  <c r="K36" i="13"/>
  <c r="K33" i="13"/>
  <c r="K34" i="13"/>
  <c r="K123" i="13"/>
  <c r="K124" i="13"/>
  <c r="K122" i="13"/>
  <c r="K121" i="13"/>
  <c r="K60" i="13"/>
  <c r="K61" i="13"/>
  <c r="K59" i="13"/>
  <c r="K58" i="13"/>
  <c r="K64" i="13"/>
  <c r="K65" i="13"/>
  <c r="K63" i="13"/>
  <c r="K62" i="13"/>
  <c r="K118" i="9"/>
  <c r="K117" i="9"/>
  <c r="K88" i="9"/>
  <c r="K89" i="9"/>
  <c r="K36" i="9"/>
  <c r="K35" i="9"/>
  <c r="K123" i="9"/>
  <c r="K124" i="9"/>
  <c r="K60" i="9"/>
  <c r="K61" i="9"/>
  <c r="K64" i="9"/>
  <c r="K65" i="9"/>
  <c r="K85" i="13"/>
  <c r="K84" i="13"/>
  <c r="K83" i="13"/>
  <c r="K39" i="13"/>
  <c r="K37" i="13"/>
  <c r="K38" i="13"/>
  <c r="K48" i="13"/>
  <c r="K49" i="13"/>
  <c r="K47" i="13"/>
  <c r="K46" i="13"/>
  <c r="K56" i="13"/>
  <c r="K57" i="13"/>
  <c r="K55" i="13"/>
  <c r="K40" i="13"/>
  <c r="K41" i="13"/>
  <c r="K45" i="13"/>
  <c r="K44" i="13"/>
  <c r="K43" i="13"/>
  <c r="K85" i="9"/>
  <c r="L4" i="13"/>
  <c r="O4" i="13" s="1"/>
  <c r="J5" i="13"/>
  <c r="U4" i="13"/>
  <c r="T5" i="13"/>
  <c r="P3" i="13"/>
  <c r="Q3" i="13" s="1"/>
  <c r="T5" i="9"/>
  <c r="T6" i="9" s="1"/>
  <c r="T7" i="9" s="1"/>
  <c r="T8" i="9" s="1"/>
  <c r="T9" i="9" s="1"/>
  <c r="T10" i="9" s="1"/>
  <c r="T11" i="9" s="1"/>
  <c r="T12" i="9" s="1"/>
  <c r="T13" i="9" s="1"/>
  <c r="S38" i="9"/>
  <c r="S39" i="9" s="1"/>
  <c r="S40" i="9" s="1"/>
  <c r="S41" i="9" s="1"/>
  <c r="S42" i="9" s="1"/>
  <c r="S43" i="9" s="1"/>
  <c r="S44" i="9" s="1"/>
  <c r="S45" i="9" s="1"/>
  <c r="S46" i="9" s="1"/>
  <c r="S47" i="9" s="1"/>
  <c r="S48" i="9" s="1"/>
  <c r="S49" i="9" s="1"/>
  <c r="S50" i="9" s="1"/>
  <c r="S51" i="9" s="1"/>
  <c r="S52" i="9" s="1"/>
  <c r="S53" i="9" s="1"/>
  <c r="S54" i="9" s="1"/>
  <c r="S55" i="9" s="1"/>
  <c r="S56" i="9" s="1"/>
  <c r="S57" i="9" s="1"/>
  <c r="S58" i="9" s="1"/>
  <c r="S59" i="9" s="1"/>
  <c r="S60" i="9" s="1"/>
  <c r="S61" i="9" s="1"/>
  <c r="S62" i="9" s="1"/>
  <c r="S63" i="9" s="1"/>
  <c r="S64" i="9" s="1"/>
  <c r="S65" i="9" s="1"/>
  <c r="S66" i="9" s="1"/>
  <c r="S67" i="9" s="1"/>
  <c r="S68" i="9" s="1"/>
  <c r="S69" i="9" s="1"/>
  <c r="S70" i="9" s="1"/>
  <c r="S71" i="9" s="1"/>
  <c r="S72" i="9" s="1"/>
  <c r="S73" i="9" s="1"/>
  <c r="S74" i="9" s="1"/>
  <c r="S75" i="9" s="1"/>
  <c r="S76" i="9" s="1"/>
  <c r="S77" i="9" s="1"/>
  <c r="S78" i="9" s="1"/>
  <c r="S79" i="9" s="1"/>
  <c r="S80" i="9" s="1"/>
  <c r="S81" i="9" s="1"/>
  <c r="S82" i="9" s="1"/>
  <c r="S83" i="9" s="1"/>
  <c r="S84" i="9" s="1"/>
  <c r="S85" i="9" s="1"/>
  <c r="S86" i="9" s="1"/>
  <c r="S87" i="9" s="1"/>
  <c r="S88" i="9" s="1"/>
  <c r="S89" i="9" s="1"/>
  <c r="S90" i="9" s="1"/>
  <c r="S91" i="9" s="1"/>
  <c r="S92" i="9" s="1"/>
  <c r="S93" i="9" s="1"/>
  <c r="S94" i="9" s="1"/>
  <c r="S95" i="9" s="1"/>
  <c r="S96" i="9" s="1"/>
  <c r="S97" i="9" s="1"/>
  <c r="S98" i="9" s="1"/>
  <c r="S99" i="9" s="1"/>
  <c r="S100" i="9" s="1"/>
  <c r="S101" i="9" s="1"/>
  <c r="S102" i="9" s="1"/>
  <c r="S103" i="9" s="1"/>
  <c r="S104" i="9" s="1"/>
  <c r="S105" i="9" s="1"/>
  <c r="S106" i="9" s="1"/>
  <c r="S107" i="9" s="1"/>
  <c r="S108" i="9" s="1"/>
  <c r="S109" i="9" s="1"/>
  <c r="S110" i="9" s="1"/>
  <c r="S111" i="9" s="1"/>
  <c r="S112" i="9" s="1"/>
  <c r="S113" i="9" s="1"/>
  <c r="S114" i="9" s="1"/>
  <c r="S115" i="9" s="1"/>
  <c r="S116" i="9" s="1"/>
  <c r="S117" i="9" s="1"/>
  <c r="S118" i="9" s="1"/>
  <c r="S119" i="9" s="1"/>
  <c r="S120" i="9" s="1"/>
  <c r="S121" i="9" s="1"/>
  <c r="S122" i="9" s="1"/>
  <c r="S123" i="9" s="1"/>
  <c r="S124" i="9" s="1"/>
  <c r="S125" i="9" s="1"/>
  <c r="S126" i="9" s="1"/>
  <c r="S127" i="9" s="1"/>
  <c r="S128" i="9" s="1"/>
  <c r="S129" i="9" s="1"/>
  <c r="S130" i="9" s="1"/>
  <c r="S131" i="9" s="1"/>
  <c r="S132" i="9" s="1"/>
  <c r="S133" i="9" s="1"/>
  <c r="S134" i="9" s="1"/>
  <c r="S135" i="9" s="1"/>
  <c r="S136" i="9" s="1"/>
  <c r="S137" i="9" s="1"/>
  <c r="S138" i="9" s="1"/>
  <c r="S139" i="9" s="1"/>
  <c r="S140" i="9" s="1"/>
  <c r="S141" i="9" s="1"/>
  <c r="S142" i="9" s="1"/>
  <c r="S143" i="9" s="1"/>
  <c r="S144" i="9" s="1"/>
  <c r="S145" i="9" s="1"/>
  <c r="S146" i="9" s="1"/>
  <c r="S147" i="9" s="1"/>
  <c r="S148" i="9" s="1"/>
  <c r="S149" i="9" s="1"/>
  <c r="S150" i="9" s="1"/>
  <c r="S151" i="9" s="1"/>
  <c r="S152" i="9" s="1"/>
  <c r="S153" i="9" s="1"/>
  <c r="S154" i="9" s="1"/>
  <c r="S155" i="9" s="1"/>
  <c r="S156" i="9" s="1"/>
  <c r="S157" i="9" s="1"/>
  <c r="S158" i="9" s="1"/>
  <c r="S159" i="9" s="1"/>
  <c r="S160" i="9" s="1"/>
  <c r="S161" i="9" s="1"/>
  <c r="S162" i="9" s="1"/>
  <c r="S163" i="9" s="1"/>
  <c r="S164" i="9" s="1"/>
  <c r="S165" i="9" s="1"/>
  <c r="S166" i="9" s="1"/>
  <c r="S167" i="9" s="1"/>
  <c r="S168" i="9" s="1"/>
  <c r="S169" i="9" s="1"/>
  <c r="S170" i="9" s="1"/>
  <c r="S171" i="9" s="1"/>
  <c r="S172" i="9" s="1"/>
  <c r="S173" i="9" s="1"/>
  <c r="S174" i="9" s="1"/>
  <c r="S175" i="9" s="1"/>
  <c r="S176" i="9" s="1"/>
  <c r="S177" i="9" s="1"/>
  <c r="S178" i="9" s="1"/>
  <c r="S179" i="9" s="1"/>
  <c r="S180" i="9" s="1"/>
  <c r="S181" i="9" s="1"/>
  <c r="S182" i="9" s="1"/>
  <c r="S183" i="9" s="1"/>
  <c r="S184" i="9" s="1"/>
  <c r="S185" i="9" s="1"/>
  <c r="S186" i="9" s="1"/>
  <c r="S187" i="9" s="1"/>
  <c r="S188" i="9" s="1"/>
  <c r="S189" i="9" s="1"/>
  <c r="S190" i="9" s="1"/>
  <c r="S191" i="9" s="1"/>
  <c r="S192" i="9" s="1"/>
  <c r="S193" i="9" s="1"/>
  <c r="S194" i="9" s="1"/>
  <c r="S195" i="9" s="1"/>
  <c r="S196" i="9" s="1"/>
  <c r="S197" i="9" s="1"/>
  <c r="S198" i="9" s="1"/>
  <c r="S199" i="9" s="1"/>
  <c r="S200" i="9" s="1"/>
  <c r="S201" i="9" s="1"/>
  <c r="S202" i="9" s="1"/>
  <c r="S203" i="9" s="1"/>
  <c r="S204" i="9" s="1"/>
  <c r="S205" i="9" s="1"/>
  <c r="S206" i="9" s="1"/>
  <c r="S207" i="9" s="1"/>
  <c r="S208" i="9" s="1"/>
  <c r="S209" i="9" s="1"/>
  <c r="S210" i="9" s="1"/>
  <c r="S211" i="9" s="1"/>
  <c r="S212" i="9" s="1"/>
  <c r="S213" i="9" s="1"/>
  <c r="S214" i="9" s="1"/>
  <c r="S215" i="9" s="1"/>
  <c r="S216" i="9" s="1"/>
  <c r="S217" i="9" s="1"/>
  <c r="S218" i="9" s="1"/>
  <c r="S219" i="9" s="1"/>
  <c r="S220" i="9" s="1"/>
  <c r="S221" i="9" s="1"/>
  <c r="S222" i="9" s="1"/>
  <c r="S223" i="9" s="1"/>
  <c r="S224" i="9" s="1"/>
  <c r="S225" i="9" s="1"/>
  <c r="S226" i="9" s="1"/>
  <c r="S227" i="9" s="1"/>
  <c r="S228" i="9" s="1"/>
  <c r="S229" i="9" s="1"/>
  <c r="S230" i="9" s="1"/>
  <c r="S231" i="9" s="1"/>
  <c r="S232" i="9" s="1"/>
  <c r="S233" i="9" s="1"/>
  <c r="S234" i="9" s="1"/>
  <c r="S235" i="9" s="1"/>
  <c r="S236" i="9" s="1"/>
  <c r="S237" i="9" s="1"/>
  <c r="S238" i="9" s="1"/>
  <c r="S239" i="9" s="1"/>
  <c r="S240" i="9" s="1"/>
  <c r="S241" i="9" s="1"/>
  <c r="S242" i="9" s="1"/>
  <c r="S243" i="9" s="1"/>
  <c r="S244" i="9" s="1"/>
  <c r="S245" i="9" s="1"/>
  <c r="S246" i="9" s="1"/>
  <c r="S247" i="9" s="1"/>
  <c r="S248" i="9" s="1"/>
  <c r="S249" i="9" s="1"/>
  <c r="S250" i="9" s="1"/>
  <c r="S251" i="9" s="1"/>
  <c r="S252" i="9" s="1"/>
  <c r="S253" i="9" s="1"/>
  <c r="S254" i="9" s="1"/>
  <c r="S255" i="9" s="1"/>
  <c r="S256" i="9" s="1"/>
  <c r="S257" i="9" s="1"/>
  <c r="S258" i="9" s="1"/>
  <c r="S259" i="9" s="1"/>
  <c r="S260" i="9" s="1"/>
  <c r="S261" i="9" s="1"/>
  <c r="S262" i="9" s="1"/>
  <c r="S263" i="9" s="1"/>
  <c r="S264" i="9" s="1"/>
  <c r="S265" i="9" s="1"/>
  <c r="S266" i="9" s="1"/>
  <c r="S267" i="9" s="1"/>
  <c r="S268" i="9" s="1"/>
  <c r="S269" i="9" s="1"/>
  <c r="S270" i="9" s="1"/>
  <c r="S271" i="9" s="1"/>
  <c r="S272" i="9" s="1"/>
  <c r="S273" i="9" s="1"/>
  <c r="S274" i="9" s="1"/>
  <c r="S275" i="9" s="1"/>
  <c r="S276" i="9" s="1"/>
  <c r="S277" i="9" s="1"/>
  <c r="S278" i="9" s="1"/>
  <c r="S279" i="9" s="1"/>
  <c r="S280" i="9" s="1"/>
  <c r="S281" i="9" s="1"/>
  <c r="S282" i="9" s="1"/>
  <c r="S283" i="9" s="1"/>
  <c r="S284" i="9" s="1"/>
  <c r="S285" i="9" s="1"/>
  <c r="S286" i="9" s="1"/>
  <c r="S287" i="9" s="1"/>
  <c r="S288" i="9" s="1"/>
  <c r="S289" i="9" s="1"/>
  <c r="S290" i="9" s="1"/>
  <c r="S291" i="9" s="1"/>
  <c r="S292" i="9" s="1"/>
  <c r="S293" i="9" s="1"/>
  <c r="S294" i="9" s="1"/>
  <c r="S295" i="9" s="1"/>
  <c r="S296" i="9" s="1"/>
  <c r="S297" i="9" s="1"/>
  <c r="S298" i="9" s="1"/>
  <c r="S299" i="9" s="1"/>
  <c r="S300" i="9" s="1"/>
  <c r="S301" i="9" s="1"/>
  <c r="S302" i="9" s="1"/>
  <c r="S303" i="9" s="1"/>
  <c r="S304" i="9" s="1"/>
  <c r="S305" i="9" s="1"/>
  <c r="S306" i="9" s="1"/>
  <c r="S307" i="9" s="1"/>
  <c r="S308" i="9" s="1"/>
  <c r="S309" i="9" s="1"/>
  <c r="S310" i="9" s="1"/>
  <c r="S311" i="9" s="1"/>
  <c r="S312" i="9" s="1"/>
  <c r="S313" i="9" s="1"/>
  <c r="S314" i="9" s="1"/>
  <c r="S315" i="9" s="1"/>
  <c r="S316" i="9" s="1"/>
  <c r="S317" i="9" s="1"/>
  <c r="S318" i="9" s="1"/>
  <c r="S319" i="9" s="1"/>
  <c r="S320" i="9" s="1"/>
  <c r="S321" i="9" s="1"/>
  <c r="S322" i="9" s="1"/>
  <c r="S323" i="9" s="1"/>
  <c r="S324" i="9" s="1"/>
  <c r="S325" i="9" s="1"/>
  <c r="S326" i="9" s="1"/>
  <c r="S327" i="9" s="1"/>
  <c r="S328" i="9" s="1"/>
  <c r="S329" i="9" s="1"/>
  <c r="S330" i="9" s="1"/>
  <c r="S331" i="9" s="1"/>
  <c r="S332" i="9" s="1"/>
  <c r="S333" i="9" s="1"/>
  <c r="S334" i="9" s="1"/>
  <c r="S335" i="9" s="1"/>
  <c r="S336" i="9" s="1"/>
  <c r="S337" i="9" s="1"/>
  <c r="S338" i="9" s="1"/>
  <c r="S339" i="9" s="1"/>
  <c r="S340" i="9" s="1"/>
  <c r="S341" i="9" s="1"/>
  <c r="S342" i="9" s="1"/>
  <c r="S343" i="9" s="1"/>
  <c r="S344" i="9" s="1"/>
  <c r="S345" i="9" s="1"/>
  <c r="S346" i="9" s="1"/>
  <c r="S347" i="9" s="1"/>
  <c r="S348" i="9" s="1"/>
  <c r="S349" i="9" s="1"/>
  <c r="S350" i="9" s="1"/>
  <c r="S351" i="9" s="1"/>
  <c r="S352" i="9" s="1"/>
  <c r="S353" i="9" s="1"/>
  <c r="S354" i="9" s="1"/>
  <c r="S355" i="9" s="1"/>
  <c r="S356" i="9" s="1"/>
  <c r="S357" i="9" s="1"/>
  <c r="S358" i="9" s="1"/>
  <c r="S359" i="9" s="1"/>
  <c r="S360" i="9" s="1"/>
  <c r="S361" i="9" s="1"/>
  <c r="S362" i="9" s="1"/>
  <c r="S363" i="9" s="1"/>
  <c r="S364" i="9" s="1"/>
  <c r="S365" i="9" s="1"/>
  <c r="S366" i="9" s="1"/>
  <c r="S367" i="9" s="1"/>
  <c r="S368" i="9" s="1"/>
  <c r="S369" i="9" s="1"/>
  <c r="S370" i="9" s="1"/>
  <c r="S371" i="9" s="1"/>
  <c r="S372" i="9" s="1"/>
  <c r="S373" i="9" s="1"/>
  <c r="S374" i="9" s="1"/>
  <c r="S375" i="9" s="1"/>
  <c r="S376" i="9" s="1"/>
  <c r="S377" i="9" s="1"/>
  <c r="S378" i="9" s="1"/>
  <c r="S379" i="9" s="1"/>
  <c r="S380" i="9" s="1"/>
  <c r="S381" i="9" s="1"/>
  <c r="S382" i="9" s="1"/>
  <c r="S383" i="9" s="1"/>
  <c r="S384" i="9" s="1"/>
  <c r="S385" i="9" s="1"/>
  <c r="S386" i="9" s="1"/>
  <c r="S387" i="9" s="1"/>
  <c r="S388" i="9" s="1"/>
  <c r="S389" i="9" s="1"/>
  <c r="S390" i="9" s="1"/>
  <c r="S391" i="9" s="1"/>
  <c r="S392" i="9" s="1"/>
  <c r="S393" i="9" s="1"/>
  <c r="S394" i="9" s="1"/>
  <c r="S395" i="9" s="1"/>
  <c r="S396" i="9" s="1"/>
  <c r="S397" i="9" s="1"/>
  <c r="S398" i="9" s="1"/>
  <c r="S399" i="9" s="1"/>
  <c r="S400" i="9" s="1"/>
  <c r="S401" i="9" s="1"/>
  <c r="S402" i="9" s="1"/>
  <c r="L4" i="9"/>
  <c r="O4" i="9" s="1"/>
  <c r="O6" i="10"/>
  <c r="K112" i="9"/>
  <c r="K113" i="9"/>
  <c r="K37" i="9"/>
  <c r="K92" i="9"/>
  <c r="K91" i="9"/>
  <c r="K104" i="9"/>
  <c r="K105" i="9"/>
  <c r="K83" i="9"/>
  <c r="K84" i="9"/>
  <c r="K109" i="9"/>
  <c r="K110" i="9"/>
  <c r="K33" i="9"/>
  <c r="K34" i="9"/>
  <c r="K98" i="9"/>
  <c r="K99" i="9"/>
  <c r="K62" i="9"/>
  <c r="K63" i="9"/>
  <c r="K58" i="9"/>
  <c r="K59" i="9"/>
  <c r="K115" i="9"/>
  <c r="K116" i="9"/>
  <c r="K87" i="9"/>
  <c r="K86" i="9"/>
  <c r="K38" i="9"/>
  <c r="K39" i="9"/>
  <c r="K46" i="9"/>
  <c r="K47" i="9"/>
  <c r="K143" i="9"/>
  <c r="K144" i="9"/>
  <c r="K54" i="9"/>
  <c r="K55" i="9"/>
  <c r="K43" i="9"/>
  <c r="K44" i="9"/>
  <c r="K94" i="9"/>
  <c r="K95" i="9"/>
  <c r="K52" i="9"/>
  <c r="K53" i="9"/>
  <c r="K135" i="9"/>
  <c r="K136" i="9"/>
  <c r="K122" i="9"/>
  <c r="K121" i="9"/>
  <c r="K103" i="9"/>
  <c r="J33" i="9"/>
  <c r="J34" i="9" s="1"/>
  <c r="J35" i="9" s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J46" i="9" s="1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J62" i="9" s="1"/>
  <c r="J63" i="9" s="1"/>
  <c r="J64" i="9" s="1"/>
  <c r="J65" i="9" s="1"/>
  <c r="J66" i="9" s="1"/>
  <c r="J67" i="9" s="1"/>
  <c r="J68" i="9" s="1"/>
  <c r="J69" i="9" s="1"/>
  <c r="J70" i="9" s="1"/>
  <c r="J71" i="9" s="1"/>
  <c r="J72" i="9" s="1"/>
  <c r="J73" i="9" s="1"/>
  <c r="J74" i="9" s="1"/>
  <c r="J75" i="9" s="1"/>
  <c r="J76" i="9" s="1"/>
  <c r="J77" i="9" s="1"/>
  <c r="J78" i="9" s="1"/>
  <c r="J79" i="9" s="1"/>
  <c r="J80" i="9" s="1"/>
  <c r="J81" i="9" s="1"/>
  <c r="J82" i="9" s="1"/>
  <c r="J83" i="9" s="1"/>
  <c r="J84" i="9" s="1"/>
  <c r="J85" i="9" s="1"/>
  <c r="J86" i="9" s="1"/>
  <c r="J87" i="9" s="1"/>
  <c r="J88" i="9" s="1"/>
  <c r="J89" i="9" s="1"/>
  <c r="J90" i="9" s="1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J107" i="9" s="1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J127" i="9" s="1"/>
  <c r="J128" i="9" s="1"/>
  <c r="J129" i="9" s="1"/>
  <c r="J130" i="9" s="1"/>
  <c r="J131" i="9" s="1"/>
  <c r="J132" i="9" s="1"/>
  <c r="J133" i="9" s="1"/>
  <c r="J134" i="9" s="1"/>
  <c r="J135" i="9" s="1"/>
  <c r="J136" i="9" s="1"/>
  <c r="J137" i="9" s="1"/>
  <c r="J138" i="9" s="1"/>
  <c r="J139" i="9" s="1"/>
  <c r="J140" i="9" s="1"/>
  <c r="J141" i="9" s="1"/>
  <c r="J142" i="9" s="1"/>
  <c r="J143" i="9" s="1"/>
  <c r="J144" i="9" s="1"/>
  <c r="J145" i="9" s="1"/>
  <c r="J146" i="9" s="1"/>
  <c r="J147" i="9" s="1"/>
  <c r="J148" i="9" s="1"/>
  <c r="J149" i="9" s="1"/>
  <c r="J150" i="9" s="1"/>
  <c r="J151" i="9" s="1"/>
  <c r="J152" i="9" s="1"/>
  <c r="J153" i="9" s="1"/>
  <c r="J154" i="9" s="1"/>
  <c r="J155" i="9" s="1"/>
  <c r="J156" i="9" s="1"/>
  <c r="J157" i="9" s="1"/>
  <c r="J158" i="9" s="1"/>
  <c r="J159" i="9" s="1"/>
  <c r="J160" i="9" s="1"/>
  <c r="J161" i="9" s="1"/>
  <c r="J162" i="9" s="1"/>
  <c r="J163" i="9" s="1"/>
  <c r="J164" i="9" s="1"/>
  <c r="J165" i="9" s="1"/>
  <c r="J166" i="9" s="1"/>
  <c r="J167" i="9" s="1"/>
  <c r="J168" i="9" s="1"/>
  <c r="J169" i="9" s="1"/>
  <c r="J170" i="9" s="1"/>
  <c r="J171" i="9" s="1"/>
  <c r="J172" i="9" s="1"/>
  <c r="J173" i="9" s="1"/>
  <c r="J174" i="9" s="1"/>
  <c r="J175" i="9" s="1"/>
  <c r="J176" i="9" s="1"/>
  <c r="J177" i="9" s="1"/>
  <c r="J178" i="9" s="1"/>
  <c r="J179" i="9" s="1"/>
  <c r="J180" i="9" s="1"/>
  <c r="J181" i="9" s="1"/>
  <c r="J182" i="9" s="1"/>
  <c r="J183" i="9" s="1"/>
  <c r="J184" i="9" s="1"/>
  <c r="J185" i="9" s="1"/>
  <c r="J186" i="9" s="1"/>
  <c r="J187" i="9" s="1"/>
  <c r="J188" i="9" s="1"/>
  <c r="J189" i="9" s="1"/>
  <c r="J190" i="9" s="1"/>
  <c r="J191" i="9" s="1"/>
  <c r="J192" i="9" s="1"/>
  <c r="J193" i="9" s="1"/>
  <c r="J194" i="9" s="1"/>
  <c r="J195" i="9" s="1"/>
  <c r="J196" i="9" s="1"/>
  <c r="J197" i="9" s="1"/>
  <c r="J198" i="9" s="1"/>
  <c r="J199" i="9" s="1"/>
  <c r="J200" i="9" s="1"/>
  <c r="J201" i="9" s="1"/>
  <c r="J202" i="9" s="1"/>
  <c r="J203" i="9" s="1"/>
  <c r="J204" i="9" s="1"/>
  <c r="J205" i="9" s="1"/>
  <c r="J206" i="9" s="1"/>
  <c r="J207" i="9" s="1"/>
  <c r="J208" i="9" s="1"/>
  <c r="J209" i="9" s="1"/>
  <c r="J210" i="9" s="1"/>
  <c r="J211" i="9" s="1"/>
  <c r="J212" i="9" s="1"/>
  <c r="J213" i="9" s="1"/>
  <c r="J214" i="9" s="1"/>
  <c r="J215" i="9" s="1"/>
  <c r="J216" i="9" s="1"/>
  <c r="J217" i="9" s="1"/>
  <c r="J218" i="9" s="1"/>
  <c r="J219" i="9" s="1"/>
  <c r="J220" i="9" s="1"/>
  <c r="J221" i="9" s="1"/>
  <c r="J222" i="9" s="1"/>
  <c r="J223" i="9" s="1"/>
  <c r="J224" i="9" s="1"/>
  <c r="J225" i="9" s="1"/>
  <c r="J226" i="9" s="1"/>
  <c r="J227" i="9" s="1"/>
  <c r="J228" i="9" s="1"/>
  <c r="J229" i="9" s="1"/>
  <c r="J230" i="9" s="1"/>
  <c r="J231" i="9" s="1"/>
  <c r="J232" i="9" s="1"/>
  <c r="J233" i="9" s="1"/>
  <c r="J234" i="9" s="1"/>
  <c r="J235" i="9" s="1"/>
  <c r="J236" i="9" s="1"/>
  <c r="J237" i="9" s="1"/>
  <c r="J238" i="9" s="1"/>
  <c r="J239" i="9" s="1"/>
  <c r="J240" i="9" s="1"/>
  <c r="J241" i="9" s="1"/>
  <c r="J242" i="9" s="1"/>
  <c r="J243" i="9" s="1"/>
  <c r="J244" i="9" s="1"/>
  <c r="J245" i="9" s="1"/>
  <c r="J246" i="9" s="1"/>
  <c r="J247" i="9" s="1"/>
  <c r="J248" i="9" s="1"/>
  <c r="J249" i="9" s="1"/>
  <c r="J250" i="9" s="1"/>
  <c r="J251" i="9" s="1"/>
  <c r="J252" i="9" s="1"/>
  <c r="J253" i="9" s="1"/>
  <c r="J254" i="9" s="1"/>
  <c r="J255" i="9" s="1"/>
  <c r="J256" i="9" s="1"/>
  <c r="J257" i="9" s="1"/>
  <c r="J258" i="9" s="1"/>
  <c r="J259" i="9" s="1"/>
  <c r="J260" i="9" s="1"/>
  <c r="J261" i="9" s="1"/>
  <c r="J262" i="9" s="1"/>
  <c r="J263" i="9" s="1"/>
  <c r="J264" i="9" s="1"/>
  <c r="J265" i="9" s="1"/>
  <c r="J266" i="9" s="1"/>
  <c r="J267" i="9" s="1"/>
  <c r="J268" i="9" s="1"/>
  <c r="J269" i="9" s="1"/>
  <c r="J270" i="9" s="1"/>
  <c r="J271" i="9" s="1"/>
  <c r="J272" i="9" s="1"/>
  <c r="J273" i="9" s="1"/>
  <c r="J274" i="9" s="1"/>
  <c r="J275" i="9" s="1"/>
  <c r="J276" i="9" s="1"/>
  <c r="J277" i="9" s="1"/>
  <c r="J278" i="9" s="1"/>
  <c r="J279" i="9" s="1"/>
  <c r="J280" i="9" s="1"/>
  <c r="J281" i="9" s="1"/>
  <c r="J282" i="9" s="1"/>
  <c r="J283" i="9" s="1"/>
  <c r="J284" i="9" s="1"/>
  <c r="J285" i="9" s="1"/>
  <c r="J286" i="9" s="1"/>
  <c r="J287" i="9" s="1"/>
  <c r="J288" i="9" s="1"/>
  <c r="J289" i="9" s="1"/>
  <c r="J290" i="9" s="1"/>
  <c r="J291" i="9" s="1"/>
  <c r="J292" i="9" s="1"/>
  <c r="J293" i="9" s="1"/>
  <c r="J294" i="9" s="1"/>
  <c r="J295" i="9" s="1"/>
  <c r="J296" i="9" s="1"/>
  <c r="J297" i="9" s="1"/>
  <c r="J298" i="9" s="1"/>
  <c r="J299" i="9" s="1"/>
  <c r="J300" i="9" s="1"/>
  <c r="J301" i="9" s="1"/>
  <c r="J302" i="9" s="1"/>
  <c r="J303" i="9" s="1"/>
  <c r="J304" i="9" s="1"/>
  <c r="J305" i="9" s="1"/>
  <c r="J306" i="9" s="1"/>
  <c r="J307" i="9" s="1"/>
  <c r="J308" i="9" s="1"/>
  <c r="J309" i="9" s="1"/>
  <c r="J310" i="9" s="1"/>
  <c r="J311" i="9" s="1"/>
  <c r="J312" i="9" s="1"/>
  <c r="J313" i="9" s="1"/>
  <c r="J314" i="9" s="1"/>
  <c r="J315" i="9" s="1"/>
  <c r="J316" i="9" s="1"/>
  <c r="J317" i="9" s="1"/>
  <c r="J318" i="9" s="1"/>
  <c r="J319" i="9" s="1"/>
  <c r="J320" i="9" s="1"/>
  <c r="J321" i="9" s="1"/>
  <c r="J322" i="9" s="1"/>
  <c r="J323" i="9" s="1"/>
  <c r="J324" i="9" s="1"/>
  <c r="J325" i="9" s="1"/>
  <c r="J326" i="9" s="1"/>
  <c r="J327" i="9" s="1"/>
  <c r="J328" i="9" s="1"/>
  <c r="J329" i="9" s="1"/>
  <c r="J330" i="9" s="1"/>
  <c r="J331" i="9" s="1"/>
  <c r="J332" i="9" s="1"/>
  <c r="J333" i="9" s="1"/>
  <c r="J334" i="9" s="1"/>
  <c r="J335" i="9" s="1"/>
  <c r="J336" i="9" s="1"/>
  <c r="J337" i="9" s="1"/>
  <c r="J338" i="9" s="1"/>
  <c r="J339" i="9" s="1"/>
  <c r="J340" i="9" s="1"/>
  <c r="J341" i="9" s="1"/>
  <c r="J342" i="9" s="1"/>
  <c r="J343" i="9" s="1"/>
  <c r="J344" i="9" s="1"/>
  <c r="J345" i="9" s="1"/>
  <c r="J346" i="9" s="1"/>
  <c r="J347" i="9" s="1"/>
  <c r="J348" i="9" s="1"/>
  <c r="J349" i="9" s="1"/>
  <c r="J350" i="9" s="1"/>
  <c r="J351" i="9" s="1"/>
  <c r="J352" i="9" s="1"/>
  <c r="J353" i="9" s="1"/>
  <c r="J354" i="9" s="1"/>
  <c r="J355" i="9" s="1"/>
  <c r="J356" i="9" s="1"/>
  <c r="J357" i="9" s="1"/>
  <c r="J358" i="9" s="1"/>
  <c r="J359" i="9" s="1"/>
  <c r="J360" i="9" s="1"/>
  <c r="J361" i="9" s="1"/>
  <c r="J362" i="9" s="1"/>
  <c r="J363" i="9" s="1"/>
  <c r="J364" i="9" s="1"/>
  <c r="J365" i="9" s="1"/>
  <c r="J366" i="9" s="1"/>
  <c r="J367" i="9" s="1"/>
  <c r="J368" i="9" s="1"/>
  <c r="J369" i="9" s="1"/>
  <c r="J370" i="9" s="1"/>
  <c r="J371" i="9" s="1"/>
  <c r="J372" i="9" s="1"/>
  <c r="J373" i="9" s="1"/>
  <c r="J374" i="9" s="1"/>
  <c r="J375" i="9" s="1"/>
  <c r="J376" i="9" s="1"/>
  <c r="J377" i="9" s="1"/>
  <c r="J378" i="9" s="1"/>
  <c r="J379" i="9" s="1"/>
  <c r="J380" i="9" s="1"/>
  <c r="J381" i="9" s="1"/>
  <c r="J382" i="9" s="1"/>
  <c r="J383" i="9" s="1"/>
  <c r="J384" i="9" s="1"/>
  <c r="J385" i="9" s="1"/>
  <c r="J386" i="9" s="1"/>
  <c r="J387" i="9" s="1"/>
  <c r="J388" i="9" s="1"/>
  <c r="J389" i="9" s="1"/>
  <c r="J390" i="9" s="1"/>
  <c r="J391" i="9" s="1"/>
  <c r="J392" i="9" s="1"/>
  <c r="J393" i="9" s="1"/>
  <c r="J394" i="9" s="1"/>
  <c r="J395" i="9" s="1"/>
  <c r="J396" i="9" s="1"/>
  <c r="J397" i="9" s="1"/>
  <c r="J398" i="9" s="1"/>
  <c r="J399" i="9" s="1"/>
  <c r="J400" i="9" s="1"/>
  <c r="J401" i="9" s="1"/>
  <c r="J402" i="9" s="1"/>
  <c r="L5" i="9"/>
  <c r="L6" i="9"/>
  <c r="T7" i="10"/>
  <c r="U6" i="10"/>
  <c r="L7" i="9"/>
  <c r="L7" i="10"/>
  <c r="O7" i="10" s="1"/>
  <c r="N5" i="10"/>
  <c r="Q4" i="10"/>
  <c r="K5" i="8"/>
  <c r="M5" i="8" s="1"/>
  <c r="O5" i="8" s="1"/>
  <c r="M4" i="8"/>
  <c r="O4" i="8" s="1"/>
  <c r="I6" i="8"/>
  <c r="L6" i="8" s="1"/>
  <c r="G7" i="8"/>
  <c r="J359" i="14" l="1"/>
  <c r="L358" i="14"/>
  <c r="O358" i="14" s="1"/>
  <c r="N357" i="14"/>
  <c r="P356" i="14"/>
  <c r="Q356" i="14" s="1"/>
  <c r="U357" i="14"/>
  <c r="T358" i="14"/>
  <c r="U5" i="9"/>
  <c r="N4" i="13"/>
  <c r="P4" i="13" s="1"/>
  <c r="Q4" i="13" s="1"/>
  <c r="U5" i="13"/>
  <c r="T6" i="13"/>
  <c r="L5" i="13"/>
  <c r="O5" i="13" s="1"/>
  <c r="J6" i="13"/>
  <c r="O6" i="9"/>
  <c r="N4" i="9"/>
  <c r="P4" i="9" s="1"/>
  <c r="Q4" i="9" s="1"/>
  <c r="O5" i="9"/>
  <c r="O7" i="9"/>
  <c r="U7" i="10"/>
  <c r="T8" i="10"/>
  <c r="T14" i="9"/>
  <c r="L8" i="10"/>
  <c r="O8" i="10" s="1"/>
  <c r="L8" i="9"/>
  <c r="O8" i="9" s="1"/>
  <c r="U6" i="9"/>
  <c r="P5" i="10"/>
  <c r="Q5" i="10" s="1"/>
  <c r="N6" i="10"/>
  <c r="K6" i="8"/>
  <c r="M6" i="8" s="1"/>
  <c r="O6" i="8" s="1"/>
  <c r="G8" i="8"/>
  <c r="I7" i="8"/>
  <c r="L7" i="8" s="1"/>
  <c r="L359" i="14" l="1"/>
  <c r="O359" i="14" s="1"/>
  <c r="J360" i="14"/>
  <c r="N358" i="14"/>
  <c r="P357" i="14"/>
  <c r="Q357" i="14" s="1"/>
  <c r="T359" i="14"/>
  <c r="U358" i="14"/>
  <c r="N5" i="13"/>
  <c r="P5" i="13" s="1"/>
  <c r="Q5" i="13" s="1"/>
  <c r="L6" i="13"/>
  <c r="O6" i="13" s="1"/>
  <c r="J7" i="13"/>
  <c r="T7" i="13"/>
  <c r="U6" i="13"/>
  <c r="N5" i="9"/>
  <c r="P5" i="9" s="1"/>
  <c r="Q5" i="9" s="1"/>
  <c r="T9" i="10"/>
  <c r="U8" i="10"/>
  <c r="T15" i="9"/>
  <c r="L9" i="10"/>
  <c r="O9" i="10" s="1"/>
  <c r="U7" i="9"/>
  <c r="N7" i="10"/>
  <c r="P6" i="10"/>
  <c r="Q6" i="10" s="1"/>
  <c r="I8" i="8"/>
  <c r="L8" i="8" s="1"/>
  <c r="G9" i="8"/>
  <c r="K7" i="8"/>
  <c r="J361" i="14" l="1"/>
  <c r="L360" i="14"/>
  <c r="O360" i="14" s="1"/>
  <c r="N359" i="14"/>
  <c r="P358" i="14"/>
  <c r="Q358" i="14" s="1"/>
  <c r="T360" i="14"/>
  <c r="U359" i="14"/>
  <c r="N6" i="13"/>
  <c r="P6" i="13" s="1"/>
  <c r="Q6" i="13" s="1"/>
  <c r="N6" i="9"/>
  <c r="P6" i="9" s="1"/>
  <c r="Q6" i="9" s="1"/>
  <c r="T8" i="13"/>
  <c r="U7" i="13"/>
  <c r="L7" i="13"/>
  <c r="O7" i="13" s="1"/>
  <c r="J8" i="13"/>
  <c r="T10" i="10"/>
  <c r="U9" i="10"/>
  <c r="L9" i="9"/>
  <c r="O9" i="9" s="1"/>
  <c r="T16" i="9"/>
  <c r="L10" i="10"/>
  <c r="O10" i="10" s="1"/>
  <c r="U8" i="9"/>
  <c r="N8" i="10"/>
  <c r="P7" i="10"/>
  <c r="Q7" i="10" s="1"/>
  <c r="K8" i="8"/>
  <c r="M7" i="8"/>
  <c r="O7" i="8" s="1"/>
  <c r="I9" i="8"/>
  <c r="L9" i="8" s="1"/>
  <c r="G10" i="8"/>
  <c r="J362" i="14" l="1"/>
  <c r="L361" i="14"/>
  <c r="O361" i="14" s="1"/>
  <c r="P359" i="14"/>
  <c r="Q359" i="14" s="1"/>
  <c r="N360" i="14"/>
  <c r="U360" i="14"/>
  <c r="T361" i="14"/>
  <c r="N7" i="13"/>
  <c r="N7" i="9"/>
  <c r="N8" i="9" s="1"/>
  <c r="P8" i="9" s="1"/>
  <c r="Q8" i="9" s="1"/>
  <c r="L8" i="13"/>
  <c r="O8" i="13" s="1"/>
  <c r="J9" i="13"/>
  <c r="U8" i="13"/>
  <c r="T9" i="13"/>
  <c r="U10" i="10"/>
  <c r="T11" i="10"/>
  <c r="L10" i="9"/>
  <c r="O10" i="9" s="1"/>
  <c r="L11" i="9"/>
  <c r="T17" i="9"/>
  <c r="L11" i="10"/>
  <c r="O11" i="10" s="1"/>
  <c r="U9" i="9"/>
  <c r="P8" i="10"/>
  <c r="Q8" i="10" s="1"/>
  <c r="N9" i="10"/>
  <c r="L12" i="9"/>
  <c r="G11" i="8"/>
  <c r="I10" i="8"/>
  <c r="L10" i="8" s="1"/>
  <c r="K9" i="8"/>
  <c r="M8" i="8"/>
  <c r="O8" i="8" s="1"/>
  <c r="L362" i="14" l="1"/>
  <c r="O362" i="14" s="1"/>
  <c r="J363" i="14"/>
  <c r="N361" i="14"/>
  <c r="P360" i="14"/>
  <c r="Q360" i="14" s="1"/>
  <c r="U361" i="14"/>
  <c r="T362" i="14"/>
  <c r="N8" i="13"/>
  <c r="P8" i="13" s="1"/>
  <c r="Q8" i="13" s="1"/>
  <c r="P7" i="13"/>
  <c r="Q7" i="13" s="1"/>
  <c r="N9" i="9"/>
  <c r="P9" i="9" s="1"/>
  <c r="Q9" i="9" s="1"/>
  <c r="P7" i="9"/>
  <c r="Q7" i="9" s="1"/>
  <c r="L9" i="13"/>
  <c r="O9" i="13" s="1"/>
  <c r="J10" i="13"/>
  <c r="T10" i="13"/>
  <c r="U9" i="13"/>
  <c r="T12" i="10"/>
  <c r="U11" i="10"/>
  <c r="O11" i="9"/>
  <c r="O12" i="9"/>
  <c r="N10" i="9"/>
  <c r="T18" i="9"/>
  <c r="L12" i="10"/>
  <c r="O12" i="10" s="1"/>
  <c r="U10" i="9"/>
  <c r="N10" i="10"/>
  <c r="P9" i="10"/>
  <c r="Q9" i="10" s="1"/>
  <c r="L13" i="9"/>
  <c r="O13" i="9" s="1"/>
  <c r="M9" i="8"/>
  <c r="O9" i="8" s="1"/>
  <c r="K10" i="8"/>
  <c r="G12" i="8"/>
  <c r="I11" i="8"/>
  <c r="L11" i="8" s="1"/>
  <c r="L363" i="14" l="1"/>
  <c r="O363" i="14" s="1"/>
  <c r="J364" i="14"/>
  <c r="N362" i="14"/>
  <c r="P361" i="14"/>
  <c r="Q361" i="14" s="1"/>
  <c r="U362" i="14"/>
  <c r="T363" i="14"/>
  <c r="L10" i="13"/>
  <c r="O10" i="13" s="1"/>
  <c r="J11" i="13"/>
  <c r="N9" i="13"/>
  <c r="U10" i="13"/>
  <c r="T11" i="13"/>
  <c r="T13" i="10"/>
  <c r="U12" i="10"/>
  <c r="P10" i="9"/>
  <c r="Q10" i="9" s="1"/>
  <c r="N11" i="9"/>
  <c r="T19" i="9"/>
  <c r="L13" i="10"/>
  <c r="O13" i="10" s="1"/>
  <c r="U11" i="9"/>
  <c r="P10" i="10"/>
  <c r="Q10" i="10" s="1"/>
  <c r="N11" i="10"/>
  <c r="L14" i="9"/>
  <c r="O14" i="9" s="1"/>
  <c r="I12" i="8"/>
  <c r="L12" i="8" s="1"/>
  <c r="G13" i="8"/>
  <c r="K11" i="8"/>
  <c r="M10" i="8"/>
  <c r="O10" i="8" s="1"/>
  <c r="J365" i="14" l="1"/>
  <c r="L364" i="14"/>
  <c r="O364" i="14" s="1"/>
  <c r="P362" i="14"/>
  <c r="Q362" i="14" s="1"/>
  <c r="N363" i="14"/>
  <c r="U363" i="14"/>
  <c r="T364" i="14"/>
  <c r="P9" i="13"/>
  <c r="Q9" i="13" s="1"/>
  <c r="N10" i="13"/>
  <c r="U11" i="13"/>
  <c r="T12" i="13"/>
  <c r="J12" i="13"/>
  <c r="L11" i="13"/>
  <c r="O11" i="13" s="1"/>
  <c r="U13" i="10"/>
  <c r="T14" i="10"/>
  <c r="P11" i="9"/>
  <c r="Q11" i="9" s="1"/>
  <c r="N12" i="9"/>
  <c r="T20" i="9"/>
  <c r="L14" i="10"/>
  <c r="O14" i="10" s="1"/>
  <c r="U12" i="9"/>
  <c r="N12" i="10"/>
  <c r="P11" i="10"/>
  <c r="Q11" i="10" s="1"/>
  <c r="L15" i="9"/>
  <c r="O15" i="9" s="1"/>
  <c r="I13" i="8"/>
  <c r="L13" i="8" s="1"/>
  <c r="G14" i="8"/>
  <c r="K12" i="8"/>
  <c r="M11" i="8"/>
  <c r="O11" i="8" s="1"/>
  <c r="J366" i="14" l="1"/>
  <c r="L365" i="14"/>
  <c r="O365" i="14" s="1"/>
  <c r="P363" i="14"/>
  <c r="Q363" i="14" s="1"/>
  <c r="N364" i="14"/>
  <c r="U364" i="14"/>
  <c r="T365" i="14"/>
  <c r="U12" i="13"/>
  <c r="T13" i="13"/>
  <c r="J13" i="13"/>
  <c r="L12" i="13"/>
  <c r="O12" i="13" s="1"/>
  <c r="N11" i="13"/>
  <c r="P10" i="13"/>
  <c r="Q10" i="13" s="1"/>
  <c r="U14" i="10"/>
  <c r="T15" i="10"/>
  <c r="P12" i="9"/>
  <c r="Q12" i="9" s="1"/>
  <c r="N13" i="9"/>
  <c r="T21" i="9"/>
  <c r="L15" i="10"/>
  <c r="O15" i="10" s="1"/>
  <c r="U13" i="9"/>
  <c r="P12" i="10"/>
  <c r="Q12" i="10" s="1"/>
  <c r="N13" i="10"/>
  <c r="L16" i="9"/>
  <c r="O16" i="9" s="1"/>
  <c r="G15" i="8"/>
  <c r="I14" i="8"/>
  <c r="L14" i="8" s="1"/>
  <c r="K13" i="8"/>
  <c r="M12" i="8"/>
  <c r="O12" i="8" s="1"/>
  <c r="J367" i="14" l="1"/>
  <c r="L366" i="14"/>
  <c r="O366" i="14" s="1"/>
  <c r="P364" i="14"/>
  <c r="Q364" i="14" s="1"/>
  <c r="N365" i="14"/>
  <c r="U365" i="14"/>
  <c r="T366" i="14"/>
  <c r="P11" i="13"/>
  <c r="Q11" i="13" s="1"/>
  <c r="N12" i="13"/>
  <c r="J14" i="13"/>
  <c r="L13" i="13"/>
  <c r="O13" i="13" s="1"/>
  <c r="U13" i="13"/>
  <c r="T14" i="13"/>
  <c r="U15" i="10"/>
  <c r="T16" i="10"/>
  <c r="P13" i="9"/>
  <c r="Q13" i="9" s="1"/>
  <c r="N14" i="9"/>
  <c r="T22" i="9"/>
  <c r="L16" i="10"/>
  <c r="O16" i="10" s="1"/>
  <c r="U14" i="9"/>
  <c r="N14" i="10"/>
  <c r="P13" i="10"/>
  <c r="Q13" i="10" s="1"/>
  <c r="L17" i="9"/>
  <c r="O17" i="9" s="1"/>
  <c r="K14" i="8"/>
  <c r="M13" i="8"/>
  <c r="O13" i="8" s="1"/>
  <c r="G16" i="8"/>
  <c r="I15" i="8"/>
  <c r="L15" i="8" s="1"/>
  <c r="J368" i="14" l="1"/>
  <c r="L367" i="14"/>
  <c r="O367" i="14" s="1"/>
  <c r="N366" i="14"/>
  <c r="P365" i="14"/>
  <c r="Q365" i="14" s="1"/>
  <c r="U366" i="14"/>
  <c r="T367" i="14"/>
  <c r="L14" i="13"/>
  <c r="O14" i="13" s="1"/>
  <c r="J15" i="13"/>
  <c r="U14" i="13"/>
  <c r="T15" i="13"/>
  <c r="N13" i="13"/>
  <c r="P12" i="13"/>
  <c r="Q12" i="13" s="1"/>
  <c r="T17" i="10"/>
  <c r="U16" i="10"/>
  <c r="N15" i="9"/>
  <c r="P14" i="9"/>
  <c r="Q14" i="9" s="1"/>
  <c r="T23" i="9"/>
  <c r="L17" i="10"/>
  <c r="O17" i="10" s="1"/>
  <c r="U15" i="9"/>
  <c r="P14" i="10"/>
  <c r="Q14" i="10" s="1"/>
  <c r="N15" i="10"/>
  <c r="L18" i="9"/>
  <c r="O18" i="9" s="1"/>
  <c r="I16" i="8"/>
  <c r="L16" i="8" s="1"/>
  <c r="G17" i="8"/>
  <c r="M14" i="8"/>
  <c r="O14" i="8" s="1"/>
  <c r="K15" i="8"/>
  <c r="J369" i="14" l="1"/>
  <c r="L368" i="14"/>
  <c r="O368" i="14" s="1"/>
  <c r="N367" i="14"/>
  <c r="P366" i="14"/>
  <c r="Q366" i="14" s="1"/>
  <c r="U367" i="14"/>
  <c r="T368" i="14"/>
  <c r="U15" i="13"/>
  <c r="T16" i="13"/>
  <c r="P13" i="13"/>
  <c r="Q13" i="13" s="1"/>
  <c r="N14" i="13"/>
  <c r="J16" i="13"/>
  <c r="L15" i="13"/>
  <c r="O15" i="13" s="1"/>
  <c r="T18" i="10"/>
  <c r="U17" i="10"/>
  <c r="P15" i="9"/>
  <c r="Q15" i="9" s="1"/>
  <c r="N16" i="9"/>
  <c r="T24" i="9"/>
  <c r="L18" i="10"/>
  <c r="O18" i="10" s="1"/>
  <c r="U16" i="9"/>
  <c r="P15" i="10"/>
  <c r="Q15" i="10" s="1"/>
  <c r="N16" i="10"/>
  <c r="L19" i="9"/>
  <c r="O19" i="9" s="1"/>
  <c r="G18" i="8"/>
  <c r="I17" i="8"/>
  <c r="L17" i="8" s="1"/>
  <c r="K16" i="8"/>
  <c r="M15" i="8"/>
  <c r="O15" i="8" s="1"/>
  <c r="J370" i="14" l="1"/>
  <c r="L369" i="14"/>
  <c r="O369" i="14" s="1"/>
  <c r="P367" i="14"/>
  <c r="Q367" i="14" s="1"/>
  <c r="N368" i="14"/>
  <c r="U368" i="14"/>
  <c r="T369" i="14"/>
  <c r="P14" i="13"/>
  <c r="Q14" i="13" s="1"/>
  <c r="N15" i="13"/>
  <c r="L16" i="13"/>
  <c r="O16" i="13" s="1"/>
  <c r="J17" i="13"/>
  <c r="U16" i="13"/>
  <c r="T17" i="13"/>
  <c r="U18" i="10"/>
  <c r="T19" i="10"/>
  <c r="P16" i="9"/>
  <c r="Q16" i="9" s="1"/>
  <c r="N17" i="9"/>
  <c r="T25" i="9"/>
  <c r="L19" i="10"/>
  <c r="O19" i="10" s="1"/>
  <c r="U17" i="9"/>
  <c r="P16" i="10"/>
  <c r="Q16" i="10" s="1"/>
  <c r="N17" i="10"/>
  <c r="K17" i="8"/>
  <c r="M16" i="8"/>
  <c r="O16" i="8" s="1"/>
  <c r="G19" i="8"/>
  <c r="I18" i="8"/>
  <c r="L18" i="8" s="1"/>
  <c r="L370" i="14" l="1"/>
  <c r="O370" i="14" s="1"/>
  <c r="J371" i="14"/>
  <c r="N369" i="14"/>
  <c r="P368" i="14"/>
  <c r="Q368" i="14" s="1"/>
  <c r="U369" i="14"/>
  <c r="T370" i="14"/>
  <c r="U17" i="13"/>
  <c r="T18" i="13"/>
  <c r="J18" i="13"/>
  <c r="L17" i="13"/>
  <c r="O17" i="13" s="1"/>
  <c r="P15" i="13"/>
  <c r="Q15" i="13" s="1"/>
  <c r="N16" i="13"/>
  <c r="T20" i="10"/>
  <c r="U19" i="10"/>
  <c r="P17" i="9"/>
  <c r="Q17" i="9" s="1"/>
  <c r="N18" i="9"/>
  <c r="T26" i="9"/>
  <c r="L20" i="10"/>
  <c r="O20" i="10" s="1"/>
  <c r="U18" i="9"/>
  <c r="P17" i="10"/>
  <c r="Q17" i="10" s="1"/>
  <c r="N18" i="10"/>
  <c r="L20" i="9"/>
  <c r="O20" i="9" s="1"/>
  <c r="G20" i="8"/>
  <c r="I19" i="8"/>
  <c r="L19" i="8" s="1"/>
  <c r="M17" i="8"/>
  <c r="O17" i="8" s="1"/>
  <c r="K18" i="8"/>
  <c r="L371" i="14" l="1"/>
  <c r="O371" i="14" s="1"/>
  <c r="J372" i="14"/>
  <c r="N370" i="14"/>
  <c r="P369" i="14"/>
  <c r="Q369" i="14" s="1"/>
  <c r="U370" i="14"/>
  <c r="T371" i="14"/>
  <c r="J19" i="13"/>
  <c r="L18" i="13"/>
  <c r="O18" i="13" s="1"/>
  <c r="N17" i="13"/>
  <c r="P16" i="13"/>
  <c r="Q16" i="13" s="1"/>
  <c r="U18" i="13"/>
  <c r="T19" i="13"/>
  <c r="T21" i="10"/>
  <c r="U20" i="10"/>
  <c r="P18" i="9"/>
  <c r="Q18" i="9" s="1"/>
  <c r="N19" i="9"/>
  <c r="P19" i="9" s="1"/>
  <c r="Q19" i="9" s="1"/>
  <c r="T27" i="9"/>
  <c r="L21" i="10"/>
  <c r="O21" i="10" s="1"/>
  <c r="U19" i="9"/>
  <c r="P18" i="10"/>
  <c r="Q18" i="10" s="1"/>
  <c r="N19" i="10"/>
  <c r="L21" i="9"/>
  <c r="O21" i="9" s="1"/>
  <c r="K19" i="8"/>
  <c r="M18" i="8"/>
  <c r="O18" i="8" s="1"/>
  <c r="I20" i="8"/>
  <c r="L20" i="8" s="1"/>
  <c r="G21" i="8"/>
  <c r="J373" i="14" l="1"/>
  <c r="L372" i="14"/>
  <c r="O372" i="14" s="1"/>
  <c r="P370" i="14"/>
  <c r="Q370" i="14" s="1"/>
  <c r="N371" i="14"/>
  <c r="U371" i="14"/>
  <c r="T372" i="14"/>
  <c r="P17" i="13"/>
  <c r="Q17" i="13" s="1"/>
  <c r="N18" i="13"/>
  <c r="U19" i="13"/>
  <c r="T20" i="13"/>
  <c r="J20" i="13"/>
  <c r="L19" i="13"/>
  <c r="O19" i="13" s="1"/>
  <c r="U21" i="10"/>
  <c r="T22" i="10"/>
  <c r="N20" i="9"/>
  <c r="P20" i="9" s="1"/>
  <c r="Q20" i="9" s="1"/>
  <c r="T28" i="9"/>
  <c r="L22" i="10"/>
  <c r="O22" i="10" s="1"/>
  <c r="U20" i="9"/>
  <c r="P19" i="10"/>
  <c r="Q19" i="10" s="1"/>
  <c r="N20" i="10"/>
  <c r="L22" i="9"/>
  <c r="O22" i="9" s="1"/>
  <c r="I21" i="8"/>
  <c r="L21" i="8" s="1"/>
  <c r="G22" i="8"/>
  <c r="K20" i="8"/>
  <c r="M19" i="8"/>
  <c r="O19" i="8" s="1"/>
  <c r="J374" i="14" l="1"/>
  <c r="L373" i="14"/>
  <c r="O373" i="14" s="1"/>
  <c r="N372" i="14"/>
  <c r="P371" i="14"/>
  <c r="Q371" i="14" s="1"/>
  <c r="U372" i="14"/>
  <c r="T373" i="14"/>
  <c r="U20" i="13"/>
  <c r="T21" i="13"/>
  <c r="L20" i="13"/>
  <c r="O20" i="13" s="1"/>
  <c r="J21" i="13"/>
  <c r="P18" i="13"/>
  <c r="Q18" i="13" s="1"/>
  <c r="N19" i="13"/>
  <c r="U22" i="10"/>
  <c r="T23" i="10"/>
  <c r="N21" i="9"/>
  <c r="N22" i="9" s="1"/>
  <c r="T29" i="9"/>
  <c r="L23" i="10"/>
  <c r="O23" i="10" s="1"/>
  <c r="U21" i="9"/>
  <c r="P20" i="10"/>
  <c r="Q20" i="10" s="1"/>
  <c r="N21" i="10"/>
  <c r="L23" i="9"/>
  <c r="O23" i="9" s="1"/>
  <c r="K21" i="8"/>
  <c r="M20" i="8"/>
  <c r="O20" i="8" s="1"/>
  <c r="G23" i="8"/>
  <c r="I22" i="8"/>
  <c r="L22" i="8" s="1"/>
  <c r="J375" i="14" l="1"/>
  <c r="L374" i="14"/>
  <c r="O374" i="14" s="1"/>
  <c r="P372" i="14"/>
  <c r="Q372" i="14" s="1"/>
  <c r="N373" i="14"/>
  <c r="U373" i="14"/>
  <c r="T374" i="14"/>
  <c r="P19" i="13"/>
  <c r="Q19" i="13" s="1"/>
  <c r="N20" i="13"/>
  <c r="J22" i="13"/>
  <c r="L21" i="13"/>
  <c r="O21" i="13" s="1"/>
  <c r="U21" i="13"/>
  <c r="T22" i="13"/>
  <c r="U23" i="10"/>
  <c r="T24" i="10"/>
  <c r="P21" i="9"/>
  <c r="Q21" i="9" s="1"/>
  <c r="T30" i="9"/>
  <c r="L24" i="10"/>
  <c r="O24" i="10" s="1"/>
  <c r="U22" i="9"/>
  <c r="N22" i="10"/>
  <c r="P21" i="10"/>
  <c r="Q21" i="10" s="1"/>
  <c r="L24" i="9"/>
  <c r="O24" i="9" s="1"/>
  <c r="P22" i="9"/>
  <c r="Q22" i="9" s="1"/>
  <c r="N23" i="9"/>
  <c r="G24" i="8"/>
  <c r="I23" i="8"/>
  <c r="L23" i="8" s="1"/>
  <c r="M21" i="8"/>
  <c r="O21" i="8" s="1"/>
  <c r="K22" i="8"/>
  <c r="J376" i="14" l="1"/>
  <c r="L375" i="14"/>
  <c r="O375" i="14" s="1"/>
  <c r="N374" i="14"/>
  <c r="P373" i="14"/>
  <c r="Q373" i="14" s="1"/>
  <c r="U374" i="14"/>
  <c r="T375" i="14"/>
  <c r="U22" i="13"/>
  <c r="T23" i="13"/>
  <c r="L22" i="13"/>
  <c r="O22" i="13" s="1"/>
  <c r="J23" i="13"/>
  <c r="P20" i="13"/>
  <c r="Q20" i="13" s="1"/>
  <c r="N21" i="13"/>
  <c r="T25" i="10"/>
  <c r="U24" i="10"/>
  <c r="T31" i="9"/>
  <c r="L25" i="10"/>
  <c r="O25" i="10" s="1"/>
  <c r="U23" i="9"/>
  <c r="N23" i="10"/>
  <c r="P22" i="10"/>
  <c r="Q22" i="10" s="1"/>
  <c r="N24" i="9"/>
  <c r="P23" i="9"/>
  <c r="Q23" i="9" s="1"/>
  <c r="L25" i="9"/>
  <c r="O25" i="9" s="1"/>
  <c r="M22" i="8"/>
  <c r="O22" i="8" s="1"/>
  <c r="K23" i="8"/>
  <c r="I24" i="8"/>
  <c r="L24" i="8" s="1"/>
  <c r="G25" i="8"/>
  <c r="L376" i="14" l="1"/>
  <c r="O376" i="14" s="1"/>
  <c r="J377" i="14"/>
  <c r="P374" i="14"/>
  <c r="Q374" i="14" s="1"/>
  <c r="N375" i="14"/>
  <c r="U375" i="14"/>
  <c r="T376" i="14"/>
  <c r="N22" i="13"/>
  <c r="P21" i="13"/>
  <c r="Q21" i="13" s="1"/>
  <c r="J24" i="13"/>
  <c r="L23" i="13"/>
  <c r="O23" i="13" s="1"/>
  <c r="U23" i="13"/>
  <c r="T24" i="13"/>
  <c r="T26" i="10"/>
  <c r="U25" i="10"/>
  <c r="T32" i="9"/>
  <c r="L26" i="10"/>
  <c r="O26" i="10" s="1"/>
  <c r="U24" i="9"/>
  <c r="P23" i="10"/>
  <c r="Q23" i="10" s="1"/>
  <c r="N24" i="10"/>
  <c r="L26" i="9"/>
  <c r="O26" i="9" s="1"/>
  <c r="N25" i="9"/>
  <c r="P24" i="9"/>
  <c r="Q24" i="9" s="1"/>
  <c r="I25" i="8"/>
  <c r="L25" i="8" s="1"/>
  <c r="G26" i="8"/>
  <c r="K24" i="8"/>
  <c r="M23" i="8"/>
  <c r="O23" i="8" s="1"/>
  <c r="J378" i="14" l="1"/>
  <c r="L377" i="14"/>
  <c r="O377" i="14" s="1"/>
  <c r="P375" i="14"/>
  <c r="Q375" i="14" s="1"/>
  <c r="N376" i="14"/>
  <c r="U376" i="14"/>
  <c r="T377" i="14"/>
  <c r="U24" i="13"/>
  <c r="T25" i="13"/>
  <c r="J25" i="13"/>
  <c r="L24" i="13"/>
  <c r="O24" i="13" s="1"/>
  <c r="N23" i="13"/>
  <c r="P22" i="13"/>
  <c r="Q22" i="13" s="1"/>
  <c r="U26" i="10"/>
  <c r="T27" i="10"/>
  <c r="T33" i="9"/>
  <c r="L27" i="10"/>
  <c r="O27" i="10" s="1"/>
  <c r="U25" i="9"/>
  <c r="P24" i="10"/>
  <c r="Q24" i="10" s="1"/>
  <c r="N25" i="10"/>
  <c r="P25" i="9"/>
  <c r="Q25" i="9" s="1"/>
  <c r="N26" i="9"/>
  <c r="L27" i="9"/>
  <c r="O27" i="9" s="1"/>
  <c r="G27" i="8"/>
  <c r="I26" i="8"/>
  <c r="L26" i="8" s="1"/>
  <c r="K25" i="8"/>
  <c r="M24" i="8"/>
  <c r="O24" i="8" s="1"/>
  <c r="L378" i="14" l="1"/>
  <c r="O378" i="14" s="1"/>
  <c r="J379" i="14"/>
  <c r="N377" i="14"/>
  <c r="P376" i="14"/>
  <c r="Q376" i="14" s="1"/>
  <c r="U377" i="14"/>
  <c r="T378" i="14"/>
  <c r="L25" i="13"/>
  <c r="O25" i="13" s="1"/>
  <c r="J26" i="13"/>
  <c r="N24" i="13"/>
  <c r="P23" i="13"/>
  <c r="Q23" i="13" s="1"/>
  <c r="U25" i="13"/>
  <c r="T26" i="13"/>
  <c r="U27" i="10"/>
  <c r="T28" i="10"/>
  <c r="L28" i="10"/>
  <c r="O28" i="10" s="1"/>
  <c r="T34" i="9"/>
  <c r="U26" i="9"/>
  <c r="P25" i="10"/>
  <c r="Q25" i="10" s="1"/>
  <c r="N26" i="10"/>
  <c r="L29" i="10"/>
  <c r="L28" i="9"/>
  <c r="O28" i="9" s="1"/>
  <c r="N27" i="9"/>
  <c r="P26" i="9"/>
  <c r="Q26" i="9" s="1"/>
  <c r="K26" i="8"/>
  <c r="M25" i="8"/>
  <c r="O25" i="8" s="1"/>
  <c r="G28" i="8"/>
  <c r="I27" i="8"/>
  <c r="L27" i="8" s="1"/>
  <c r="J380" i="14" l="1"/>
  <c r="L379" i="14"/>
  <c r="O379" i="14" s="1"/>
  <c r="N378" i="14"/>
  <c r="P377" i="14"/>
  <c r="Q377" i="14" s="1"/>
  <c r="U378" i="14"/>
  <c r="T379" i="14"/>
  <c r="N25" i="13"/>
  <c r="P24" i="13"/>
  <c r="Q24" i="13" s="1"/>
  <c r="U26" i="13"/>
  <c r="T27" i="13"/>
  <c r="L26" i="13"/>
  <c r="O26" i="13" s="1"/>
  <c r="J27" i="13"/>
  <c r="T29" i="10"/>
  <c r="U28" i="10"/>
  <c r="O29" i="10"/>
  <c r="T35" i="9"/>
  <c r="U27" i="9"/>
  <c r="P26" i="10"/>
  <c r="Q26" i="10" s="1"/>
  <c r="N27" i="10"/>
  <c r="L30" i="10"/>
  <c r="O30" i="10" s="1"/>
  <c r="P27" i="9"/>
  <c r="Q27" i="9" s="1"/>
  <c r="N28" i="9"/>
  <c r="L29" i="9"/>
  <c r="O29" i="9" s="1"/>
  <c r="I28" i="8"/>
  <c r="L28" i="8" s="1"/>
  <c r="G29" i="8"/>
  <c r="K27" i="8"/>
  <c r="M26" i="8"/>
  <c r="O26" i="8" s="1"/>
  <c r="L380" i="14" l="1"/>
  <c r="O380" i="14" s="1"/>
  <c r="J381" i="14"/>
  <c r="N379" i="14"/>
  <c r="P378" i="14"/>
  <c r="Q378" i="14" s="1"/>
  <c r="U379" i="14"/>
  <c r="T380" i="14"/>
  <c r="L27" i="13"/>
  <c r="O27" i="13" s="1"/>
  <c r="J28" i="13"/>
  <c r="U27" i="13"/>
  <c r="T28" i="13"/>
  <c r="P25" i="13"/>
  <c r="Q25" i="13" s="1"/>
  <c r="N26" i="13"/>
  <c r="T30" i="10"/>
  <c r="U29" i="10"/>
  <c r="T36" i="9"/>
  <c r="U28" i="9"/>
  <c r="N28" i="10"/>
  <c r="P27" i="10"/>
  <c r="Q27" i="10" s="1"/>
  <c r="L31" i="10"/>
  <c r="O31" i="10" s="1"/>
  <c r="N29" i="9"/>
  <c r="P28" i="9"/>
  <c r="Q28" i="9" s="1"/>
  <c r="L30" i="9"/>
  <c r="O30" i="9" s="1"/>
  <c r="K28" i="8"/>
  <c r="M27" i="8"/>
  <c r="O27" i="8" s="1"/>
  <c r="I29" i="8"/>
  <c r="L29" i="8" s="1"/>
  <c r="G30" i="8"/>
  <c r="J382" i="14" l="1"/>
  <c r="L381" i="14"/>
  <c r="O381" i="14" s="1"/>
  <c r="P379" i="14"/>
  <c r="Q379" i="14" s="1"/>
  <c r="N380" i="14"/>
  <c r="U380" i="14"/>
  <c r="T381" i="14"/>
  <c r="U28" i="13"/>
  <c r="T29" i="13"/>
  <c r="N27" i="13"/>
  <c r="P26" i="13"/>
  <c r="Q26" i="13" s="1"/>
  <c r="L28" i="13"/>
  <c r="O28" i="13" s="1"/>
  <c r="J29" i="13"/>
  <c r="U30" i="10"/>
  <c r="T31" i="10"/>
  <c r="T37" i="9"/>
  <c r="U29" i="9"/>
  <c r="N29" i="10"/>
  <c r="P28" i="10"/>
  <c r="Q28" i="10" s="1"/>
  <c r="L32" i="10"/>
  <c r="O32" i="10" s="1"/>
  <c r="L31" i="9"/>
  <c r="O31" i="9" s="1"/>
  <c r="N30" i="9"/>
  <c r="P29" i="9"/>
  <c r="Q29" i="9" s="1"/>
  <c r="I30" i="8"/>
  <c r="L30" i="8" s="1"/>
  <c r="G31" i="8"/>
  <c r="K29" i="8"/>
  <c r="M28" i="8"/>
  <c r="O28" i="8" s="1"/>
  <c r="J383" i="14" l="1"/>
  <c r="L382" i="14"/>
  <c r="O382" i="14" s="1"/>
  <c r="N381" i="14"/>
  <c r="P380" i="14"/>
  <c r="Q380" i="14" s="1"/>
  <c r="U381" i="14"/>
  <c r="T382" i="14"/>
  <c r="L29" i="13"/>
  <c r="O29" i="13" s="1"/>
  <c r="J30" i="13"/>
  <c r="N28" i="13"/>
  <c r="P27" i="13"/>
  <c r="Q27" i="13" s="1"/>
  <c r="T30" i="13"/>
  <c r="U29" i="13"/>
  <c r="U31" i="10"/>
  <c r="T32" i="10"/>
  <c r="T38" i="9"/>
  <c r="U30" i="9"/>
  <c r="N30" i="10"/>
  <c r="P29" i="10"/>
  <c r="Q29" i="10" s="1"/>
  <c r="L33" i="10"/>
  <c r="O33" i="10" s="1"/>
  <c r="P30" i="9"/>
  <c r="Q30" i="9" s="1"/>
  <c r="N31" i="9"/>
  <c r="L32" i="9"/>
  <c r="O32" i="9" s="1"/>
  <c r="G32" i="8"/>
  <c r="I31" i="8"/>
  <c r="L31" i="8" s="1"/>
  <c r="M29" i="8"/>
  <c r="O29" i="8" s="1"/>
  <c r="K30" i="8"/>
  <c r="J384" i="14" l="1"/>
  <c r="L383" i="14"/>
  <c r="O383" i="14" s="1"/>
  <c r="P381" i="14"/>
  <c r="Q381" i="14" s="1"/>
  <c r="N382" i="14"/>
  <c r="U382" i="14"/>
  <c r="T383" i="14"/>
  <c r="N29" i="13"/>
  <c r="P28" i="13"/>
  <c r="Q28" i="13" s="1"/>
  <c r="U30" i="13"/>
  <c r="T31" i="13"/>
  <c r="L30" i="13"/>
  <c r="O30" i="13" s="1"/>
  <c r="J31" i="13"/>
  <c r="T33" i="10"/>
  <c r="U32" i="10"/>
  <c r="T39" i="9"/>
  <c r="U31" i="9"/>
  <c r="N31" i="10"/>
  <c r="P30" i="10"/>
  <c r="Q30" i="10" s="1"/>
  <c r="L34" i="10"/>
  <c r="O34" i="10" s="1"/>
  <c r="P31" i="9"/>
  <c r="Q31" i="9" s="1"/>
  <c r="N32" i="9"/>
  <c r="L33" i="9"/>
  <c r="O33" i="9" s="1"/>
  <c r="M30" i="8"/>
  <c r="O30" i="8" s="1"/>
  <c r="K31" i="8"/>
  <c r="I32" i="8"/>
  <c r="L32" i="8" s="1"/>
  <c r="G33" i="8"/>
  <c r="J385" i="14" l="1"/>
  <c r="L384" i="14"/>
  <c r="O384" i="14" s="1"/>
  <c r="N383" i="14"/>
  <c r="P382" i="14"/>
  <c r="Q382" i="14" s="1"/>
  <c r="U383" i="14"/>
  <c r="T384" i="14"/>
  <c r="L31" i="13"/>
  <c r="O31" i="13" s="1"/>
  <c r="J32" i="13"/>
  <c r="U31" i="13"/>
  <c r="T32" i="13"/>
  <c r="N30" i="13"/>
  <c r="P29" i="13"/>
  <c r="Q29" i="13" s="1"/>
  <c r="T34" i="10"/>
  <c r="U33" i="10"/>
  <c r="T40" i="9"/>
  <c r="U32" i="9"/>
  <c r="P31" i="10"/>
  <c r="Q31" i="10" s="1"/>
  <c r="N32" i="10"/>
  <c r="L35" i="10"/>
  <c r="O35" i="10" s="1"/>
  <c r="L34" i="9"/>
  <c r="O34" i="9" s="1"/>
  <c r="N33" i="9"/>
  <c r="P32" i="9"/>
  <c r="Q32" i="9" s="1"/>
  <c r="I33" i="8"/>
  <c r="L33" i="8" s="1"/>
  <c r="G34" i="8"/>
  <c r="K32" i="8"/>
  <c r="M31" i="8"/>
  <c r="O31" i="8" s="1"/>
  <c r="J386" i="14" l="1"/>
  <c r="L385" i="14"/>
  <c r="O385" i="14" s="1"/>
  <c r="N384" i="14"/>
  <c r="P383" i="14"/>
  <c r="Q383" i="14" s="1"/>
  <c r="U384" i="14"/>
  <c r="T385" i="14"/>
  <c r="U32" i="13"/>
  <c r="T33" i="13"/>
  <c r="L32" i="13"/>
  <c r="O32" i="13" s="1"/>
  <c r="J33" i="13"/>
  <c r="P30" i="13"/>
  <c r="Q30" i="13" s="1"/>
  <c r="N31" i="13"/>
  <c r="U34" i="10"/>
  <c r="T35" i="10"/>
  <c r="T41" i="9"/>
  <c r="U33" i="9"/>
  <c r="P32" i="10"/>
  <c r="Q32" i="10" s="1"/>
  <c r="N33" i="10"/>
  <c r="L36" i="10"/>
  <c r="O36" i="10" s="1"/>
  <c r="N34" i="9"/>
  <c r="P33" i="9"/>
  <c r="Q33" i="9" s="1"/>
  <c r="L35" i="9"/>
  <c r="O35" i="9" s="1"/>
  <c r="I34" i="8"/>
  <c r="L34" i="8" s="1"/>
  <c r="G35" i="8"/>
  <c r="M32" i="8"/>
  <c r="O32" i="8" s="1"/>
  <c r="K33" i="8"/>
  <c r="J387" i="14" l="1"/>
  <c r="L386" i="14"/>
  <c r="O386" i="14" s="1"/>
  <c r="N385" i="14"/>
  <c r="P384" i="14"/>
  <c r="Q384" i="14" s="1"/>
  <c r="U385" i="14"/>
  <c r="T386" i="14"/>
  <c r="L33" i="13"/>
  <c r="O33" i="13" s="1"/>
  <c r="J34" i="13"/>
  <c r="N32" i="13"/>
  <c r="P31" i="13"/>
  <c r="Q31" i="13" s="1"/>
  <c r="U33" i="13"/>
  <c r="T34" i="13"/>
  <c r="U35" i="10"/>
  <c r="T36" i="10"/>
  <c r="T42" i="9"/>
  <c r="U34" i="9"/>
  <c r="N34" i="10"/>
  <c r="P33" i="10"/>
  <c r="Q33" i="10" s="1"/>
  <c r="L37" i="10"/>
  <c r="O37" i="10" s="1"/>
  <c r="L36" i="9"/>
  <c r="O36" i="9" s="1"/>
  <c r="N35" i="9"/>
  <c r="P34" i="9"/>
  <c r="Q34" i="9" s="1"/>
  <c r="K34" i="8"/>
  <c r="M33" i="8"/>
  <c r="O33" i="8" s="1"/>
  <c r="G36" i="8"/>
  <c r="I35" i="8"/>
  <c r="L35" i="8" s="1"/>
  <c r="L387" i="14" l="1"/>
  <c r="O387" i="14" s="1"/>
  <c r="J388" i="14"/>
  <c r="P385" i="14"/>
  <c r="Q385" i="14" s="1"/>
  <c r="N386" i="14"/>
  <c r="U386" i="14"/>
  <c r="T387" i="14"/>
  <c r="U34" i="13"/>
  <c r="T35" i="13"/>
  <c r="P32" i="13"/>
  <c r="Q32" i="13" s="1"/>
  <c r="N33" i="13"/>
  <c r="L34" i="13"/>
  <c r="O34" i="13" s="1"/>
  <c r="J35" i="13"/>
  <c r="T37" i="10"/>
  <c r="U36" i="10"/>
  <c r="T43" i="9"/>
  <c r="U35" i="9"/>
  <c r="P34" i="10"/>
  <c r="Q34" i="10" s="1"/>
  <c r="N35" i="10"/>
  <c r="L38" i="10"/>
  <c r="O38" i="10" s="1"/>
  <c r="P35" i="9"/>
  <c r="Q35" i="9" s="1"/>
  <c r="N36" i="9"/>
  <c r="L37" i="9"/>
  <c r="O37" i="9" s="1"/>
  <c r="I36" i="8"/>
  <c r="L36" i="8" s="1"/>
  <c r="G37" i="8"/>
  <c r="K35" i="8"/>
  <c r="M34" i="8"/>
  <c r="O34" i="8" s="1"/>
  <c r="L388" i="14" l="1"/>
  <c r="O388" i="14" s="1"/>
  <c r="J389" i="14"/>
  <c r="N387" i="14"/>
  <c r="P386" i="14"/>
  <c r="Q386" i="14" s="1"/>
  <c r="U387" i="14"/>
  <c r="T388" i="14"/>
  <c r="L35" i="13"/>
  <c r="O35" i="13" s="1"/>
  <c r="J36" i="13"/>
  <c r="U35" i="13"/>
  <c r="T36" i="13"/>
  <c r="P33" i="13"/>
  <c r="Q33" i="13" s="1"/>
  <c r="N34" i="13"/>
  <c r="U37" i="10"/>
  <c r="T38" i="10"/>
  <c r="T44" i="9"/>
  <c r="U36" i="9"/>
  <c r="N36" i="10"/>
  <c r="P35" i="10"/>
  <c r="Q35" i="10" s="1"/>
  <c r="L39" i="10"/>
  <c r="O39" i="10" s="1"/>
  <c r="P36" i="9"/>
  <c r="Q36" i="9" s="1"/>
  <c r="N37" i="9"/>
  <c r="L38" i="9"/>
  <c r="O38" i="9" s="1"/>
  <c r="G38" i="8"/>
  <c r="I37" i="8"/>
  <c r="L37" i="8" s="1"/>
  <c r="M35" i="8"/>
  <c r="O35" i="8" s="1"/>
  <c r="K36" i="8"/>
  <c r="J390" i="14" l="1"/>
  <c r="L389" i="14"/>
  <c r="O389" i="14" s="1"/>
  <c r="N388" i="14"/>
  <c r="P387" i="14"/>
  <c r="Q387" i="14" s="1"/>
  <c r="U388" i="14"/>
  <c r="T389" i="14"/>
  <c r="U36" i="13"/>
  <c r="T37" i="13"/>
  <c r="P34" i="13"/>
  <c r="Q34" i="13" s="1"/>
  <c r="N35" i="13"/>
  <c r="L36" i="13"/>
  <c r="O36" i="13" s="1"/>
  <c r="J37" i="13"/>
  <c r="U38" i="10"/>
  <c r="T39" i="10"/>
  <c r="T45" i="9"/>
  <c r="U37" i="9"/>
  <c r="P36" i="10"/>
  <c r="Q36" i="10" s="1"/>
  <c r="N37" i="10"/>
  <c r="L40" i="10"/>
  <c r="O40" i="10" s="1"/>
  <c r="N38" i="9"/>
  <c r="P37" i="9"/>
  <c r="Q37" i="9" s="1"/>
  <c r="L39" i="9"/>
  <c r="O39" i="9" s="1"/>
  <c r="K37" i="8"/>
  <c r="M36" i="8"/>
  <c r="O36" i="8" s="1"/>
  <c r="I38" i="8"/>
  <c r="L38" i="8" s="1"/>
  <c r="G39" i="8"/>
  <c r="J391" i="14" l="1"/>
  <c r="L390" i="14"/>
  <c r="O390" i="14" s="1"/>
  <c r="N389" i="14"/>
  <c r="P388" i="14"/>
  <c r="Q388" i="14" s="1"/>
  <c r="U389" i="14"/>
  <c r="T390" i="14"/>
  <c r="L37" i="13"/>
  <c r="O37" i="13" s="1"/>
  <c r="J38" i="13"/>
  <c r="N36" i="13"/>
  <c r="P35" i="13"/>
  <c r="Q35" i="13" s="1"/>
  <c r="T38" i="13"/>
  <c r="U37" i="13"/>
  <c r="U39" i="10"/>
  <c r="T40" i="10"/>
  <c r="T46" i="9"/>
  <c r="U38" i="9"/>
  <c r="N38" i="10"/>
  <c r="P37" i="10"/>
  <c r="Q37" i="10" s="1"/>
  <c r="L41" i="10"/>
  <c r="O41" i="10" s="1"/>
  <c r="L40" i="9"/>
  <c r="O40" i="9" s="1"/>
  <c r="N39" i="9"/>
  <c r="P38" i="9"/>
  <c r="Q38" i="9" s="1"/>
  <c r="I39" i="8"/>
  <c r="L39" i="8" s="1"/>
  <c r="G40" i="8"/>
  <c r="K38" i="8"/>
  <c r="M37" i="8"/>
  <c r="O37" i="8" s="1"/>
  <c r="J392" i="14" l="1"/>
  <c r="L391" i="14"/>
  <c r="O391" i="14" s="1"/>
  <c r="P389" i="14"/>
  <c r="Q389" i="14" s="1"/>
  <c r="N390" i="14"/>
  <c r="U390" i="14"/>
  <c r="T391" i="14"/>
  <c r="N37" i="13"/>
  <c r="P36" i="13"/>
  <c r="Q36" i="13" s="1"/>
  <c r="T39" i="13"/>
  <c r="U38" i="13"/>
  <c r="J39" i="13"/>
  <c r="L38" i="13"/>
  <c r="O38" i="13" s="1"/>
  <c r="T41" i="10"/>
  <c r="U40" i="10"/>
  <c r="T47" i="9"/>
  <c r="U39" i="9"/>
  <c r="P38" i="10"/>
  <c r="Q38" i="10" s="1"/>
  <c r="N39" i="10"/>
  <c r="L42" i="10"/>
  <c r="O42" i="10" s="1"/>
  <c r="P39" i="9"/>
  <c r="Q39" i="9" s="1"/>
  <c r="N40" i="9"/>
  <c r="L41" i="9"/>
  <c r="O41" i="9" s="1"/>
  <c r="I40" i="8"/>
  <c r="L40" i="8" s="1"/>
  <c r="G41" i="8"/>
  <c r="K39" i="8"/>
  <c r="M38" i="8"/>
  <c r="O38" i="8" s="1"/>
  <c r="J393" i="14" l="1"/>
  <c r="L392" i="14"/>
  <c r="O392" i="14" s="1"/>
  <c r="N391" i="14"/>
  <c r="P390" i="14"/>
  <c r="Q390" i="14" s="1"/>
  <c r="U391" i="14"/>
  <c r="T392" i="14"/>
  <c r="J40" i="13"/>
  <c r="L39" i="13"/>
  <c r="O39" i="13" s="1"/>
  <c r="T40" i="13"/>
  <c r="U39" i="13"/>
  <c r="N38" i="13"/>
  <c r="P37" i="13"/>
  <c r="Q37" i="13" s="1"/>
  <c r="T42" i="10"/>
  <c r="U41" i="10"/>
  <c r="T48" i="9"/>
  <c r="U40" i="9"/>
  <c r="N40" i="10"/>
  <c r="P39" i="10"/>
  <c r="Q39" i="10" s="1"/>
  <c r="L43" i="10"/>
  <c r="O43" i="10" s="1"/>
  <c r="L42" i="9"/>
  <c r="O42" i="9" s="1"/>
  <c r="P40" i="9"/>
  <c r="Q40" i="9" s="1"/>
  <c r="N41" i="9"/>
  <c r="G42" i="8"/>
  <c r="I41" i="8"/>
  <c r="L41" i="8" s="1"/>
  <c r="M39" i="8"/>
  <c r="O39" i="8" s="1"/>
  <c r="K40" i="8"/>
  <c r="L393" i="14" l="1"/>
  <c r="O393" i="14" s="1"/>
  <c r="J394" i="14"/>
  <c r="P391" i="14"/>
  <c r="Q391" i="14" s="1"/>
  <c r="N392" i="14"/>
  <c r="U392" i="14"/>
  <c r="T393" i="14"/>
  <c r="U40" i="13"/>
  <c r="T41" i="13"/>
  <c r="P38" i="13"/>
  <c r="Q38" i="13" s="1"/>
  <c r="N39" i="13"/>
  <c r="L40" i="13"/>
  <c r="O40" i="13" s="1"/>
  <c r="J41" i="13"/>
  <c r="U42" i="10"/>
  <c r="T43" i="10"/>
  <c r="T49" i="9"/>
  <c r="U41" i="9"/>
  <c r="P40" i="10"/>
  <c r="Q40" i="10" s="1"/>
  <c r="N41" i="10"/>
  <c r="L44" i="10"/>
  <c r="O44" i="10" s="1"/>
  <c r="L43" i="9"/>
  <c r="O43" i="9" s="1"/>
  <c r="N42" i="9"/>
  <c r="P41" i="9"/>
  <c r="Q41" i="9" s="1"/>
  <c r="M40" i="8"/>
  <c r="O40" i="8" s="1"/>
  <c r="K41" i="8"/>
  <c r="G43" i="8"/>
  <c r="I42" i="8"/>
  <c r="L42" i="8" s="1"/>
  <c r="J395" i="14" l="1"/>
  <c r="L394" i="14"/>
  <c r="O394" i="14" s="1"/>
  <c r="N393" i="14"/>
  <c r="P392" i="14"/>
  <c r="Q392" i="14" s="1"/>
  <c r="U393" i="14"/>
  <c r="T394" i="14"/>
  <c r="J42" i="13"/>
  <c r="L41" i="13"/>
  <c r="O41" i="13" s="1"/>
  <c r="P39" i="13"/>
  <c r="Q39" i="13" s="1"/>
  <c r="N40" i="13"/>
  <c r="T42" i="13"/>
  <c r="U41" i="13"/>
  <c r="U43" i="10"/>
  <c r="T44" i="10"/>
  <c r="T50" i="9"/>
  <c r="U42" i="9"/>
  <c r="P41" i="10"/>
  <c r="Q41" i="10" s="1"/>
  <c r="N42" i="10"/>
  <c r="L45" i="10"/>
  <c r="O45" i="10" s="1"/>
  <c r="P42" i="9"/>
  <c r="Q42" i="9" s="1"/>
  <c r="N43" i="9"/>
  <c r="L44" i="9"/>
  <c r="O44" i="9" s="1"/>
  <c r="G44" i="8"/>
  <c r="I43" i="8"/>
  <c r="L43" i="8" s="1"/>
  <c r="M41" i="8"/>
  <c r="O41" i="8" s="1"/>
  <c r="K42" i="8"/>
  <c r="L395" i="14" l="1"/>
  <c r="O395" i="14" s="1"/>
  <c r="J396" i="14"/>
  <c r="P393" i="14"/>
  <c r="Q393" i="14" s="1"/>
  <c r="N394" i="14"/>
  <c r="U394" i="14"/>
  <c r="T395" i="14"/>
  <c r="N41" i="13"/>
  <c r="P40" i="13"/>
  <c r="Q40" i="13" s="1"/>
  <c r="T43" i="13"/>
  <c r="U42" i="13"/>
  <c r="J43" i="13"/>
  <c r="L42" i="13"/>
  <c r="O42" i="13" s="1"/>
  <c r="T45" i="10"/>
  <c r="U44" i="10"/>
  <c r="T51" i="9"/>
  <c r="U43" i="9"/>
  <c r="P42" i="10"/>
  <c r="Q42" i="10" s="1"/>
  <c r="N43" i="10"/>
  <c r="L46" i="10"/>
  <c r="O46" i="10" s="1"/>
  <c r="N44" i="9"/>
  <c r="P43" i="9"/>
  <c r="Q43" i="9" s="1"/>
  <c r="L45" i="9"/>
  <c r="O45" i="9" s="1"/>
  <c r="M42" i="8"/>
  <c r="O42" i="8" s="1"/>
  <c r="K43" i="8"/>
  <c r="I44" i="8"/>
  <c r="L44" i="8" s="1"/>
  <c r="G45" i="8"/>
  <c r="L396" i="14" l="1"/>
  <c r="O396" i="14" s="1"/>
  <c r="J397" i="14"/>
  <c r="N395" i="14"/>
  <c r="P394" i="14"/>
  <c r="Q394" i="14" s="1"/>
  <c r="U395" i="14"/>
  <c r="T396" i="14"/>
  <c r="J44" i="13"/>
  <c r="L43" i="13"/>
  <c r="O43" i="13" s="1"/>
  <c r="U43" i="13"/>
  <c r="T44" i="13"/>
  <c r="P41" i="13"/>
  <c r="Q41" i="13" s="1"/>
  <c r="N42" i="13"/>
  <c r="T46" i="10"/>
  <c r="U45" i="10"/>
  <c r="T52" i="9"/>
  <c r="U44" i="9"/>
  <c r="N44" i="10"/>
  <c r="P43" i="10"/>
  <c r="Q43" i="10" s="1"/>
  <c r="L47" i="10"/>
  <c r="O47" i="10" s="1"/>
  <c r="L46" i="9"/>
  <c r="O46" i="9" s="1"/>
  <c r="N45" i="9"/>
  <c r="P44" i="9"/>
  <c r="Q44" i="9" s="1"/>
  <c r="I45" i="8"/>
  <c r="L45" i="8" s="1"/>
  <c r="G46" i="8"/>
  <c r="K44" i="8"/>
  <c r="M43" i="8"/>
  <c r="O43" i="8" s="1"/>
  <c r="J398" i="14" l="1"/>
  <c r="L397" i="14"/>
  <c r="O397" i="14" s="1"/>
  <c r="N396" i="14"/>
  <c r="P395" i="14"/>
  <c r="Q395" i="14" s="1"/>
  <c r="U396" i="14"/>
  <c r="T397" i="14"/>
  <c r="T45" i="13"/>
  <c r="U44" i="13"/>
  <c r="P42" i="13"/>
  <c r="Q42" i="13" s="1"/>
  <c r="N43" i="13"/>
  <c r="L44" i="13"/>
  <c r="O44" i="13" s="1"/>
  <c r="J45" i="13"/>
  <c r="U46" i="10"/>
  <c r="T47" i="10"/>
  <c r="T53" i="9"/>
  <c r="U45" i="9"/>
  <c r="P44" i="10"/>
  <c r="Q44" i="10" s="1"/>
  <c r="N45" i="10"/>
  <c r="L48" i="10"/>
  <c r="O48" i="10" s="1"/>
  <c r="P45" i="9"/>
  <c r="Q45" i="9" s="1"/>
  <c r="N46" i="9"/>
  <c r="L47" i="9"/>
  <c r="O47" i="9" s="1"/>
  <c r="G47" i="8"/>
  <c r="I46" i="8"/>
  <c r="L46" i="8" s="1"/>
  <c r="K45" i="8"/>
  <c r="M44" i="8"/>
  <c r="O44" i="8" s="1"/>
  <c r="L398" i="14" l="1"/>
  <c r="O398" i="14" s="1"/>
  <c r="J399" i="14"/>
  <c r="N397" i="14"/>
  <c r="P396" i="14"/>
  <c r="Q396" i="14" s="1"/>
  <c r="U397" i="14"/>
  <c r="T398" i="14"/>
  <c r="L45" i="13"/>
  <c r="O45" i="13" s="1"/>
  <c r="J46" i="13"/>
  <c r="P43" i="13"/>
  <c r="Q43" i="13" s="1"/>
  <c r="N44" i="13"/>
  <c r="T46" i="13"/>
  <c r="U45" i="13"/>
  <c r="U47" i="10"/>
  <c r="T48" i="10"/>
  <c r="T54" i="9"/>
  <c r="U46" i="9"/>
  <c r="N46" i="10"/>
  <c r="P45" i="10"/>
  <c r="Q45" i="10" s="1"/>
  <c r="L49" i="10"/>
  <c r="O49" i="10" s="1"/>
  <c r="L48" i="9"/>
  <c r="O48" i="9" s="1"/>
  <c r="P46" i="9"/>
  <c r="Q46" i="9" s="1"/>
  <c r="N47" i="9"/>
  <c r="M45" i="8"/>
  <c r="O45" i="8" s="1"/>
  <c r="K46" i="8"/>
  <c r="G48" i="8"/>
  <c r="I47" i="8"/>
  <c r="L47" i="8" s="1"/>
  <c r="J400" i="14" l="1"/>
  <c r="L399" i="14"/>
  <c r="O399" i="14" s="1"/>
  <c r="P397" i="14"/>
  <c r="Q397" i="14" s="1"/>
  <c r="N398" i="14"/>
  <c r="U398" i="14"/>
  <c r="T399" i="14"/>
  <c r="T47" i="13"/>
  <c r="U46" i="13"/>
  <c r="J47" i="13"/>
  <c r="L46" i="13"/>
  <c r="O46" i="13" s="1"/>
  <c r="N45" i="13"/>
  <c r="P44" i="13"/>
  <c r="Q44" i="13" s="1"/>
  <c r="T49" i="10"/>
  <c r="U48" i="10"/>
  <c r="T55" i="9"/>
  <c r="U47" i="9"/>
  <c r="P46" i="10"/>
  <c r="Q46" i="10" s="1"/>
  <c r="N47" i="10"/>
  <c r="L50" i="10"/>
  <c r="O50" i="10" s="1"/>
  <c r="P47" i="9"/>
  <c r="Q47" i="9" s="1"/>
  <c r="N48" i="9"/>
  <c r="L49" i="9"/>
  <c r="O49" i="9" s="1"/>
  <c r="I48" i="8"/>
  <c r="L48" i="8" s="1"/>
  <c r="G49" i="8"/>
  <c r="M46" i="8"/>
  <c r="O46" i="8" s="1"/>
  <c r="K47" i="8"/>
  <c r="J401" i="14" l="1"/>
  <c r="L400" i="14"/>
  <c r="O400" i="14" s="1"/>
  <c r="N399" i="14"/>
  <c r="P398" i="14"/>
  <c r="Q398" i="14" s="1"/>
  <c r="U399" i="14"/>
  <c r="T400" i="14"/>
  <c r="L47" i="13"/>
  <c r="O47" i="13" s="1"/>
  <c r="J48" i="13"/>
  <c r="N46" i="13"/>
  <c r="P45" i="13"/>
  <c r="Q45" i="13" s="1"/>
  <c r="T48" i="13"/>
  <c r="U47" i="13"/>
  <c r="T50" i="10"/>
  <c r="U49" i="10"/>
  <c r="T56" i="9"/>
  <c r="U48" i="9"/>
  <c r="N48" i="10"/>
  <c r="P47" i="10"/>
  <c r="Q47" i="10" s="1"/>
  <c r="L51" i="10"/>
  <c r="O51" i="10" s="1"/>
  <c r="L50" i="9"/>
  <c r="O50" i="9" s="1"/>
  <c r="N49" i="9"/>
  <c r="P48" i="9"/>
  <c r="Q48" i="9" s="1"/>
  <c r="K48" i="8"/>
  <c r="M47" i="8"/>
  <c r="O47" i="8" s="1"/>
  <c r="I49" i="8"/>
  <c r="L49" i="8" s="1"/>
  <c r="G50" i="8"/>
  <c r="J402" i="14" l="1"/>
  <c r="L402" i="14" s="1"/>
  <c r="L401" i="14"/>
  <c r="O401" i="14" s="1"/>
  <c r="P399" i="14"/>
  <c r="Q399" i="14" s="1"/>
  <c r="N400" i="14"/>
  <c r="U400" i="14"/>
  <c r="T401" i="14"/>
  <c r="U48" i="13"/>
  <c r="T49" i="13"/>
  <c r="N47" i="13"/>
  <c r="P46" i="13"/>
  <c r="Q46" i="13" s="1"/>
  <c r="J49" i="13"/>
  <c r="L48" i="13"/>
  <c r="O48" i="13" s="1"/>
  <c r="U50" i="10"/>
  <c r="T51" i="10"/>
  <c r="T57" i="9"/>
  <c r="U49" i="9"/>
  <c r="P48" i="10"/>
  <c r="Q48" i="10" s="1"/>
  <c r="N49" i="10"/>
  <c r="L52" i="10"/>
  <c r="O52" i="10" s="1"/>
  <c r="L51" i="9"/>
  <c r="O51" i="9" s="1"/>
  <c r="P49" i="9"/>
  <c r="Q49" i="9" s="1"/>
  <c r="N50" i="9"/>
  <c r="G51" i="8"/>
  <c r="I50" i="8"/>
  <c r="L50" i="8" s="1"/>
  <c r="K49" i="8"/>
  <c r="M48" i="8"/>
  <c r="O48" i="8" s="1"/>
  <c r="O402" i="14" l="1"/>
  <c r="N401" i="14"/>
  <c r="P400" i="14"/>
  <c r="Q400" i="14" s="1"/>
  <c r="U401" i="14"/>
  <c r="T402" i="14"/>
  <c r="U402" i="14" s="1"/>
  <c r="N48" i="13"/>
  <c r="P47" i="13"/>
  <c r="Q47" i="13" s="1"/>
  <c r="J50" i="13"/>
  <c r="L49" i="13"/>
  <c r="O49" i="13" s="1"/>
  <c r="T50" i="13"/>
  <c r="U49" i="13"/>
  <c r="U51" i="10"/>
  <c r="T52" i="10"/>
  <c r="T58" i="9"/>
  <c r="U50" i="9"/>
  <c r="N50" i="10"/>
  <c r="P49" i="10"/>
  <c r="Q49" i="10" s="1"/>
  <c r="L53" i="10"/>
  <c r="O53" i="10" s="1"/>
  <c r="P50" i="9"/>
  <c r="Q50" i="9" s="1"/>
  <c r="N51" i="9"/>
  <c r="L52" i="9"/>
  <c r="O52" i="9" s="1"/>
  <c r="M49" i="8"/>
  <c r="O49" i="8" s="1"/>
  <c r="K50" i="8"/>
  <c r="G52" i="8"/>
  <c r="I51" i="8"/>
  <c r="L51" i="8" s="1"/>
  <c r="N402" i="14" l="1"/>
  <c r="P402" i="14" s="1"/>
  <c r="Q402" i="14" s="1"/>
  <c r="P401" i="14"/>
  <c r="Q401" i="14" s="1"/>
  <c r="L50" i="13"/>
  <c r="O50" i="13" s="1"/>
  <c r="J51" i="13"/>
  <c r="T51" i="13"/>
  <c r="U50" i="13"/>
  <c r="N49" i="13"/>
  <c r="P48" i="13"/>
  <c r="Q48" i="13" s="1"/>
  <c r="T53" i="10"/>
  <c r="U52" i="10"/>
  <c r="T59" i="9"/>
  <c r="U51" i="9"/>
  <c r="P50" i="10"/>
  <c r="Q50" i="10" s="1"/>
  <c r="N51" i="10"/>
  <c r="L54" i="10"/>
  <c r="O54" i="10" s="1"/>
  <c r="L53" i="9"/>
  <c r="O53" i="9" s="1"/>
  <c r="N52" i="9"/>
  <c r="P51" i="9"/>
  <c r="Q51" i="9" s="1"/>
  <c r="G53" i="8"/>
  <c r="I52" i="8"/>
  <c r="L52" i="8" s="1"/>
  <c r="M50" i="8"/>
  <c r="O50" i="8" s="1"/>
  <c r="K51" i="8"/>
  <c r="N50" i="13" l="1"/>
  <c r="P49" i="13"/>
  <c r="Q49" i="13" s="1"/>
  <c r="U51" i="13"/>
  <c r="T52" i="13"/>
  <c r="J52" i="13"/>
  <c r="L51" i="13"/>
  <c r="O51" i="13" s="1"/>
  <c r="T54" i="10"/>
  <c r="U53" i="10"/>
  <c r="T60" i="9"/>
  <c r="U52" i="9"/>
  <c r="N52" i="10"/>
  <c r="P51" i="10"/>
  <c r="Q51" i="10" s="1"/>
  <c r="L55" i="10"/>
  <c r="O55" i="10" s="1"/>
  <c r="N53" i="9"/>
  <c r="P52" i="9"/>
  <c r="Q52" i="9" s="1"/>
  <c r="L54" i="9"/>
  <c r="O54" i="9" s="1"/>
  <c r="M51" i="8"/>
  <c r="O51" i="8" s="1"/>
  <c r="K52" i="8"/>
  <c r="G54" i="8"/>
  <c r="I53" i="8"/>
  <c r="L53" i="8" s="1"/>
  <c r="T53" i="13" l="1"/>
  <c r="U52" i="13"/>
  <c r="J53" i="13"/>
  <c r="L52" i="13"/>
  <c r="O52" i="13" s="1"/>
  <c r="N51" i="13"/>
  <c r="P50" i="13"/>
  <c r="Q50" i="13" s="1"/>
  <c r="U54" i="10"/>
  <c r="T55" i="10"/>
  <c r="T61" i="9"/>
  <c r="U53" i="9"/>
  <c r="N53" i="10"/>
  <c r="P52" i="10"/>
  <c r="Q52" i="10" s="1"/>
  <c r="L56" i="10"/>
  <c r="O56" i="10" s="1"/>
  <c r="L55" i="9"/>
  <c r="O55" i="9" s="1"/>
  <c r="N54" i="9"/>
  <c r="P53" i="9"/>
  <c r="Q53" i="9" s="1"/>
  <c r="G55" i="8"/>
  <c r="I54" i="8"/>
  <c r="L54" i="8" s="1"/>
  <c r="M52" i="8"/>
  <c r="O52" i="8" s="1"/>
  <c r="K53" i="8"/>
  <c r="N52" i="13" l="1"/>
  <c r="P51" i="13"/>
  <c r="Q51" i="13" s="1"/>
  <c r="L53" i="13"/>
  <c r="O53" i="13" s="1"/>
  <c r="J54" i="13"/>
  <c r="T54" i="13"/>
  <c r="U53" i="13"/>
  <c r="U55" i="10"/>
  <c r="T56" i="10"/>
  <c r="T62" i="9"/>
  <c r="U54" i="9"/>
  <c r="N54" i="10"/>
  <c r="P53" i="10"/>
  <c r="Q53" i="10" s="1"/>
  <c r="L57" i="10"/>
  <c r="O57" i="10" s="1"/>
  <c r="P54" i="9"/>
  <c r="Q54" i="9" s="1"/>
  <c r="N55" i="9"/>
  <c r="L56" i="9"/>
  <c r="O56" i="9" s="1"/>
  <c r="K54" i="8"/>
  <c r="M53" i="8"/>
  <c r="O53" i="8" s="1"/>
  <c r="I55" i="8"/>
  <c r="L55" i="8" s="1"/>
  <c r="G56" i="8"/>
  <c r="U54" i="13" l="1"/>
  <c r="T55" i="13"/>
  <c r="P52" i="13"/>
  <c r="Q52" i="13" s="1"/>
  <c r="N53" i="13"/>
  <c r="L54" i="13"/>
  <c r="O54" i="13" s="1"/>
  <c r="J55" i="13"/>
  <c r="T57" i="10"/>
  <c r="U56" i="10"/>
  <c r="T63" i="9"/>
  <c r="U55" i="9"/>
  <c r="N55" i="10"/>
  <c r="P54" i="10"/>
  <c r="Q54" i="10" s="1"/>
  <c r="L58" i="10"/>
  <c r="O58" i="10" s="1"/>
  <c r="N56" i="9"/>
  <c r="P55" i="9"/>
  <c r="Q55" i="9" s="1"/>
  <c r="L57" i="9"/>
  <c r="O57" i="9" s="1"/>
  <c r="I56" i="8"/>
  <c r="L56" i="8" s="1"/>
  <c r="G57" i="8"/>
  <c r="M54" i="8"/>
  <c r="O54" i="8" s="1"/>
  <c r="K55" i="8"/>
  <c r="J56" i="13" l="1"/>
  <c r="L55" i="13"/>
  <c r="O55" i="13" s="1"/>
  <c r="P53" i="13"/>
  <c r="Q53" i="13" s="1"/>
  <c r="N54" i="13"/>
  <c r="U55" i="13"/>
  <c r="T56" i="13"/>
  <c r="T58" i="10"/>
  <c r="U57" i="10"/>
  <c r="T64" i="9"/>
  <c r="U56" i="9"/>
  <c r="N56" i="10"/>
  <c r="P55" i="10"/>
  <c r="Q55" i="10" s="1"/>
  <c r="L59" i="10"/>
  <c r="O59" i="10" s="1"/>
  <c r="L58" i="9"/>
  <c r="O58" i="9" s="1"/>
  <c r="P56" i="9"/>
  <c r="Q56" i="9" s="1"/>
  <c r="N57" i="9"/>
  <c r="K56" i="8"/>
  <c r="M55" i="8"/>
  <c r="O55" i="8" s="1"/>
  <c r="I57" i="8"/>
  <c r="L57" i="8" s="1"/>
  <c r="G58" i="8"/>
  <c r="U56" i="13" l="1"/>
  <c r="T57" i="13"/>
  <c r="N55" i="13"/>
  <c r="P54" i="13"/>
  <c r="Q54" i="13" s="1"/>
  <c r="J57" i="13"/>
  <c r="L56" i="13"/>
  <c r="O56" i="13" s="1"/>
  <c r="U58" i="10"/>
  <c r="T59" i="10"/>
  <c r="T65" i="9"/>
  <c r="U57" i="9"/>
  <c r="P56" i="10"/>
  <c r="Q56" i="10" s="1"/>
  <c r="N57" i="10"/>
  <c r="L60" i="10"/>
  <c r="O60" i="10" s="1"/>
  <c r="P57" i="9"/>
  <c r="Q57" i="9" s="1"/>
  <c r="N58" i="9"/>
  <c r="L59" i="9"/>
  <c r="O59" i="9" s="1"/>
  <c r="I58" i="8"/>
  <c r="L58" i="8" s="1"/>
  <c r="G59" i="8"/>
  <c r="K57" i="8"/>
  <c r="M56" i="8"/>
  <c r="O56" i="8" s="1"/>
  <c r="J58" i="13" l="1"/>
  <c r="L57" i="13"/>
  <c r="O57" i="13" s="1"/>
  <c r="P55" i="13"/>
  <c r="Q55" i="13" s="1"/>
  <c r="N56" i="13"/>
  <c r="U57" i="13"/>
  <c r="T58" i="13"/>
  <c r="T60" i="10"/>
  <c r="U59" i="10"/>
  <c r="T66" i="9"/>
  <c r="U58" i="9"/>
  <c r="N58" i="10"/>
  <c r="P57" i="10"/>
  <c r="Q57" i="10" s="1"/>
  <c r="L61" i="10"/>
  <c r="O61" i="10" s="1"/>
  <c r="N59" i="9"/>
  <c r="P58" i="9"/>
  <c r="Q58" i="9" s="1"/>
  <c r="L60" i="9"/>
  <c r="O60" i="9" s="1"/>
  <c r="M57" i="8"/>
  <c r="O57" i="8" s="1"/>
  <c r="K58" i="8"/>
  <c r="G60" i="8"/>
  <c r="I59" i="8"/>
  <c r="L59" i="8" s="1"/>
  <c r="N57" i="13" l="1"/>
  <c r="P56" i="13"/>
  <c r="Q56" i="13" s="1"/>
  <c r="U58" i="13"/>
  <c r="T59" i="13"/>
  <c r="L58" i="13"/>
  <c r="O58" i="13" s="1"/>
  <c r="J59" i="13"/>
  <c r="T61" i="10"/>
  <c r="U60" i="10"/>
  <c r="T67" i="9"/>
  <c r="U59" i="9"/>
  <c r="P58" i="10"/>
  <c r="Q58" i="10" s="1"/>
  <c r="N59" i="10"/>
  <c r="L62" i="10"/>
  <c r="O62" i="10" s="1"/>
  <c r="L61" i="9"/>
  <c r="O61" i="9" s="1"/>
  <c r="P59" i="9"/>
  <c r="Q59" i="9" s="1"/>
  <c r="N60" i="9"/>
  <c r="I60" i="8"/>
  <c r="L60" i="8" s="1"/>
  <c r="G61" i="8"/>
  <c r="M58" i="8"/>
  <c r="O58" i="8" s="1"/>
  <c r="K59" i="8"/>
  <c r="J60" i="13" l="1"/>
  <c r="L59" i="13"/>
  <c r="O59" i="13" s="1"/>
  <c r="U59" i="13"/>
  <c r="T60" i="13"/>
  <c r="N58" i="13"/>
  <c r="P57" i="13"/>
  <c r="Q57" i="13" s="1"/>
  <c r="U61" i="10"/>
  <c r="T62" i="10"/>
  <c r="T68" i="9"/>
  <c r="U60" i="9"/>
  <c r="N60" i="10"/>
  <c r="P59" i="10"/>
  <c r="Q59" i="10" s="1"/>
  <c r="L63" i="10"/>
  <c r="O63" i="10" s="1"/>
  <c r="L62" i="9"/>
  <c r="O62" i="9" s="1"/>
  <c r="P60" i="9"/>
  <c r="Q60" i="9" s="1"/>
  <c r="N61" i="9"/>
  <c r="I61" i="8"/>
  <c r="L61" i="8" s="1"/>
  <c r="G62" i="8"/>
  <c r="K60" i="8"/>
  <c r="M59" i="8"/>
  <c r="O59" i="8" s="1"/>
  <c r="N59" i="13" l="1"/>
  <c r="P58" i="13"/>
  <c r="Q58" i="13" s="1"/>
  <c r="U60" i="13"/>
  <c r="T61" i="13"/>
  <c r="L60" i="13"/>
  <c r="O60" i="13" s="1"/>
  <c r="J61" i="13"/>
  <c r="U62" i="10"/>
  <c r="T63" i="10"/>
  <c r="T69" i="9"/>
  <c r="U61" i="9"/>
  <c r="P60" i="10"/>
  <c r="Q60" i="10" s="1"/>
  <c r="N61" i="10"/>
  <c r="L64" i="10"/>
  <c r="O64" i="10" s="1"/>
  <c r="L63" i="9"/>
  <c r="O63" i="9" s="1"/>
  <c r="P61" i="9"/>
  <c r="Q61" i="9" s="1"/>
  <c r="N62" i="9"/>
  <c r="G63" i="8"/>
  <c r="I62" i="8"/>
  <c r="L62" i="8" s="1"/>
  <c r="K61" i="8"/>
  <c r="M60" i="8"/>
  <c r="O60" i="8" s="1"/>
  <c r="J62" i="13" l="1"/>
  <c r="L61" i="13"/>
  <c r="O61" i="13" s="1"/>
  <c r="U61" i="13"/>
  <c r="T62" i="13"/>
  <c r="N60" i="13"/>
  <c r="P59" i="13"/>
  <c r="Q59" i="13" s="1"/>
  <c r="U63" i="10"/>
  <c r="T64" i="10"/>
  <c r="T70" i="9"/>
  <c r="U62" i="9"/>
  <c r="N62" i="10"/>
  <c r="P61" i="10"/>
  <c r="Q61" i="10" s="1"/>
  <c r="L65" i="10"/>
  <c r="O65" i="10" s="1"/>
  <c r="N63" i="9"/>
  <c r="P62" i="9"/>
  <c r="Q62" i="9" s="1"/>
  <c r="L64" i="9"/>
  <c r="O64" i="9" s="1"/>
  <c r="M61" i="8"/>
  <c r="O61" i="8" s="1"/>
  <c r="K62" i="8"/>
  <c r="I63" i="8"/>
  <c r="L63" i="8" s="1"/>
  <c r="G64" i="8"/>
  <c r="N61" i="13" l="1"/>
  <c r="P60" i="13"/>
  <c r="Q60" i="13" s="1"/>
  <c r="U62" i="13"/>
  <c r="T63" i="13"/>
  <c r="J63" i="13"/>
  <c r="L62" i="13"/>
  <c r="O62" i="13" s="1"/>
  <c r="T65" i="10"/>
  <c r="U64" i="10"/>
  <c r="T71" i="9"/>
  <c r="U63" i="9"/>
  <c r="P62" i="10"/>
  <c r="Q62" i="10" s="1"/>
  <c r="N63" i="10"/>
  <c r="L66" i="10"/>
  <c r="O66" i="10" s="1"/>
  <c r="L65" i="9"/>
  <c r="O65" i="9" s="1"/>
  <c r="N64" i="9"/>
  <c r="P63" i="9"/>
  <c r="Q63" i="9" s="1"/>
  <c r="I64" i="8"/>
  <c r="L64" i="8" s="1"/>
  <c r="G65" i="8"/>
  <c r="K63" i="8"/>
  <c r="M62" i="8"/>
  <c r="O62" i="8" s="1"/>
  <c r="J64" i="13" l="1"/>
  <c r="L63" i="13"/>
  <c r="O63" i="13" s="1"/>
  <c r="U63" i="13"/>
  <c r="T64" i="13"/>
  <c r="N62" i="13"/>
  <c r="P61" i="13"/>
  <c r="Q61" i="13" s="1"/>
  <c r="T66" i="10"/>
  <c r="U65" i="10"/>
  <c r="T72" i="9"/>
  <c r="U64" i="9"/>
  <c r="N64" i="10"/>
  <c r="P63" i="10"/>
  <c r="Q63" i="10" s="1"/>
  <c r="L67" i="10"/>
  <c r="O67" i="10" s="1"/>
  <c r="P64" i="9"/>
  <c r="Q64" i="9" s="1"/>
  <c r="N65" i="9"/>
  <c r="L66" i="9"/>
  <c r="O66" i="9" s="1"/>
  <c r="K64" i="8"/>
  <c r="M63" i="8"/>
  <c r="O63" i="8" s="1"/>
  <c r="G66" i="8"/>
  <c r="I65" i="8"/>
  <c r="L65" i="8" s="1"/>
  <c r="N63" i="13" l="1"/>
  <c r="P62" i="13"/>
  <c r="Q62" i="13" s="1"/>
  <c r="U64" i="13"/>
  <c r="T65" i="13"/>
  <c r="L64" i="13"/>
  <c r="O64" i="13" s="1"/>
  <c r="J65" i="13"/>
  <c r="U66" i="10"/>
  <c r="T67" i="10"/>
  <c r="T73" i="9"/>
  <c r="U65" i="9"/>
  <c r="N65" i="10"/>
  <c r="P64" i="10"/>
  <c r="Q64" i="10" s="1"/>
  <c r="L68" i="10"/>
  <c r="O68" i="10" s="1"/>
  <c r="L67" i="9"/>
  <c r="O67" i="9" s="1"/>
  <c r="N66" i="9"/>
  <c r="P65" i="9"/>
  <c r="Q65" i="9" s="1"/>
  <c r="I66" i="8"/>
  <c r="L66" i="8" s="1"/>
  <c r="G67" i="8"/>
  <c r="K65" i="8"/>
  <c r="M64" i="8"/>
  <c r="O64" i="8" s="1"/>
  <c r="L65" i="13" l="1"/>
  <c r="O65" i="13" s="1"/>
  <c r="J66" i="13"/>
  <c r="U65" i="13"/>
  <c r="T66" i="13"/>
  <c r="N64" i="13"/>
  <c r="P63" i="13"/>
  <c r="Q63" i="13" s="1"/>
  <c r="U67" i="10"/>
  <c r="T68" i="10"/>
  <c r="T74" i="9"/>
  <c r="U66" i="9"/>
  <c r="N66" i="10"/>
  <c r="P65" i="10"/>
  <c r="Q65" i="10" s="1"/>
  <c r="L69" i="10"/>
  <c r="O69" i="10" s="1"/>
  <c r="P66" i="9"/>
  <c r="Q66" i="9" s="1"/>
  <c r="N67" i="9"/>
  <c r="L68" i="9"/>
  <c r="O68" i="9" s="1"/>
  <c r="I67" i="8"/>
  <c r="L67" i="8" s="1"/>
  <c r="G68" i="8"/>
  <c r="M65" i="8"/>
  <c r="O65" i="8" s="1"/>
  <c r="K66" i="8"/>
  <c r="U66" i="13" l="1"/>
  <c r="T67" i="13"/>
  <c r="P64" i="13"/>
  <c r="Q64" i="13" s="1"/>
  <c r="N65" i="13"/>
  <c r="L66" i="13"/>
  <c r="O66" i="13" s="1"/>
  <c r="J67" i="13"/>
  <c r="T69" i="10"/>
  <c r="U68" i="10"/>
  <c r="T75" i="9"/>
  <c r="U67" i="9"/>
  <c r="P66" i="10"/>
  <c r="Q66" i="10" s="1"/>
  <c r="N67" i="10"/>
  <c r="L70" i="10"/>
  <c r="O70" i="10" s="1"/>
  <c r="L69" i="9"/>
  <c r="O69" i="9" s="1"/>
  <c r="N68" i="9"/>
  <c r="P67" i="9"/>
  <c r="Q67" i="9" s="1"/>
  <c r="M66" i="8"/>
  <c r="O66" i="8" s="1"/>
  <c r="K67" i="8"/>
  <c r="G69" i="8"/>
  <c r="I68" i="8"/>
  <c r="L68" i="8" s="1"/>
  <c r="J68" i="13" l="1"/>
  <c r="L67" i="13"/>
  <c r="O67" i="13" s="1"/>
  <c r="P65" i="13"/>
  <c r="Q65" i="13" s="1"/>
  <c r="N66" i="13"/>
  <c r="U67" i="13"/>
  <c r="T68" i="13"/>
  <c r="U69" i="10"/>
  <c r="T70" i="10"/>
  <c r="T76" i="9"/>
  <c r="U68" i="9"/>
  <c r="N68" i="10"/>
  <c r="P67" i="10"/>
  <c r="Q67" i="10" s="1"/>
  <c r="L71" i="10"/>
  <c r="O71" i="10" s="1"/>
  <c r="N69" i="9"/>
  <c r="P68" i="9"/>
  <c r="Q68" i="9" s="1"/>
  <c r="L70" i="9"/>
  <c r="O70" i="9" s="1"/>
  <c r="I69" i="8"/>
  <c r="L69" i="8" s="1"/>
  <c r="G70" i="8"/>
  <c r="K68" i="8"/>
  <c r="M67" i="8"/>
  <c r="O67" i="8" s="1"/>
  <c r="U68" i="13" l="1"/>
  <c r="T69" i="13"/>
  <c r="N67" i="13"/>
  <c r="P66" i="13"/>
  <c r="Q66" i="13" s="1"/>
  <c r="L68" i="13"/>
  <c r="O68" i="13" s="1"/>
  <c r="J69" i="13"/>
  <c r="U70" i="10"/>
  <c r="T71" i="10"/>
  <c r="T77" i="9"/>
  <c r="U69" i="9"/>
  <c r="P68" i="10"/>
  <c r="Q68" i="10" s="1"/>
  <c r="N69" i="10"/>
  <c r="L72" i="10"/>
  <c r="O72" i="10" s="1"/>
  <c r="L71" i="9"/>
  <c r="O71" i="9" s="1"/>
  <c r="P69" i="9"/>
  <c r="Q69" i="9" s="1"/>
  <c r="N70" i="9"/>
  <c r="G71" i="8"/>
  <c r="I70" i="8"/>
  <c r="L70" i="8" s="1"/>
  <c r="M68" i="8"/>
  <c r="O68" i="8" s="1"/>
  <c r="K69" i="8"/>
  <c r="J70" i="13" l="1"/>
  <c r="L69" i="13"/>
  <c r="O69" i="13" s="1"/>
  <c r="P67" i="13"/>
  <c r="Q67" i="13" s="1"/>
  <c r="N68" i="13"/>
  <c r="U69" i="13"/>
  <c r="T70" i="13"/>
  <c r="U71" i="10"/>
  <c r="T72" i="10"/>
  <c r="T78" i="9"/>
  <c r="U70" i="9"/>
  <c r="P69" i="10"/>
  <c r="Q69" i="10" s="1"/>
  <c r="N70" i="10"/>
  <c r="L73" i="10"/>
  <c r="O73" i="10" s="1"/>
  <c r="N71" i="9"/>
  <c r="P70" i="9"/>
  <c r="Q70" i="9" s="1"/>
  <c r="L72" i="9"/>
  <c r="O72" i="9" s="1"/>
  <c r="M69" i="8"/>
  <c r="O69" i="8" s="1"/>
  <c r="K70" i="8"/>
  <c r="I71" i="8"/>
  <c r="L71" i="8" s="1"/>
  <c r="G72" i="8"/>
  <c r="U70" i="13" l="1"/>
  <c r="T71" i="13"/>
  <c r="N69" i="13"/>
  <c r="P68" i="13"/>
  <c r="Q68" i="13" s="1"/>
  <c r="J71" i="13"/>
  <c r="L70" i="13"/>
  <c r="O70" i="13" s="1"/>
  <c r="T73" i="10"/>
  <c r="U72" i="10"/>
  <c r="T79" i="9"/>
  <c r="U71" i="9"/>
  <c r="N71" i="10"/>
  <c r="P70" i="10"/>
  <c r="Q70" i="10" s="1"/>
  <c r="L74" i="10"/>
  <c r="O74" i="10" s="1"/>
  <c r="L73" i="9"/>
  <c r="O73" i="9" s="1"/>
  <c r="P71" i="9"/>
  <c r="Q71" i="9" s="1"/>
  <c r="N72" i="9"/>
  <c r="G73" i="8"/>
  <c r="I72" i="8"/>
  <c r="L72" i="8" s="1"/>
  <c r="M70" i="8"/>
  <c r="O70" i="8" s="1"/>
  <c r="K71" i="8"/>
  <c r="J72" i="13" l="1"/>
  <c r="L71" i="13"/>
  <c r="O71" i="13" s="1"/>
  <c r="P69" i="13"/>
  <c r="Q69" i="13" s="1"/>
  <c r="N70" i="13"/>
  <c r="T72" i="13"/>
  <c r="U71" i="13"/>
  <c r="T74" i="10"/>
  <c r="U73" i="10"/>
  <c r="T80" i="9"/>
  <c r="U72" i="9"/>
  <c r="N72" i="10"/>
  <c r="P71" i="10"/>
  <c r="Q71" i="10" s="1"/>
  <c r="L75" i="10"/>
  <c r="O75" i="10" s="1"/>
  <c r="P72" i="9"/>
  <c r="Q72" i="9" s="1"/>
  <c r="N73" i="9"/>
  <c r="L74" i="9"/>
  <c r="O74" i="9" s="1"/>
  <c r="K72" i="8"/>
  <c r="M71" i="8"/>
  <c r="O71" i="8" s="1"/>
  <c r="I73" i="8"/>
  <c r="L73" i="8" s="1"/>
  <c r="G74" i="8"/>
  <c r="U72" i="13" l="1"/>
  <c r="T73" i="13"/>
  <c r="P70" i="13"/>
  <c r="Q70" i="13" s="1"/>
  <c r="N71" i="13"/>
  <c r="L72" i="13"/>
  <c r="O72" i="13" s="1"/>
  <c r="J73" i="13"/>
  <c r="U74" i="10"/>
  <c r="T75" i="10"/>
  <c r="T81" i="9"/>
  <c r="U73" i="9"/>
  <c r="P72" i="10"/>
  <c r="Q72" i="10" s="1"/>
  <c r="N73" i="10"/>
  <c r="L76" i="10"/>
  <c r="O76" i="10" s="1"/>
  <c r="L75" i="9"/>
  <c r="O75" i="9" s="1"/>
  <c r="N74" i="9"/>
  <c r="P73" i="9"/>
  <c r="Q73" i="9" s="1"/>
  <c r="G75" i="8"/>
  <c r="I74" i="8"/>
  <c r="L74" i="8" s="1"/>
  <c r="M72" i="8"/>
  <c r="O72" i="8" s="1"/>
  <c r="K73" i="8"/>
  <c r="L73" i="13" l="1"/>
  <c r="O73" i="13" s="1"/>
  <c r="J74" i="13"/>
  <c r="P71" i="13"/>
  <c r="Q71" i="13" s="1"/>
  <c r="N72" i="13"/>
  <c r="U73" i="13"/>
  <c r="T74" i="13"/>
  <c r="U75" i="10"/>
  <c r="T76" i="10"/>
  <c r="T82" i="9"/>
  <c r="U74" i="9"/>
  <c r="N74" i="10"/>
  <c r="P73" i="10"/>
  <c r="Q73" i="10" s="1"/>
  <c r="L77" i="10"/>
  <c r="O77" i="10" s="1"/>
  <c r="P74" i="9"/>
  <c r="Q74" i="9" s="1"/>
  <c r="N75" i="9"/>
  <c r="L76" i="9"/>
  <c r="O76" i="9" s="1"/>
  <c r="K74" i="8"/>
  <c r="M73" i="8"/>
  <c r="O73" i="8" s="1"/>
  <c r="I75" i="8"/>
  <c r="L75" i="8" s="1"/>
  <c r="G76" i="8"/>
  <c r="U74" i="13" l="1"/>
  <c r="T75" i="13"/>
  <c r="N73" i="13"/>
  <c r="P72" i="13"/>
  <c r="Q72" i="13" s="1"/>
  <c r="L74" i="13"/>
  <c r="O74" i="13" s="1"/>
  <c r="J75" i="13"/>
  <c r="T77" i="10"/>
  <c r="U76" i="10"/>
  <c r="T83" i="9"/>
  <c r="U75" i="9"/>
  <c r="P74" i="10"/>
  <c r="Q74" i="10" s="1"/>
  <c r="N75" i="10"/>
  <c r="L78" i="10"/>
  <c r="O78" i="10" s="1"/>
  <c r="L77" i="9"/>
  <c r="O77" i="9" s="1"/>
  <c r="P75" i="9"/>
  <c r="Q75" i="9" s="1"/>
  <c r="N76" i="9"/>
  <c r="G77" i="8"/>
  <c r="I76" i="8"/>
  <c r="L76" i="8" s="1"/>
  <c r="K75" i="8"/>
  <c r="M74" i="8"/>
  <c r="O74" i="8" s="1"/>
  <c r="J76" i="13" l="1"/>
  <c r="L75" i="13"/>
  <c r="O75" i="13" s="1"/>
  <c r="N74" i="13"/>
  <c r="P73" i="13"/>
  <c r="Q73" i="13" s="1"/>
  <c r="U75" i="13"/>
  <c r="T76" i="13"/>
  <c r="U77" i="10"/>
  <c r="T78" i="10"/>
  <c r="T84" i="9"/>
  <c r="U76" i="9"/>
  <c r="N76" i="10"/>
  <c r="P75" i="10"/>
  <c r="Q75" i="10" s="1"/>
  <c r="L79" i="10"/>
  <c r="O79" i="10" s="1"/>
  <c r="N77" i="9"/>
  <c r="P76" i="9"/>
  <c r="Q76" i="9" s="1"/>
  <c r="L78" i="9"/>
  <c r="O78" i="9" s="1"/>
  <c r="M75" i="8"/>
  <c r="O75" i="8" s="1"/>
  <c r="K76" i="8"/>
  <c r="G78" i="8"/>
  <c r="I77" i="8"/>
  <c r="L77" i="8" s="1"/>
  <c r="P74" i="13" l="1"/>
  <c r="Q74" i="13" s="1"/>
  <c r="N75" i="13"/>
  <c r="T77" i="13"/>
  <c r="U76" i="13"/>
  <c r="J77" i="13"/>
  <c r="L76" i="13"/>
  <c r="O76" i="13" s="1"/>
  <c r="U78" i="10"/>
  <c r="T79" i="10"/>
  <c r="T85" i="9"/>
  <c r="U77" i="9"/>
  <c r="N77" i="10"/>
  <c r="P76" i="10"/>
  <c r="Q76" i="10" s="1"/>
  <c r="L80" i="10"/>
  <c r="O80" i="10" s="1"/>
  <c r="L79" i="9"/>
  <c r="O79" i="9" s="1"/>
  <c r="P77" i="9"/>
  <c r="Q77" i="9" s="1"/>
  <c r="N78" i="9"/>
  <c r="I78" i="8"/>
  <c r="L78" i="8" s="1"/>
  <c r="G79" i="8"/>
  <c r="K77" i="8"/>
  <c r="M76" i="8"/>
  <c r="O76" i="8" s="1"/>
  <c r="U77" i="13" l="1"/>
  <c r="T78" i="13"/>
  <c r="J78" i="13"/>
  <c r="L77" i="13"/>
  <c r="O77" i="13" s="1"/>
  <c r="N76" i="13"/>
  <c r="P75" i="13"/>
  <c r="Q75" i="13" s="1"/>
  <c r="U79" i="10"/>
  <c r="T80" i="10"/>
  <c r="T86" i="9"/>
  <c r="U78" i="9"/>
  <c r="N78" i="10"/>
  <c r="P77" i="10"/>
  <c r="Q77" i="10" s="1"/>
  <c r="L81" i="10"/>
  <c r="O81" i="10" s="1"/>
  <c r="N79" i="9"/>
  <c r="P78" i="9"/>
  <c r="Q78" i="9" s="1"/>
  <c r="L80" i="9"/>
  <c r="O80" i="9" s="1"/>
  <c r="M77" i="8"/>
  <c r="O77" i="8" s="1"/>
  <c r="K78" i="8"/>
  <c r="G80" i="8"/>
  <c r="I79" i="8"/>
  <c r="L79" i="8" s="1"/>
  <c r="N77" i="13" l="1"/>
  <c r="P76" i="13"/>
  <c r="Q76" i="13" s="1"/>
  <c r="J79" i="13"/>
  <c r="L78" i="13"/>
  <c r="O78" i="13" s="1"/>
  <c r="T79" i="13"/>
  <c r="U78" i="13"/>
  <c r="T81" i="10"/>
  <c r="U80" i="10"/>
  <c r="T87" i="9"/>
  <c r="U79" i="9"/>
  <c r="N79" i="10"/>
  <c r="P78" i="10"/>
  <c r="Q78" i="10" s="1"/>
  <c r="L82" i="10"/>
  <c r="O82" i="10" s="1"/>
  <c r="L81" i="9"/>
  <c r="O81" i="9" s="1"/>
  <c r="N80" i="9"/>
  <c r="P79" i="9"/>
  <c r="Q79" i="9" s="1"/>
  <c r="G81" i="8"/>
  <c r="I80" i="8"/>
  <c r="L80" i="8" s="1"/>
  <c r="K79" i="8"/>
  <c r="M78" i="8"/>
  <c r="O78" i="8" s="1"/>
  <c r="J80" i="13" l="1"/>
  <c r="L79" i="13"/>
  <c r="O79" i="13" s="1"/>
  <c r="U79" i="13"/>
  <c r="T80" i="13"/>
  <c r="N78" i="13"/>
  <c r="P77" i="13"/>
  <c r="Q77" i="13" s="1"/>
  <c r="T82" i="10"/>
  <c r="U81" i="10"/>
  <c r="T88" i="9"/>
  <c r="U80" i="9"/>
  <c r="N80" i="10"/>
  <c r="P79" i="10"/>
  <c r="Q79" i="10" s="1"/>
  <c r="L83" i="10"/>
  <c r="O83" i="10" s="1"/>
  <c r="N81" i="9"/>
  <c r="P80" i="9"/>
  <c r="Q80" i="9" s="1"/>
  <c r="L82" i="9"/>
  <c r="O82" i="9" s="1"/>
  <c r="K80" i="8"/>
  <c r="M79" i="8"/>
  <c r="O79" i="8" s="1"/>
  <c r="I81" i="8"/>
  <c r="L81" i="8" s="1"/>
  <c r="G82" i="8"/>
  <c r="N79" i="13" l="1"/>
  <c r="P78" i="13"/>
  <c r="Q78" i="13" s="1"/>
  <c r="U80" i="13"/>
  <c r="T81" i="13"/>
  <c r="J81" i="13"/>
  <c r="L80" i="13"/>
  <c r="O80" i="13" s="1"/>
  <c r="U82" i="10"/>
  <c r="T83" i="10"/>
  <c r="T89" i="9"/>
  <c r="U81" i="9"/>
  <c r="N81" i="10"/>
  <c r="P80" i="10"/>
  <c r="Q80" i="10" s="1"/>
  <c r="L84" i="10"/>
  <c r="O84" i="10" s="1"/>
  <c r="L83" i="9"/>
  <c r="O83" i="9" s="1"/>
  <c r="N82" i="9"/>
  <c r="P81" i="9"/>
  <c r="Q81" i="9" s="1"/>
  <c r="G83" i="8"/>
  <c r="I82" i="8"/>
  <c r="L82" i="8" s="1"/>
  <c r="K81" i="8"/>
  <c r="M80" i="8"/>
  <c r="O80" i="8" s="1"/>
  <c r="L81" i="13" l="1"/>
  <c r="O81" i="13" s="1"/>
  <c r="J82" i="13"/>
  <c r="U81" i="13"/>
  <c r="T82" i="13"/>
  <c r="N80" i="13"/>
  <c r="P79" i="13"/>
  <c r="Q79" i="13" s="1"/>
  <c r="T84" i="10"/>
  <c r="U83" i="10"/>
  <c r="T90" i="9"/>
  <c r="U82" i="9"/>
  <c r="N82" i="10"/>
  <c r="P81" i="10"/>
  <c r="Q81" i="10" s="1"/>
  <c r="L85" i="10"/>
  <c r="O85" i="10" s="1"/>
  <c r="N83" i="9"/>
  <c r="P82" i="9"/>
  <c r="Q82" i="9" s="1"/>
  <c r="L84" i="9"/>
  <c r="O84" i="9" s="1"/>
  <c r="K82" i="8"/>
  <c r="M81" i="8"/>
  <c r="O81" i="8" s="1"/>
  <c r="I83" i="8"/>
  <c r="L83" i="8" s="1"/>
  <c r="G84" i="8"/>
  <c r="U82" i="13" l="1"/>
  <c r="T83" i="13"/>
  <c r="P80" i="13"/>
  <c r="Q80" i="13" s="1"/>
  <c r="N81" i="13"/>
  <c r="J83" i="13"/>
  <c r="L82" i="13"/>
  <c r="O82" i="13" s="1"/>
  <c r="T85" i="10"/>
  <c r="U84" i="10"/>
  <c r="T91" i="9"/>
  <c r="U83" i="9"/>
  <c r="P82" i="10"/>
  <c r="Q82" i="10" s="1"/>
  <c r="N83" i="10"/>
  <c r="L86" i="10"/>
  <c r="O86" i="10" s="1"/>
  <c r="L85" i="9"/>
  <c r="O85" i="9" s="1"/>
  <c r="N84" i="9"/>
  <c r="P83" i="9"/>
  <c r="Q83" i="9" s="1"/>
  <c r="I84" i="8"/>
  <c r="L84" i="8" s="1"/>
  <c r="G85" i="8"/>
  <c r="K83" i="8"/>
  <c r="M82" i="8"/>
  <c r="O82" i="8" s="1"/>
  <c r="J84" i="13" l="1"/>
  <c r="L83" i="13"/>
  <c r="O83" i="13" s="1"/>
  <c r="P81" i="13"/>
  <c r="Q81" i="13" s="1"/>
  <c r="N82" i="13"/>
  <c r="U83" i="13"/>
  <c r="T84" i="13"/>
  <c r="T86" i="10"/>
  <c r="U85" i="10"/>
  <c r="T92" i="9"/>
  <c r="U84" i="9"/>
  <c r="N84" i="10"/>
  <c r="P83" i="10"/>
  <c r="Q83" i="10" s="1"/>
  <c r="L87" i="10"/>
  <c r="O87" i="10" s="1"/>
  <c r="P84" i="9"/>
  <c r="Q84" i="9" s="1"/>
  <c r="N85" i="9"/>
  <c r="L86" i="9"/>
  <c r="O86" i="9" s="1"/>
  <c r="I85" i="8"/>
  <c r="L85" i="8" s="1"/>
  <c r="G86" i="8"/>
  <c r="K84" i="8"/>
  <c r="M83" i="8"/>
  <c r="O83" i="8" s="1"/>
  <c r="U84" i="13" l="1"/>
  <c r="T85" i="13"/>
  <c r="P82" i="13"/>
  <c r="Q82" i="13" s="1"/>
  <c r="N83" i="13"/>
  <c r="L84" i="13"/>
  <c r="O84" i="13" s="1"/>
  <c r="J85" i="13"/>
  <c r="U86" i="10"/>
  <c r="T87" i="10"/>
  <c r="T93" i="9"/>
  <c r="U85" i="9"/>
  <c r="P84" i="10"/>
  <c r="Q84" i="10" s="1"/>
  <c r="N85" i="10"/>
  <c r="L88" i="10"/>
  <c r="O88" i="10" s="1"/>
  <c r="L87" i="9"/>
  <c r="O87" i="9" s="1"/>
  <c r="N86" i="9"/>
  <c r="P85" i="9"/>
  <c r="Q85" i="9" s="1"/>
  <c r="K85" i="8"/>
  <c r="M84" i="8"/>
  <c r="O84" i="8" s="1"/>
  <c r="G87" i="8"/>
  <c r="I86" i="8"/>
  <c r="L86" i="8" s="1"/>
  <c r="L85" i="13" l="1"/>
  <c r="O85" i="13" s="1"/>
  <c r="J86" i="13"/>
  <c r="P83" i="13"/>
  <c r="Q83" i="13" s="1"/>
  <c r="N84" i="13"/>
  <c r="U85" i="13"/>
  <c r="T86" i="13"/>
  <c r="U87" i="10"/>
  <c r="T88" i="10"/>
  <c r="T94" i="9"/>
  <c r="U86" i="9"/>
  <c r="N86" i="10"/>
  <c r="P85" i="10"/>
  <c r="Q85" i="10" s="1"/>
  <c r="L89" i="10"/>
  <c r="O89" i="10" s="1"/>
  <c r="P86" i="9"/>
  <c r="Q86" i="9" s="1"/>
  <c r="N87" i="9"/>
  <c r="L88" i="9"/>
  <c r="O88" i="9" s="1"/>
  <c r="G88" i="8"/>
  <c r="I87" i="8"/>
  <c r="L87" i="8" s="1"/>
  <c r="K86" i="8"/>
  <c r="M85" i="8"/>
  <c r="O85" i="8" s="1"/>
  <c r="U86" i="13" l="1"/>
  <c r="T87" i="13"/>
  <c r="P84" i="13"/>
  <c r="Q84" i="13" s="1"/>
  <c r="N85" i="13"/>
  <c r="L86" i="13"/>
  <c r="O86" i="13" s="1"/>
  <c r="J87" i="13"/>
  <c r="T89" i="10"/>
  <c r="U88" i="10"/>
  <c r="T95" i="9"/>
  <c r="U87" i="9"/>
  <c r="P86" i="10"/>
  <c r="Q86" i="10" s="1"/>
  <c r="N87" i="10"/>
  <c r="L90" i="10"/>
  <c r="O90" i="10" s="1"/>
  <c r="N88" i="9"/>
  <c r="P87" i="9"/>
  <c r="Q87" i="9" s="1"/>
  <c r="L89" i="9"/>
  <c r="O89" i="9" s="1"/>
  <c r="M86" i="8"/>
  <c r="O86" i="8" s="1"/>
  <c r="K87" i="8"/>
  <c r="G89" i="8"/>
  <c r="I88" i="8"/>
  <c r="L88" i="8" s="1"/>
  <c r="J88" i="13" l="1"/>
  <c r="L87" i="13"/>
  <c r="O87" i="13" s="1"/>
  <c r="N86" i="13"/>
  <c r="P85" i="13"/>
  <c r="Q85" i="13" s="1"/>
  <c r="U87" i="13"/>
  <c r="T88" i="13"/>
  <c r="T90" i="10"/>
  <c r="U89" i="10"/>
  <c r="T96" i="9"/>
  <c r="U88" i="9"/>
  <c r="N88" i="10"/>
  <c r="P87" i="10"/>
  <c r="Q87" i="10" s="1"/>
  <c r="L91" i="10"/>
  <c r="O91" i="10" s="1"/>
  <c r="L90" i="9"/>
  <c r="O90" i="9" s="1"/>
  <c r="P88" i="9"/>
  <c r="Q88" i="9" s="1"/>
  <c r="N89" i="9"/>
  <c r="I89" i="8"/>
  <c r="L89" i="8" s="1"/>
  <c r="G90" i="8"/>
  <c r="M87" i="8"/>
  <c r="O87" i="8" s="1"/>
  <c r="K88" i="8"/>
  <c r="U88" i="13" l="1"/>
  <c r="T89" i="13"/>
  <c r="N87" i="13"/>
  <c r="P86" i="13"/>
  <c r="Q86" i="13" s="1"/>
  <c r="L88" i="13"/>
  <c r="O88" i="13" s="1"/>
  <c r="J89" i="13"/>
  <c r="U90" i="10"/>
  <c r="T91" i="10"/>
  <c r="T97" i="9"/>
  <c r="U89" i="9"/>
  <c r="P88" i="10"/>
  <c r="Q88" i="10" s="1"/>
  <c r="N89" i="10"/>
  <c r="L92" i="10"/>
  <c r="O92" i="10" s="1"/>
  <c r="P89" i="9"/>
  <c r="Q89" i="9" s="1"/>
  <c r="N90" i="9"/>
  <c r="L91" i="9"/>
  <c r="O91" i="9" s="1"/>
  <c r="K89" i="8"/>
  <c r="M88" i="8"/>
  <c r="O88" i="8" s="1"/>
  <c r="G91" i="8"/>
  <c r="I90" i="8"/>
  <c r="L90" i="8" s="1"/>
  <c r="L89" i="13" l="1"/>
  <c r="O89" i="13" s="1"/>
  <c r="J90" i="13"/>
  <c r="N88" i="13"/>
  <c r="P87" i="13"/>
  <c r="Q87" i="13" s="1"/>
  <c r="U89" i="13"/>
  <c r="T90" i="13"/>
  <c r="U91" i="10"/>
  <c r="T92" i="10"/>
  <c r="T98" i="9"/>
  <c r="U90" i="9"/>
  <c r="N90" i="10"/>
  <c r="P89" i="10"/>
  <c r="Q89" i="10" s="1"/>
  <c r="L93" i="10"/>
  <c r="O93" i="10" s="1"/>
  <c r="L92" i="9"/>
  <c r="O92" i="9" s="1"/>
  <c r="P90" i="9"/>
  <c r="Q90" i="9" s="1"/>
  <c r="N91" i="9"/>
  <c r="I91" i="8"/>
  <c r="L91" i="8" s="1"/>
  <c r="G92" i="8"/>
  <c r="K90" i="8"/>
  <c r="M89" i="8"/>
  <c r="O89" i="8" s="1"/>
  <c r="U90" i="13" l="1"/>
  <c r="T91" i="13"/>
  <c r="N89" i="13"/>
  <c r="P88" i="13"/>
  <c r="Q88" i="13" s="1"/>
  <c r="L90" i="13"/>
  <c r="O90" i="13" s="1"/>
  <c r="J91" i="13"/>
  <c r="T93" i="10"/>
  <c r="U92" i="10"/>
  <c r="T99" i="9"/>
  <c r="U91" i="9"/>
  <c r="P90" i="10"/>
  <c r="Q90" i="10" s="1"/>
  <c r="N91" i="10"/>
  <c r="L94" i="10"/>
  <c r="O94" i="10" s="1"/>
  <c r="P91" i="9"/>
  <c r="Q91" i="9" s="1"/>
  <c r="N92" i="9"/>
  <c r="L93" i="9"/>
  <c r="O93" i="9" s="1"/>
  <c r="K91" i="8"/>
  <c r="M90" i="8"/>
  <c r="O90" i="8" s="1"/>
  <c r="I92" i="8"/>
  <c r="L92" i="8" s="1"/>
  <c r="G93" i="8"/>
  <c r="J92" i="13" l="1"/>
  <c r="L91" i="13"/>
  <c r="O91" i="13" s="1"/>
  <c r="N90" i="13"/>
  <c r="P89" i="13"/>
  <c r="Q89" i="13" s="1"/>
  <c r="U91" i="13"/>
  <c r="T92" i="13"/>
  <c r="T94" i="10"/>
  <c r="U93" i="10"/>
  <c r="T100" i="9"/>
  <c r="U92" i="9"/>
  <c r="N92" i="10"/>
  <c r="P91" i="10"/>
  <c r="Q91" i="10" s="1"/>
  <c r="L95" i="10"/>
  <c r="O95" i="10" s="1"/>
  <c r="L94" i="9"/>
  <c r="O94" i="9" s="1"/>
  <c r="N93" i="9"/>
  <c r="P92" i="9"/>
  <c r="Q92" i="9" s="1"/>
  <c r="I93" i="8"/>
  <c r="L93" i="8" s="1"/>
  <c r="G94" i="8"/>
  <c r="M91" i="8"/>
  <c r="O91" i="8" s="1"/>
  <c r="K92" i="8"/>
  <c r="T93" i="13" l="1"/>
  <c r="U92" i="13"/>
  <c r="P90" i="13"/>
  <c r="Q90" i="13" s="1"/>
  <c r="N91" i="13"/>
  <c r="J93" i="13"/>
  <c r="L92" i="13"/>
  <c r="O92" i="13" s="1"/>
  <c r="U94" i="10"/>
  <c r="T95" i="10"/>
  <c r="T101" i="9"/>
  <c r="U93" i="9"/>
  <c r="P92" i="10"/>
  <c r="Q92" i="10" s="1"/>
  <c r="N93" i="10"/>
  <c r="L96" i="10"/>
  <c r="O96" i="10" s="1"/>
  <c r="P93" i="9"/>
  <c r="Q93" i="9" s="1"/>
  <c r="N94" i="9"/>
  <c r="L95" i="9"/>
  <c r="O95" i="9" s="1"/>
  <c r="K93" i="8"/>
  <c r="M92" i="8"/>
  <c r="O92" i="8" s="1"/>
  <c r="I94" i="8"/>
  <c r="L94" i="8" s="1"/>
  <c r="G95" i="8"/>
  <c r="J94" i="13" l="1"/>
  <c r="L93" i="13"/>
  <c r="O93" i="13" s="1"/>
  <c r="P91" i="13"/>
  <c r="Q91" i="13" s="1"/>
  <c r="N92" i="13"/>
  <c r="U93" i="13"/>
  <c r="T94" i="13"/>
  <c r="U95" i="10"/>
  <c r="T96" i="10"/>
  <c r="T102" i="9"/>
  <c r="U94" i="9"/>
  <c r="N94" i="10"/>
  <c r="P93" i="10"/>
  <c r="Q93" i="10" s="1"/>
  <c r="L97" i="10"/>
  <c r="O97" i="10" s="1"/>
  <c r="P94" i="9"/>
  <c r="Q94" i="9" s="1"/>
  <c r="N95" i="9"/>
  <c r="L96" i="9"/>
  <c r="O96" i="9" s="1"/>
  <c r="G96" i="8"/>
  <c r="I95" i="8"/>
  <c r="L95" i="8" s="1"/>
  <c r="K94" i="8"/>
  <c r="M93" i="8"/>
  <c r="O93" i="8" s="1"/>
  <c r="U94" i="13" l="1"/>
  <c r="T95" i="13"/>
  <c r="P92" i="13"/>
  <c r="Q92" i="13" s="1"/>
  <c r="N93" i="13"/>
  <c r="L94" i="13"/>
  <c r="O94" i="13" s="1"/>
  <c r="J95" i="13"/>
  <c r="T97" i="10"/>
  <c r="U96" i="10"/>
  <c r="T103" i="9"/>
  <c r="U95" i="9"/>
  <c r="P94" i="10"/>
  <c r="Q94" i="10" s="1"/>
  <c r="N95" i="10"/>
  <c r="L98" i="10"/>
  <c r="O98" i="10" s="1"/>
  <c r="N96" i="9"/>
  <c r="P95" i="9"/>
  <c r="Q95" i="9" s="1"/>
  <c r="L97" i="9"/>
  <c r="O97" i="9" s="1"/>
  <c r="K95" i="8"/>
  <c r="M94" i="8"/>
  <c r="O94" i="8" s="1"/>
  <c r="I96" i="8"/>
  <c r="L96" i="8" s="1"/>
  <c r="G97" i="8"/>
  <c r="L95" i="13" l="1"/>
  <c r="O95" i="13" s="1"/>
  <c r="J96" i="13"/>
  <c r="P93" i="13"/>
  <c r="Q93" i="13" s="1"/>
  <c r="N94" i="13"/>
  <c r="U95" i="13"/>
  <c r="T96" i="13"/>
  <c r="T98" i="10"/>
  <c r="U97" i="10"/>
  <c r="T104" i="9"/>
  <c r="U96" i="9"/>
  <c r="N96" i="10"/>
  <c r="P95" i="10"/>
  <c r="Q95" i="10" s="1"/>
  <c r="L99" i="10"/>
  <c r="O99" i="10" s="1"/>
  <c r="L98" i="9"/>
  <c r="O98" i="9" s="1"/>
  <c r="P96" i="9"/>
  <c r="Q96" i="9" s="1"/>
  <c r="N97" i="9"/>
  <c r="I97" i="8"/>
  <c r="L97" i="8" s="1"/>
  <c r="G98" i="8"/>
  <c r="M95" i="8"/>
  <c r="O95" i="8" s="1"/>
  <c r="K96" i="8"/>
  <c r="U96" i="13" l="1"/>
  <c r="T97" i="13"/>
  <c r="N95" i="13"/>
  <c r="P94" i="13"/>
  <c r="Q94" i="13" s="1"/>
  <c r="L96" i="13"/>
  <c r="O96" i="13" s="1"/>
  <c r="J97" i="13"/>
  <c r="U98" i="10"/>
  <c r="T99" i="10"/>
  <c r="T105" i="9"/>
  <c r="U97" i="9"/>
  <c r="P96" i="10"/>
  <c r="Q96" i="10" s="1"/>
  <c r="N97" i="10"/>
  <c r="L100" i="10"/>
  <c r="O100" i="10" s="1"/>
  <c r="N98" i="9"/>
  <c r="P97" i="9"/>
  <c r="Q97" i="9" s="1"/>
  <c r="L99" i="9"/>
  <c r="O99" i="9" s="1"/>
  <c r="M96" i="8"/>
  <c r="O96" i="8" s="1"/>
  <c r="K97" i="8"/>
  <c r="G99" i="8"/>
  <c r="I98" i="8"/>
  <c r="L98" i="8" s="1"/>
  <c r="L97" i="13" l="1"/>
  <c r="O97" i="13" s="1"/>
  <c r="J98" i="13"/>
  <c r="P95" i="13"/>
  <c r="Q95" i="13" s="1"/>
  <c r="N96" i="13"/>
  <c r="U97" i="13"/>
  <c r="T98" i="13"/>
  <c r="T100" i="10"/>
  <c r="U99" i="10"/>
  <c r="T106" i="9"/>
  <c r="U98" i="9"/>
  <c r="N98" i="10"/>
  <c r="P97" i="10"/>
  <c r="Q97" i="10" s="1"/>
  <c r="L101" i="10"/>
  <c r="O101" i="10" s="1"/>
  <c r="L100" i="9"/>
  <c r="O100" i="9" s="1"/>
  <c r="N99" i="9"/>
  <c r="P98" i="9"/>
  <c r="Q98" i="9" s="1"/>
  <c r="I99" i="8"/>
  <c r="L99" i="8" s="1"/>
  <c r="G100" i="8"/>
  <c r="M97" i="8"/>
  <c r="O97" i="8" s="1"/>
  <c r="K98" i="8"/>
  <c r="U98" i="13" l="1"/>
  <c r="T99" i="13"/>
  <c r="N97" i="13"/>
  <c r="P96" i="13"/>
  <c r="Q96" i="13" s="1"/>
  <c r="J99" i="13"/>
  <c r="L98" i="13"/>
  <c r="O98" i="13" s="1"/>
  <c r="T101" i="10"/>
  <c r="U100" i="10"/>
  <c r="T107" i="9"/>
  <c r="U99" i="9"/>
  <c r="P98" i="10"/>
  <c r="Q98" i="10" s="1"/>
  <c r="N99" i="10"/>
  <c r="L102" i="10"/>
  <c r="O102" i="10" s="1"/>
  <c r="N100" i="9"/>
  <c r="P99" i="9"/>
  <c r="Q99" i="9" s="1"/>
  <c r="L101" i="9"/>
  <c r="O101" i="9" s="1"/>
  <c r="M98" i="8"/>
  <c r="O98" i="8" s="1"/>
  <c r="K99" i="8"/>
  <c r="G101" i="8"/>
  <c r="I100" i="8"/>
  <c r="L100" i="8" s="1"/>
  <c r="L99" i="13" l="1"/>
  <c r="O99" i="13" s="1"/>
  <c r="J100" i="13"/>
  <c r="P97" i="13"/>
  <c r="Q97" i="13" s="1"/>
  <c r="N98" i="13"/>
  <c r="U99" i="13"/>
  <c r="T100" i="13"/>
  <c r="U101" i="10"/>
  <c r="T102" i="10"/>
  <c r="T108" i="9"/>
  <c r="U100" i="9"/>
  <c r="P99" i="10"/>
  <c r="Q99" i="10" s="1"/>
  <c r="N100" i="10"/>
  <c r="L103" i="10"/>
  <c r="O103" i="10" s="1"/>
  <c r="L102" i="9"/>
  <c r="O102" i="9" s="1"/>
  <c r="N101" i="9"/>
  <c r="P100" i="9"/>
  <c r="Q100" i="9" s="1"/>
  <c r="I101" i="8"/>
  <c r="L101" i="8" s="1"/>
  <c r="G102" i="8"/>
  <c r="M99" i="8"/>
  <c r="O99" i="8" s="1"/>
  <c r="K100" i="8"/>
  <c r="U100" i="13" l="1"/>
  <c r="T101" i="13"/>
  <c r="P98" i="13"/>
  <c r="Q98" i="13" s="1"/>
  <c r="N99" i="13"/>
  <c r="J101" i="13"/>
  <c r="L100" i="13"/>
  <c r="O100" i="13" s="1"/>
  <c r="U102" i="10"/>
  <c r="T103" i="10"/>
  <c r="T109" i="9"/>
  <c r="U101" i="9"/>
  <c r="P100" i="10"/>
  <c r="Q100" i="10" s="1"/>
  <c r="N101" i="10"/>
  <c r="L104" i="10"/>
  <c r="O104" i="10" s="1"/>
  <c r="L103" i="9"/>
  <c r="O103" i="9" s="1"/>
  <c r="P101" i="9"/>
  <c r="Q101" i="9" s="1"/>
  <c r="N102" i="9"/>
  <c r="K101" i="8"/>
  <c r="M100" i="8"/>
  <c r="O100" i="8" s="1"/>
  <c r="G103" i="8"/>
  <c r="I102" i="8"/>
  <c r="L102" i="8" s="1"/>
  <c r="L101" i="13" l="1"/>
  <c r="O101" i="13" s="1"/>
  <c r="J102" i="13"/>
  <c r="N100" i="13"/>
  <c r="P99" i="13"/>
  <c r="Q99" i="13" s="1"/>
  <c r="U101" i="13"/>
  <c r="T102" i="13"/>
  <c r="U103" i="10"/>
  <c r="T104" i="10"/>
  <c r="T110" i="9"/>
  <c r="U102" i="9"/>
  <c r="N102" i="10"/>
  <c r="P101" i="10"/>
  <c r="Q101" i="10" s="1"/>
  <c r="L105" i="10"/>
  <c r="O105" i="10" s="1"/>
  <c r="N103" i="9"/>
  <c r="P102" i="9"/>
  <c r="Q102" i="9" s="1"/>
  <c r="L104" i="9"/>
  <c r="O104" i="9" s="1"/>
  <c r="I103" i="8"/>
  <c r="L103" i="8" s="1"/>
  <c r="G104" i="8"/>
  <c r="K102" i="8"/>
  <c r="M101" i="8"/>
  <c r="O101" i="8" s="1"/>
  <c r="N101" i="13" l="1"/>
  <c r="P100" i="13"/>
  <c r="Q100" i="13" s="1"/>
  <c r="U102" i="13"/>
  <c r="T103" i="13"/>
  <c r="J103" i="13"/>
  <c r="L102" i="13"/>
  <c r="O102" i="13" s="1"/>
  <c r="T105" i="10"/>
  <c r="U104" i="10"/>
  <c r="T111" i="9"/>
  <c r="U103" i="9"/>
  <c r="P102" i="10"/>
  <c r="Q102" i="10" s="1"/>
  <c r="N103" i="10"/>
  <c r="L106" i="10"/>
  <c r="O106" i="10" s="1"/>
  <c r="L105" i="9"/>
  <c r="O105" i="9" s="1"/>
  <c r="P103" i="9"/>
  <c r="Q103" i="9" s="1"/>
  <c r="N104" i="9"/>
  <c r="K103" i="8"/>
  <c r="M102" i="8"/>
  <c r="O102" i="8" s="1"/>
  <c r="I104" i="8"/>
  <c r="L104" i="8" s="1"/>
  <c r="G105" i="8"/>
  <c r="L103" i="13" l="1"/>
  <c r="O103" i="13" s="1"/>
  <c r="J104" i="13"/>
  <c r="U103" i="13"/>
  <c r="T104" i="13"/>
  <c r="P101" i="13"/>
  <c r="Q101" i="13" s="1"/>
  <c r="N102" i="13"/>
  <c r="T106" i="10"/>
  <c r="U105" i="10"/>
  <c r="T112" i="9"/>
  <c r="U104" i="9"/>
  <c r="N104" i="10"/>
  <c r="P103" i="10"/>
  <c r="Q103" i="10" s="1"/>
  <c r="L107" i="10"/>
  <c r="O107" i="10" s="1"/>
  <c r="P104" i="9"/>
  <c r="Q104" i="9" s="1"/>
  <c r="N105" i="9"/>
  <c r="L106" i="9"/>
  <c r="O106" i="9" s="1"/>
  <c r="G106" i="8"/>
  <c r="I105" i="8"/>
  <c r="L105" i="8" s="1"/>
  <c r="M103" i="8"/>
  <c r="O103" i="8" s="1"/>
  <c r="K104" i="8"/>
  <c r="N103" i="13" l="1"/>
  <c r="P102" i="13"/>
  <c r="Q102" i="13" s="1"/>
  <c r="U104" i="13"/>
  <c r="T105" i="13"/>
  <c r="J105" i="13"/>
  <c r="L104" i="13"/>
  <c r="O104" i="13" s="1"/>
  <c r="U106" i="10"/>
  <c r="T107" i="10"/>
  <c r="T113" i="9"/>
  <c r="U105" i="9"/>
  <c r="N105" i="10"/>
  <c r="P104" i="10"/>
  <c r="Q104" i="10" s="1"/>
  <c r="L108" i="10"/>
  <c r="O108" i="10" s="1"/>
  <c r="L107" i="9"/>
  <c r="O107" i="9" s="1"/>
  <c r="P105" i="9"/>
  <c r="Q105" i="9" s="1"/>
  <c r="N106" i="9"/>
  <c r="K105" i="8"/>
  <c r="M104" i="8"/>
  <c r="O104" i="8" s="1"/>
  <c r="I106" i="8"/>
  <c r="L106" i="8" s="1"/>
  <c r="G107" i="8"/>
  <c r="J106" i="13" l="1"/>
  <c r="L105" i="13"/>
  <c r="O105" i="13" s="1"/>
  <c r="U105" i="13"/>
  <c r="T106" i="13"/>
  <c r="P103" i="13"/>
  <c r="Q103" i="13" s="1"/>
  <c r="N104" i="13"/>
  <c r="U107" i="10"/>
  <c r="T108" i="10"/>
  <c r="T114" i="9"/>
  <c r="U106" i="9"/>
  <c r="P105" i="10"/>
  <c r="Q105" i="10" s="1"/>
  <c r="N106" i="10"/>
  <c r="L109" i="10"/>
  <c r="O109" i="10" s="1"/>
  <c r="P106" i="9"/>
  <c r="Q106" i="9" s="1"/>
  <c r="N107" i="9"/>
  <c r="L108" i="9"/>
  <c r="O108" i="9" s="1"/>
  <c r="I107" i="8"/>
  <c r="L107" i="8" s="1"/>
  <c r="G108" i="8"/>
  <c r="M105" i="8"/>
  <c r="O105" i="8" s="1"/>
  <c r="K106" i="8"/>
  <c r="P104" i="13" l="1"/>
  <c r="Q104" i="13" s="1"/>
  <c r="N105" i="13"/>
  <c r="U106" i="13"/>
  <c r="T107" i="13"/>
  <c r="J107" i="13"/>
  <c r="L106" i="13"/>
  <c r="O106" i="13" s="1"/>
  <c r="T109" i="10"/>
  <c r="U108" i="10"/>
  <c r="T115" i="9"/>
  <c r="U107" i="9"/>
  <c r="P106" i="10"/>
  <c r="Q106" i="10" s="1"/>
  <c r="N107" i="10"/>
  <c r="L110" i="10"/>
  <c r="O110" i="10" s="1"/>
  <c r="N108" i="9"/>
  <c r="P107" i="9"/>
  <c r="Q107" i="9" s="1"/>
  <c r="L109" i="9"/>
  <c r="O109" i="9" s="1"/>
  <c r="G109" i="8"/>
  <c r="I108" i="8"/>
  <c r="L108" i="8" s="1"/>
  <c r="M106" i="8"/>
  <c r="O106" i="8" s="1"/>
  <c r="K107" i="8"/>
  <c r="L107" i="13" l="1"/>
  <c r="O107" i="13" s="1"/>
  <c r="J108" i="13"/>
  <c r="U107" i="13"/>
  <c r="T108" i="13"/>
  <c r="N106" i="13"/>
  <c r="P105" i="13"/>
  <c r="Q105" i="13" s="1"/>
  <c r="U109" i="10"/>
  <c r="T110" i="10"/>
  <c r="T116" i="9"/>
  <c r="U108" i="9"/>
  <c r="N108" i="10"/>
  <c r="P107" i="10"/>
  <c r="Q107" i="10" s="1"/>
  <c r="L111" i="10"/>
  <c r="O111" i="10" s="1"/>
  <c r="L110" i="9"/>
  <c r="O110" i="9" s="1"/>
  <c r="P108" i="9"/>
  <c r="Q108" i="9" s="1"/>
  <c r="N109" i="9"/>
  <c r="M107" i="8"/>
  <c r="O107" i="8" s="1"/>
  <c r="K108" i="8"/>
  <c r="I109" i="8"/>
  <c r="L109" i="8" s="1"/>
  <c r="G110" i="8"/>
  <c r="N107" i="13" l="1"/>
  <c r="P106" i="13"/>
  <c r="Q106" i="13" s="1"/>
  <c r="U108" i="13"/>
  <c r="T109" i="13"/>
  <c r="L108" i="13"/>
  <c r="O108" i="13" s="1"/>
  <c r="J109" i="13"/>
  <c r="U110" i="10"/>
  <c r="T111" i="10"/>
  <c r="T117" i="9"/>
  <c r="U109" i="9"/>
  <c r="P108" i="10"/>
  <c r="Q108" i="10" s="1"/>
  <c r="N109" i="10"/>
  <c r="L112" i="10"/>
  <c r="O112" i="10" s="1"/>
  <c r="P109" i="9"/>
  <c r="Q109" i="9" s="1"/>
  <c r="N110" i="9"/>
  <c r="L111" i="9"/>
  <c r="O111" i="9" s="1"/>
  <c r="I110" i="8"/>
  <c r="L110" i="8" s="1"/>
  <c r="G111" i="8"/>
  <c r="K109" i="8"/>
  <c r="M108" i="8"/>
  <c r="O108" i="8" s="1"/>
  <c r="J110" i="13" l="1"/>
  <c r="L109" i="13"/>
  <c r="O109" i="13" s="1"/>
  <c r="U109" i="13"/>
  <c r="T110" i="13"/>
  <c r="N108" i="13"/>
  <c r="P107" i="13"/>
  <c r="Q107" i="13" s="1"/>
  <c r="U111" i="10"/>
  <c r="T112" i="10"/>
  <c r="T118" i="9"/>
  <c r="U110" i="9"/>
  <c r="N110" i="10"/>
  <c r="P109" i="10"/>
  <c r="Q109" i="10" s="1"/>
  <c r="L113" i="10"/>
  <c r="O113" i="10" s="1"/>
  <c r="P110" i="9"/>
  <c r="Q110" i="9" s="1"/>
  <c r="N111" i="9"/>
  <c r="L112" i="9"/>
  <c r="O112" i="9" s="1"/>
  <c r="M109" i="8"/>
  <c r="O109" i="8" s="1"/>
  <c r="K110" i="8"/>
  <c r="G112" i="8"/>
  <c r="I111" i="8"/>
  <c r="L111" i="8" s="1"/>
  <c r="P108" i="13" l="1"/>
  <c r="Q108" i="13" s="1"/>
  <c r="N109" i="13"/>
  <c r="U110" i="13"/>
  <c r="T111" i="13"/>
  <c r="L110" i="13"/>
  <c r="O110" i="13" s="1"/>
  <c r="J111" i="13"/>
  <c r="T113" i="10"/>
  <c r="U112" i="10"/>
  <c r="T119" i="9"/>
  <c r="U111" i="9"/>
  <c r="P110" i="10"/>
  <c r="Q110" i="10" s="1"/>
  <c r="N111" i="10"/>
  <c r="L114" i="10"/>
  <c r="O114" i="10" s="1"/>
  <c r="N112" i="9"/>
  <c r="P111" i="9"/>
  <c r="Q111" i="9" s="1"/>
  <c r="L113" i="9"/>
  <c r="O113" i="9" s="1"/>
  <c r="G113" i="8"/>
  <c r="I112" i="8"/>
  <c r="L112" i="8" s="1"/>
  <c r="K111" i="8"/>
  <c r="M110" i="8"/>
  <c r="O110" i="8" s="1"/>
  <c r="L111" i="13" l="1"/>
  <c r="O111" i="13" s="1"/>
  <c r="J112" i="13"/>
  <c r="U111" i="13"/>
  <c r="T112" i="13"/>
  <c r="N110" i="13"/>
  <c r="P109" i="13"/>
  <c r="Q109" i="13" s="1"/>
  <c r="T114" i="10"/>
  <c r="U113" i="10"/>
  <c r="T120" i="9"/>
  <c r="U112" i="9"/>
  <c r="N112" i="10"/>
  <c r="P111" i="10"/>
  <c r="Q111" i="10" s="1"/>
  <c r="L115" i="10"/>
  <c r="O115" i="10" s="1"/>
  <c r="L114" i="9"/>
  <c r="O114" i="9" s="1"/>
  <c r="P112" i="9"/>
  <c r="Q112" i="9" s="1"/>
  <c r="N113" i="9"/>
  <c r="K112" i="8"/>
  <c r="M111" i="8"/>
  <c r="O111" i="8" s="1"/>
  <c r="G114" i="8"/>
  <c r="I113" i="8"/>
  <c r="L113" i="8" s="1"/>
  <c r="U112" i="13" l="1"/>
  <c r="T113" i="13"/>
  <c r="N111" i="13"/>
  <c r="P110" i="13"/>
  <c r="Q110" i="13" s="1"/>
  <c r="J113" i="13"/>
  <c r="L112" i="13"/>
  <c r="O112" i="13" s="1"/>
  <c r="T115" i="10"/>
  <c r="U114" i="10"/>
  <c r="T121" i="9"/>
  <c r="U113" i="9"/>
  <c r="N113" i="10"/>
  <c r="P112" i="10"/>
  <c r="Q112" i="10" s="1"/>
  <c r="L116" i="10"/>
  <c r="O116" i="10" s="1"/>
  <c r="P113" i="9"/>
  <c r="Q113" i="9" s="1"/>
  <c r="N114" i="9"/>
  <c r="L115" i="9"/>
  <c r="O115" i="9" s="1"/>
  <c r="G115" i="8"/>
  <c r="I114" i="8"/>
  <c r="L114" i="8" s="1"/>
  <c r="K113" i="8"/>
  <c r="M112" i="8"/>
  <c r="O112" i="8" s="1"/>
  <c r="J114" i="13" l="1"/>
  <c r="L113" i="13"/>
  <c r="O113" i="13" s="1"/>
  <c r="P111" i="13"/>
  <c r="Q111" i="13" s="1"/>
  <c r="N112" i="13"/>
  <c r="U113" i="13"/>
  <c r="T114" i="13"/>
  <c r="U115" i="10"/>
  <c r="T116" i="10"/>
  <c r="T122" i="9"/>
  <c r="U114" i="9"/>
  <c r="P113" i="10"/>
  <c r="Q113" i="10" s="1"/>
  <c r="N114" i="10"/>
  <c r="L117" i="10"/>
  <c r="O117" i="10" s="1"/>
  <c r="P114" i="9"/>
  <c r="Q114" i="9" s="1"/>
  <c r="N115" i="9"/>
  <c r="L116" i="9"/>
  <c r="O116" i="9" s="1"/>
  <c r="M113" i="8"/>
  <c r="O113" i="8" s="1"/>
  <c r="K114" i="8"/>
  <c r="G116" i="8"/>
  <c r="I115" i="8"/>
  <c r="L115" i="8" s="1"/>
  <c r="U114" i="13" l="1"/>
  <c r="T115" i="13"/>
  <c r="P112" i="13"/>
  <c r="Q112" i="13" s="1"/>
  <c r="N113" i="13"/>
  <c r="L114" i="13"/>
  <c r="O114" i="13" s="1"/>
  <c r="J115" i="13"/>
  <c r="T117" i="10"/>
  <c r="U116" i="10"/>
  <c r="T123" i="9"/>
  <c r="U115" i="9"/>
  <c r="P114" i="10"/>
  <c r="Q114" i="10" s="1"/>
  <c r="N115" i="10"/>
  <c r="L118" i="10"/>
  <c r="O118" i="10" s="1"/>
  <c r="L117" i="9"/>
  <c r="O117" i="9" s="1"/>
  <c r="N116" i="9"/>
  <c r="P115" i="9"/>
  <c r="Q115" i="9" s="1"/>
  <c r="G117" i="8"/>
  <c r="I116" i="8"/>
  <c r="L116" i="8" s="1"/>
  <c r="K115" i="8"/>
  <c r="M114" i="8"/>
  <c r="O114" i="8" s="1"/>
  <c r="P113" i="13" l="1"/>
  <c r="Q113" i="13" s="1"/>
  <c r="N114" i="13"/>
  <c r="J116" i="13"/>
  <c r="L115" i="13"/>
  <c r="O115" i="13" s="1"/>
  <c r="U115" i="13"/>
  <c r="T116" i="13"/>
  <c r="U117" i="10"/>
  <c r="T118" i="10"/>
  <c r="T124" i="9"/>
  <c r="U116" i="9"/>
  <c r="P115" i="10"/>
  <c r="Q115" i="10" s="1"/>
  <c r="N116" i="10"/>
  <c r="L119" i="10"/>
  <c r="O119" i="10" s="1"/>
  <c r="N117" i="9"/>
  <c r="P116" i="9"/>
  <c r="Q116" i="9" s="1"/>
  <c r="L118" i="9"/>
  <c r="O118" i="9" s="1"/>
  <c r="K116" i="8"/>
  <c r="M115" i="8"/>
  <c r="O115" i="8" s="1"/>
  <c r="I117" i="8"/>
  <c r="L117" i="8" s="1"/>
  <c r="G118" i="8"/>
  <c r="L116" i="13" l="1"/>
  <c r="O116" i="13" s="1"/>
  <c r="J117" i="13"/>
  <c r="U116" i="13"/>
  <c r="T117" i="13"/>
  <c r="P114" i="13"/>
  <c r="Q114" i="13" s="1"/>
  <c r="N115" i="13"/>
  <c r="T119" i="10"/>
  <c r="U118" i="10"/>
  <c r="T125" i="9"/>
  <c r="U117" i="9"/>
  <c r="N117" i="10"/>
  <c r="P116" i="10"/>
  <c r="Q116" i="10" s="1"/>
  <c r="L120" i="10"/>
  <c r="O120" i="10" s="1"/>
  <c r="L119" i="9"/>
  <c r="O119" i="9" s="1"/>
  <c r="P117" i="9"/>
  <c r="Q117" i="9" s="1"/>
  <c r="N118" i="9"/>
  <c r="I118" i="8"/>
  <c r="L118" i="8" s="1"/>
  <c r="G119" i="8"/>
  <c r="K117" i="8"/>
  <c r="M116" i="8"/>
  <c r="O116" i="8" s="1"/>
  <c r="N116" i="13" l="1"/>
  <c r="P115" i="13"/>
  <c r="Q115" i="13" s="1"/>
  <c r="T118" i="13"/>
  <c r="U117" i="13"/>
  <c r="J118" i="13"/>
  <c r="L117" i="13"/>
  <c r="O117" i="13" s="1"/>
  <c r="U119" i="10"/>
  <c r="T120" i="10"/>
  <c r="T126" i="9"/>
  <c r="U118" i="9"/>
  <c r="P117" i="10"/>
  <c r="Q117" i="10" s="1"/>
  <c r="N118" i="10"/>
  <c r="L121" i="10"/>
  <c r="O121" i="10" s="1"/>
  <c r="N119" i="9"/>
  <c r="P118" i="9"/>
  <c r="Q118" i="9" s="1"/>
  <c r="L120" i="9"/>
  <c r="O120" i="9" s="1"/>
  <c r="M117" i="8"/>
  <c r="O117" i="8" s="1"/>
  <c r="K118" i="8"/>
  <c r="I119" i="8"/>
  <c r="L119" i="8" s="1"/>
  <c r="G120" i="8"/>
  <c r="T119" i="13" l="1"/>
  <c r="U118" i="13"/>
  <c r="J119" i="13"/>
  <c r="L118" i="13"/>
  <c r="O118" i="13" s="1"/>
  <c r="P116" i="13"/>
  <c r="Q116" i="13" s="1"/>
  <c r="N117" i="13"/>
  <c r="U120" i="10"/>
  <c r="T121" i="10"/>
  <c r="T127" i="9"/>
  <c r="U119" i="9"/>
  <c r="N119" i="10"/>
  <c r="P118" i="10"/>
  <c r="Q118" i="10" s="1"/>
  <c r="L122" i="10"/>
  <c r="O122" i="10" s="1"/>
  <c r="L121" i="9"/>
  <c r="O121" i="9" s="1"/>
  <c r="N120" i="9"/>
  <c r="P119" i="9"/>
  <c r="Q119" i="9" s="1"/>
  <c r="I120" i="8"/>
  <c r="L120" i="8" s="1"/>
  <c r="G121" i="8"/>
  <c r="M118" i="8"/>
  <c r="O118" i="8" s="1"/>
  <c r="K119" i="8"/>
  <c r="P117" i="13" l="1"/>
  <c r="Q117" i="13" s="1"/>
  <c r="N118" i="13"/>
  <c r="J120" i="13"/>
  <c r="L119" i="13"/>
  <c r="O119" i="13" s="1"/>
  <c r="T120" i="13"/>
  <c r="U119" i="13"/>
  <c r="U121" i="10"/>
  <c r="T122" i="10"/>
  <c r="T128" i="9"/>
  <c r="U120" i="9"/>
  <c r="P119" i="10"/>
  <c r="Q119" i="10" s="1"/>
  <c r="N120" i="10"/>
  <c r="L123" i="10"/>
  <c r="O123" i="10" s="1"/>
  <c r="L122" i="9"/>
  <c r="O122" i="9" s="1"/>
  <c r="N121" i="9"/>
  <c r="P120" i="9"/>
  <c r="Q120" i="9" s="1"/>
  <c r="M119" i="8"/>
  <c r="O119" i="8" s="1"/>
  <c r="K120" i="8"/>
  <c r="G122" i="8"/>
  <c r="I121" i="8"/>
  <c r="L121" i="8" s="1"/>
  <c r="J121" i="13" l="1"/>
  <c r="L120" i="13"/>
  <c r="O120" i="13" s="1"/>
  <c r="T121" i="13"/>
  <c r="U120" i="13"/>
  <c r="P118" i="13"/>
  <c r="Q118" i="13" s="1"/>
  <c r="N119" i="13"/>
  <c r="T123" i="10"/>
  <c r="U122" i="10"/>
  <c r="T129" i="9"/>
  <c r="U121" i="9"/>
  <c r="P120" i="10"/>
  <c r="Q120" i="10" s="1"/>
  <c r="N121" i="10"/>
  <c r="L124" i="10"/>
  <c r="O124" i="10" s="1"/>
  <c r="P121" i="9"/>
  <c r="Q121" i="9" s="1"/>
  <c r="N122" i="9"/>
  <c r="L123" i="9"/>
  <c r="O123" i="9" s="1"/>
  <c r="G123" i="8"/>
  <c r="I122" i="8"/>
  <c r="L122" i="8" s="1"/>
  <c r="K121" i="8"/>
  <c r="M120" i="8"/>
  <c r="O120" i="8" s="1"/>
  <c r="P119" i="13" l="1"/>
  <c r="Q119" i="13" s="1"/>
  <c r="N120" i="13"/>
  <c r="U121" i="13"/>
  <c r="T122" i="13"/>
  <c r="J122" i="13"/>
  <c r="L121" i="13"/>
  <c r="O121" i="13" s="1"/>
  <c r="T124" i="10"/>
  <c r="U123" i="10"/>
  <c r="T130" i="9"/>
  <c r="U122" i="9"/>
  <c r="N122" i="10"/>
  <c r="P121" i="10"/>
  <c r="Q121" i="10" s="1"/>
  <c r="L125" i="10"/>
  <c r="O125" i="10" s="1"/>
  <c r="L124" i="9"/>
  <c r="O124" i="9" s="1"/>
  <c r="P122" i="9"/>
  <c r="Q122" i="9" s="1"/>
  <c r="N123" i="9"/>
  <c r="M121" i="8"/>
  <c r="O121" i="8" s="1"/>
  <c r="K122" i="8"/>
  <c r="I123" i="8"/>
  <c r="L123" i="8" s="1"/>
  <c r="G124" i="8"/>
  <c r="J123" i="13" l="1"/>
  <c r="L122" i="13"/>
  <c r="O122" i="13" s="1"/>
  <c r="U122" i="13"/>
  <c r="T123" i="13"/>
  <c r="N121" i="13"/>
  <c r="P120" i="13"/>
  <c r="Q120" i="13" s="1"/>
  <c r="U124" i="10"/>
  <c r="T125" i="10"/>
  <c r="T131" i="9"/>
  <c r="U123" i="9"/>
  <c r="P122" i="10"/>
  <c r="Q122" i="10" s="1"/>
  <c r="N123" i="10"/>
  <c r="L126" i="10"/>
  <c r="O126" i="10" s="1"/>
  <c r="P123" i="9"/>
  <c r="Q123" i="9" s="1"/>
  <c r="N124" i="9"/>
  <c r="L125" i="9"/>
  <c r="O125" i="9" s="1"/>
  <c r="I124" i="8"/>
  <c r="L124" i="8" s="1"/>
  <c r="G125" i="8"/>
  <c r="M122" i="8"/>
  <c r="O122" i="8" s="1"/>
  <c r="K123" i="8"/>
  <c r="P121" i="13" l="1"/>
  <c r="Q121" i="13" s="1"/>
  <c r="N122" i="13"/>
  <c r="U123" i="13"/>
  <c r="T124" i="13"/>
  <c r="J124" i="13"/>
  <c r="L123" i="13"/>
  <c r="O123" i="13" s="1"/>
  <c r="T126" i="10"/>
  <c r="U125" i="10"/>
  <c r="T132" i="9"/>
  <c r="U124" i="9"/>
  <c r="N124" i="10"/>
  <c r="P123" i="10"/>
  <c r="Q123" i="10" s="1"/>
  <c r="L127" i="10"/>
  <c r="O127" i="10" s="1"/>
  <c r="N125" i="9"/>
  <c r="P124" i="9"/>
  <c r="Q124" i="9" s="1"/>
  <c r="L126" i="9"/>
  <c r="O126" i="9" s="1"/>
  <c r="K124" i="8"/>
  <c r="M123" i="8"/>
  <c r="O123" i="8" s="1"/>
  <c r="G126" i="8"/>
  <c r="I125" i="8"/>
  <c r="L125" i="8" s="1"/>
  <c r="J125" i="13" l="1"/>
  <c r="L124" i="13"/>
  <c r="O124" i="13" s="1"/>
  <c r="U124" i="13"/>
  <c r="T125" i="13"/>
  <c r="N123" i="13"/>
  <c r="P122" i="13"/>
  <c r="Q122" i="13" s="1"/>
  <c r="T127" i="10"/>
  <c r="U126" i="10"/>
  <c r="T133" i="9"/>
  <c r="U125" i="9"/>
  <c r="P124" i="10"/>
  <c r="Q124" i="10" s="1"/>
  <c r="N125" i="10"/>
  <c r="L128" i="10"/>
  <c r="O128" i="10" s="1"/>
  <c r="L127" i="9"/>
  <c r="O127" i="9" s="1"/>
  <c r="P125" i="9"/>
  <c r="Q125" i="9" s="1"/>
  <c r="N126" i="9"/>
  <c r="G127" i="8"/>
  <c r="I126" i="8"/>
  <c r="L126" i="8" s="1"/>
  <c r="M124" i="8"/>
  <c r="O124" i="8" s="1"/>
  <c r="K125" i="8"/>
  <c r="N124" i="13" l="1"/>
  <c r="P123" i="13"/>
  <c r="Q123" i="13" s="1"/>
  <c r="U125" i="13"/>
  <c r="T126" i="13"/>
  <c r="L125" i="13"/>
  <c r="O125" i="13" s="1"/>
  <c r="J126" i="13"/>
  <c r="T128" i="10"/>
  <c r="U127" i="10"/>
  <c r="T134" i="9"/>
  <c r="U126" i="9"/>
  <c r="N126" i="10"/>
  <c r="P125" i="10"/>
  <c r="Q125" i="10" s="1"/>
  <c r="L129" i="10"/>
  <c r="O129" i="10" s="1"/>
  <c r="L128" i="9"/>
  <c r="O128" i="9" s="1"/>
  <c r="N127" i="9"/>
  <c r="P126" i="9"/>
  <c r="Q126" i="9" s="1"/>
  <c r="M125" i="8"/>
  <c r="O125" i="8" s="1"/>
  <c r="K126" i="8"/>
  <c r="I127" i="8"/>
  <c r="L127" i="8" s="1"/>
  <c r="G128" i="8"/>
  <c r="L126" i="13" l="1"/>
  <c r="O126" i="13" s="1"/>
  <c r="J127" i="13"/>
  <c r="T127" i="13"/>
  <c r="U126" i="13"/>
  <c r="P124" i="13"/>
  <c r="Q124" i="13" s="1"/>
  <c r="N125" i="13"/>
  <c r="T129" i="10"/>
  <c r="U128" i="10"/>
  <c r="T135" i="9"/>
  <c r="U127" i="9"/>
  <c r="P126" i="10"/>
  <c r="Q126" i="10" s="1"/>
  <c r="N127" i="10"/>
  <c r="L130" i="10"/>
  <c r="O130" i="10" s="1"/>
  <c r="P127" i="9"/>
  <c r="Q127" i="9" s="1"/>
  <c r="N128" i="9"/>
  <c r="L129" i="9"/>
  <c r="O129" i="9" s="1"/>
  <c r="G129" i="8"/>
  <c r="I128" i="8"/>
  <c r="L128" i="8" s="1"/>
  <c r="M126" i="8"/>
  <c r="O126" i="8" s="1"/>
  <c r="K127" i="8"/>
  <c r="T128" i="13" l="1"/>
  <c r="U127" i="13"/>
  <c r="N126" i="13"/>
  <c r="P125" i="13"/>
  <c r="Q125" i="13" s="1"/>
  <c r="L127" i="13"/>
  <c r="O127" i="13" s="1"/>
  <c r="J128" i="13"/>
  <c r="T130" i="10"/>
  <c r="U129" i="10"/>
  <c r="T136" i="9"/>
  <c r="U128" i="9"/>
  <c r="N128" i="10"/>
  <c r="P127" i="10"/>
  <c r="Q127" i="10" s="1"/>
  <c r="L131" i="10"/>
  <c r="O131" i="10" s="1"/>
  <c r="L130" i="9"/>
  <c r="O130" i="9" s="1"/>
  <c r="P128" i="9"/>
  <c r="Q128" i="9" s="1"/>
  <c r="N129" i="9"/>
  <c r="K128" i="8"/>
  <c r="M127" i="8"/>
  <c r="O127" i="8" s="1"/>
  <c r="I129" i="8"/>
  <c r="L129" i="8" s="1"/>
  <c r="G130" i="8"/>
  <c r="J129" i="13" l="1"/>
  <c r="L128" i="13"/>
  <c r="O128" i="13" s="1"/>
  <c r="N127" i="13"/>
  <c r="P126" i="13"/>
  <c r="Q126" i="13" s="1"/>
  <c r="T129" i="13"/>
  <c r="U128" i="13"/>
  <c r="U130" i="10"/>
  <c r="T131" i="10"/>
  <c r="T137" i="9"/>
  <c r="U129" i="9"/>
  <c r="P128" i="10"/>
  <c r="Q128" i="10" s="1"/>
  <c r="N129" i="10"/>
  <c r="L132" i="10"/>
  <c r="O132" i="10" s="1"/>
  <c r="N130" i="9"/>
  <c r="P129" i="9"/>
  <c r="Q129" i="9" s="1"/>
  <c r="L131" i="9"/>
  <c r="O131" i="9" s="1"/>
  <c r="G131" i="8"/>
  <c r="I130" i="8"/>
  <c r="L130" i="8" s="1"/>
  <c r="M128" i="8"/>
  <c r="O128" i="8" s="1"/>
  <c r="K129" i="8"/>
  <c r="P127" i="13" l="1"/>
  <c r="Q127" i="13" s="1"/>
  <c r="N128" i="13"/>
  <c r="T130" i="13"/>
  <c r="U129" i="13"/>
  <c r="L129" i="13"/>
  <c r="O129" i="13" s="1"/>
  <c r="J130" i="13"/>
  <c r="T132" i="10"/>
  <c r="U131" i="10"/>
  <c r="T138" i="9"/>
  <c r="U130" i="9"/>
  <c r="P129" i="10"/>
  <c r="Q129" i="10" s="1"/>
  <c r="N130" i="10"/>
  <c r="L133" i="10"/>
  <c r="O133" i="10" s="1"/>
  <c r="L132" i="9"/>
  <c r="O132" i="9" s="1"/>
  <c r="N131" i="9"/>
  <c r="P130" i="9"/>
  <c r="Q130" i="9" s="1"/>
  <c r="K130" i="8"/>
  <c r="M129" i="8"/>
  <c r="O129" i="8" s="1"/>
  <c r="I131" i="8"/>
  <c r="L131" i="8" s="1"/>
  <c r="G132" i="8"/>
  <c r="J131" i="13" l="1"/>
  <c r="L130" i="13"/>
  <c r="O130" i="13" s="1"/>
  <c r="T131" i="13"/>
  <c r="U130" i="13"/>
  <c r="N129" i="13"/>
  <c r="P128" i="13"/>
  <c r="Q128" i="13" s="1"/>
  <c r="U132" i="10"/>
  <c r="T133" i="10"/>
  <c r="T139" i="9"/>
  <c r="U131" i="9"/>
  <c r="N131" i="10"/>
  <c r="P130" i="10"/>
  <c r="Q130" i="10" s="1"/>
  <c r="L134" i="10"/>
  <c r="O134" i="10" s="1"/>
  <c r="P131" i="9"/>
  <c r="Q131" i="9" s="1"/>
  <c r="N132" i="9"/>
  <c r="L133" i="9"/>
  <c r="O133" i="9" s="1"/>
  <c r="I132" i="8"/>
  <c r="L132" i="8" s="1"/>
  <c r="G133" i="8"/>
  <c r="M130" i="8"/>
  <c r="O130" i="8" s="1"/>
  <c r="K131" i="8"/>
  <c r="T132" i="13" l="1"/>
  <c r="U131" i="13"/>
  <c r="N130" i="13"/>
  <c r="P129" i="13"/>
  <c r="Q129" i="13" s="1"/>
  <c r="J132" i="13"/>
  <c r="L131" i="13"/>
  <c r="O131" i="13" s="1"/>
  <c r="U133" i="10"/>
  <c r="T134" i="10"/>
  <c r="T140" i="9"/>
  <c r="U132" i="9"/>
  <c r="N132" i="10"/>
  <c r="P131" i="10"/>
  <c r="Q131" i="10" s="1"/>
  <c r="L135" i="10"/>
  <c r="O135" i="10" s="1"/>
  <c r="L134" i="9"/>
  <c r="O134" i="9" s="1"/>
  <c r="N133" i="9"/>
  <c r="P132" i="9"/>
  <c r="Q132" i="9" s="1"/>
  <c r="M131" i="8"/>
  <c r="O131" i="8" s="1"/>
  <c r="K132" i="8"/>
  <c r="I133" i="8"/>
  <c r="L133" i="8" s="1"/>
  <c r="G134" i="8"/>
  <c r="J133" i="13" l="1"/>
  <c r="L132" i="13"/>
  <c r="O132" i="13" s="1"/>
  <c r="P130" i="13"/>
  <c r="Q130" i="13" s="1"/>
  <c r="N131" i="13"/>
  <c r="T133" i="13"/>
  <c r="U132" i="13"/>
  <c r="U134" i="10"/>
  <c r="T135" i="10"/>
  <c r="T141" i="9"/>
  <c r="U133" i="9"/>
  <c r="P132" i="10"/>
  <c r="Q132" i="10" s="1"/>
  <c r="N133" i="10"/>
  <c r="L136" i="10"/>
  <c r="O136" i="10" s="1"/>
  <c r="P133" i="9"/>
  <c r="Q133" i="9" s="1"/>
  <c r="N134" i="9"/>
  <c r="L135" i="9"/>
  <c r="O135" i="9" s="1"/>
  <c r="G135" i="8"/>
  <c r="I134" i="8"/>
  <c r="L134" i="8" s="1"/>
  <c r="M132" i="8"/>
  <c r="O132" i="8" s="1"/>
  <c r="K133" i="8"/>
  <c r="T134" i="13" l="1"/>
  <c r="U133" i="13"/>
  <c r="P131" i="13"/>
  <c r="Q131" i="13" s="1"/>
  <c r="N132" i="13"/>
  <c r="J134" i="13"/>
  <c r="L133" i="13"/>
  <c r="O133" i="13" s="1"/>
  <c r="U135" i="10"/>
  <c r="T136" i="10"/>
  <c r="T142" i="9"/>
  <c r="U134" i="9"/>
  <c r="N134" i="10"/>
  <c r="P133" i="10"/>
  <c r="Q133" i="10" s="1"/>
  <c r="L137" i="10"/>
  <c r="O137" i="10" s="1"/>
  <c r="P134" i="9"/>
  <c r="Q134" i="9" s="1"/>
  <c r="N135" i="9"/>
  <c r="L136" i="9"/>
  <c r="O136" i="9" s="1"/>
  <c r="M133" i="8"/>
  <c r="O133" i="8" s="1"/>
  <c r="K134" i="8"/>
  <c r="G136" i="8"/>
  <c r="I135" i="8"/>
  <c r="L135" i="8" s="1"/>
  <c r="J135" i="13" l="1"/>
  <c r="L134" i="13"/>
  <c r="O134" i="13" s="1"/>
  <c r="N133" i="13"/>
  <c r="P132" i="13"/>
  <c r="Q132" i="13" s="1"/>
  <c r="T135" i="13"/>
  <c r="U134" i="13"/>
  <c r="T137" i="10"/>
  <c r="U136" i="10"/>
  <c r="T143" i="9"/>
  <c r="U135" i="9"/>
  <c r="P134" i="10"/>
  <c r="Q134" i="10" s="1"/>
  <c r="N135" i="10"/>
  <c r="L138" i="10"/>
  <c r="O138" i="10" s="1"/>
  <c r="L137" i="9"/>
  <c r="O137" i="9" s="1"/>
  <c r="N136" i="9"/>
  <c r="P135" i="9"/>
  <c r="Q135" i="9" s="1"/>
  <c r="I136" i="8"/>
  <c r="L136" i="8" s="1"/>
  <c r="G137" i="8"/>
  <c r="M134" i="8"/>
  <c r="O134" i="8" s="1"/>
  <c r="K135" i="8"/>
  <c r="T136" i="13" l="1"/>
  <c r="U135" i="13"/>
  <c r="N134" i="13"/>
  <c r="P133" i="13"/>
  <c r="Q133" i="13" s="1"/>
  <c r="J136" i="13"/>
  <c r="L135" i="13"/>
  <c r="O135" i="13" s="1"/>
  <c r="U137" i="10"/>
  <c r="T138" i="10"/>
  <c r="T144" i="9"/>
  <c r="U136" i="9"/>
  <c r="N136" i="10"/>
  <c r="P135" i="10"/>
  <c r="Q135" i="10" s="1"/>
  <c r="L139" i="10"/>
  <c r="O139" i="10" s="1"/>
  <c r="L138" i="9"/>
  <c r="O138" i="9" s="1"/>
  <c r="P136" i="9"/>
  <c r="Q136" i="9" s="1"/>
  <c r="N137" i="9"/>
  <c r="K136" i="8"/>
  <c r="M135" i="8"/>
  <c r="O135" i="8" s="1"/>
  <c r="G138" i="8"/>
  <c r="I137" i="8"/>
  <c r="L137" i="8" s="1"/>
  <c r="L136" i="13" l="1"/>
  <c r="O136" i="13" s="1"/>
  <c r="J137" i="13"/>
  <c r="P134" i="13"/>
  <c r="Q134" i="13" s="1"/>
  <c r="N135" i="13"/>
  <c r="T137" i="13"/>
  <c r="U136" i="13"/>
  <c r="T139" i="10"/>
  <c r="U138" i="10"/>
  <c r="T145" i="9"/>
  <c r="U137" i="9"/>
  <c r="P136" i="10"/>
  <c r="Q136" i="10" s="1"/>
  <c r="N137" i="10"/>
  <c r="L140" i="10"/>
  <c r="O140" i="10" s="1"/>
  <c r="N138" i="9"/>
  <c r="P137" i="9"/>
  <c r="Q137" i="9" s="1"/>
  <c r="L139" i="9"/>
  <c r="O139" i="9" s="1"/>
  <c r="G139" i="8"/>
  <c r="I138" i="8"/>
  <c r="L138" i="8" s="1"/>
  <c r="K137" i="8"/>
  <c r="M136" i="8"/>
  <c r="O136" i="8" s="1"/>
  <c r="P135" i="13" l="1"/>
  <c r="Q135" i="13" s="1"/>
  <c r="N136" i="13"/>
  <c r="T138" i="13"/>
  <c r="U137" i="13"/>
  <c r="J138" i="13"/>
  <c r="L137" i="13"/>
  <c r="O137" i="13" s="1"/>
  <c r="T140" i="10"/>
  <c r="U139" i="10"/>
  <c r="T146" i="9"/>
  <c r="U138" i="9"/>
  <c r="N138" i="10"/>
  <c r="P137" i="10"/>
  <c r="Q137" i="10" s="1"/>
  <c r="L141" i="10"/>
  <c r="O141" i="10" s="1"/>
  <c r="L140" i="9"/>
  <c r="O140" i="9" s="1"/>
  <c r="P138" i="9"/>
  <c r="Q138" i="9" s="1"/>
  <c r="N139" i="9"/>
  <c r="M137" i="8"/>
  <c r="O137" i="8" s="1"/>
  <c r="K138" i="8"/>
  <c r="I139" i="8"/>
  <c r="L139" i="8" s="1"/>
  <c r="G140" i="8"/>
  <c r="J139" i="13" l="1"/>
  <c r="L138" i="13"/>
  <c r="O138" i="13" s="1"/>
  <c r="T139" i="13"/>
  <c r="U138" i="13"/>
  <c r="P136" i="13"/>
  <c r="Q136" i="13" s="1"/>
  <c r="N137" i="13"/>
  <c r="U140" i="10"/>
  <c r="T141" i="10"/>
  <c r="T147" i="9"/>
  <c r="U139" i="9"/>
  <c r="P138" i="10"/>
  <c r="Q138" i="10" s="1"/>
  <c r="N139" i="10"/>
  <c r="L142" i="10"/>
  <c r="O142" i="10" s="1"/>
  <c r="P139" i="9"/>
  <c r="Q139" i="9" s="1"/>
  <c r="N140" i="9"/>
  <c r="L141" i="9"/>
  <c r="O141" i="9" s="1"/>
  <c r="I140" i="8"/>
  <c r="L140" i="8" s="1"/>
  <c r="G141" i="8"/>
  <c r="K139" i="8"/>
  <c r="M138" i="8"/>
  <c r="O138" i="8" s="1"/>
  <c r="T140" i="13" l="1"/>
  <c r="U139" i="13"/>
  <c r="N138" i="13"/>
  <c r="P137" i="13"/>
  <c r="Q137" i="13" s="1"/>
  <c r="L139" i="13"/>
  <c r="O139" i="13" s="1"/>
  <c r="J140" i="13"/>
  <c r="T142" i="10"/>
  <c r="U141" i="10"/>
  <c r="T148" i="9"/>
  <c r="U140" i="9"/>
  <c r="N140" i="10"/>
  <c r="P139" i="10"/>
  <c r="Q139" i="10" s="1"/>
  <c r="L143" i="10"/>
  <c r="O143" i="10" s="1"/>
  <c r="L142" i="9"/>
  <c r="O142" i="9" s="1"/>
  <c r="N141" i="9"/>
  <c r="P140" i="9"/>
  <c r="Q140" i="9" s="1"/>
  <c r="K140" i="8"/>
  <c r="M139" i="8"/>
  <c r="O139" i="8" s="1"/>
  <c r="I141" i="8"/>
  <c r="L141" i="8" s="1"/>
  <c r="G142" i="8"/>
  <c r="J141" i="13" l="1"/>
  <c r="L140" i="13"/>
  <c r="O140" i="13" s="1"/>
  <c r="N139" i="13"/>
  <c r="P138" i="13"/>
  <c r="Q138" i="13" s="1"/>
  <c r="T141" i="13"/>
  <c r="U140" i="13"/>
  <c r="T143" i="10"/>
  <c r="U142" i="10"/>
  <c r="T149" i="9"/>
  <c r="U141" i="9"/>
  <c r="P140" i="10"/>
  <c r="Q140" i="10" s="1"/>
  <c r="N141" i="10"/>
  <c r="L144" i="10"/>
  <c r="O144" i="10" s="1"/>
  <c r="N142" i="9"/>
  <c r="P141" i="9"/>
  <c r="Q141" i="9" s="1"/>
  <c r="L143" i="9"/>
  <c r="O143" i="9" s="1"/>
  <c r="I142" i="8"/>
  <c r="L142" i="8" s="1"/>
  <c r="G143" i="8"/>
  <c r="K141" i="8"/>
  <c r="M140" i="8"/>
  <c r="O140" i="8" s="1"/>
  <c r="T142" i="13" l="1"/>
  <c r="U141" i="13"/>
  <c r="N140" i="13"/>
  <c r="P139" i="13"/>
  <c r="Q139" i="13" s="1"/>
  <c r="J142" i="13"/>
  <c r="L141" i="13"/>
  <c r="O141" i="13" s="1"/>
  <c r="T144" i="10"/>
  <c r="U143" i="10"/>
  <c r="T150" i="9"/>
  <c r="U142" i="9"/>
  <c r="N142" i="10"/>
  <c r="P141" i="10"/>
  <c r="Q141" i="10" s="1"/>
  <c r="L145" i="10"/>
  <c r="O145" i="10" s="1"/>
  <c r="L144" i="9"/>
  <c r="O144" i="9" s="1"/>
  <c r="P142" i="9"/>
  <c r="Q142" i="9" s="1"/>
  <c r="N143" i="9"/>
  <c r="M141" i="8"/>
  <c r="O141" i="8" s="1"/>
  <c r="K142" i="8"/>
  <c r="I143" i="8"/>
  <c r="L143" i="8" s="1"/>
  <c r="G144" i="8"/>
  <c r="L142" i="13" l="1"/>
  <c r="O142" i="13" s="1"/>
  <c r="J143" i="13"/>
  <c r="N141" i="13"/>
  <c r="P140" i="13"/>
  <c r="Q140" i="13" s="1"/>
  <c r="T143" i="13"/>
  <c r="U142" i="13"/>
  <c r="U144" i="10"/>
  <c r="T145" i="10"/>
  <c r="T151" i="9"/>
  <c r="U143" i="9"/>
  <c r="P142" i="10"/>
  <c r="Q142" i="10" s="1"/>
  <c r="N143" i="10"/>
  <c r="L146" i="10"/>
  <c r="O146" i="10" s="1"/>
  <c r="N144" i="9"/>
  <c r="P143" i="9"/>
  <c r="Q143" i="9" s="1"/>
  <c r="L145" i="9"/>
  <c r="O145" i="9" s="1"/>
  <c r="G145" i="8"/>
  <c r="I144" i="8"/>
  <c r="L144" i="8" s="1"/>
  <c r="M142" i="8"/>
  <c r="O142" i="8" s="1"/>
  <c r="K143" i="8"/>
  <c r="T144" i="13" l="1"/>
  <c r="U143" i="13"/>
  <c r="N142" i="13"/>
  <c r="P141" i="13"/>
  <c r="Q141" i="13" s="1"/>
  <c r="J144" i="13"/>
  <c r="L143" i="13"/>
  <c r="O143" i="13" s="1"/>
  <c r="T146" i="10"/>
  <c r="U145" i="10"/>
  <c r="T152" i="9"/>
  <c r="U144" i="9"/>
  <c r="N144" i="10"/>
  <c r="P143" i="10"/>
  <c r="Q143" i="10" s="1"/>
  <c r="L147" i="10"/>
  <c r="O147" i="10" s="1"/>
  <c r="L146" i="9"/>
  <c r="O146" i="9" s="1"/>
  <c r="P144" i="9"/>
  <c r="Q144" i="9" s="1"/>
  <c r="N145" i="9"/>
  <c r="M143" i="8"/>
  <c r="O143" i="8" s="1"/>
  <c r="K144" i="8"/>
  <c r="G146" i="8"/>
  <c r="I145" i="8"/>
  <c r="L145" i="8" s="1"/>
  <c r="J145" i="13" l="1"/>
  <c r="L144" i="13"/>
  <c r="O144" i="13" s="1"/>
  <c r="N143" i="13"/>
  <c r="P142" i="13"/>
  <c r="Q142" i="13" s="1"/>
  <c r="T145" i="13"/>
  <c r="U144" i="13"/>
  <c r="U146" i="10"/>
  <c r="T147" i="10"/>
  <c r="T153" i="9"/>
  <c r="U145" i="9"/>
  <c r="P144" i="10"/>
  <c r="Q144" i="10" s="1"/>
  <c r="N145" i="10"/>
  <c r="L148" i="10"/>
  <c r="O148" i="10" s="1"/>
  <c r="N146" i="9"/>
  <c r="P145" i="9"/>
  <c r="Q145" i="9" s="1"/>
  <c r="L147" i="9"/>
  <c r="O147" i="9" s="1"/>
  <c r="I146" i="8"/>
  <c r="L146" i="8" s="1"/>
  <c r="G147" i="8"/>
  <c r="K145" i="8"/>
  <c r="M144" i="8"/>
  <c r="O144" i="8" s="1"/>
  <c r="T146" i="13" l="1"/>
  <c r="U145" i="13"/>
  <c r="N144" i="13"/>
  <c r="P143" i="13"/>
  <c r="Q143" i="13" s="1"/>
  <c r="L145" i="13"/>
  <c r="O145" i="13" s="1"/>
  <c r="J146" i="13"/>
  <c r="U147" i="10"/>
  <c r="T148" i="10"/>
  <c r="T154" i="9"/>
  <c r="U146" i="9"/>
  <c r="N146" i="10"/>
  <c r="P145" i="10"/>
  <c r="Q145" i="10" s="1"/>
  <c r="L149" i="10"/>
  <c r="O149" i="10" s="1"/>
  <c r="L148" i="9"/>
  <c r="O148" i="9" s="1"/>
  <c r="N147" i="9"/>
  <c r="P146" i="9"/>
  <c r="Q146" i="9" s="1"/>
  <c r="G148" i="8"/>
  <c r="I147" i="8"/>
  <c r="L147" i="8" s="1"/>
  <c r="M145" i="8"/>
  <c r="O145" i="8" s="1"/>
  <c r="K146" i="8"/>
  <c r="J147" i="13" l="1"/>
  <c r="L146" i="13"/>
  <c r="O146" i="13" s="1"/>
  <c r="N145" i="13"/>
  <c r="P144" i="13"/>
  <c r="Q144" i="13" s="1"/>
  <c r="T147" i="13"/>
  <c r="U146" i="13"/>
  <c r="U148" i="10"/>
  <c r="T149" i="10"/>
  <c r="T155" i="9"/>
  <c r="U147" i="9"/>
  <c r="P146" i="10"/>
  <c r="Q146" i="10" s="1"/>
  <c r="N147" i="10"/>
  <c r="L150" i="10"/>
  <c r="O150" i="10" s="1"/>
  <c r="L149" i="9"/>
  <c r="O149" i="9" s="1"/>
  <c r="N148" i="9"/>
  <c r="P147" i="9"/>
  <c r="Q147" i="9" s="1"/>
  <c r="K147" i="8"/>
  <c r="M146" i="8"/>
  <c r="O146" i="8" s="1"/>
  <c r="I148" i="8"/>
  <c r="L148" i="8" s="1"/>
  <c r="G149" i="8"/>
  <c r="N146" i="13" l="1"/>
  <c r="P145" i="13"/>
  <c r="Q145" i="13" s="1"/>
  <c r="T148" i="13"/>
  <c r="U147" i="13"/>
  <c r="J148" i="13"/>
  <c r="L147" i="13"/>
  <c r="O147" i="13" s="1"/>
  <c r="T150" i="10"/>
  <c r="U149" i="10"/>
  <c r="T156" i="9"/>
  <c r="U148" i="9"/>
  <c r="N148" i="10"/>
  <c r="P147" i="10"/>
  <c r="Q147" i="10" s="1"/>
  <c r="L151" i="10"/>
  <c r="O151" i="10" s="1"/>
  <c r="P148" i="9"/>
  <c r="Q148" i="9" s="1"/>
  <c r="N149" i="9"/>
  <c r="L150" i="9"/>
  <c r="O150" i="9" s="1"/>
  <c r="G150" i="8"/>
  <c r="I149" i="8"/>
  <c r="L149" i="8" s="1"/>
  <c r="K148" i="8"/>
  <c r="M147" i="8"/>
  <c r="O147" i="8" s="1"/>
  <c r="U148" i="13" l="1"/>
  <c r="T149" i="13"/>
  <c r="L148" i="13"/>
  <c r="O148" i="13" s="1"/>
  <c r="J149" i="13"/>
  <c r="P146" i="13"/>
  <c r="Q146" i="13" s="1"/>
  <c r="N147" i="13"/>
  <c r="T151" i="10"/>
  <c r="U150" i="10"/>
  <c r="T157" i="9"/>
  <c r="U149" i="9"/>
  <c r="P148" i="10"/>
  <c r="Q148" i="10" s="1"/>
  <c r="N149" i="10"/>
  <c r="L152" i="10"/>
  <c r="O152" i="10" s="1"/>
  <c r="N150" i="9"/>
  <c r="P149" i="9"/>
  <c r="Q149" i="9" s="1"/>
  <c r="L151" i="9"/>
  <c r="O151" i="9" s="1"/>
  <c r="K149" i="8"/>
  <c r="M148" i="8"/>
  <c r="O148" i="8" s="1"/>
  <c r="I150" i="8"/>
  <c r="L150" i="8" s="1"/>
  <c r="G151" i="8"/>
  <c r="N148" i="13" l="1"/>
  <c r="P147" i="13"/>
  <c r="Q147" i="13" s="1"/>
  <c r="L149" i="13"/>
  <c r="O149" i="13" s="1"/>
  <c r="J150" i="13"/>
  <c r="T150" i="13"/>
  <c r="U149" i="13"/>
  <c r="T152" i="10"/>
  <c r="U151" i="10"/>
  <c r="T158" i="9"/>
  <c r="U150" i="9"/>
  <c r="N150" i="10"/>
  <c r="P149" i="10"/>
  <c r="Q149" i="10" s="1"/>
  <c r="L153" i="10"/>
  <c r="O153" i="10" s="1"/>
  <c r="L152" i="9"/>
  <c r="O152" i="9" s="1"/>
  <c r="P150" i="9"/>
  <c r="Q150" i="9" s="1"/>
  <c r="N151" i="9"/>
  <c r="I151" i="8"/>
  <c r="L151" i="8" s="1"/>
  <c r="G152" i="8"/>
  <c r="K150" i="8"/>
  <c r="M149" i="8"/>
  <c r="O149" i="8" s="1"/>
  <c r="T151" i="13" l="1"/>
  <c r="U150" i="13"/>
  <c r="J151" i="13"/>
  <c r="L150" i="13"/>
  <c r="O150" i="13" s="1"/>
  <c r="N149" i="13"/>
  <c r="P148" i="13"/>
  <c r="Q148" i="13" s="1"/>
  <c r="U152" i="10"/>
  <c r="T153" i="10"/>
  <c r="T159" i="9"/>
  <c r="U151" i="9"/>
  <c r="P150" i="10"/>
  <c r="Q150" i="10" s="1"/>
  <c r="N151" i="10"/>
  <c r="L154" i="10"/>
  <c r="O154" i="10" s="1"/>
  <c r="L153" i="9"/>
  <c r="O153" i="9" s="1"/>
  <c r="P151" i="9"/>
  <c r="Q151" i="9" s="1"/>
  <c r="N152" i="9"/>
  <c r="M150" i="8"/>
  <c r="O150" i="8" s="1"/>
  <c r="K151" i="8"/>
  <c r="I152" i="8"/>
  <c r="L152" i="8" s="1"/>
  <c r="G153" i="8"/>
  <c r="N150" i="13" l="1"/>
  <c r="P149" i="13"/>
  <c r="Q149" i="13" s="1"/>
  <c r="L151" i="13"/>
  <c r="O151" i="13" s="1"/>
  <c r="J152" i="13"/>
  <c r="T152" i="13"/>
  <c r="U151" i="13"/>
  <c r="T154" i="10"/>
  <c r="U153" i="10"/>
  <c r="T160" i="9"/>
  <c r="U152" i="9"/>
  <c r="P151" i="10"/>
  <c r="Q151" i="10" s="1"/>
  <c r="N152" i="10"/>
  <c r="L155" i="10"/>
  <c r="O155" i="10" s="1"/>
  <c r="P152" i="9"/>
  <c r="Q152" i="9" s="1"/>
  <c r="N153" i="9"/>
  <c r="L154" i="9"/>
  <c r="O154" i="9" s="1"/>
  <c r="G154" i="8"/>
  <c r="I153" i="8"/>
  <c r="L153" i="8" s="1"/>
  <c r="M151" i="8"/>
  <c r="O151" i="8" s="1"/>
  <c r="K152" i="8"/>
  <c r="T153" i="13" l="1"/>
  <c r="U152" i="13"/>
  <c r="L152" i="13"/>
  <c r="O152" i="13" s="1"/>
  <c r="J153" i="13"/>
  <c r="P150" i="13"/>
  <c r="Q150" i="13" s="1"/>
  <c r="N151" i="13"/>
  <c r="T155" i="10"/>
  <c r="U154" i="10"/>
  <c r="T161" i="9"/>
  <c r="U153" i="9"/>
  <c r="N153" i="10"/>
  <c r="P152" i="10"/>
  <c r="Q152" i="10" s="1"/>
  <c r="L156" i="10"/>
  <c r="O156" i="10" s="1"/>
  <c r="N154" i="9"/>
  <c r="P153" i="9"/>
  <c r="Q153" i="9" s="1"/>
  <c r="L155" i="9"/>
  <c r="O155" i="9" s="1"/>
  <c r="M152" i="8"/>
  <c r="O152" i="8" s="1"/>
  <c r="K153" i="8"/>
  <c r="G155" i="8"/>
  <c r="I154" i="8"/>
  <c r="L154" i="8" s="1"/>
  <c r="N152" i="13" l="1"/>
  <c r="P151" i="13"/>
  <c r="Q151" i="13" s="1"/>
  <c r="L153" i="13"/>
  <c r="O153" i="13" s="1"/>
  <c r="J154" i="13"/>
  <c r="T154" i="13"/>
  <c r="U153" i="13"/>
  <c r="T156" i="10"/>
  <c r="U155" i="10"/>
  <c r="T162" i="9"/>
  <c r="U154" i="9"/>
  <c r="N154" i="10"/>
  <c r="P153" i="10"/>
  <c r="Q153" i="10" s="1"/>
  <c r="L157" i="10"/>
  <c r="O157" i="10" s="1"/>
  <c r="L156" i="9"/>
  <c r="O156" i="9" s="1"/>
  <c r="N155" i="9"/>
  <c r="P154" i="9"/>
  <c r="Q154" i="9" s="1"/>
  <c r="I155" i="8"/>
  <c r="L155" i="8" s="1"/>
  <c r="G156" i="8"/>
  <c r="M153" i="8"/>
  <c r="O153" i="8" s="1"/>
  <c r="K154" i="8"/>
  <c r="T155" i="13" l="1"/>
  <c r="U154" i="13"/>
  <c r="J155" i="13"/>
  <c r="L154" i="13"/>
  <c r="O154" i="13" s="1"/>
  <c r="P152" i="13"/>
  <c r="Q152" i="13" s="1"/>
  <c r="N153" i="13"/>
  <c r="U156" i="10"/>
  <c r="T157" i="10"/>
  <c r="T163" i="9"/>
  <c r="U155" i="9"/>
  <c r="P154" i="10"/>
  <c r="Q154" i="10" s="1"/>
  <c r="N155" i="10"/>
  <c r="L158" i="10"/>
  <c r="O158" i="10" s="1"/>
  <c r="P155" i="9"/>
  <c r="Q155" i="9" s="1"/>
  <c r="N156" i="9"/>
  <c r="L157" i="9"/>
  <c r="O157" i="9" s="1"/>
  <c r="M154" i="8"/>
  <c r="O154" i="8" s="1"/>
  <c r="K155" i="8"/>
  <c r="G157" i="8"/>
  <c r="I156" i="8"/>
  <c r="L156" i="8" s="1"/>
  <c r="J156" i="13" l="1"/>
  <c r="L155" i="13"/>
  <c r="O155" i="13" s="1"/>
  <c r="N154" i="13"/>
  <c r="P153" i="13"/>
  <c r="Q153" i="13" s="1"/>
  <c r="T156" i="13"/>
  <c r="U155" i="13"/>
  <c r="T158" i="10"/>
  <c r="U157" i="10"/>
  <c r="T164" i="9"/>
  <c r="U156" i="9"/>
  <c r="N156" i="10"/>
  <c r="P155" i="10"/>
  <c r="Q155" i="10" s="1"/>
  <c r="L159" i="10"/>
  <c r="O159" i="10" s="1"/>
  <c r="P156" i="9"/>
  <c r="Q156" i="9" s="1"/>
  <c r="N157" i="9"/>
  <c r="L158" i="9"/>
  <c r="O158" i="9" s="1"/>
  <c r="G158" i="8"/>
  <c r="I157" i="8"/>
  <c r="L157" i="8" s="1"/>
  <c r="K156" i="8"/>
  <c r="M155" i="8"/>
  <c r="O155" i="8" s="1"/>
  <c r="T157" i="13" l="1"/>
  <c r="U156" i="13"/>
  <c r="P154" i="13"/>
  <c r="Q154" i="13" s="1"/>
  <c r="N155" i="13"/>
  <c r="J157" i="13"/>
  <c r="L156" i="13"/>
  <c r="O156" i="13" s="1"/>
  <c r="T159" i="10"/>
  <c r="U158" i="10"/>
  <c r="T165" i="9"/>
  <c r="U157" i="9"/>
  <c r="N157" i="10"/>
  <c r="P156" i="10"/>
  <c r="Q156" i="10" s="1"/>
  <c r="L160" i="10"/>
  <c r="O160" i="10" s="1"/>
  <c r="N158" i="9"/>
  <c r="P157" i="9"/>
  <c r="Q157" i="9" s="1"/>
  <c r="L159" i="9"/>
  <c r="O159" i="9" s="1"/>
  <c r="M156" i="8"/>
  <c r="O156" i="8" s="1"/>
  <c r="K157" i="8"/>
  <c r="G159" i="8"/>
  <c r="I158" i="8"/>
  <c r="L158" i="8" s="1"/>
  <c r="J158" i="13" l="1"/>
  <c r="L157" i="13"/>
  <c r="O157" i="13" s="1"/>
  <c r="N156" i="13"/>
  <c r="P155" i="13"/>
  <c r="Q155" i="13" s="1"/>
  <c r="T158" i="13"/>
  <c r="U157" i="13"/>
  <c r="T160" i="10"/>
  <c r="U159" i="10"/>
  <c r="T166" i="9"/>
  <c r="U158" i="9"/>
  <c r="N158" i="10"/>
  <c r="P157" i="10"/>
  <c r="Q157" i="10" s="1"/>
  <c r="L161" i="10"/>
  <c r="O161" i="10" s="1"/>
  <c r="L160" i="9"/>
  <c r="O160" i="9" s="1"/>
  <c r="P158" i="9"/>
  <c r="Q158" i="9" s="1"/>
  <c r="N159" i="9"/>
  <c r="I159" i="8"/>
  <c r="L159" i="8" s="1"/>
  <c r="G160" i="8"/>
  <c r="M157" i="8"/>
  <c r="O157" i="8" s="1"/>
  <c r="K158" i="8"/>
  <c r="U158" i="13" l="1"/>
  <c r="T159" i="13"/>
  <c r="N157" i="13"/>
  <c r="P156" i="13"/>
  <c r="Q156" i="13" s="1"/>
  <c r="J159" i="13"/>
  <c r="L158" i="13"/>
  <c r="O158" i="13" s="1"/>
  <c r="U160" i="10"/>
  <c r="T161" i="10"/>
  <c r="T167" i="9"/>
  <c r="U159" i="9"/>
  <c r="P158" i="10"/>
  <c r="Q158" i="10" s="1"/>
  <c r="N159" i="10"/>
  <c r="L162" i="10"/>
  <c r="O162" i="10" s="1"/>
  <c r="P159" i="9"/>
  <c r="Q159" i="9" s="1"/>
  <c r="N160" i="9"/>
  <c r="L161" i="9"/>
  <c r="O161" i="9" s="1"/>
  <c r="I160" i="8"/>
  <c r="L160" i="8" s="1"/>
  <c r="G161" i="8"/>
  <c r="M158" i="8"/>
  <c r="O158" i="8" s="1"/>
  <c r="K159" i="8"/>
  <c r="J160" i="13" l="1"/>
  <c r="L159" i="13"/>
  <c r="O159" i="13" s="1"/>
  <c r="N158" i="13"/>
  <c r="P157" i="13"/>
  <c r="Q157" i="13" s="1"/>
  <c r="T160" i="13"/>
  <c r="U159" i="13"/>
  <c r="T162" i="10"/>
  <c r="U161" i="10"/>
  <c r="T168" i="9"/>
  <c r="U160" i="9"/>
  <c r="P159" i="10"/>
  <c r="Q159" i="10" s="1"/>
  <c r="N160" i="10"/>
  <c r="L163" i="10"/>
  <c r="O163" i="10" s="1"/>
  <c r="P160" i="9"/>
  <c r="Q160" i="9" s="1"/>
  <c r="N161" i="9"/>
  <c r="L162" i="9"/>
  <c r="O162" i="9" s="1"/>
  <c r="K160" i="8"/>
  <c r="M159" i="8"/>
  <c r="O159" i="8" s="1"/>
  <c r="G162" i="8"/>
  <c r="I161" i="8"/>
  <c r="L161" i="8" s="1"/>
  <c r="T161" i="13" l="1"/>
  <c r="U160" i="13"/>
  <c r="N159" i="13"/>
  <c r="P158" i="13"/>
  <c r="Q158" i="13" s="1"/>
  <c r="J161" i="13"/>
  <c r="L160" i="13"/>
  <c r="O160" i="13" s="1"/>
  <c r="T163" i="10"/>
  <c r="U162" i="10"/>
  <c r="T169" i="9"/>
  <c r="U161" i="9"/>
  <c r="P160" i="10"/>
  <c r="Q160" i="10" s="1"/>
  <c r="N161" i="10"/>
  <c r="L164" i="10"/>
  <c r="O164" i="10" s="1"/>
  <c r="L163" i="9"/>
  <c r="O163" i="9" s="1"/>
  <c r="P161" i="9"/>
  <c r="Q161" i="9" s="1"/>
  <c r="N162" i="9"/>
  <c r="G163" i="8"/>
  <c r="I162" i="8"/>
  <c r="L162" i="8" s="1"/>
  <c r="M160" i="8"/>
  <c r="O160" i="8" s="1"/>
  <c r="K161" i="8"/>
  <c r="J162" i="13" l="1"/>
  <c r="L161" i="13"/>
  <c r="O161" i="13" s="1"/>
  <c r="N160" i="13"/>
  <c r="P159" i="13"/>
  <c r="Q159" i="13" s="1"/>
  <c r="T162" i="13"/>
  <c r="U161" i="13"/>
  <c r="U163" i="10"/>
  <c r="T164" i="10"/>
  <c r="T170" i="9"/>
  <c r="U162" i="9"/>
  <c r="P161" i="10"/>
  <c r="Q161" i="10" s="1"/>
  <c r="N162" i="10"/>
  <c r="L165" i="10"/>
  <c r="O165" i="10" s="1"/>
  <c r="P162" i="9"/>
  <c r="Q162" i="9" s="1"/>
  <c r="N163" i="9"/>
  <c r="L164" i="9"/>
  <c r="O164" i="9" s="1"/>
  <c r="M161" i="8"/>
  <c r="O161" i="8" s="1"/>
  <c r="K162" i="8"/>
  <c r="G164" i="8"/>
  <c r="I163" i="8"/>
  <c r="L163" i="8" s="1"/>
  <c r="P160" i="13" l="1"/>
  <c r="Q160" i="13" s="1"/>
  <c r="N161" i="13"/>
  <c r="U162" i="13"/>
  <c r="T163" i="13"/>
  <c r="L162" i="13"/>
  <c r="O162" i="13" s="1"/>
  <c r="J163" i="13"/>
  <c r="U164" i="10"/>
  <c r="T165" i="10"/>
  <c r="T171" i="9"/>
  <c r="U163" i="9"/>
  <c r="P162" i="10"/>
  <c r="Q162" i="10" s="1"/>
  <c r="N163" i="10"/>
  <c r="L166" i="10"/>
  <c r="O166" i="10" s="1"/>
  <c r="L165" i="9"/>
  <c r="O165" i="9" s="1"/>
  <c r="P163" i="9"/>
  <c r="Q163" i="9" s="1"/>
  <c r="N164" i="9"/>
  <c r="I164" i="8"/>
  <c r="L164" i="8" s="1"/>
  <c r="G165" i="8"/>
  <c r="K163" i="8"/>
  <c r="M162" i="8"/>
  <c r="O162" i="8" s="1"/>
  <c r="L163" i="13" l="1"/>
  <c r="O163" i="13" s="1"/>
  <c r="J164" i="13"/>
  <c r="T164" i="13"/>
  <c r="U163" i="13"/>
  <c r="N162" i="13"/>
  <c r="P161" i="13"/>
  <c r="Q161" i="13" s="1"/>
  <c r="T166" i="10"/>
  <c r="U165" i="10"/>
  <c r="T172" i="9"/>
  <c r="U164" i="9"/>
  <c r="P163" i="10"/>
  <c r="Q163" i="10" s="1"/>
  <c r="N164" i="10"/>
  <c r="L167" i="10"/>
  <c r="O167" i="10" s="1"/>
  <c r="L166" i="9"/>
  <c r="O166" i="9" s="1"/>
  <c r="P164" i="9"/>
  <c r="Q164" i="9" s="1"/>
  <c r="N165" i="9"/>
  <c r="K164" i="8"/>
  <c r="M163" i="8"/>
  <c r="O163" i="8" s="1"/>
  <c r="I165" i="8"/>
  <c r="L165" i="8" s="1"/>
  <c r="G166" i="8"/>
  <c r="P162" i="13" l="1"/>
  <c r="Q162" i="13" s="1"/>
  <c r="N163" i="13"/>
  <c r="T165" i="13"/>
  <c r="U164" i="13"/>
  <c r="J165" i="13"/>
  <c r="L164" i="13"/>
  <c r="O164" i="13" s="1"/>
  <c r="T167" i="10"/>
  <c r="U166" i="10"/>
  <c r="T173" i="9"/>
  <c r="U165" i="9"/>
  <c r="P164" i="10"/>
  <c r="Q164" i="10" s="1"/>
  <c r="N165" i="10"/>
  <c r="L168" i="10"/>
  <c r="O168" i="10" s="1"/>
  <c r="P165" i="9"/>
  <c r="Q165" i="9" s="1"/>
  <c r="N166" i="9"/>
  <c r="L167" i="9"/>
  <c r="O167" i="9" s="1"/>
  <c r="G167" i="8"/>
  <c r="I166" i="8"/>
  <c r="L166" i="8" s="1"/>
  <c r="K165" i="8"/>
  <c r="M164" i="8"/>
  <c r="O164" i="8" s="1"/>
  <c r="T166" i="13" l="1"/>
  <c r="U165" i="13"/>
  <c r="J166" i="13"/>
  <c r="L165" i="13"/>
  <c r="O165" i="13" s="1"/>
  <c r="N164" i="13"/>
  <c r="P163" i="13"/>
  <c r="Q163" i="13" s="1"/>
  <c r="U167" i="10"/>
  <c r="T168" i="10"/>
  <c r="T174" i="9"/>
  <c r="U166" i="9"/>
  <c r="P165" i="10"/>
  <c r="Q165" i="10" s="1"/>
  <c r="N166" i="10"/>
  <c r="L169" i="10"/>
  <c r="O169" i="10" s="1"/>
  <c r="L168" i="9"/>
  <c r="O168" i="9" s="1"/>
  <c r="P166" i="9"/>
  <c r="Q166" i="9" s="1"/>
  <c r="N167" i="9"/>
  <c r="M165" i="8"/>
  <c r="O165" i="8" s="1"/>
  <c r="K166" i="8"/>
  <c r="I167" i="8"/>
  <c r="L167" i="8" s="1"/>
  <c r="G168" i="8"/>
  <c r="J167" i="13" l="1"/>
  <c r="L166" i="13"/>
  <c r="O166" i="13" s="1"/>
  <c r="N165" i="13"/>
  <c r="P164" i="13"/>
  <c r="Q164" i="13" s="1"/>
  <c r="T167" i="13"/>
  <c r="U166" i="13"/>
  <c r="U168" i="10"/>
  <c r="T169" i="10"/>
  <c r="T175" i="9"/>
  <c r="U167" i="9"/>
  <c r="N167" i="10"/>
  <c r="P166" i="10"/>
  <c r="Q166" i="10" s="1"/>
  <c r="L170" i="10"/>
  <c r="O170" i="10" s="1"/>
  <c r="N168" i="9"/>
  <c r="P167" i="9"/>
  <c r="Q167" i="9" s="1"/>
  <c r="L169" i="9"/>
  <c r="O169" i="9" s="1"/>
  <c r="I168" i="8"/>
  <c r="L168" i="8" s="1"/>
  <c r="G169" i="8"/>
  <c r="K167" i="8"/>
  <c r="M166" i="8"/>
  <c r="O166" i="8" s="1"/>
  <c r="U167" i="13" l="1"/>
  <c r="T168" i="13"/>
  <c r="N166" i="13"/>
  <c r="P165" i="13"/>
  <c r="Q165" i="13" s="1"/>
  <c r="J168" i="13"/>
  <c r="L167" i="13"/>
  <c r="O167" i="13" s="1"/>
  <c r="U169" i="10"/>
  <c r="T170" i="10"/>
  <c r="T176" i="9"/>
  <c r="U168" i="9"/>
  <c r="N168" i="10"/>
  <c r="P167" i="10"/>
  <c r="Q167" i="10" s="1"/>
  <c r="L171" i="10"/>
  <c r="O171" i="10" s="1"/>
  <c r="L170" i="9"/>
  <c r="O170" i="9" s="1"/>
  <c r="N169" i="9"/>
  <c r="P168" i="9"/>
  <c r="Q168" i="9" s="1"/>
  <c r="I169" i="8"/>
  <c r="L169" i="8" s="1"/>
  <c r="G170" i="8"/>
  <c r="M167" i="8"/>
  <c r="O167" i="8" s="1"/>
  <c r="K168" i="8"/>
  <c r="L168" i="13" l="1"/>
  <c r="O168" i="13" s="1"/>
  <c r="J169" i="13"/>
  <c r="P166" i="13"/>
  <c r="Q166" i="13" s="1"/>
  <c r="N167" i="13"/>
  <c r="U168" i="13"/>
  <c r="T169" i="13"/>
  <c r="T171" i="10"/>
  <c r="U170" i="10"/>
  <c r="T177" i="9"/>
  <c r="U169" i="9"/>
  <c r="P168" i="10"/>
  <c r="Q168" i="10" s="1"/>
  <c r="N169" i="10"/>
  <c r="L172" i="10"/>
  <c r="O172" i="10" s="1"/>
  <c r="L171" i="9"/>
  <c r="O171" i="9" s="1"/>
  <c r="N170" i="9"/>
  <c r="P169" i="9"/>
  <c r="Q169" i="9" s="1"/>
  <c r="G171" i="8"/>
  <c r="I170" i="8"/>
  <c r="L170" i="8" s="1"/>
  <c r="K169" i="8"/>
  <c r="M168" i="8"/>
  <c r="O168" i="8" s="1"/>
  <c r="P167" i="13" l="1"/>
  <c r="Q167" i="13" s="1"/>
  <c r="N168" i="13"/>
  <c r="L169" i="13"/>
  <c r="O169" i="13" s="1"/>
  <c r="J170" i="13"/>
  <c r="T170" i="13"/>
  <c r="U169" i="13"/>
  <c r="U171" i="10"/>
  <c r="T172" i="10"/>
  <c r="T178" i="9"/>
  <c r="U170" i="9"/>
  <c r="N170" i="10"/>
  <c r="P169" i="10"/>
  <c r="Q169" i="10" s="1"/>
  <c r="L173" i="10"/>
  <c r="O173" i="10" s="1"/>
  <c r="N171" i="9"/>
  <c r="P170" i="9"/>
  <c r="Q170" i="9" s="1"/>
  <c r="L172" i="9"/>
  <c r="O172" i="9" s="1"/>
  <c r="M169" i="8"/>
  <c r="O169" i="8" s="1"/>
  <c r="K170" i="8"/>
  <c r="G172" i="8"/>
  <c r="I171" i="8"/>
  <c r="L171" i="8" s="1"/>
  <c r="J171" i="13" l="1"/>
  <c r="L170" i="13"/>
  <c r="O170" i="13" s="1"/>
  <c r="N169" i="13"/>
  <c r="P168" i="13"/>
  <c r="Q168" i="13" s="1"/>
  <c r="T171" i="13"/>
  <c r="U170" i="13"/>
  <c r="T173" i="10"/>
  <c r="U172" i="10"/>
  <c r="T179" i="9"/>
  <c r="U171" i="9"/>
  <c r="P170" i="10"/>
  <c r="Q170" i="10" s="1"/>
  <c r="N171" i="10"/>
  <c r="L174" i="10"/>
  <c r="O174" i="10" s="1"/>
  <c r="L173" i="9"/>
  <c r="O173" i="9" s="1"/>
  <c r="P171" i="9"/>
  <c r="Q171" i="9" s="1"/>
  <c r="N172" i="9"/>
  <c r="G173" i="8"/>
  <c r="I172" i="8"/>
  <c r="L172" i="8" s="1"/>
  <c r="M170" i="8"/>
  <c r="O170" i="8" s="1"/>
  <c r="K171" i="8"/>
  <c r="N170" i="13" l="1"/>
  <c r="P169" i="13"/>
  <c r="Q169" i="13" s="1"/>
  <c r="T172" i="13"/>
  <c r="U171" i="13"/>
  <c r="J172" i="13"/>
  <c r="L171" i="13"/>
  <c r="O171" i="13" s="1"/>
  <c r="T174" i="10"/>
  <c r="U173" i="10"/>
  <c r="T180" i="9"/>
  <c r="U172" i="9"/>
  <c r="N172" i="10"/>
  <c r="P171" i="10"/>
  <c r="Q171" i="10" s="1"/>
  <c r="L175" i="10"/>
  <c r="O175" i="10" s="1"/>
  <c r="N173" i="9"/>
  <c r="P172" i="9"/>
  <c r="Q172" i="9" s="1"/>
  <c r="L174" i="9"/>
  <c r="O174" i="9" s="1"/>
  <c r="K172" i="8"/>
  <c r="M171" i="8"/>
  <c r="O171" i="8" s="1"/>
  <c r="G174" i="8"/>
  <c r="I173" i="8"/>
  <c r="L173" i="8" s="1"/>
  <c r="T173" i="13" l="1"/>
  <c r="U172" i="13"/>
  <c r="J173" i="13"/>
  <c r="L172" i="13"/>
  <c r="O172" i="13" s="1"/>
  <c r="P170" i="13"/>
  <c r="Q170" i="13" s="1"/>
  <c r="N171" i="13"/>
  <c r="T175" i="10"/>
  <c r="U174" i="10"/>
  <c r="T181" i="9"/>
  <c r="U173" i="9"/>
  <c r="P172" i="10"/>
  <c r="Q172" i="10" s="1"/>
  <c r="N173" i="10"/>
  <c r="L176" i="10"/>
  <c r="O176" i="10" s="1"/>
  <c r="L175" i="9"/>
  <c r="O175" i="9" s="1"/>
  <c r="N174" i="9"/>
  <c r="P173" i="9"/>
  <c r="Q173" i="9" s="1"/>
  <c r="I174" i="8"/>
  <c r="L174" i="8" s="1"/>
  <c r="G175" i="8"/>
  <c r="K173" i="8"/>
  <c r="M172" i="8"/>
  <c r="O172" i="8" s="1"/>
  <c r="N172" i="13" l="1"/>
  <c r="P171" i="13"/>
  <c r="Q171" i="13" s="1"/>
  <c r="J174" i="13"/>
  <c r="L173" i="13"/>
  <c r="O173" i="13" s="1"/>
  <c r="T174" i="13"/>
  <c r="U173" i="13"/>
  <c r="T176" i="10"/>
  <c r="U175" i="10"/>
  <c r="T182" i="9"/>
  <c r="U174" i="9"/>
  <c r="N174" i="10"/>
  <c r="P173" i="10"/>
  <c r="Q173" i="10" s="1"/>
  <c r="L177" i="10"/>
  <c r="O177" i="10" s="1"/>
  <c r="P174" i="9"/>
  <c r="Q174" i="9" s="1"/>
  <c r="N175" i="9"/>
  <c r="L176" i="9"/>
  <c r="O176" i="9" s="1"/>
  <c r="K174" i="8"/>
  <c r="M173" i="8"/>
  <c r="O173" i="8" s="1"/>
  <c r="I175" i="8"/>
  <c r="L175" i="8" s="1"/>
  <c r="G176" i="8"/>
  <c r="J175" i="13" l="1"/>
  <c r="L174" i="13"/>
  <c r="O174" i="13" s="1"/>
  <c r="T175" i="13"/>
  <c r="U174" i="13"/>
  <c r="N173" i="13"/>
  <c r="P172" i="13"/>
  <c r="Q172" i="13" s="1"/>
  <c r="U176" i="10"/>
  <c r="T177" i="10"/>
  <c r="T183" i="9"/>
  <c r="U175" i="9"/>
  <c r="P174" i="10"/>
  <c r="Q174" i="10" s="1"/>
  <c r="N175" i="10"/>
  <c r="L178" i="10"/>
  <c r="O178" i="10" s="1"/>
  <c r="L177" i="9"/>
  <c r="O177" i="9" s="1"/>
  <c r="P175" i="9"/>
  <c r="Q175" i="9" s="1"/>
  <c r="N176" i="9"/>
  <c r="I176" i="8"/>
  <c r="L176" i="8" s="1"/>
  <c r="G177" i="8"/>
  <c r="K175" i="8"/>
  <c r="M174" i="8"/>
  <c r="O174" i="8" s="1"/>
  <c r="P173" i="13" l="1"/>
  <c r="Q173" i="13" s="1"/>
  <c r="N174" i="13"/>
  <c r="T176" i="13"/>
  <c r="U175" i="13"/>
  <c r="L175" i="13"/>
  <c r="O175" i="13" s="1"/>
  <c r="J176" i="13"/>
  <c r="T178" i="10"/>
  <c r="U177" i="10"/>
  <c r="T184" i="9"/>
  <c r="U176" i="9"/>
  <c r="P175" i="10"/>
  <c r="Q175" i="10" s="1"/>
  <c r="N176" i="10"/>
  <c r="L179" i="10"/>
  <c r="O179" i="10" s="1"/>
  <c r="P176" i="9"/>
  <c r="Q176" i="9" s="1"/>
  <c r="N177" i="9"/>
  <c r="L178" i="9"/>
  <c r="O178" i="9" s="1"/>
  <c r="G178" i="8"/>
  <c r="I177" i="8"/>
  <c r="L177" i="8" s="1"/>
  <c r="K176" i="8"/>
  <c r="M175" i="8"/>
  <c r="O175" i="8" s="1"/>
  <c r="L176" i="13" l="1"/>
  <c r="O176" i="13" s="1"/>
  <c r="J177" i="13"/>
  <c r="T177" i="13"/>
  <c r="U176" i="13"/>
  <c r="P174" i="13"/>
  <c r="Q174" i="13" s="1"/>
  <c r="N175" i="13"/>
  <c r="T179" i="10"/>
  <c r="U178" i="10"/>
  <c r="T185" i="9"/>
  <c r="U177" i="9"/>
  <c r="P176" i="10"/>
  <c r="Q176" i="10" s="1"/>
  <c r="N177" i="10"/>
  <c r="L180" i="10"/>
  <c r="O180" i="10" s="1"/>
  <c r="N178" i="9"/>
  <c r="P177" i="9"/>
  <c r="Q177" i="9" s="1"/>
  <c r="L179" i="9"/>
  <c r="O179" i="9" s="1"/>
  <c r="M176" i="8"/>
  <c r="O176" i="8" s="1"/>
  <c r="K177" i="8"/>
  <c r="G179" i="8"/>
  <c r="I178" i="8"/>
  <c r="L178" i="8" s="1"/>
  <c r="P175" i="13" l="1"/>
  <c r="Q175" i="13" s="1"/>
  <c r="N176" i="13"/>
  <c r="T178" i="13"/>
  <c r="U177" i="13"/>
  <c r="L177" i="13"/>
  <c r="O177" i="13" s="1"/>
  <c r="J178" i="13"/>
  <c r="U179" i="10"/>
  <c r="T180" i="10"/>
  <c r="T186" i="9"/>
  <c r="U178" i="9"/>
  <c r="N178" i="10"/>
  <c r="P177" i="10"/>
  <c r="Q177" i="10" s="1"/>
  <c r="L181" i="10"/>
  <c r="O181" i="10" s="1"/>
  <c r="L180" i="9"/>
  <c r="O180" i="9" s="1"/>
  <c r="P178" i="9"/>
  <c r="Q178" i="9" s="1"/>
  <c r="N179" i="9"/>
  <c r="I179" i="8"/>
  <c r="L179" i="8" s="1"/>
  <c r="G180" i="8"/>
  <c r="K178" i="8"/>
  <c r="M177" i="8"/>
  <c r="O177" i="8" s="1"/>
  <c r="L178" i="13" l="1"/>
  <c r="O178" i="13" s="1"/>
  <c r="J179" i="13"/>
  <c r="U178" i="13"/>
  <c r="T179" i="13"/>
  <c r="N177" i="13"/>
  <c r="P176" i="13"/>
  <c r="Q176" i="13" s="1"/>
  <c r="U180" i="10"/>
  <c r="T181" i="10"/>
  <c r="T187" i="9"/>
  <c r="U179" i="9"/>
  <c r="P178" i="10"/>
  <c r="Q178" i="10" s="1"/>
  <c r="N179" i="10"/>
  <c r="L182" i="10"/>
  <c r="O182" i="10" s="1"/>
  <c r="N180" i="9"/>
  <c r="P179" i="9"/>
  <c r="Q179" i="9" s="1"/>
  <c r="L181" i="9"/>
  <c r="O181" i="9" s="1"/>
  <c r="I180" i="8"/>
  <c r="L180" i="8" s="1"/>
  <c r="G181" i="8"/>
  <c r="M178" i="8"/>
  <c r="O178" i="8" s="1"/>
  <c r="K179" i="8"/>
  <c r="T180" i="13" l="1"/>
  <c r="U179" i="13"/>
  <c r="P177" i="13"/>
  <c r="Q177" i="13" s="1"/>
  <c r="N178" i="13"/>
  <c r="J180" i="13"/>
  <c r="L179" i="13"/>
  <c r="O179" i="13" s="1"/>
  <c r="U181" i="10"/>
  <c r="T182" i="10"/>
  <c r="T188" i="9"/>
  <c r="U180" i="9"/>
  <c r="N180" i="10"/>
  <c r="P179" i="10"/>
  <c r="Q179" i="10" s="1"/>
  <c r="L183" i="10"/>
  <c r="O183" i="10" s="1"/>
  <c r="L182" i="9"/>
  <c r="O182" i="9" s="1"/>
  <c r="P180" i="9"/>
  <c r="Q180" i="9" s="1"/>
  <c r="N181" i="9"/>
  <c r="K180" i="8"/>
  <c r="M179" i="8"/>
  <c r="O179" i="8" s="1"/>
  <c r="G182" i="8"/>
  <c r="I181" i="8"/>
  <c r="L181" i="8" s="1"/>
  <c r="L180" i="13" l="1"/>
  <c r="O180" i="13" s="1"/>
  <c r="J181" i="13"/>
  <c r="P178" i="13"/>
  <c r="Q178" i="13" s="1"/>
  <c r="N179" i="13"/>
  <c r="T181" i="13"/>
  <c r="U180" i="13"/>
  <c r="T183" i="10"/>
  <c r="U182" i="10"/>
  <c r="T189" i="9"/>
  <c r="U181" i="9"/>
  <c r="P180" i="10"/>
  <c r="Q180" i="10" s="1"/>
  <c r="N181" i="10"/>
  <c r="L184" i="10"/>
  <c r="O184" i="10" s="1"/>
  <c r="N182" i="9"/>
  <c r="P181" i="9"/>
  <c r="Q181" i="9" s="1"/>
  <c r="L183" i="9"/>
  <c r="O183" i="9" s="1"/>
  <c r="G183" i="8"/>
  <c r="I182" i="8"/>
  <c r="L182" i="8" s="1"/>
  <c r="K181" i="8"/>
  <c r="M180" i="8"/>
  <c r="O180" i="8" s="1"/>
  <c r="T182" i="13" l="1"/>
  <c r="U181" i="13"/>
  <c r="P179" i="13"/>
  <c r="Q179" i="13" s="1"/>
  <c r="N180" i="13"/>
  <c r="J182" i="13"/>
  <c r="L181" i="13"/>
  <c r="O181" i="13" s="1"/>
  <c r="U183" i="10"/>
  <c r="T184" i="10"/>
  <c r="T190" i="9"/>
  <c r="U182" i="9"/>
  <c r="N182" i="10"/>
  <c r="P181" i="10"/>
  <c r="Q181" i="10" s="1"/>
  <c r="L185" i="10"/>
  <c r="O185" i="10" s="1"/>
  <c r="L184" i="9"/>
  <c r="O184" i="9" s="1"/>
  <c r="N183" i="9"/>
  <c r="P182" i="9"/>
  <c r="Q182" i="9" s="1"/>
  <c r="M181" i="8"/>
  <c r="O181" i="8" s="1"/>
  <c r="K182" i="8"/>
  <c r="I183" i="8"/>
  <c r="L183" i="8" s="1"/>
  <c r="G184" i="8"/>
  <c r="N181" i="13" l="1"/>
  <c r="P180" i="13"/>
  <c r="Q180" i="13" s="1"/>
  <c r="J183" i="13"/>
  <c r="L182" i="13"/>
  <c r="O182" i="13" s="1"/>
  <c r="T183" i="13"/>
  <c r="U182" i="13"/>
  <c r="U184" i="10"/>
  <c r="T185" i="10"/>
  <c r="T191" i="9"/>
  <c r="U183" i="9"/>
  <c r="P182" i="10"/>
  <c r="Q182" i="10" s="1"/>
  <c r="N183" i="10"/>
  <c r="L186" i="10"/>
  <c r="O186" i="10" s="1"/>
  <c r="N184" i="9"/>
  <c r="P183" i="9"/>
  <c r="Q183" i="9" s="1"/>
  <c r="L185" i="9"/>
  <c r="O185" i="9" s="1"/>
  <c r="G185" i="8"/>
  <c r="I184" i="8"/>
  <c r="L184" i="8" s="1"/>
  <c r="M182" i="8"/>
  <c r="O182" i="8" s="1"/>
  <c r="K183" i="8"/>
  <c r="U183" i="13" l="1"/>
  <c r="T184" i="13"/>
  <c r="L183" i="13"/>
  <c r="O183" i="13" s="1"/>
  <c r="J184" i="13"/>
  <c r="P181" i="13"/>
  <c r="Q181" i="13" s="1"/>
  <c r="N182" i="13"/>
  <c r="U185" i="10"/>
  <c r="T186" i="10"/>
  <c r="T192" i="9"/>
  <c r="U184" i="9"/>
  <c r="N184" i="10"/>
  <c r="P183" i="10"/>
  <c r="Q183" i="10" s="1"/>
  <c r="L187" i="10"/>
  <c r="O187" i="10" s="1"/>
  <c r="L186" i="9"/>
  <c r="O186" i="9" s="1"/>
  <c r="N185" i="9"/>
  <c r="P184" i="9"/>
  <c r="Q184" i="9" s="1"/>
  <c r="M183" i="8"/>
  <c r="O183" i="8" s="1"/>
  <c r="K184" i="8"/>
  <c r="G186" i="8"/>
  <c r="I185" i="8"/>
  <c r="L185" i="8" s="1"/>
  <c r="N183" i="13" l="1"/>
  <c r="P182" i="13"/>
  <c r="Q182" i="13" s="1"/>
  <c r="L184" i="13"/>
  <c r="O184" i="13" s="1"/>
  <c r="J185" i="13"/>
  <c r="T185" i="13"/>
  <c r="U184" i="13"/>
  <c r="T187" i="10"/>
  <c r="U186" i="10"/>
  <c r="T193" i="9"/>
  <c r="U185" i="9"/>
  <c r="P184" i="10"/>
  <c r="Q184" i="10" s="1"/>
  <c r="N185" i="10"/>
  <c r="L188" i="10"/>
  <c r="O188" i="10" s="1"/>
  <c r="P185" i="9"/>
  <c r="Q185" i="9" s="1"/>
  <c r="N186" i="9"/>
  <c r="L187" i="9"/>
  <c r="O187" i="9" s="1"/>
  <c r="K185" i="8"/>
  <c r="M184" i="8"/>
  <c r="O184" i="8" s="1"/>
  <c r="G187" i="8"/>
  <c r="I186" i="8"/>
  <c r="L186" i="8" s="1"/>
  <c r="T186" i="13" l="1"/>
  <c r="U185" i="13"/>
  <c r="J186" i="13"/>
  <c r="L185" i="13"/>
  <c r="O185" i="13" s="1"/>
  <c r="P183" i="13"/>
  <c r="Q183" i="13" s="1"/>
  <c r="N184" i="13"/>
  <c r="U187" i="10"/>
  <c r="T188" i="10"/>
  <c r="T194" i="9"/>
  <c r="U186" i="9"/>
  <c r="N186" i="10"/>
  <c r="P185" i="10"/>
  <c r="Q185" i="10" s="1"/>
  <c r="L189" i="10"/>
  <c r="O189" i="10" s="1"/>
  <c r="L188" i="9"/>
  <c r="O188" i="9" s="1"/>
  <c r="N187" i="9"/>
  <c r="P186" i="9"/>
  <c r="Q186" i="9" s="1"/>
  <c r="I187" i="8"/>
  <c r="L187" i="8" s="1"/>
  <c r="G188" i="8"/>
  <c r="M185" i="8"/>
  <c r="O185" i="8" s="1"/>
  <c r="K186" i="8"/>
  <c r="N185" i="13" l="1"/>
  <c r="P184" i="13"/>
  <c r="Q184" i="13" s="1"/>
  <c r="L186" i="13"/>
  <c r="O186" i="13" s="1"/>
  <c r="J187" i="13"/>
  <c r="T187" i="13"/>
  <c r="U186" i="13"/>
  <c r="U188" i="10"/>
  <c r="T189" i="10"/>
  <c r="T195" i="9"/>
  <c r="U187" i="9"/>
  <c r="P186" i="10"/>
  <c r="Q186" i="10" s="1"/>
  <c r="N187" i="10"/>
  <c r="L190" i="10"/>
  <c r="O190" i="10" s="1"/>
  <c r="L189" i="9"/>
  <c r="O189" i="9" s="1"/>
  <c r="P187" i="9"/>
  <c r="Q187" i="9" s="1"/>
  <c r="N188" i="9"/>
  <c r="M186" i="8"/>
  <c r="O186" i="8" s="1"/>
  <c r="K187" i="8"/>
  <c r="I188" i="8"/>
  <c r="L188" i="8" s="1"/>
  <c r="G189" i="8"/>
  <c r="J188" i="13" l="1"/>
  <c r="L187" i="13"/>
  <c r="O187" i="13" s="1"/>
  <c r="T188" i="13"/>
  <c r="U187" i="13"/>
  <c r="P185" i="13"/>
  <c r="Q185" i="13" s="1"/>
  <c r="N186" i="13"/>
  <c r="T190" i="10"/>
  <c r="U189" i="10"/>
  <c r="T196" i="9"/>
  <c r="U188" i="9"/>
  <c r="N188" i="10"/>
  <c r="P187" i="10"/>
  <c r="Q187" i="10" s="1"/>
  <c r="L191" i="10"/>
  <c r="O191" i="10" s="1"/>
  <c r="P188" i="9"/>
  <c r="Q188" i="9" s="1"/>
  <c r="N189" i="9"/>
  <c r="L190" i="9"/>
  <c r="O190" i="9" s="1"/>
  <c r="I189" i="8"/>
  <c r="L189" i="8" s="1"/>
  <c r="G190" i="8"/>
  <c r="M187" i="8"/>
  <c r="O187" i="8" s="1"/>
  <c r="K188" i="8"/>
  <c r="N187" i="13" l="1"/>
  <c r="P186" i="13"/>
  <c r="Q186" i="13" s="1"/>
  <c r="U188" i="13"/>
  <c r="T189" i="13"/>
  <c r="L188" i="13"/>
  <c r="O188" i="13" s="1"/>
  <c r="J189" i="13"/>
  <c r="U190" i="10"/>
  <c r="T191" i="10"/>
  <c r="T197" i="9"/>
  <c r="U189" i="9"/>
  <c r="P188" i="10"/>
  <c r="Q188" i="10" s="1"/>
  <c r="N189" i="10"/>
  <c r="L192" i="10"/>
  <c r="O192" i="10" s="1"/>
  <c r="P189" i="9"/>
  <c r="Q189" i="9" s="1"/>
  <c r="N190" i="9"/>
  <c r="L191" i="9"/>
  <c r="O191" i="9" s="1"/>
  <c r="M188" i="8"/>
  <c r="O188" i="8" s="1"/>
  <c r="K189" i="8"/>
  <c r="G191" i="8"/>
  <c r="I190" i="8"/>
  <c r="L190" i="8" s="1"/>
  <c r="T190" i="13" l="1"/>
  <c r="U189" i="13"/>
  <c r="L189" i="13"/>
  <c r="O189" i="13" s="1"/>
  <c r="J190" i="13"/>
  <c r="N188" i="13"/>
  <c r="P187" i="13"/>
  <c r="Q187" i="13" s="1"/>
  <c r="U191" i="10"/>
  <c r="T192" i="10"/>
  <c r="T198" i="9"/>
  <c r="U190" i="9"/>
  <c r="N190" i="10"/>
  <c r="P189" i="10"/>
  <c r="Q189" i="10" s="1"/>
  <c r="L193" i="10"/>
  <c r="O193" i="10" s="1"/>
  <c r="P190" i="9"/>
  <c r="Q190" i="9" s="1"/>
  <c r="N191" i="9"/>
  <c r="L192" i="9"/>
  <c r="O192" i="9" s="1"/>
  <c r="G192" i="8"/>
  <c r="I191" i="8"/>
  <c r="L191" i="8" s="1"/>
  <c r="M189" i="8"/>
  <c r="O189" i="8" s="1"/>
  <c r="K190" i="8"/>
  <c r="P188" i="13" l="1"/>
  <c r="Q188" i="13" s="1"/>
  <c r="N189" i="13"/>
  <c r="L190" i="13"/>
  <c r="O190" i="13" s="1"/>
  <c r="J191" i="13"/>
  <c r="T191" i="13"/>
  <c r="U190" i="13"/>
  <c r="U192" i="10"/>
  <c r="T193" i="10"/>
  <c r="T199" i="9"/>
  <c r="U191" i="9"/>
  <c r="P190" i="10"/>
  <c r="Q190" i="10" s="1"/>
  <c r="N191" i="10"/>
  <c r="L194" i="10"/>
  <c r="O194" i="10" s="1"/>
  <c r="L193" i="9"/>
  <c r="O193" i="9" s="1"/>
  <c r="N192" i="9"/>
  <c r="P191" i="9"/>
  <c r="Q191" i="9" s="1"/>
  <c r="K191" i="8"/>
  <c r="M190" i="8"/>
  <c r="O190" i="8" s="1"/>
  <c r="I192" i="8"/>
  <c r="L192" i="8" s="1"/>
  <c r="G193" i="8"/>
  <c r="T192" i="13" l="1"/>
  <c r="U191" i="13"/>
  <c r="J192" i="13"/>
  <c r="L191" i="13"/>
  <c r="O191" i="13" s="1"/>
  <c r="N190" i="13"/>
  <c r="P189" i="13"/>
  <c r="Q189" i="13" s="1"/>
  <c r="T194" i="10"/>
  <c r="U193" i="10"/>
  <c r="T200" i="9"/>
  <c r="U192" i="9"/>
  <c r="N192" i="10"/>
  <c r="P191" i="10"/>
  <c r="Q191" i="10" s="1"/>
  <c r="L195" i="10"/>
  <c r="O195" i="10" s="1"/>
  <c r="P192" i="9"/>
  <c r="Q192" i="9" s="1"/>
  <c r="N193" i="9"/>
  <c r="L194" i="9"/>
  <c r="O194" i="9" s="1"/>
  <c r="G194" i="8"/>
  <c r="I193" i="8"/>
  <c r="L193" i="8" s="1"/>
  <c r="K192" i="8"/>
  <c r="M191" i="8"/>
  <c r="O191" i="8" s="1"/>
  <c r="N191" i="13" l="1"/>
  <c r="P190" i="13"/>
  <c r="Q190" i="13" s="1"/>
  <c r="L192" i="13"/>
  <c r="O192" i="13" s="1"/>
  <c r="J193" i="13"/>
  <c r="T193" i="13"/>
  <c r="U192" i="13"/>
  <c r="T195" i="10"/>
  <c r="U194" i="10"/>
  <c r="T201" i="9"/>
  <c r="U193" i="9"/>
  <c r="P192" i="10"/>
  <c r="Q192" i="10" s="1"/>
  <c r="N193" i="10"/>
  <c r="L196" i="10"/>
  <c r="O196" i="10" s="1"/>
  <c r="L195" i="9"/>
  <c r="O195" i="9" s="1"/>
  <c r="N194" i="9"/>
  <c r="P193" i="9"/>
  <c r="Q193" i="9" s="1"/>
  <c r="K193" i="8"/>
  <c r="M192" i="8"/>
  <c r="O192" i="8" s="1"/>
  <c r="G195" i="8"/>
  <c r="I194" i="8"/>
  <c r="L194" i="8" s="1"/>
  <c r="T194" i="13" l="1"/>
  <c r="U193" i="13"/>
  <c r="J194" i="13"/>
  <c r="L193" i="13"/>
  <c r="O193" i="13" s="1"/>
  <c r="N192" i="13"/>
  <c r="P191" i="13"/>
  <c r="Q191" i="13" s="1"/>
  <c r="T196" i="10"/>
  <c r="U195" i="10"/>
  <c r="T202" i="9"/>
  <c r="U194" i="9"/>
  <c r="N194" i="10"/>
  <c r="P193" i="10"/>
  <c r="Q193" i="10" s="1"/>
  <c r="L197" i="10"/>
  <c r="O197" i="10" s="1"/>
  <c r="N195" i="9"/>
  <c r="P194" i="9"/>
  <c r="Q194" i="9" s="1"/>
  <c r="L196" i="9"/>
  <c r="O196" i="9" s="1"/>
  <c r="G196" i="8"/>
  <c r="I195" i="8"/>
  <c r="L195" i="8" s="1"/>
  <c r="M193" i="8"/>
  <c r="O193" i="8" s="1"/>
  <c r="K194" i="8"/>
  <c r="N193" i="13" l="1"/>
  <c r="P192" i="13"/>
  <c r="Q192" i="13" s="1"/>
  <c r="J195" i="13"/>
  <c r="L194" i="13"/>
  <c r="O194" i="13" s="1"/>
  <c r="U194" i="13"/>
  <c r="T195" i="13"/>
  <c r="U196" i="10"/>
  <c r="T197" i="10"/>
  <c r="T203" i="9"/>
  <c r="U195" i="9"/>
  <c r="P194" i="10"/>
  <c r="Q194" i="10" s="1"/>
  <c r="N195" i="10"/>
  <c r="L198" i="10"/>
  <c r="O198" i="10" s="1"/>
  <c r="L197" i="9"/>
  <c r="O197" i="9" s="1"/>
  <c r="N196" i="9"/>
  <c r="P195" i="9"/>
  <c r="Q195" i="9" s="1"/>
  <c r="M194" i="8"/>
  <c r="O194" i="8" s="1"/>
  <c r="K195" i="8"/>
  <c r="G197" i="8"/>
  <c r="I196" i="8"/>
  <c r="L196" i="8" s="1"/>
  <c r="L195" i="13" l="1"/>
  <c r="O195" i="13" s="1"/>
  <c r="J196" i="13"/>
  <c r="T196" i="13"/>
  <c r="U195" i="13"/>
  <c r="N194" i="13"/>
  <c r="P193" i="13"/>
  <c r="Q193" i="13" s="1"/>
  <c r="T198" i="10"/>
  <c r="U197" i="10"/>
  <c r="T204" i="9"/>
  <c r="U196" i="9"/>
  <c r="N196" i="10"/>
  <c r="P195" i="10"/>
  <c r="Q195" i="10" s="1"/>
  <c r="L199" i="10"/>
  <c r="O199" i="10" s="1"/>
  <c r="P196" i="9"/>
  <c r="Q196" i="9" s="1"/>
  <c r="N197" i="9"/>
  <c r="L198" i="9"/>
  <c r="O198" i="9" s="1"/>
  <c r="I197" i="8"/>
  <c r="L197" i="8" s="1"/>
  <c r="G198" i="8"/>
  <c r="M195" i="8"/>
  <c r="O195" i="8" s="1"/>
  <c r="K196" i="8"/>
  <c r="T197" i="13" l="1"/>
  <c r="U196" i="13"/>
  <c r="N195" i="13"/>
  <c r="P194" i="13"/>
  <c r="Q194" i="13" s="1"/>
  <c r="J197" i="13"/>
  <c r="L196" i="13"/>
  <c r="O196" i="13" s="1"/>
  <c r="U198" i="10"/>
  <c r="T199" i="10"/>
  <c r="T205" i="9"/>
  <c r="U197" i="9"/>
  <c r="P196" i="10"/>
  <c r="Q196" i="10" s="1"/>
  <c r="N197" i="10"/>
  <c r="L200" i="10"/>
  <c r="O200" i="10" s="1"/>
  <c r="N198" i="9"/>
  <c r="P197" i="9"/>
  <c r="Q197" i="9" s="1"/>
  <c r="L199" i="9"/>
  <c r="O199" i="9" s="1"/>
  <c r="K197" i="8"/>
  <c r="M196" i="8"/>
  <c r="O196" i="8" s="1"/>
  <c r="G199" i="8"/>
  <c r="G200" i="8" s="1"/>
  <c r="I198" i="8"/>
  <c r="L198" i="8" s="1"/>
  <c r="J198" i="13" l="1"/>
  <c r="L197" i="13"/>
  <c r="O197" i="13" s="1"/>
  <c r="N196" i="13"/>
  <c r="P195" i="13"/>
  <c r="Q195" i="13" s="1"/>
  <c r="T198" i="13"/>
  <c r="U197" i="13"/>
  <c r="U199" i="10"/>
  <c r="T200" i="10"/>
  <c r="T206" i="9"/>
  <c r="U198" i="9"/>
  <c r="N198" i="10"/>
  <c r="P197" i="10"/>
  <c r="Q197" i="10" s="1"/>
  <c r="L201" i="10"/>
  <c r="O201" i="10" s="1"/>
  <c r="G201" i="8"/>
  <c r="I200" i="8"/>
  <c r="L200" i="9"/>
  <c r="O200" i="9" s="1"/>
  <c r="P198" i="9"/>
  <c r="Q198" i="9" s="1"/>
  <c r="N199" i="9"/>
  <c r="I199" i="8"/>
  <c r="L199" i="8" s="1"/>
  <c r="M197" i="8"/>
  <c r="O197" i="8" s="1"/>
  <c r="K198" i="8"/>
  <c r="T199" i="13" l="1"/>
  <c r="U198" i="13"/>
  <c r="N197" i="13"/>
  <c r="P196" i="13"/>
  <c r="Q196" i="13" s="1"/>
  <c r="L198" i="13"/>
  <c r="O198" i="13" s="1"/>
  <c r="J199" i="13"/>
  <c r="T201" i="10"/>
  <c r="U200" i="10"/>
  <c r="T207" i="9"/>
  <c r="U199" i="9"/>
  <c r="P198" i="10"/>
  <c r="Q198" i="10" s="1"/>
  <c r="N199" i="10"/>
  <c r="L202" i="10"/>
  <c r="O202" i="10" s="1"/>
  <c r="L200" i="8"/>
  <c r="I201" i="8"/>
  <c r="L201" i="8" s="1"/>
  <c r="G202" i="8"/>
  <c r="L201" i="9"/>
  <c r="O201" i="9" s="1"/>
  <c r="N200" i="9"/>
  <c r="P199" i="9"/>
  <c r="Q199" i="9" s="1"/>
  <c r="M198" i="8"/>
  <c r="O198" i="8" s="1"/>
  <c r="K199" i="8"/>
  <c r="K200" i="8" s="1"/>
  <c r="L199" i="13" l="1"/>
  <c r="O199" i="13" s="1"/>
  <c r="J200" i="13"/>
  <c r="P197" i="13"/>
  <c r="Q197" i="13" s="1"/>
  <c r="N198" i="13"/>
  <c r="T200" i="13"/>
  <c r="U199" i="13"/>
  <c r="U201" i="10"/>
  <c r="T202" i="10"/>
  <c r="T208" i="9"/>
  <c r="U200" i="9"/>
  <c r="N200" i="10"/>
  <c r="P199" i="10"/>
  <c r="Q199" i="10" s="1"/>
  <c r="L203" i="10"/>
  <c r="O203" i="10" s="1"/>
  <c r="L202" i="9"/>
  <c r="O202" i="9" s="1"/>
  <c r="I202" i="8"/>
  <c r="L202" i="8" s="1"/>
  <c r="G203" i="8"/>
  <c r="M200" i="8"/>
  <c r="O200" i="8" s="1"/>
  <c r="K201" i="8"/>
  <c r="N201" i="9"/>
  <c r="P200" i="9"/>
  <c r="Q200" i="9" s="1"/>
  <c r="M199" i="8"/>
  <c r="O199" i="8" s="1"/>
  <c r="T201" i="13" l="1"/>
  <c r="U200" i="13"/>
  <c r="P198" i="13"/>
  <c r="Q198" i="13" s="1"/>
  <c r="N199" i="13"/>
  <c r="L200" i="13"/>
  <c r="O200" i="13" s="1"/>
  <c r="J201" i="13"/>
  <c r="T203" i="10"/>
  <c r="U202" i="10"/>
  <c r="T209" i="9"/>
  <c r="U201" i="9"/>
  <c r="P200" i="10"/>
  <c r="Q200" i="10" s="1"/>
  <c r="N201" i="10"/>
  <c r="L204" i="10"/>
  <c r="O204" i="10" s="1"/>
  <c r="K202" i="8"/>
  <c r="M201" i="8"/>
  <c r="O201" i="8" s="1"/>
  <c r="L203" i="9"/>
  <c r="O203" i="9" s="1"/>
  <c r="G204" i="8"/>
  <c r="I203" i="8"/>
  <c r="L203" i="8" s="1"/>
  <c r="P201" i="9"/>
  <c r="Q201" i="9" s="1"/>
  <c r="N202" i="9"/>
  <c r="J202" i="13" l="1"/>
  <c r="L201" i="13"/>
  <c r="O201" i="13" s="1"/>
  <c r="P199" i="13"/>
  <c r="Q199" i="13" s="1"/>
  <c r="N200" i="13"/>
  <c r="T202" i="13"/>
  <c r="U201" i="13"/>
  <c r="U203" i="10"/>
  <c r="T204" i="10"/>
  <c r="T210" i="9"/>
  <c r="U202" i="9"/>
  <c r="N202" i="10"/>
  <c r="P201" i="10"/>
  <c r="Q201" i="10" s="1"/>
  <c r="L205" i="10"/>
  <c r="O205" i="10" s="1"/>
  <c r="P202" i="9"/>
  <c r="Q202" i="9" s="1"/>
  <c r="N203" i="9"/>
  <c r="I204" i="8"/>
  <c r="L204" i="8" s="1"/>
  <c r="G205" i="8"/>
  <c r="L204" i="9"/>
  <c r="O204" i="9" s="1"/>
  <c r="K203" i="8"/>
  <c r="M202" i="8"/>
  <c r="O202" i="8" s="1"/>
  <c r="N201" i="13" l="1"/>
  <c r="P200" i="13"/>
  <c r="Q200" i="13" s="1"/>
  <c r="T203" i="13"/>
  <c r="U202" i="13"/>
  <c r="L202" i="13"/>
  <c r="O202" i="13" s="1"/>
  <c r="J203" i="13"/>
  <c r="U204" i="10"/>
  <c r="T205" i="10"/>
  <c r="T211" i="9"/>
  <c r="U203" i="9"/>
  <c r="P202" i="10"/>
  <c r="Q202" i="10" s="1"/>
  <c r="N203" i="10"/>
  <c r="L206" i="10"/>
  <c r="O206" i="10" s="1"/>
  <c r="M203" i="8"/>
  <c r="O203" i="8" s="1"/>
  <c r="K204" i="8"/>
  <c r="L205" i="9"/>
  <c r="O205" i="9" s="1"/>
  <c r="G206" i="8"/>
  <c r="I205" i="8"/>
  <c r="L205" i="8" s="1"/>
  <c r="N204" i="9"/>
  <c r="P203" i="9"/>
  <c r="Q203" i="9" s="1"/>
  <c r="T204" i="13" l="1"/>
  <c r="U203" i="13"/>
  <c r="L203" i="13"/>
  <c r="O203" i="13" s="1"/>
  <c r="J204" i="13"/>
  <c r="P201" i="13"/>
  <c r="Q201" i="13" s="1"/>
  <c r="N202" i="13"/>
  <c r="T206" i="10"/>
  <c r="U205" i="10"/>
  <c r="T212" i="9"/>
  <c r="U204" i="9"/>
  <c r="N204" i="10"/>
  <c r="P203" i="10"/>
  <c r="Q203" i="10" s="1"/>
  <c r="L207" i="10"/>
  <c r="O207" i="10" s="1"/>
  <c r="P204" i="9"/>
  <c r="Q204" i="9" s="1"/>
  <c r="N205" i="9"/>
  <c r="I206" i="8"/>
  <c r="L206" i="8" s="1"/>
  <c r="G207" i="8"/>
  <c r="L206" i="9"/>
  <c r="O206" i="9" s="1"/>
  <c r="M204" i="8"/>
  <c r="O204" i="8" s="1"/>
  <c r="K205" i="8"/>
  <c r="P202" i="13" l="1"/>
  <c r="Q202" i="13" s="1"/>
  <c r="N203" i="13"/>
  <c r="J205" i="13"/>
  <c r="L204" i="13"/>
  <c r="O204" i="13" s="1"/>
  <c r="T205" i="13"/>
  <c r="U204" i="13"/>
  <c r="U206" i="10"/>
  <c r="T207" i="10"/>
  <c r="T213" i="9"/>
  <c r="U205" i="9"/>
  <c r="P204" i="10"/>
  <c r="Q204" i="10" s="1"/>
  <c r="N205" i="10"/>
  <c r="L208" i="10"/>
  <c r="O208" i="10" s="1"/>
  <c r="M205" i="8"/>
  <c r="O205" i="8" s="1"/>
  <c r="K206" i="8"/>
  <c r="I207" i="8"/>
  <c r="L207" i="8" s="1"/>
  <c r="G208" i="8"/>
  <c r="L207" i="9"/>
  <c r="O207" i="9" s="1"/>
  <c r="N206" i="9"/>
  <c r="P205" i="9"/>
  <c r="Q205" i="9" s="1"/>
  <c r="T206" i="13" l="1"/>
  <c r="U205" i="13"/>
  <c r="J206" i="13"/>
  <c r="L205" i="13"/>
  <c r="O205" i="13" s="1"/>
  <c r="N204" i="13"/>
  <c r="P203" i="13"/>
  <c r="Q203" i="13" s="1"/>
  <c r="T208" i="10"/>
  <c r="U207" i="10"/>
  <c r="T214" i="9"/>
  <c r="U206" i="9"/>
  <c r="P205" i="10"/>
  <c r="Q205" i="10" s="1"/>
  <c r="N206" i="10"/>
  <c r="L209" i="10"/>
  <c r="O209" i="10" s="1"/>
  <c r="N207" i="9"/>
  <c r="P206" i="9"/>
  <c r="Q206" i="9" s="1"/>
  <c r="L208" i="9"/>
  <c r="O208" i="9" s="1"/>
  <c r="G209" i="8"/>
  <c r="I208" i="8"/>
  <c r="L208" i="8" s="1"/>
  <c r="K207" i="8"/>
  <c r="M206" i="8"/>
  <c r="O206" i="8" s="1"/>
  <c r="N205" i="13" l="1"/>
  <c r="P204" i="13"/>
  <c r="Q204" i="13" s="1"/>
  <c r="L206" i="13"/>
  <c r="O206" i="13" s="1"/>
  <c r="J207" i="13"/>
  <c r="T207" i="13"/>
  <c r="U206" i="13"/>
  <c r="U208" i="10"/>
  <c r="T209" i="10"/>
  <c r="T215" i="9"/>
  <c r="U207" i="9"/>
  <c r="P206" i="10"/>
  <c r="Q206" i="10" s="1"/>
  <c r="N207" i="10"/>
  <c r="L210" i="10"/>
  <c r="O210" i="10" s="1"/>
  <c r="K208" i="8"/>
  <c r="M207" i="8"/>
  <c r="O207" i="8" s="1"/>
  <c r="I209" i="8"/>
  <c r="L209" i="8" s="1"/>
  <c r="G210" i="8"/>
  <c r="L209" i="9"/>
  <c r="O209" i="9" s="1"/>
  <c r="P207" i="9"/>
  <c r="Q207" i="9" s="1"/>
  <c r="N208" i="9"/>
  <c r="T208" i="13" l="1"/>
  <c r="U207" i="13"/>
  <c r="J208" i="13"/>
  <c r="L207" i="13"/>
  <c r="O207" i="13" s="1"/>
  <c r="N206" i="13"/>
  <c r="P205" i="13"/>
  <c r="Q205" i="13" s="1"/>
  <c r="U209" i="10"/>
  <c r="T210" i="10"/>
  <c r="T216" i="9"/>
  <c r="U208" i="9"/>
  <c r="P207" i="10"/>
  <c r="Q207" i="10" s="1"/>
  <c r="N208" i="10"/>
  <c r="L211" i="10"/>
  <c r="O211" i="10" s="1"/>
  <c r="P208" i="9"/>
  <c r="Q208" i="9" s="1"/>
  <c r="N209" i="9"/>
  <c r="L210" i="9"/>
  <c r="O210" i="9" s="1"/>
  <c r="I210" i="8"/>
  <c r="L210" i="8" s="1"/>
  <c r="G211" i="8"/>
  <c r="M208" i="8"/>
  <c r="O208" i="8" s="1"/>
  <c r="K209" i="8"/>
  <c r="P206" i="13" l="1"/>
  <c r="Q206" i="13" s="1"/>
  <c r="N207" i="13"/>
  <c r="L208" i="13"/>
  <c r="O208" i="13" s="1"/>
  <c r="J209" i="13"/>
  <c r="T209" i="13"/>
  <c r="U208" i="13"/>
  <c r="T211" i="10"/>
  <c r="U210" i="10"/>
  <c r="T217" i="9"/>
  <c r="U209" i="9"/>
  <c r="P208" i="10"/>
  <c r="Q208" i="10" s="1"/>
  <c r="N209" i="10"/>
  <c r="L212" i="10"/>
  <c r="O212" i="10" s="1"/>
  <c r="M209" i="8"/>
  <c r="O209" i="8" s="1"/>
  <c r="K210" i="8"/>
  <c r="G212" i="8"/>
  <c r="I211" i="8"/>
  <c r="L211" i="8" s="1"/>
  <c r="L211" i="9"/>
  <c r="O211" i="9" s="1"/>
  <c r="P209" i="9"/>
  <c r="Q209" i="9" s="1"/>
  <c r="N210" i="9"/>
  <c r="J210" i="13" l="1"/>
  <c r="L209" i="13"/>
  <c r="O209" i="13" s="1"/>
  <c r="T210" i="13"/>
  <c r="U209" i="13"/>
  <c r="N208" i="13"/>
  <c r="P207" i="13"/>
  <c r="Q207" i="13" s="1"/>
  <c r="U211" i="10"/>
  <c r="T212" i="10"/>
  <c r="T218" i="9"/>
  <c r="U210" i="9"/>
  <c r="P209" i="10"/>
  <c r="Q209" i="10" s="1"/>
  <c r="N210" i="10"/>
  <c r="L213" i="10"/>
  <c r="O213" i="10" s="1"/>
  <c r="L212" i="9"/>
  <c r="O212" i="9" s="1"/>
  <c r="P210" i="9"/>
  <c r="Q210" i="9" s="1"/>
  <c r="N211" i="9"/>
  <c r="K211" i="8"/>
  <c r="M210" i="8"/>
  <c r="O210" i="8" s="1"/>
  <c r="G213" i="8"/>
  <c r="I212" i="8"/>
  <c r="L212" i="8" s="1"/>
  <c r="T211" i="13" l="1"/>
  <c r="U210" i="13"/>
  <c r="N209" i="13"/>
  <c r="P208" i="13"/>
  <c r="Q208" i="13" s="1"/>
  <c r="J211" i="13"/>
  <c r="L210" i="13"/>
  <c r="O210" i="13" s="1"/>
  <c r="T213" i="10"/>
  <c r="U212" i="10"/>
  <c r="T219" i="9"/>
  <c r="U211" i="9"/>
  <c r="P210" i="10"/>
  <c r="Q210" i="10" s="1"/>
  <c r="N211" i="10"/>
  <c r="L214" i="10"/>
  <c r="O214" i="10" s="1"/>
  <c r="M211" i="8"/>
  <c r="O211" i="8" s="1"/>
  <c r="K212" i="8"/>
  <c r="G214" i="8"/>
  <c r="I213" i="8"/>
  <c r="L213" i="8" s="1"/>
  <c r="P211" i="9"/>
  <c r="Q211" i="9" s="1"/>
  <c r="N212" i="9"/>
  <c r="L213" i="9"/>
  <c r="O213" i="9" s="1"/>
  <c r="N210" i="13" l="1"/>
  <c r="P209" i="13"/>
  <c r="Q209" i="13" s="1"/>
  <c r="J212" i="13"/>
  <c r="L211" i="13"/>
  <c r="O211" i="13" s="1"/>
  <c r="T212" i="13"/>
  <c r="U211" i="13"/>
  <c r="U213" i="10"/>
  <c r="T214" i="10"/>
  <c r="T220" i="9"/>
  <c r="U212" i="9"/>
  <c r="P211" i="10"/>
  <c r="Q211" i="10" s="1"/>
  <c r="N212" i="10"/>
  <c r="L215" i="10"/>
  <c r="O215" i="10" s="1"/>
  <c r="L214" i="9"/>
  <c r="O214" i="9" s="1"/>
  <c r="G215" i="8"/>
  <c r="I214" i="8"/>
  <c r="L214" i="8" s="1"/>
  <c r="M212" i="8"/>
  <c r="O212" i="8" s="1"/>
  <c r="K213" i="8"/>
  <c r="N213" i="9"/>
  <c r="P212" i="9"/>
  <c r="Q212" i="9" s="1"/>
  <c r="T213" i="13" l="1"/>
  <c r="U212" i="13"/>
  <c r="J213" i="13"/>
  <c r="L212" i="13"/>
  <c r="O212" i="13" s="1"/>
  <c r="N211" i="13"/>
  <c r="P210" i="13"/>
  <c r="Q210" i="13" s="1"/>
  <c r="T215" i="10"/>
  <c r="U214" i="10"/>
  <c r="T221" i="9"/>
  <c r="U213" i="9"/>
  <c r="P212" i="10"/>
  <c r="Q212" i="10" s="1"/>
  <c r="N213" i="10"/>
  <c r="L216" i="10"/>
  <c r="O216" i="10" s="1"/>
  <c r="M213" i="8"/>
  <c r="O213" i="8" s="1"/>
  <c r="K214" i="8"/>
  <c r="G216" i="8"/>
  <c r="I215" i="8"/>
  <c r="L215" i="8" s="1"/>
  <c r="N214" i="9"/>
  <c r="P213" i="9"/>
  <c r="Q213" i="9" s="1"/>
  <c r="L215" i="9"/>
  <c r="O215" i="9" s="1"/>
  <c r="P211" i="13" l="1"/>
  <c r="Q211" i="13" s="1"/>
  <c r="N212" i="13"/>
  <c r="J214" i="13"/>
  <c r="L213" i="13"/>
  <c r="O213" i="13" s="1"/>
  <c r="T214" i="13"/>
  <c r="U213" i="13"/>
  <c r="T216" i="10"/>
  <c r="U215" i="10"/>
  <c r="T222" i="9"/>
  <c r="U214" i="9"/>
  <c r="N214" i="10"/>
  <c r="P213" i="10"/>
  <c r="Q213" i="10" s="1"/>
  <c r="L217" i="10"/>
  <c r="O217" i="10" s="1"/>
  <c r="P214" i="9"/>
  <c r="Q214" i="9" s="1"/>
  <c r="N215" i="9"/>
  <c r="M214" i="8"/>
  <c r="O214" i="8" s="1"/>
  <c r="K215" i="8"/>
  <c r="L216" i="9"/>
  <c r="O216" i="9" s="1"/>
  <c r="G217" i="8"/>
  <c r="I216" i="8"/>
  <c r="L216" i="8" s="1"/>
  <c r="L214" i="13" l="1"/>
  <c r="O214" i="13" s="1"/>
  <c r="J215" i="13"/>
  <c r="T215" i="13"/>
  <c r="U214" i="13"/>
  <c r="N213" i="13"/>
  <c r="P212" i="13"/>
  <c r="Q212" i="13" s="1"/>
  <c r="T217" i="10"/>
  <c r="U216" i="10"/>
  <c r="T223" i="9"/>
  <c r="U215" i="9"/>
  <c r="P214" i="10"/>
  <c r="Q214" i="10" s="1"/>
  <c r="N215" i="10"/>
  <c r="L218" i="10"/>
  <c r="O218" i="10" s="1"/>
  <c r="I217" i="8"/>
  <c r="L217" i="8" s="1"/>
  <c r="G218" i="8"/>
  <c r="M215" i="8"/>
  <c r="O215" i="8" s="1"/>
  <c r="K216" i="8"/>
  <c r="N216" i="9"/>
  <c r="P215" i="9"/>
  <c r="Q215" i="9" s="1"/>
  <c r="L217" i="9"/>
  <c r="O217" i="9" s="1"/>
  <c r="P213" i="13" l="1"/>
  <c r="Q213" i="13" s="1"/>
  <c r="N214" i="13"/>
  <c r="T216" i="13"/>
  <c r="U215" i="13"/>
  <c r="J216" i="13"/>
  <c r="L215" i="13"/>
  <c r="O215" i="13" s="1"/>
  <c r="U217" i="10"/>
  <c r="T218" i="10"/>
  <c r="T224" i="9"/>
  <c r="U216" i="9"/>
  <c r="N216" i="10"/>
  <c r="P215" i="10"/>
  <c r="Q215" i="10" s="1"/>
  <c r="L219" i="10"/>
  <c r="O219" i="10" s="1"/>
  <c r="N217" i="9"/>
  <c r="P216" i="9"/>
  <c r="Q216" i="9" s="1"/>
  <c r="M216" i="8"/>
  <c r="O216" i="8" s="1"/>
  <c r="K217" i="8"/>
  <c r="G219" i="8"/>
  <c r="I218" i="8"/>
  <c r="L218" i="8" s="1"/>
  <c r="L218" i="9"/>
  <c r="O218" i="9" s="1"/>
  <c r="L216" i="13" l="1"/>
  <c r="O216" i="13" s="1"/>
  <c r="J217" i="13"/>
  <c r="T217" i="13"/>
  <c r="U216" i="13"/>
  <c r="P214" i="13"/>
  <c r="Q214" i="13" s="1"/>
  <c r="N215" i="13"/>
  <c r="T219" i="10"/>
  <c r="U218" i="10"/>
  <c r="T225" i="9"/>
  <c r="U217" i="9"/>
  <c r="P216" i="10"/>
  <c r="Q216" i="10" s="1"/>
  <c r="N217" i="10"/>
  <c r="L220" i="10"/>
  <c r="O220" i="10" s="1"/>
  <c r="L219" i="9"/>
  <c r="O219" i="9" s="1"/>
  <c r="G220" i="8"/>
  <c r="I219" i="8"/>
  <c r="L219" i="8" s="1"/>
  <c r="M217" i="8"/>
  <c r="O217" i="8" s="1"/>
  <c r="K218" i="8"/>
  <c r="N218" i="9"/>
  <c r="P217" i="9"/>
  <c r="Q217" i="9" s="1"/>
  <c r="N216" i="13" l="1"/>
  <c r="P215" i="13"/>
  <c r="Q215" i="13" s="1"/>
  <c r="T218" i="13"/>
  <c r="U217" i="13"/>
  <c r="J218" i="13"/>
  <c r="L217" i="13"/>
  <c r="O217" i="13" s="1"/>
  <c r="T220" i="10"/>
  <c r="U219" i="10"/>
  <c r="T226" i="9"/>
  <c r="U218" i="9"/>
  <c r="P217" i="10"/>
  <c r="Q217" i="10" s="1"/>
  <c r="N218" i="10"/>
  <c r="L221" i="10"/>
  <c r="O221" i="10" s="1"/>
  <c r="P218" i="9"/>
  <c r="Q218" i="9" s="1"/>
  <c r="N219" i="9"/>
  <c r="I220" i="8"/>
  <c r="L220" i="8" s="1"/>
  <c r="G221" i="8"/>
  <c r="K219" i="8"/>
  <c r="M218" i="8"/>
  <c r="O218" i="8" s="1"/>
  <c r="L220" i="9"/>
  <c r="O220" i="9" s="1"/>
  <c r="J219" i="13" l="1"/>
  <c r="L218" i="13"/>
  <c r="O218" i="13" s="1"/>
  <c r="T219" i="13"/>
  <c r="U218" i="13"/>
  <c r="P216" i="13"/>
  <c r="Q216" i="13" s="1"/>
  <c r="N217" i="13"/>
  <c r="T221" i="10"/>
  <c r="U220" i="10"/>
  <c r="T227" i="9"/>
  <c r="U219" i="9"/>
  <c r="P218" i="10"/>
  <c r="Q218" i="10" s="1"/>
  <c r="N219" i="10"/>
  <c r="L222" i="10"/>
  <c r="O222" i="10" s="1"/>
  <c r="L221" i="9"/>
  <c r="O221" i="9" s="1"/>
  <c r="M219" i="8"/>
  <c r="O219" i="8" s="1"/>
  <c r="K220" i="8"/>
  <c r="P219" i="9"/>
  <c r="Q219" i="9" s="1"/>
  <c r="N220" i="9"/>
  <c r="I221" i="8"/>
  <c r="L221" i="8" s="1"/>
  <c r="G222" i="8"/>
  <c r="N218" i="13" l="1"/>
  <c r="P217" i="13"/>
  <c r="Q217" i="13" s="1"/>
  <c r="T220" i="13"/>
  <c r="U219" i="13"/>
  <c r="J220" i="13"/>
  <c r="L219" i="13"/>
  <c r="O219" i="13" s="1"/>
  <c r="T222" i="10"/>
  <c r="U221" i="10"/>
  <c r="T228" i="9"/>
  <c r="U220" i="9"/>
  <c r="N220" i="10"/>
  <c r="P219" i="10"/>
  <c r="Q219" i="10" s="1"/>
  <c r="L223" i="10"/>
  <c r="O223" i="10" s="1"/>
  <c r="G223" i="8"/>
  <c r="I222" i="8"/>
  <c r="L222" i="8" s="1"/>
  <c r="P220" i="9"/>
  <c r="Q220" i="9" s="1"/>
  <c r="N221" i="9"/>
  <c r="K221" i="8"/>
  <c r="M220" i="8"/>
  <c r="O220" i="8" s="1"/>
  <c r="L222" i="9"/>
  <c r="O222" i="9" s="1"/>
  <c r="T221" i="13" l="1"/>
  <c r="U220" i="13"/>
  <c r="J221" i="13"/>
  <c r="L220" i="13"/>
  <c r="O220" i="13" s="1"/>
  <c r="N219" i="13"/>
  <c r="P218" i="13"/>
  <c r="Q218" i="13" s="1"/>
  <c r="U222" i="10"/>
  <c r="T223" i="10"/>
  <c r="T229" i="9"/>
  <c r="U221" i="9"/>
  <c r="P220" i="10"/>
  <c r="Q220" i="10" s="1"/>
  <c r="N221" i="10"/>
  <c r="L224" i="10"/>
  <c r="O224" i="10" s="1"/>
  <c r="L223" i="9"/>
  <c r="O223" i="9" s="1"/>
  <c r="M221" i="8"/>
  <c r="O221" i="8" s="1"/>
  <c r="K222" i="8"/>
  <c r="P221" i="9"/>
  <c r="Q221" i="9" s="1"/>
  <c r="N222" i="9"/>
  <c r="I223" i="8"/>
  <c r="L223" i="8" s="1"/>
  <c r="G224" i="8"/>
  <c r="N220" i="13" l="1"/>
  <c r="P219" i="13"/>
  <c r="Q219" i="13" s="1"/>
  <c r="L221" i="13"/>
  <c r="O221" i="13" s="1"/>
  <c r="J222" i="13"/>
  <c r="T222" i="13"/>
  <c r="U221" i="13"/>
  <c r="U223" i="10"/>
  <c r="T224" i="10"/>
  <c r="T230" i="9"/>
  <c r="U222" i="9"/>
  <c r="P221" i="10"/>
  <c r="Q221" i="10" s="1"/>
  <c r="N222" i="10"/>
  <c r="L225" i="10"/>
  <c r="O225" i="10" s="1"/>
  <c r="I224" i="8"/>
  <c r="L224" i="8" s="1"/>
  <c r="G225" i="8"/>
  <c r="M222" i="8"/>
  <c r="O222" i="8" s="1"/>
  <c r="K223" i="8"/>
  <c r="L224" i="9"/>
  <c r="O224" i="9" s="1"/>
  <c r="N223" i="9"/>
  <c r="P222" i="9"/>
  <c r="Q222" i="9" s="1"/>
  <c r="L222" i="13" l="1"/>
  <c r="O222" i="13" s="1"/>
  <c r="J223" i="13"/>
  <c r="T223" i="13"/>
  <c r="U222" i="13"/>
  <c r="N221" i="13"/>
  <c r="P220" i="13"/>
  <c r="Q220" i="13" s="1"/>
  <c r="T225" i="10"/>
  <c r="U224" i="10"/>
  <c r="T231" i="9"/>
  <c r="U223" i="9"/>
  <c r="P222" i="10"/>
  <c r="Q222" i="10" s="1"/>
  <c r="N223" i="10"/>
  <c r="L226" i="10"/>
  <c r="O226" i="10" s="1"/>
  <c r="P223" i="9"/>
  <c r="Q223" i="9" s="1"/>
  <c r="N224" i="9"/>
  <c r="L225" i="9"/>
  <c r="O225" i="9" s="1"/>
  <c r="M223" i="8"/>
  <c r="O223" i="8" s="1"/>
  <c r="K224" i="8"/>
  <c r="G226" i="8"/>
  <c r="I225" i="8"/>
  <c r="L225" i="8" s="1"/>
  <c r="T224" i="13" l="1"/>
  <c r="U223" i="13"/>
  <c r="N222" i="13"/>
  <c r="P221" i="13"/>
  <c r="Q221" i="13" s="1"/>
  <c r="J224" i="13"/>
  <c r="L223" i="13"/>
  <c r="O223" i="13" s="1"/>
  <c r="U225" i="10"/>
  <c r="T226" i="10"/>
  <c r="T232" i="9"/>
  <c r="U224" i="9"/>
  <c r="P223" i="10"/>
  <c r="Q223" i="10" s="1"/>
  <c r="N224" i="10"/>
  <c r="L227" i="10"/>
  <c r="O227" i="10" s="1"/>
  <c r="G227" i="8"/>
  <c r="I226" i="8"/>
  <c r="L226" i="8" s="1"/>
  <c r="L226" i="9"/>
  <c r="O226" i="9" s="1"/>
  <c r="N225" i="9"/>
  <c r="P224" i="9"/>
  <c r="Q224" i="9" s="1"/>
  <c r="M224" i="8"/>
  <c r="O224" i="8" s="1"/>
  <c r="K225" i="8"/>
  <c r="N223" i="13" l="1"/>
  <c r="P222" i="13"/>
  <c r="Q222" i="13" s="1"/>
  <c r="L224" i="13"/>
  <c r="O224" i="13" s="1"/>
  <c r="J225" i="13"/>
  <c r="T225" i="13"/>
  <c r="U224" i="13"/>
  <c r="T227" i="10"/>
  <c r="U226" i="10"/>
  <c r="T233" i="9"/>
  <c r="U225" i="9"/>
  <c r="P224" i="10"/>
  <c r="Q224" i="10" s="1"/>
  <c r="N225" i="10"/>
  <c r="L228" i="10"/>
  <c r="O228" i="10" s="1"/>
  <c r="K226" i="8"/>
  <c r="M225" i="8"/>
  <c r="O225" i="8" s="1"/>
  <c r="N226" i="9"/>
  <c r="P225" i="9"/>
  <c r="Q225" i="9" s="1"/>
  <c r="L227" i="9"/>
  <c r="O227" i="9" s="1"/>
  <c r="I227" i="8"/>
  <c r="L227" i="8" s="1"/>
  <c r="G228" i="8"/>
  <c r="J226" i="13" l="1"/>
  <c r="L225" i="13"/>
  <c r="O225" i="13" s="1"/>
  <c r="T226" i="13"/>
  <c r="U225" i="13"/>
  <c r="P223" i="13"/>
  <c r="Q223" i="13" s="1"/>
  <c r="N224" i="13"/>
  <c r="U227" i="10"/>
  <c r="T228" i="10"/>
  <c r="T234" i="9"/>
  <c r="U226" i="9"/>
  <c r="P225" i="10"/>
  <c r="Q225" i="10" s="1"/>
  <c r="N226" i="10"/>
  <c r="L229" i="10"/>
  <c r="O229" i="10" s="1"/>
  <c r="G229" i="8"/>
  <c r="I228" i="8"/>
  <c r="L228" i="8" s="1"/>
  <c r="L228" i="9"/>
  <c r="O228" i="9" s="1"/>
  <c r="N227" i="9"/>
  <c r="P226" i="9"/>
  <c r="Q226" i="9" s="1"/>
  <c r="M226" i="8"/>
  <c r="O226" i="8" s="1"/>
  <c r="K227" i="8"/>
  <c r="T227" i="13" l="1"/>
  <c r="U226" i="13"/>
  <c r="P224" i="13"/>
  <c r="Q224" i="13" s="1"/>
  <c r="N225" i="13"/>
  <c r="L226" i="13"/>
  <c r="O226" i="13" s="1"/>
  <c r="J227" i="13"/>
  <c r="U228" i="10"/>
  <c r="T229" i="10"/>
  <c r="T235" i="9"/>
  <c r="U227" i="9"/>
  <c r="P226" i="10"/>
  <c r="Q226" i="10" s="1"/>
  <c r="N227" i="10"/>
  <c r="L230" i="10"/>
  <c r="O230" i="10" s="1"/>
  <c r="N228" i="9"/>
  <c r="P227" i="9"/>
  <c r="Q227" i="9" s="1"/>
  <c r="K228" i="8"/>
  <c r="M227" i="8"/>
  <c r="O227" i="8" s="1"/>
  <c r="L229" i="9"/>
  <c r="O229" i="9" s="1"/>
  <c r="G230" i="8"/>
  <c r="I229" i="8"/>
  <c r="L229" i="8" s="1"/>
  <c r="J228" i="13" l="1"/>
  <c r="L227" i="13"/>
  <c r="O227" i="13" s="1"/>
  <c r="N226" i="13"/>
  <c r="P225" i="13"/>
  <c r="Q225" i="13" s="1"/>
  <c r="T228" i="13"/>
  <c r="U227" i="13"/>
  <c r="T230" i="10"/>
  <c r="U229" i="10"/>
  <c r="T236" i="9"/>
  <c r="U228" i="9"/>
  <c r="P227" i="10"/>
  <c r="Q227" i="10" s="1"/>
  <c r="N228" i="10"/>
  <c r="L231" i="10"/>
  <c r="O231" i="10" s="1"/>
  <c r="I230" i="8"/>
  <c r="L230" i="8" s="1"/>
  <c r="G231" i="8"/>
  <c r="L230" i="9"/>
  <c r="O230" i="9" s="1"/>
  <c r="M228" i="8"/>
  <c r="O228" i="8" s="1"/>
  <c r="K229" i="8"/>
  <c r="N229" i="9"/>
  <c r="P228" i="9"/>
  <c r="Q228" i="9" s="1"/>
  <c r="T229" i="13" l="1"/>
  <c r="U228" i="13"/>
  <c r="N227" i="13"/>
  <c r="P226" i="13"/>
  <c r="Q226" i="13" s="1"/>
  <c r="L228" i="13"/>
  <c r="O228" i="13" s="1"/>
  <c r="J229" i="13"/>
  <c r="U230" i="10"/>
  <c r="T231" i="10"/>
  <c r="T237" i="9"/>
  <c r="U229" i="9"/>
  <c r="N229" i="10"/>
  <c r="P228" i="10"/>
  <c r="Q228" i="10" s="1"/>
  <c r="L232" i="10"/>
  <c r="O232" i="10" s="1"/>
  <c r="M229" i="8"/>
  <c r="O229" i="8" s="1"/>
  <c r="K230" i="8"/>
  <c r="L231" i="9"/>
  <c r="O231" i="9" s="1"/>
  <c r="I231" i="8"/>
  <c r="L231" i="8" s="1"/>
  <c r="G232" i="8"/>
  <c r="N230" i="9"/>
  <c r="P229" i="9"/>
  <c r="Q229" i="9" s="1"/>
  <c r="J230" i="13" l="1"/>
  <c r="L229" i="13"/>
  <c r="O229" i="13" s="1"/>
  <c r="N228" i="13"/>
  <c r="P227" i="13"/>
  <c r="Q227" i="13" s="1"/>
  <c r="T230" i="13"/>
  <c r="U229" i="13"/>
  <c r="T232" i="10"/>
  <c r="U231" i="10"/>
  <c r="T238" i="9"/>
  <c r="U230" i="9"/>
  <c r="N230" i="10"/>
  <c r="P229" i="10"/>
  <c r="Q229" i="10" s="1"/>
  <c r="L233" i="10"/>
  <c r="O233" i="10" s="1"/>
  <c r="G233" i="8"/>
  <c r="I232" i="8"/>
  <c r="L232" i="8" s="1"/>
  <c r="L232" i="9"/>
  <c r="O232" i="9" s="1"/>
  <c r="M230" i="8"/>
  <c r="O230" i="8" s="1"/>
  <c r="K231" i="8"/>
  <c r="P230" i="9"/>
  <c r="Q230" i="9" s="1"/>
  <c r="N231" i="9"/>
  <c r="N229" i="13" l="1"/>
  <c r="P228" i="13"/>
  <c r="Q228" i="13" s="1"/>
  <c r="T231" i="13"/>
  <c r="U230" i="13"/>
  <c r="J231" i="13"/>
  <c r="L230" i="13"/>
  <c r="O230" i="13" s="1"/>
  <c r="U232" i="10"/>
  <c r="T233" i="10"/>
  <c r="T239" i="9"/>
  <c r="U231" i="9"/>
  <c r="P230" i="10"/>
  <c r="Q230" i="10" s="1"/>
  <c r="N231" i="10"/>
  <c r="L234" i="10"/>
  <c r="O234" i="10" s="1"/>
  <c r="K232" i="8"/>
  <c r="M231" i="8"/>
  <c r="O231" i="8" s="1"/>
  <c r="P231" i="9"/>
  <c r="Q231" i="9" s="1"/>
  <c r="N232" i="9"/>
  <c r="L233" i="9"/>
  <c r="O233" i="9" s="1"/>
  <c r="I233" i="8"/>
  <c r="L233" i="8" s="1"/>
  <c r="G234" i="8"/>
  <c r="J232" i="13" l="1"/>
  <c r="L231" i="13"/>
  <c r="O231" i="13" s="1"/>
  <c r="T232" i="13"/>
  <c r="U231" i="13"/>
  <c r="P229" i="13"/>
  <c r="Q229" i="13" s="1"/>
  <c r="N230" i="13"/>
  <c r="U233" i="10"/>
  <c r="T234" i="10"/>
  <c r="T240" i="9"/>
  <c r="U232" i="9"/>
  <c r="P231" i="10"/>
  <c r="Q231" i="10" s="1"/>
  <c r="N232" i="10"/>
  <c r="L235" i="10"/>
  <c r="O235" i="10" s="1"/>
  <c r="L234" i="9"/>
  <c r="O234" i="9" s="1"/>
  <c r="P232" i="9"/>
  <c r="Q232" i="9" s="1"/>
  <c r="N233" i="9"/>
  <c r="I234" i="8"/>
  <c r="L234" i="8" s="1"/>
  <c r="G235" i="8"/>
  <c r="M232" i="8"/>
  <c r="O232" i="8" s="1"/>
  <c r="K233" i="8"/>
  <c r="N231" i="13" l="1"/>
  <c r="P230" i="13"/>
  <c r="Q230" i="13" s="1"/>
  <c r="T233" i="13"/>
  <c r="U232" i="13"/>
  <c r="J233" i="13"/>
  <c r="L232" i="13"/>
  <c r="O232" i="13" s="1"/>
  <c r="T235" i="10"/>
  <c r="U234" i="10"/>
  <c r="T241" i="9"/>
  <c r="U233" i="9"/>
  <c r="P232" i="10"/>
  <c r="Q232" i="10" s="1"/>
  <c r="N233" i="10"/>
  <c r="L236" i="10"/>
  <c r="O236" i="10" s="1"/>
  <c r="M233" i="8"/>
  <c r="O233" i="8" s="1"/>
  <c r="K234" i="8"/>
  <c r="P233" i="9"/>
  <c r="Q233" i="9" s="1"/>
  <c r="N234" i="9"/>
  <c r="G236" i="8"/>
  <c r="I235" i="8"/>
  <c r="L235" i="8" s="1"/>
  <c r="L235" i="9"/>
  <c r="O235" i="9" s="1"/>
  <c r="J234" i="13" l="1"/>
  <c r="L233" i="13"/>
  <c r="O233" i="13" s="1"/>
  <c r="T234" i="13"/>
  <c r="U233" i="13"/>
  <c r="P231" i="13"/>
  <c r="Q231" i="13" s="1"/>
  <c r="N232" i="13"/>
  <c r="T236" i="10"/>
  <c r="U235" i="10"/>
  <c r="T242" i="9"/>
  <c r="U234" i="9"/>
  <c r="P233" i="10"/>
  <c r="Q233" i="10" s="1"/>
  <c r="N234" i="10"/>
  <c r="L237" i="10"/>
  <c r="O237" i="10" s="1"/>
  <c r="I236" i="8"/>
  <c r="L236" i="8" s="1"/>
  <c r="G237" i="8"/>
  <c r="N235" i="9"/>
  <c r="P234" i="9"/>
  <c r="Q234" i="9" s="1"/>
  <c r="K235" i="8"/>
  <c r="M234" i="8"/>
  <c r="O234" i="8" s="1"/>
  <c r="L236" i="9"/>
  <c r="O236" i="9" s="1"/>
  <c r="N233" i="13" l="1"/>
  <c r="P232" i="13"/>
  <c r="Q232" i="13" s="1"/>
  <c r="T235" i="13"/>
  <c r="U234" i="13"/>
  <c r="J235" i="13"/>
  <c r="L234" i="13"/>
  <c r="O234" i="13" s="1"/>
  <c r="T237" i="10"/>
  <c r="U236" i="10"/>
  <c r="T243" i="9"/>
  <c r="U235" i="9"/>
  <c r="P234" i="10"/>
  <c r="Q234" i="10" s="1"/>
  <c r="N235" i="10"/>
  <c r="L238" i="10"/>
  <c r="O238" i="10" s="1"/>
  <c r="L237" i="9"/>
  <c r="O237" i="9" s="1"/>
  <c r="G238" i="8"/>
  <c r="I237" i="8"/>
  <c r="L237" i="8" s="1"/>
  <c r="M235" i="8"/>
  <c r="O235" i="8" s="1"/>
  <c r="K236" i="8"/>
  <c r="N236" i="9"/>
  <c r="P235" i="9"/>
  <c r="Q235" i="9" s="1"/>
  <c r="J236" i="13" l="1"/>
  <c r="L235" i="13"/>
  <c r="O235" i="13" s="1"/>
  <c r="T236" i="13"/>
  <c r="U235" i="13"/>
  <c r="N234" i="13"/>
  <c r="P233" i="13"/>
  <c r="Q233" i="13" s="1"/>
  <c r="U237" i="10"/>
  <c r="T238" i="10"/>
  <c r="T244" i="9"/>
  <c r="U236" i="9"/>
  <c r="P235" i="10"/>
  <c r="Q235" i="10" s="1"/>
  <c r="N236" i="10"/>
  <c r="L239" i="10"/>
  <c r="O239" i="10" s="1"/>
  <c r="M236" i="8"/>
  <c r="O236" i="8" s="1"/>
  <c r="K237" i="8"/>
  <c r="N237" i="9"/>
  <c r="P236" i="9"/>
  <c r="Q236" i="9" s="1"/>
  <c r="L238" i="9"/>
  <c r="O238" i="9" s="1"/>
  <c r="G239" i="8"/>
  <c r="I238" i="8"/>
  <c r="L238" i="8" s="1"/>
  <c r="N235" i="13" l="1"/>
  <c r="P234" i="13"/>
  <c r="Q234" i="13" s="1"/>
  <c r="T237" i="13"/>
  <c r="U236" i="13"/>
  <c r="J237" i="13"/>
  <c r="L236" i="13"/>
  <c r="O236" i="13" s="1"/>
  <c r="U238" i="10"/>
  <c r="T239" i="10"/>
  <c r="T245" i="9"/>
  <c r="U237" i="9"/>
  <c r="P236" i="10"/>
  <c r="Q236" i="10" s="1"/>
  <c r="N237" i="10"/>
  <c r="L240" i="10"/>
  <c r="O240" i="10" s="1"/>
  <c r="L239" i="9"/>
  <c r="O239" i="9" s="1"/>
  <c r="K238" i="8"/>
  <c r="M237" i="8"/>
  <c r="O237" i="8" s="1"/>
  <c r="I239" i="8"/>
  <c r="L239" i="8" s="1"/>
  <c r="G240" i="8"/>
  <c r="N238" i="9"/>
  <c r="P237" i="9"/>
  <c r="Q237" i="9" s="1"/>
  <c r="J238" i="13" l="1"/>
  <c r="L237" i="13"/>
  <c r="O237" i="13" s="1"/>
  <c r="U237" i="13"/>
  <c r="T238" i="13"/>
  <c r="P235" i="13"/>
  <c r="Q235" i="13" s="1"/>
  <c r="N236" i="13"/>
  <c r="T240" i="10"/>
  <c r="U239" i="10"/>
  <c r="T246" i="9"/>
  <c r="U238" i="9"/>
  <c r="P237" i="10"/>
  <c r="Q237" i="10" s="1"/>
  <c r="N238" i="10"/>
  <c r="L241" i="10"/>
  <c r="O241" i="10" s="1"/>
  <c r="P238" i="9"/>
  <c r="Q238" i="9" s="1"/>
  <c r="N239" i="9"/>
  <c r="I240" i="8"/>
  <c r="L240" i="8" s="1"/>
  <c r="G241" i="8"/>
  <c r="K239" i="8"/>
  <c r="M238" i="8"/>
  <c r="O238" i="8" s="1"/>
  <c r="L240" i="9"/>
  <c r="O240" i="9" s="1"/>
  <c r="N237" i="13" l="1"/>
  <c r="P236" i="13"/>
  <c r="Q236" i="13" s="1"/>
  <c r="T239" i="13"/>
  <c r="U238" i="13"/>
  <c r="L238" i="13"/>
  <c r="O238" i="13" s="1"/>
  <c r="J239" i="13"/>
  <c r="T241" i="10"/>
  <c r="U240" i="10"/>
  <c r="T247" i="9"/>
  <c r="U239" i="9"/>
  <c r="P238" i="10"/>
  <c r="Q238" i="10" s="1"/>
  <c r="N239" i="10"/>
  <c r="L242" i="10"/>
  <c r="O242" i="10" s="1"/>
  <c r="L241" i="9"/>
  <c r="O241" i="9" s="1"/>
  <c r="K240" i="8"/>
  <c r="M239" i="8"/>
  <c r="O239" i="8" s="1"/>
  <c r="G242" i="8"/>
  <c r="I241" i="8"/>
  <c r="L241" i="8" s="1"/>
  <c r="P239" i="9"/>
  <c r="Q239" i="9" s="1"/>
  <c r="N240" i="9"/>
  <c r="U239" i="13" l="1"/>
  <c r="T240" i="13"/>
  <c r="J240" i="13"/>
  <c r="L239" i="13"/>
  <c r="O239" i="13" s="1"/>
  <c r="P237" i="13"/>
  <c r="Q237" i="13" s="1"/>
  <c r="N238" i="13"/>
  <c r="U241" i="10"/>
  <c r="T242" i="10"/>
  <c r="T248" i="9"/>
  <c r="U240" i="9"/>
  <c r="P239" i="10"/>
  <c r="Q239" i="10" s="1"/>
  <c r="N240" i="10"/>
  <c r="L243" i="10"/>
  <c r="O243" i="10" s="1"/>
  <c r="P240" i="9"/>
  <c r="Q240" i="9" s="1"/>
  <c r="N241" i="9"/>
  <c r="L242" i="9"/>
  <c r="O242" i="9" s="1"/>
  <c r="I242" i="8"/>
  <c r="L242" i="8" s="1"/>
  <c r="G243" i="8"/>
  <c r="K241" i="8"/>
  <c r="M240" i="8"/>
  <c r="O240" i="8" s="1"/>
  <c r="N239" i="13" l="1"/>
  <c r="P238" i="13"/>
  <c r="Q238" i="13" s="1"/>
  <c r="J241" i="13"/>
  <c r="L240" i="13"/>
  <c r="O240" i="13" s="1"/>
  <c r="U240" i="13"/>
  <c r="T241" i="13"/>
  <c r="U242" i="10"/>
  <c r="T243" i="10"/>
  <c r="T249" i="9"/>
  <c r="U241" i="9"/>
  <c r="P240" i="10"/>
  <c r="Q240" i="10" s="1"/>
  <c r="N241" i="10"/>
  <c r="L244" i="10"/>
  <c r="O244" i="10" s="1"/>
  <c r="M241" i="8"/>
  <c r="O241" i="8" s="1"/>
  <c r="K242" i="8"/>
  <c r="L243" i="9"/>
  <c r="O243" i="9" s="1"/>
  <c r="N242" i="9"/>
  <c r="P241" i="9"/>
  <c r="Q241" i="9" s="1"/>
  <c r="G244" i="8"/>
  <c r="I243" i="8"/>
  <c r="L243" i="8" s="1"/>
  <c r="J242" i="13" l="1"/>
  <c r="L241" i="13"/>
  <c r="O241" i="13" s="1"/>
  <c r="U241" i="13"/>
  <c r="T242" i="13"/>
  <c r="P239" i="13"/>
  <c r="Q239" i="13" s="1"/>
  <c r="N240" i="13"/>
  <c r="T244" i="10"/>
  <c r="U243" i="10"/>
  <c r="T250" i="9"/>
  <c r="U242" i="9"/>
  <c r="P241" i="10"/>
  <c r="Q241" i="10" s="1"/>
  <c r="N242" i="10"/>
  <c r="L245" i="10"/>
  <c r="O245" i="10" s="1"/>
  <c r="G245" i="8"/>
  <c r="I244" i="8"/>
  <c r="L244" i="8" s="1"/>
  <c r="N243" i="9"/>
  <c r="P242" i="9"/>
  <c r="Q242" i="9" s="1"/>
  <c r="M242" i="8"/>
  <c r="O242" i="8" s="1"/>
  <c r="K243" i="8"/>
  <c r="L244" i="9"/>
  <c r="O244" i="9" s="1"/>
  <c r="P240" i="13" l="1"/>
  <c r="Q240" i="13" s="1"/>
  <c r="N241" i="13"/>
  <c r="U242" i="13"/>
  <c r="T243" i="13"/>
  <c r="J243" i="13"/>
  <c r="L242" i="13"/>
  <c r="O242" i="13" s="1"/>
  <c r="U244" i="10"/>
  <c r="T245" i="10"/>
  <c r="T251" i="9"/>
  <c r="U243" i="9"/>
  <c r="P242" i="10"/>
  <c r="Q242" i="10" s="1"/>
  <c r="N243" i="10"/>
  <c r="L246" i="10"/>
  <c r="O246" i="10" s="1"/>
  <c r="L245" i="9"/>
  <c r="O245" i="9" s="1"/>
  <c r="M243" i="8"/>
  <c r="O243" i="8" s="1"/>
  <c r="K244" i="8"/>
  <c r="N244" i="9"/>
  <c r="P243" i="9"/>
  <c r="Q243" i="9" s="1"/>
  <c r="I245" i="8"/>
  <c r="L245" i="8" s="1"/>
  <c r="G246" i="8"/>
  <c r="T244" i="13" l="1"/>
  <c r="U243" i="13"/>
  <c r="J244" i="13"/>
  <c r="L243" i="13"/>
  <c r="O243" i="13" s="1"/>
  <c r="P241" i="13"/>
  <c r="Q241" i="13" s="1"/>
  <c r="N242" i="13"/>
  <c r="T246" i="10"/>
  <c r="U245" i="10"/>
  <c r="T252" i="9"/>
  <c r="U244" i="9"/>
  <c r="P243" i="10"/>
  <c r="Q243" i="10" s="1"/>
  <c r="N244" i="10"/>
  <c r="L247" i="10"/>
  <c r="O247" i="10" s="1"/>
  <c r="N245" i="9"/>
  <c r="P244" i="9"/>
  <c r="Q244" i="9" s="1"/>
  <c r="G247" i="8"/>
  <c r="I246" i="8"/>
  <c r="L246" i="8" s="1"/>
  <c r="M244" i="8"/>
  <c r="O244" i="8" s="1"/>
  <c r="K245" i="8"/>
  <c r="L246" i="9"/>
  <c r="O246" i="9" s="1"/>
  <c r="J245" i="13" l="1"/>
  <c r="L244" i="13"/>
  <c r="O244" i="13" s="1"/>
  <c r="P242" i="13"/>
  <c r="Q242" i="13" s="1"/>
  <c r="N243" i="13"/>
  <c r="U244" i="13"/>
  <c r="T245" i="13"/>
  <c r="U246" i="10"/>
  <c r="T247" i="10"/>
  <c r="T253" i="9"/>
  <c r="U245" i="9"/>
  <c r="P244" i="10"/>
  <c r="Q244" i="10" s="1"/>
  <c r="N245" i="10"/>
  <c r="L248" i="10"/>
  <c r="O248" i="10" s="1"/>
  <c r="K246" i="8"/>
  <c r="M245" i="8"/>
  <c r="O245" i="8" s="1"/>
  <c r="G248" i="8"/>
  <c r="I247" i="8"/>
  <c r="L247" i="8" s="1"/>
  <c r="L247" i="9"/>
  <c r="O247" i="9" s="1"/>
  <c r="P245" i="9"/>
  <c r="Q245" i="9" s="1"/>
  <c r="N246" i="9"/>
  <c r="T246" i="13" l="1"/>
  <c r="U245" i="13"/>
  <c r="P243" i="13"/>
  <c r="Q243" i="13" s="1"/>
  <c r="N244" i="13"/>
  <c r="J246" i="13"/>
  <c r="L245" i="13"/>
  <c r="O245" i="13" s="1"/>
  <c r="U247" i="10"/>
  <c r="T248" i="10"/>
  <c r="T254" i="9"/>
  <c r="U246" i="9"/>
  <c r="N246" i="10"/>
  <c r="P245" i="10"/>
  <c r="Q245" i="10" s="1"/>
  <c r="L249" i="10"/>
  <c r="O249" i="10" s="1"/>
  <c r="G249" i="8"/>
  <c r="I248" i="8"/>
  <c r="L248" i="8" s="1"/>
  <c r="N247" i="9"/>
  <c r="P246" i="9"/>
  <c r="Q246" i="9" s="1"/>
  <c r="L248" i="9"/>
  <c r="O248" i="9" s="1"/>
  <c r="K247" i="8"/>
  <c r="M246" i="8"/>
  <c r="O246" i="8" s="1"/>
  <c r="P244" i="13" l="1"/>
  <c r="Q244" i="13" s="1"/>
  <c r="N245" i="13"/>
  <c r="J247" i="13"/>
  <c r="L246" i="13"/>
  <c r="O246" i="13" s="1"/>
  <c r="U246" i="13"/>
  <c r="T247" i="13"/>
  <c r="T249" i="10"/>
  <c r="U248" i="10"/>
  <c r="T255" i="9"/>
  <c r="U247" i="9"/>
  <c r="P246" i="10"/>
  <c r="Q246" i="10" s="1"/>
  <c r="N247" i="10"/>
  <c r="L250" i="10"/>
  <c r="O250" i="10" s="1"/>
  <c r="K248" i="8"/>
  <c r="M247" i="8"/>
  <c r="O247" i="8" s="1"/>
  <c r="L249" i="9"/>
  <c r="O249" i="9" s="1"/>
  <c r="P247" i="9"/>
  <c r="Q247" i="9" s="1"/>
  <c r="N248" i="9"/>
  <c r="I249" i="8"/>
  <c r="L249" i="8" s="1"/>
  <c r="G250" i="8"/>
  <c r="L247" i="13" l="1"/>
  <c r="O247" i="13" s="1"/>
  <c r="J248" i="13"/>
  <c r="T248" i="13"/>
  <c r="U247" i="13"/>
  <c r="P245" i="13"/>
  <c r="Q245" i="13" s="1"/>
  <c r="N246" i="13"/>
  <c r="U249" i="10"/>
  <c r="T250" i="10"/>
  <c r="T256" i="9"/>
  <c r="U248" i="9"/>
  <c r="P247" i="10"/>
  <c r="Q247" i="10" s="1"/>
  <c r="N248" i="10"/>
  <c r="L251" i="10"/>
  <c r="O251" i="10" s="1"/>
  <c r="I250" i="8"/>
  <c r="L250" i="8" s="1"/>
  <c r="G251" i="8"/>
  <c r="P248" i="9"/>
  <c r="Q248" i="9" s="1"/>
  <c r="N249" i="9"/>
  <c r="L250" i="9"/>
  <c r="O250" i="9" s="1"/>
  <c r="K249" i="8"/>
  <c r="M248" i="8"/>
  <c r="O248" i="8" s="1"/>
  <c r="U248" i="13" l="1"/>
  <c r="T249" i="13"/>
  <c r="N247" i="13"/>
  <c r="P246" i="13"/>
  <c r="Q246" i="13" s="1"/>
  <c r="J249" i="13"/>
  <c r="L248" i="13"/>
  <c r="O248" i="13" s="1"/>
  <c r="T251" i="10"/>
  <c r="U250" i="10"/>
  <c r="T257" i="9"/>
  <c r="U249" i="9"/>
  <c r="P248" i="10"/>
  <c r="Q248" i="10" s="1"/>
  <c r="N249" i="10"/>
  <c r="L252" i="10"/>
  <c r="O252" i="10" s="1"/>
  <c r="M249" i="8"/>
  <c r="O249" i="8" s="1"/>
  <c r="K250" i="8"/>
  <c r="P249" i="9"/>
  <c r="Q249" i="9" s="1"/>
  <c r="N250" i="9"/>
  <c r="I251" i="8"/>
  <c r="L251" i="8" s="1"/>
  <c r="G252" i="8"/>
  <c r="L251" i="9"/>
  <c r="O251" i="9" s="1"/>
  <c r="P247" i="13" l="1"/>
  <c r="Q247" i="13" s="1"/>
  <c r="N248" i="13"/>
  <c r="L249" i="13"/>
  <c r="O249" i="13" s="1"/>
  <c r="J250" i="13"/>
  <c r="T250" i="13"/>
  <c r="U249" i="13"/>
  <c r="U251" i="10"/>
  <c r="T252" i="10"/>
  <c r="T258" i="9"/>
  <c r="U250" i="9"/>
  <c r="P249" i="10"/>
  <c r="Q249" i="10" s="1"/>
  <c r="N250" i="10"/>
  <c r="L253" i="10"/>
  <c r="O253" i="10" s="1"/>
  <c r="L252" i="9"/>
  <c r="O252" i="9" s="1"/>
  <c r="P250" i="9"/>
  <c r="Q250" i="9" s="1"/>
  <c r="N251" i="9"/>
  <c r="M250" i="8"/>
  <c r="O250" i="8" s="1"/>
  <c r="K251" i="8"/>
  <c r="G253" i="8"/>
  <c r="I252" i="8"/>
  <c r="L252" i="8" s="1"/>
  <c r="T251" i="13" l="1"/>
  <c r="U250" i="13"/>
  <c r="L250" i="13"/>
  <c r="O250" i="13" s="1"/>
  <c r="J251" i="13"/>
  <c r="P248" i="13"/>
  <c r="Q248" i="13" s="1"/>
  <c r="N249" i="13"/>
  <c r="T253" i="10"/>
  <c r="U252" i="10"/>
  <c r="T259" i="9"/>
  <c r="U251" i="9"/>
  <c r="P250" i="10"/>
  <c r="Q250" i="10" s="1"/>
  <c r="N251" i="10"/>
  <c r="L254" i="10"/>
  <c r="O254" i="10" s="1"/>
  <c r="N252" i="9"/>
  <c r="P251" i="9"/>
  <c r="Q251" i="9" s="1"/>
  <c r="L253" i="9"/>
  <c r="O253" i="9" s="1"/>
  <c r="G254" i="8"/>
  <c r="I253" i="8"/>
  <c r="L253" i="8" s="1"/>
  <c r="K252" i="8"/>
  <c r="M251" i="8"/>
  <c r="O251" i="8" s="1"/>
  <c r="P249" i="13" l="1"/>
  <c r="Q249" i="13" s="1"/>
  <c r="N250" i="13"/>
  <c r="L251" i="13"/>
  <c r="O251" i="13" s="1"/>
  <c r="J252" i="13"/>
  <c r="U251" i="13"/>
  <c r="T252" i="13"/>
  <c r="U253" i="10"/>
  <c r="T254" i="10"/>
  <c r="T260" i="9"/>
  <c r="U252" i="9"/>
  <c r="N252" i="10"/>
  <c r="P251" i="10"/>
  <c r="Q251" i="10" s="1"/>
  <c r="L255" i="10"/>
  <c r="O255" i="10" s="1"/>
  <c r="G255" i="8"/>
  <c r="I254" i="8"/>
  <c r="L254" i="8" s="1"/>
  <c r="L254" i="9"/>
  <c r="O254" i="9" s="1"/>
  <c r="K253" i="8"/>
  <c r="M252" i="8"/>
  <c r="O252" i="8" s="1"/>
  <c r="P252" i="9"/>
  <c r="Q252" i="9" s="1"/>
  <c r="N253" i="9"/>
  <c r="J253" i="13" l="1"/>
  <c r="L252" i="13"/>
  <c r="O252" i="13" s="1"/>
  <c r="U252" i="13"/>
  <c r="T253" i="13"/>
  <c r="N251" i="13"/>
  <c r="P250" i="13"/>
  <c r="Q250" i="13" s="1"/>
  <c r="T255" i="10"/>
  <c r="U254" i="10"/>
  <c r="T261" i="9"/>
  <c r="U253" i="9"/>
  <c r="P252" i="10"/>
  <c r="Q252" i="10" s="1"/>
  <c r="N253" i="10"/>
  <c r="L256" i="10"/>
  <c r="O256" i="10" s="1"/>
  <c r="M253" i="8"/>
  <c r="O253" i="8" s="1"/>
  <c r="K254" i="8"/>
  <c r="L255" i="9"/>
  <c r="O255" i="9" s="1"/>
  <c r="N254" i="9"/>
  <c r="P253" i="9"/>
  <c r="Q253" i="9" s="1"/>
  <c r="I255" i="8"/>
  <c r="L255" i="8" s="1"/>
  <c r="G256" i="8"/>
  <c r="U253" i="13" l="1"/>
  <c r="T254" i="13"/>
  <c r="N252" i="13"/>
  <c r="P251" i="13"/>
  <c r="Q251" i="13" s="1"/>
  <c r="J254" i="13"/>
  <c r="L253" i="13"/>
  <c r="O253" i="13" s="1"/>
  <c r="U255" i="10"/>
  <c r="T256" i="10"/>
  <c r="T262" i="9"/>
  <c r="U254" i="9"/>
  <c r="P253" i="10"/>
  <c r="Q253" i="10" s="1"/>
  <c r="N254" i="10"/>
  <c r="L257" i="10"/>
  <c r="O257" i="10" s="1"/>
  <c r="I256" i="8"/>
  <c r="L256" i="8" s="1"/>
  <c r="G257" i="8"/>
  <c r="P254" i="9"/>
  <c r="Q254" i="9" s="1"/>
  <c r="N255" i="9"/>
  <c r="L256" i="9"/>
  <c r="O256" i="9" s="1"/>
  <c r="K255" i="8"/>
  <c r="M254" i="8"/>
  <c r="O254" i="8" s="1"/>
  <c r="N253" i="13" l="1"/>
  <c r="P252" i="13"/>
  <c r="Q252" i="13" s="1"/>
  <c r="L254" i="13"/>
  <c r="O254" i="13" s="1"/>
  <c r="J255" i="13"/>
  <c r="U254" i="13"/>
  <c r="T255" i="13"/>
  <c r="T257" i="10"/>
  <c r="U256" i="10"/>
  <c r="T263" i="9"/>
  <c r="U255" i="9"/>
  <c r="P254" i="10"/>
  <c r="Q254" i="10" s="1"/>
  <c r="N255" i="10"/>
  <c r="L258" i="10"/>
  <c r="O258" i="10" s="1"/>
  <c r="K256" i="8"/>
  <c r="M255" i="8"/>
  <c r="O255" i="8" s="1"/>
  <c r="I257" i="8"/>
  <c r="L257" i="8" s="1"/>
  <c r="G258" i="8"/>
  <c r="L257" i="9"/>
  <c r="O257" i="9" s="1"/>
  <c r="N256" i="9"/>
  <c r="P255" i="9"/>
  <c r="Q255" i="9" s="1"/>
  <c r="L255" i="13" l="1"/>
  <c r="O255" i="13" s="1"/>
  <c r="J256" i="13"/>
  <c r="U255" i="13"/>
  <c r="T256" i="13"/>
  <c r="N254" i="13"/>
  <c r="P253" i="13"/>
  <c r="Q253" i="13" s="1"/>
  <c r="T258" i="10"/>
  <c r="U257" i="10"/>
  <c r="T264" i="9"/>
  <c r="U256" i="9"/>
  <c r="P255" i="10"/>
  <c r="Q255" i="10" s="1"/>
  <c r="N256" i="10"/>
  <c r="L259" i="10"/>
  <c r="O259" i="10" s="1"/>
  <c r="N257" i="9"/>
  <c r="P256" i="9"/>
  <c r="Q256" i="9" s="1"/>
  <c r="L258" i="9"/>
  <c r="O258" i="9" s="1"/>
  <c r="G259" i="8"/>
  <c r="I258" i="8"/>
  <c r="L258" i="8" s="1"/>
  <c r="M256" i="8"/>
  <c r="O256" i="8" s="1"/>
  <c r="K257" i="8"/>
  <c r="U256" i="13" l="1"/>
  <c r="T257" i="13"/>
  <c r="N255" i="13"/>
  <c r="P254" i="13"/>
  <c r="Q254" i="13" s="1"/>
  <c r="J257" i="13"/>
  <c r="L256" i="13"/>
  <c r="O256" i="13" s="1"/>
  <c r="T259" i="10"/>
  <c r="U258" i="10"/>
  <c r="T265" i="9"/>
  <c r="U257" i="9"/>
  <c r="P256" i="10"/>
  <c r="Q256" i="10" s="1"/>
  <c r="N257" i="10"/>
  <c r="L260" i="10"/>
  <c r="O260" i="10" s="1"/>
  <c r="M257" i="8"/>
  <c r="O257" i="8" s="1"/>
  <c r="K258" i="8"/>
  <c r="G260" i="8"/>
  <c r="I259" i="8"/>
  <c r="L259" i="8" s="1"/>
  <c r="L259" i="9"/>
  <c r="O259" i="9" s="1"/>
  <c r="P257" i="9"/>
  <c r="Q257" i="9" s="1"/>
  <c r="N258" i="9"/>
  <c r="N256" i="13" l="1"/>
  <c r="P255" i="13"/>
  <c r="Q255" i="13" s="1"/>
  <c r="J258" i="13"/>
  <c r="L257" i="13"/>
  <c r="O257" i="13" s="1"/>
  <c r="U257" i="13"/>
  <c r="T258" i="13"/>
  <c r="U259" i="10"/>
  <c r="T260" i="10"/>
  <c r="T266" i="9"/>
  <c r="U258" i="9"/>
  <c r="P257" i="10"/>
  <c r="Q257" i="10" s="1"/>
  <c r="N258" i="10"/>
  <c r="L261" i="10"/>
  <c r="O261" i="10" s="1"/>
  <c r="P258" i="9"/>
  <c r="Q258" i="9" s="1"/>
  <c r="N259" i="9"/>
  <c r="L260" i="9"/>
  <c r="O260" i="9" s="1"/>
  <c r="K259" i="8"/>
  <c r="M258" i="8"/>
  <c r="O258" i="8" s="1"/>
  <c r="I260" i="8"/>
  <c r="L260" i="8" s="1"/>
  <c r="G261" i="8"/>
  <c r="U258" i="13" l="1"/>
  <c r="T259" i="13"/>
  <c r="J259" i="13"/>
  <c r="L258" i="13"/>
  <c r="O258" i="13" s="1"/>
  <c r="N257" i="13"/>
  <c r="P256" i="13"/>
  <c r="Q256" i="13" s="1"/>
  <c r="U260" i="10"/>
  <c r="T261" i="10"/>
  <c r="T267" i="9"/>
  <c r="U259" i="9"/>
  <c r="P258" i="10"/>
  <c r="Q258" i="10" s="1"/>
  <c r="N259" i="10"/>
  <c r="L262" i="10"/>
  <c r="O262" i="10" s="1"/>
  <c r="G262" i="8"/>
  <c r="I261" i="8"/>
  <c r="L261" i="8" s="1"/>
  <c r="M259" i="8"/>
  <c r="O259" i="8" s="1"/>
  <c r="K260" i="8"/>
  <c r="L261" i="9"/>
  <c r="O261" i="9" s="1"/>
  <c r="P259" i="9"/>
  <c r="Q259" i="9" s="1"/>
  <c r="N260" i="9"/>
  <c r="J260" i="13" l="1"/>
  <c r="L259" i="13"/>
  <c r="O259" i="13" s="1"/>
  <c r="N258" i="13"/>
  <c r="P257" i="13"/>
  <c r="Q257" i="13" s="1"/>
  <c r="U259" i="13"/>
  <c r="T260" i="13"/>
  <c r="T262" i="10"/>
  <c r="U261" i="10"/>
  <c r="T268" i="9"/>
  <c r="U260" i="9"/>
  <c r="P259" i="10"/>
  <c r="Q259" i="10" s="1"/>
  <c r="N260" i="10"/>
  <c r="L263" i="10"/>
  <c r="N261" i="9"/>
  <c r="P260" i="9"/>
  <c r="Q260" i="9" s="1"/>
  <c r="L262" i="9"/>
  <c r="O262" i="9" s="1"/>
  <c r="K261" i="8"/>
  <c r="M260" i="8"/>
  <c r="O260" i="8" s="1"/>
  <c r="G263" i="8"/>
  <c r="I262" i="8"/>
  <c r="L262" i="8" s="1"/>
  <c r="P258" i="13" l="1"/>
  <c r="Q258" i="13" s="1"/>
  <c r="N259" i="13"/>
  <c r="U260" i="13"/>
  <c r="T261" i="13"/>
  <c r="L260" i="13"/>
  <c r="O260" i="13" s="1"/>
  <c r="J261" i="13"/>
  <c r="T263" i="10"/>
  <c r="U262" i="10"/>
  <c r="T269" i="9"/>
  <c r="U261" i="9"/>
  <c r="P260" i="10"/>
  <c r="Q260" i="10" s="1"/>
  <c r="N261" i="10"/>
  <c r="O263" i="10"/>
  <c r="L264" i="10"/>
  <c r="O264" i="10" s="1"/>
  <c r="I263" i="8"/>
  <c r="L263" i="8" s="1"/>
  <c r="G264" i="8"/>
  <c r="M261" i="8"/>
  <c r="O261" i="8" s="1"/>
  <c r="K262" i="8"/>
  <c r="L263" i="9"/>
  <c r="O263" i="9" s="1"/>
  <c r="N262" i="9"/>
  <c r="P261" i="9"/>
  <c r="Q261" i="9" s="1"/>
  <c r="U261" i="13" l="1"/>
  <c r="T262" i="13"/>
  <c r="J262" i="13"/>
  <c r="L261" i="13"/>
  <c r="O261" i="13" s="1"/>
  <c r="N260" i="13"/>
  <c r="P259" i="13"/>
  <c r="Q259" i="13" s="1"/>
  <c r="T264" i="10"/>
  <c r="U263" i="10"/>
  <c r="T270" i="9"/>
  <c r="U262" i="9"/>
  <c r="N262" i="10"/>
  <c r="P261" i="10"/>
  <c r="Q261" i="10" s="1"/>
  <c r="L265" i="10"/>
  <c r="O265" i="10" s="1"/>
  <c r="P262" i="9"/>
  <c r="Q262" i="9" s="1"/>
  <c r="N263" i="9"/>
  <c r="L264" i="9"/>
  <c r="O264" i="9" s="1"/>
  <c r="M262" i="8"/>
  <c r="O262" i="8" s="1"/>
  <c r="K263" i="8"/>
  <c r="I264" i="8"/>
  <c r="L264" i="8" s="1"/>
  <c r="G265" i="8"/>
  <c r="L262" i="13" l="1"/>
  <c r="O262" i="13" s="1"/>
  <c r="J263" i="13"/>
  <c r="N261" i="13"/>
  <c r="P260" i="13"/>
  <c r="Q260" i="13" s="1"/>
  <c r="U262" i="13"/>
  <c r="T263" i="13"/>
  <c r="U264" i="10"/>
  <c r="T265" i="10"/>
  <c r="T271" i="9"/>
  <c r="U263" i="9"/>
  <c r="P262" i="10"/>
  <c r="Q262" i="10" s="1"/>
  <c r="N263" i="10"/>
  <c r="L266" i="10"/>
  <c r="O266" i="10" s="1"/>
  <c r="L265" i="9"/>
  <c r="O265" i="9" s="1"/>
  <c r="N264" i="9"/>
  <c r="P263" i="9"/>
  <c r="Q263" i="9" s="1"/>
  <c r="I265" i="8"/>
  <c r="L265" i="8" s="1"/>
  <c r="G266" i="8"/>
  <c r="M263" i="8"/>
  <c r="O263" i="8" s="1"/>
  <c r="K264" i="8"/>
  <c r="P261" i="13" l="1"/>
  <c r="Q261" i="13" s="1"/>
  <c r="N262" i="13"/>
  <c r="U263" i="13"/>
  <c r="T264" i="13"/>
  <c r="L263" i="13"/>
  <c r="O263" i="13" s="1"/>
  <c r="J264" i="13"/>
  <c r="T266" i="10"/>
  <c r="U265" i="10"/>
  <c r="T272" i="9"/>
  <c r="U264" i="9"/>
  <c r="N264" i="10"/>
  <c r="P263" i="10"/>
  <c r="Q263" i="10" s="1"/>
  <c r="L267" i="10"/>
  <c r="O267" i="10" s="1"/>
  <c r="M264" i="8"/>
  <c r="O264" i="8" s="1"/>
  <c r="K265" i="8"/>
  <c r="I266" i="8"/>
  <c r="L266" i="8" s="1"/>
  <c r="G267" i="8"/>
  <c r="N265" i="9"/>
  <c r="P264" i="9"/>
  <c r="Q264" i="9" s="1"/>
  <c r="L266" i="9"/>
  <c r="O266" i="9" s="1"/>
  <c r="L264" i="13" l="1"/>
  <c r="O264" i="13" s="1"/>
  <c r="J265" i="13"/>
  <c r="U264" i="13"/>
  <c r="T265" i="13"/>
  <c r="P262" i="13"/>
  <c r="Q262" i="13" s="1"/>
  <c r="N263" i="13"/>
  <c r="T267" i="10"/>
  <c r="U266" i="10"/>
  <c r="T273" i="9"/>
  <c r="U265" i="9"/>
  <c r="P264" i="10"/>
  <c r="Q264" i="10" s="1"/>
  <c r="N265" i="10"/>
  <c r="L268" i="10"/>
  <c r="O268" i="10" s="1"/>
  <c r="L267" i="9"/>
  <c r="O267" i="9" s="1"/>
  <c r="N266" i="9"/>
  <c r="P265" i="9"/>
  <c r="Q265" i="9" s="1"/>
  <c r="K266" i="8"/>
  <c r="M265" i="8"/>
  <c r="O265" i="8" s="1"/>
  <c r="G268" i="8"/>
  <c r="I267" i="8"/>
  <c r="L267" i="8" s="1"/>
  <c r="P263" i="13" l="1"/>
  <c r="Q263" i="13" s="1"/>
  <c r="N264" i="13"/>
  <c r="U265" i="13"/>
  <c r="T266" i="13"/>
  <c r="J266" i="13"/>
  <c r="L265" i="13"/>
  <c r="O265" i="13" s="1"/>
  <c r="U267" i="10"/>
  <c r="T268" i="10"/>
  <c r="T274" i="9"/>
  <c r="U266" i="9"/>
  <c r="P265" i="10"/>
  <c r="Q265" i="10" s="1"/>
  <c r="N266" i="10"/>
  <c r="L269" i="10"/>
  <c r="O269" i="10" s="1"/>
  <c r="G269" i="8"/>
  <c r="I268" i="8"/>
  <c r="L268" i="8" s="1"/>
  <c r="M266" i="8"/>
  <c r="O266" i="8" s="1"/>
  <c r="K267" i="8"/>
  <c r="N267" i="9"/>
  <c r="P266" i="9"/>
  <c r="Q266" i="9" s="1"/>
  <c r="L268" i="9"/>
  <c r="O268" i="9" s="1"/>
  <c r="L266" i="13" l="1"/>
  <c r="O266" i="13" s="1"/>
  <c r="J267" i="13"/>
  <c r="U266" i="13"/>
  <c r="T267" i="13"/>
  <c r="N265" i="13"/>
  <c r="P264" i="13"/>
  <c r="Q264" i="13" s="1"/>
  <c r="U268" i="10"/>
  <c r="T269" i="10"/>
  <c r="T275" i="9"/>
  <c r="U267" i="9"/>
  <c r="P266" i="10"/>
  <c r="Q266" i="10" s="1"/>
  <c r="N267" i="10"/>
  <c r="L270" i="10"/>
  <c r="O270" i="10" s="1"/>
  <c r="L269" i="9"/>
  <c r="O269" i="9" s="1"/>
  <c r="P267" i="9"/>
  <c r="Q267" i="9" s="1"/>
  <c r="N268" i="9"/>
  <c r="M267" i="8"/>
  <c r="O267" i="8" s="1"/>
  <c r="K268" i="8"/>
  <c r="I269" i="8"/>
  <c r="L269" i="8" s="1"/>
  <c r="G270" i="8"/>
  <c r="N266" i="13" l="1"/>
  <c r="P265" i="13"/>
  <c r="Q265" i="13" s="1"/>
  <c r="T268" i="13"/>
  <c r="U267" i="13"/>
  <c r="J268" i="13"/>
  <c r="L267" i="13"/>
  <c r="O267" i="13" s="1"/>
  <c r="U269" i="10"/>
  <c r="T270" i="10"/>
  <c r="T276" i="9"/>
  <c r="U268" i="9"/>
  <c r="N268" i="10"/>
  <c r="P267" i="10"/>
  <c r="Q267" i="10" s="1"/>
  <c r="L271" i="10"/>
  <c r="O271" i="10" s="1"/>
  <c r="K269" i="8"/>
  <c r="M268" i="8"/>
  <c r="O268" i="8" s="1"/>
  <c r="L270" i="9"/>
  <c r="O270" i="9" s="1"/>
  <c r="G271" i="8"/>
  <c r="I270" i="8"/>
  <c r="L270" i="8" s="1"/>
  <c r="N269" i="9"/>
  <c r="P268" i="9"/>
  <c r="Q268" i="9" s="1"/>
  <c r="U268" i="13" l="1"/>
  <c r="T269" i="13"/>
  <c r="L268" i="13"/>
  <c r="O268" i="13" s="1"/>
  <c r="J269" i="13"/>
  <c r="P266" i="13"/>
  <c r="Q266" i="13" s="1"/>
  <c r="N267" i="13"/>
  <c r="T271" i="10"/>
  <c r="U270" i="10"/>
  <c r="T277" i="9"/>
  <c r="U269" i="9"/>
  <c r="P268" i="10"/>
  <c r="Q268" i="10" s="1"/>
  <c r="N269" i="10"/>
  <c r="L272" i="10"/>
  <c r="O272" i="10" s="1"/>
  <c r="P269" i="9"/>
  <c r="Q269" i="9" s="1"/>
  <c r="N270" i="9"/>
  <c r="I271" i="8"/>
  <c r="L271" i="8" s="1"/>
  <c r="G272" i="8"/>
  <c r="L271" i="9"/>
  <c r="O271" i="9" s="1"/>
  <c r="K270" i="8"/>
  <c r="M269" i="8"/>
  <c r="O269" i="8" s="1"/>
  <c r="J270" i="13" l="1"/>
  <c r="L269" i="13"/>
  <c r="O269" i="13" s="1"/>
  <c r="N268" i="13"/>
  <c r="P267" i="13"/>
  <c r="Q267" i="13" s="1"/>
  <c r="U269" i="13"/>
  <c r="T270" i="13"/>
  <c r="U271" i="10"/>
  <c r="T272" i="10"/>
  <c r="T278" i="9"/>
  <c r="U270" i="9"/>
  <c r="P269" i="10"/>
  <c r="Q269" i="10" s="1"/>
  <c r="N270" i="10"/>
  <c r="L273" i="10"/>
  <c r="O273" i="10" s="1"/>
  <c r="L272" i="9"/>
  <c r="O272" i="9" s="1"/>
  <c r="I272" i="8"/>
  <c r="L272" i="8" s="1"/>
  <c r="G273" i="8"/>
  <c r="N271" i="9"/>
  <c r="P270" i="9"/>
  <c r="Q270" i="9" s="1"/>
  <c r="M270" i="8"/>
  <c r="O270" i="8" s="1"/>
  <c r="K271" i="8"/>
  <c r="P268" i="13" l="1"/>
  <c r="Q268" i="13" s="1"/>
  <c r="N269" i="13"/>
  <c r="U270" i="13"/>
  <c r="T271" i="13"/>
  <c r="L270" i="13"/>
  <c r="O270" i="13" s="1"/>
  <c r="J271" i="13"/>
  <c r="T273" i="10"/>
  <c r="U272" i="10"/>
  <c r="T279" i="9"/>
  <c r="U271" i="9"/>
  <c r="P270" i="10"/>
  <c r="Q270" i="10" s="1"/>
  <c r="N271" i="10"/>
  <c r="L274" i="10"/>
  <c r="O274" i="10" s="1"/>
  <c r="K272" i="8"/>
  <c r="M271" i="8"/>
  <c r="O271" i="8" s="1"/>
  <c r="P271" i="9"/>
  <c r="Q271" i="9" s="1"/>
  <c r="N272" i="9"/>
  <c r="G274" i="8"/>
  <c r="I273" i="8"/>
  <c r="L273" i="8" s="1"/>
  <c r="L273" i="9"/>
  <c r="O273" i="9" s="1"/>
  <c r="J272" i="13" l="1"/>
  <c r="L271" i="13"/>
  <c r="O271" i="13" s="1"/>
  <c r="U271" i="13"/>
  <c r="T272" i="13"/>
  <c r="N270" i="13"/>
  <c r="P269" i="13"/>
  <c r="Q269" i="13" s="1"/>
  <c r="U273" i="10"/>
  <c r="T274" i="10"/>
  <c r="T280" i="9"/>
  <c r="U272" i="9"/>
  <c r="P271" i="10"/>
  <c r="Q271" i="10" s="1"/>
  <c r="N272" i="10"/>
  <c r="L275" i="10"/>
  <c r="O275" i="10" s="1"/>
  <c r="I274" i="8"/>
  <c r="L274" i="8" s="1"/>
  <c r="G275" i="8"/>
  <c r="P272" i="9"/>
  <c r="Q272" i="9" s="1"/>
  <c r="N273" i="9"/>
  <c r="L274" i="9"/>
  <c r="O274" i="9" s="1"/>
  <c r="K273" i="8"/>
  <c r="M272" i="8"/>
  <c r="O272" i="8" s="1"/>
  <c r="U272" i="13" l="1"/>
  <c r="T273" i="13"/>
  <c r="N271" i="13"/>
  <c r="P270" i="13"/>
  <c r="Q270" i="13" s="1"/>
  <c r="J273" i="13"/>
  <c r="L272" i="13"/>
  <c r="O272" i="13" s="1"/>
  <c r="T275" i="10"/>
  <c r="U274" i="10"/>
  <c r="T281" i="9"/>
  <c r="U273" i="9"/>
  <c r="P272" i="10"/>
  <c r="Q272" i="10" s="1"/>
  <c r="N273" i="10"/>
  <c r="L276" i="10"/>
  <c r="O276" i="10" s="1"/>
  <c r="L275" i="9"/>
  <c r="O275" i="9" s="1"/>
  <c r="M273" i="8"/>
  <c r="O273" i="8" s="1"/>
  <c r="K274" i="8"/>
  <c r="P273" i="9"/>
  <c r="Q273" i="9" s="1"/>
  <c r="N274" i="9"/>
  <c r="I275" i="8"/>
  <c r="L275" i="8" s="1"/>
  <c r="G276" i="8"/>
  <c r="J274" i="13" l="1"/>
  <c r="L273" i="13"/>
  <c r="O273" i="13" s="1"/>
  <c r="P271" i="13"/>
  <c r="Q271" i="13" s="1"/>
  <c r="N272" i="13"/>
  <c r="U273" i="13"/>
  <c r="T274" i="13"/>
  <c r="U275" i="10"/>
  <c r="T276" i="10"/>
  <c r="T282" i="9"/>
  <c r="U274" i="9"/>
  <c r="P273" i="10"/>
  <c r="Q273" i="10" s="1"/>
  <c r="N274" i="10"/>
  <c r="L277" i="10"/>
  <c r="O277" i="10" s="1"/>
  <c r="N275" i="9"/>
  <c r="P274" i="9"/>
  <c r="Q274" i="9" s="1"/>
  <c r="G277" i="8"/>
  <c r="I276" i="8"/>
  <c r="L276" i="8" s="1"/>
  <c r="M274" i="8"/>
  <c r="O274" i="8" s="1"/>
  <c r="K275" i="8"/>
  <c r="L276" i="9"/>
  <c r="O276" i="9" s="1"/>
  <c r="P272" i="13" l="1"/>
  <c r="Q272" i="13" s="1"/>
  <c r="N273" i="13"/>
  <c r="U274" i="13"/>
  <c r="T275" i="13"/>
  <c r="L274" i="13"/>
  <c r="O274" i="13" s="1"/>
  <c r="J275" i="13"/>
  <c r="U276" i="10"/>
  <c r="T277" i="10"/>
  <c r="T283" i="9"/>
  <c r="U275" i="9"/>
  <c r="P274" i="10"/>
  <c r="Q274" i="10" s="1"/>
  <c r="N275" i="10"/>
  <c r="L278" i="10"/>
  <c r="O278" i="10" s="1"/>
  <c r="M275" i="8"/>
  <c r="O275" i="8" s="1"/>
  <c r="K276" i="8"/>
  <c r="L277" i="9"/>
  <c r="O277" i="9" s="1"/>
  <c r="G278" i="8"/>
  <c r="I277" i="8"/>
  <c r="L277" i="8" s="1"/>
  <c r="P275" i="9"/>
  <c r="Q275" i="9" s="1"/>
  <c r="N276" i="9"/>
  <c r="U275" i="13" l="1"/>
  <c r="T276" i="13"/>
  <c r="J276" i="13"/>
  <c r="L275" i="13"/>
  <c r="O275" i="13" s="1"/>
  <c r="P273" i="13"/>
  <c r="Q273" i="13" s="1"/>
  <c r="N274" i="13"/>
  <c r="U277" i="10"/>
  <c r="T278" i="10"/>
  <c r="T284" i="9"/>
  <c r="U276" i="9"/>
  <c r="P275" i="10"/>
  <c r="Q275" i="10" s="1"/>
  <c r="N276" i="10"/>
  <c r="L279" i="10"/>
  <c r="N277" i="9"/>
  <c r="P276" i="9"/>
  <c r="Q276" i="9" s="1"/>
  <c r="L278" i="9"/>
  <c r="O278" i="9" s="1"/>
  <c r="K277" i="8"/>
  <c r="M276" i="8"/>
  <c r="O276" i="8" s="1"/>
  <c r="G279" i="8"/>
  <c r="I278" i="8"/>
  <c r="L278" i="8" s="1"/>
  <c r="P274" i="13" l="1"/>
  <c r="Q274" i="13" s="1"/>
  <c r="N275" i="13"/>
  <c r="J277" i="13"/>
  <c r="L276" i="13"/>
  <c r="O276" i="13" s="1"/>
  <c r="U276" i="13"/>
  <c r="T277" i="13"/>
  <c r="U278" i="10"/>
  <c r="T279" i="10"/>
  <c r="T285" i="9"/>
  <c r="U277" i="9"/>
  <c r="O279" i="10"/>
  <c r="P276" i="10"/>
  <c r="Q276" i="10" s="1"/>
  <c r="N277" i="10"/>
  <c r="L280" i="10"/>
  <c r="O280" i="10" s="1"/>
  <c r="I279" i="8"/>
  <c r="L279" i="8" s="1"/>
  <c r="G280" i="8"/>
  <c r="K278" i="8"/>
  <c r="M277" i="8"/>
  <c r="O277" i="8" s="1"/>
  <c r="L279" i="9"/>
  <c r="O279" i="9" s="1"/>
  <c r="P277" i="9"/>
  <c r="Q277" i="9" s="1"/>
  <c r="N278" i="9"/>
  <c r="U277" i="13" l="1"/>
  <c r="T278" i="13"/>
  <c r="J278" i="13"/>
  <c r="L277" i="13"/>
  <c r="O277" i="13" s="1"/>
  <c r="P275" i="13"/>
  <c r="Q275" i="13" s="1"/>
  <c r="N276" i="13"/>
  <c r="U279" i="10"/>
  <c r="T280" i="10"/>
  <c r="T286" i="9"/>
  <c r="U278" i="9"/>
  <c r="N278" i="10"/>
  <c r="P277" i="10"/>
  <c r="Q277" i="10" s="1"/>
  <c r="L281" i="10"/>
  <c r="O281" i="10" s="1"/>
  <c r="P278" i="9"/>
  <c r="Q278" i="9" s="1"/>
  <c r="N279" i="9"/>
  <c r="L280" i="9"/>
  <c r="O280" i="9" s="1"/>
  <c r="M278" i="8"/>
  <c r="O278" i="8" s="1"/>
  <c r="K279" i="8"/>
  <c r="G281" i="8"/>
  <c r="I280" i="8"/>
  <c r="L280" i="8" s="1"/>
  <c r="N277" i="13" l="1"/>
  <c r="P276" i="13"/>
  <c r="Q276" i="13" s="1"/>
  <c r="J279" i="13"/>
  <c r="L278" i="13"/>
  <c r="O278" i="13" s="1"/>
  <c r="U278" i="13"/>
  <c r="T279" i="13"/>
  <c r="U280" i="10"/>
  <c r="T281" i="10"/>
  <c r="T287" i="9"/>
  <c r="U279" i="9"/>
  <c r="P278" i="10"/>
  <c r="Q278" i="10" s="1"/>
  <c r="N279" i="10"/>
  <c r="L282" i="10"/>
  <c r="O282" i="10" s="1"/>
  <c r="I281" i="8"/>
  <c r="L281" i="8" s="1"/>
  <c r="G282" i="8"/>
  <c r="L281" i="9"/>
  <c r="O281" i="9" s="1"/>
  <c r="M279" i="8"/>
  <c r="O279" i="8" s="1"/>
  <c r="K280" i="8"/>
  <c r="P279" i="9"/>
  <c r="Q279" i="9" s="1"/>
  <c r="N280" i="9"/>
  <c r="J280" i="13" l="1"/>
  <c r="L279" i="13"/>
  <c r="O279" i="13" s="1"/>
  <c r="U279" i="13"/>
  <c r="T280" i="13"/>
  <c r="P277" i="13"/>
  <c r="Q277" i="13" s="1"/>
  <c r="N278" i="13"/>
  <c r="T282" i="10"/>
  <c r="U281" i="10"/>
  <c r="T288" i="9"/>
  <c r="U280" i="9"/>
  <c r="P279" i="10"/>
  <c r="Q279" i="10" s="1"/>
  <c r="N280" i="10"/>
  <c r="L283" i="10"/>
  <c r="O283" i="10" s="1"/>
  <c r="L282" i="9"/>
  <c r="O282" i="9" s="1"/>
  <c r="P280" i="9"/>
  <c r="Q280" i="9" s="1"/>
  <c r="N281" i="9"/>
  <c r="M280" i="8"/>
  <c r="O280" i="8" s="1"/>
  <c r="K281" i="8"/>
  <c r="G283" i="8"/>
  <c r="I282" i="8"/>
  <c r="L282" i="8" s="1"/>
  <c r="P278" i="13" l="1"/>
  <c r="Q278" i="13" s="1"/>
  <c r="N279" i="13"/>
  <c r="U280" i="13"/>
  <c r="T281" i="13"/>
  <c r="J281" i="13"/>
  <c r="L280" i="13"/>
  <c r="O280" i="13" s="1"/>
  <c r="T283" i="10"/>
  <c r="U282" i="10"/>
  <c r="T289" i="9"/>
  <c r="U281" i="9"/>
  <c r="N281" i="10"/>
  <c r="P280" i="10"/>
  <c r="Q280" i="10" s="1"/>
  <c r="L284" i="10"/>
  <c r="O284" i="10" s="1"/>
  <c r="P281" i="9"/>
  <c r="Q281" i="9" s="1"/>
  <c r="N282" i="9"/>
  <c r="I283" i="8"/>
  <c r="L283" i="8" s="1"/>
  <c r="G284" i="8"/>
  <c r="M281" i="8"/>
  <c r="O281" i="8" s="1"/>
  <c r="K282" i="8"/>
  <c r="L283" i="9"/>
  <c r="O283" i="9" s="1"/>
  <c r="J282" i="13" l="1"/>
  <c r="L281" i="13"/>
  <c r="O281" i="13" s="1"/>
  <c r="U281" i="13"/>
  <c r="T282" i="13"/>
  <c r="N280" i="13"/>
  <c r="P279" i="13"/>
  <c r="Q279" i="13" s="1"/>
  <c r="U283" i="10"/>
  <c r="T284" i="10"/>
  <c r="T290" i="9"/>
  <c r="U282" i="9"/>
  <c r="N282" i="10"/>
  <c r="P281" i="10"/>
  <c r="Q281" i="10" s="1"/>
  <c r="L285" i="10"/>
  <c r="O285" i="10" s="1"/>
  <c r="L284" i="9"/>
  <c r="O284" i="9" s="1"/>
  <c r="M282" i="8"/>
  <c r="O282" i="8" s="1"/>
  <c r="K283" i="8"/>
  <c r="G285" i="8"/>
  <c r="I284" i="8"/>
  <c r="L284" i="8" s="1"/>
  <c r="P282" i="9"/>
  <c r="Q282" i="9" s="1"/>
  <c r="N283" i="9"/>
  <c r="U282" i="13" l="1"/>
  <c r="T283" i="13"/>
  <c r="P280" i="13"/>
  <c r="Q280" i="13" s="1"/>
  <c r="N281" i="13"/>
  <c r="J283" i="13"/>
  <c r="L282" i="13"/>
  <c r="O282" i="13" s="1"/>
  <c r="U284" i="10"/>
  <c r="T285" i="10"/>
  <c r="T291" i="9"/>
  <c r="U283" i="9"/>
  <c r="P282" i="10"/>
  <c r="Q282" i="10" s="1"/>
  <c r="N283" i="10"/>
  <c r="L286" i="10"/>
  <c r="O286" i="10" s="1"/>
  <c r="P283" i="9"/>
  <c r="Q283" i="9" s="1"/>
  <c r="N284" i="9"/>
  <c r="I285" i="8"/>
  <c r="L285" i="8" s="1"/>
  <c r="G286" i="8"/>
  <c r="K284" i="8"/>
  <c r="M283" i="8"/>
  <c r="O283" i="8" s="1"/>
  <c r="L285" i="9"/>
  <c r="O285" i="9" s="1"/>
  <c r="L283" i="13" l="1"/>
  <c r="O283" i="13" s="1"/>
  <c r="J284" i="13"/>
  <c r="N282" i="13"/>
  <c r="P281" i="13"/>
  <c r="Q281" i="13" s="1"/>
  <c r="U283" i="13"/>
  <c r="T284" i="13"/>
  <c r="T286" i="10"/>
  <c r="U285" i="10"/>
  <c r="T292" i="9"/>
  <c r="U284" i="9"/>
  <c r="N284" i="10"/>
  <c r="P283" i="10"/>
  <c r="Q283" i="10" s="1"/>
  <c r="L287" i="10"/>
  <c r="O287" i="10" s="1"/>
  <c r="M284" i="8"/>
  <c r="O284" i="8" s="1"/>
  <c r="K285" i="8"/>
  <c r="I286" i="8"/>
  <c r="L286" i="8" s="1"/>
  <c r="G287" i="8"/>
  <c r="N285" i="9"/>
  <c r="P284" i="9"/>
  <c r="Q284" i="9" s="1"/>
  <c r="L286" i="9"/>
  <c r="O286" i="9" s="1"/>
  <c r="U284" i="13" l="1"/>
  <c r="T285" i="13"/>
  <c r="P282" i="13"/>
  <c r="Q282" i="13" s="1"/>
  <c r="N283" i="13"/>
  <c r="J285" i="13"/>
  <c r="L284" i="13"/>
  <c r="O284" i="13" s="1"/>
  <c r="U286" i="10"/>
  <c r="T287" i="10"/>
  <c r="T293" i="9"/>
  <c r="U285" i="9"/>
  <c r="P284" i="10"/>
  <c r="Q284" i="10" s="1"/>
  <c r="N285" i="10"/>
  <c r="L288" i="10"/>
  <c r="O288" i="10" s="1"/>
  <c r="L287" i="9"/>
  <c r="O287" i="9" s="1"/>
  <c r="M285" i="8"/>
  <c r="O285" i="8" s="1"/>
  <c r="K286" i="8"/>
  <c r="N286" i="9"/>
  <c r="P285" i="9"/>
  <c r="Q285" i="9" s="1"/>
  <c r="G288" i="8"/>
  <c r="I287" i="8"/>
  <c r="L287" i="8" s="1"/>
  <c r="N284" i="13" l="1"/>
  <c r="P283" i="13"/>
  <c r="Q283" i="13" s="1"/>
  <c r="L285" i="13"/>
  <c r="O285" i="13" s="1"/>
  <c r="J286" i="13"/>
  <c r="U285" i="13"/>
  <c r="T286" i="13"/>
  <c r="T288" i="10"/>
  <c r="U287" i="10"/>
  <c r="T294" i="9"/>
  <c r="U286" i="9"/>
  <c r="P285" i="10"/>
  <c r="Q285" i="10" s="1"/>
  <c r="N286" i="10"/>
  <c r="L289" i="10"/>
  <c r="O289" i="10" s="1"/>
  <c r="G289" i="8"/>
  <c r="I288" i="8"/>
  <c r="L288" i="8" s="1"/>
  <c r="P286" i="9"/>
  <c r="Q286" i="9" s="1"/>
  <c r="N287" i="9"/>
  <c r="K287" i="8"/>
  <c r="M286" i="8"/>
  <c r="O286" i="8" s="1"/>
  <c r="L288" i="9"/>
  <c r="O288" i="9" s="1"/>
  <c r="U286" i="13" l="1"/>
  <c r="T287" i="13"/>
  <c r="J287" i="13"/>
  <c r="L286" i="13"/>
  <c r="O286" i="13" s="1"/>
  <c r="N285" i="13"/>
  <c r="P284" i="13"/>
  <c r="Q284" i="13" s="1"/>
  <c r="T289" i="10"/>
  <c r="U288" i="10"/>
  <c r="T295" i="9"/>
  <c r="U287" i="9"/>
  <c r="P286" i="10"/>
  <c r="Q286" i="10" s="1"/>
  <c r="N287" i="10"/>
  <c r="L290" i="10"/>
  <c r="O290" i="10" s="1"/>
  <c r="L289" i="9"/>
  <c r="O289" i="9" s="1"/>
  <c r="K288" i="8"/>
  <c r="M287" i="8"/>
  <c r="O287" i="8" s="1"/>
  <c r="P287" i="9"/>
  <c r="Q287" i="9" s="1"/>
  <c r="N288" i="9"/>
  <c r="G290" i="8"/>
  <c r="I289" i="8"/>
  <c r="L289" i="8" s="1"/>
  <c r="N286" i="13" l="1"/>
  <c r="P285" i="13"/>
  <c r="Q285" i="13" s="1"/>
  <c r="J288" i="13"/>
  <c r="L287" i="13"/>
  <c r="O287" i="13" s="1"/>
  <c r="U287" i="13"/>
  <c r="T288" i="13"/>
  <c r="T290" i="10"/>
  <c r="U289" i="10"/>
  <c r="T296" i="9"/>
  <c r="U288" i="9"/>
  <c r="P287" i="10"/>
  <c r="Q287" i="10" s="1"/>
  <c r="N288" i="10"/>
  <c r="L291" i="10"/>
  <c r="O291" i="10" s="1"/>
  <c r="I290" i="8"/>
  <c r="L290" i="8" s="1"/>
  <c r="G291" i="8"/>
  <c r="P288" i="9"/>
  <c r="Q288" i="9" s="1"/>
  <c r="N289" i="9"/>
  <c r="K289" i="8"/>
  <c r="M288" i="8"/>
  <c r="O288" i="8" s="1"/>
  <c r="L290" i="9"/>
  <c r="O290" i="9" s="1"/>
  <c r="U288" i="13" l="1"/>
  <c r="T289" i="13"/>
  <c r="L288" i="13"/>
  <c r="O288" i="13" s="1"/>
  <c r="J289" i="13"/>
  <c r="N287" i="13"/>
  <c r="P286" i="13"/>
  <c r="Q286" i="13" s="1"/>
  <c r="T291" i="10"/>
  <c r="U290" i="10"/>
  <c r="T297" i="9"/>
  <c r="U289" i="9"/>
  <c r="P288" i="10"/>
  <c r="Q288" i="10" s="1"/>
  <c r="N289" i="10"/>
  <c r="L292" i="10"/>
  <c r="O292" i="10" s="1"/>
  <c r="M289" i="8"/>
  <c r="O289" i="8" s="1"/>
  <c r="K290" i="8"/>
  <c r="L291" i="9"/>
  <c r="O291" i="9" s="1"/>
  <c r="I291" i="8"/>
  <c r="L291" i="8" s="1"/>
  <c r="G292" i="8"/>
  <c r="P289" i="9"/>
  <c r="Q289" i="9" s="1"/>
  <c r="N290" i="9"/>
  <c r="P287" i="13" l="1"/>
  <c r="Q287" i="13" s="1"/>
  <c r="N288" i="13"/>
  <c r="J290" i="13"/>
  <c r="L289" i="13"/>
  <c r="O289" i="13" s="1"/>
  <c r="U289" i="13"/>
  <c r="T290" i="13"/>
  <c r="U291" i="10"/>
  <c r="T292" i="10"/>
  <c r="T298" i="9"/>
  <c r="U290" i="9"/>
  <c r="P289" i="10"/>
  <c r="Q289" i="10" s="1"/>
  <c r="N290" i="10"/>
  <c r="L293" i="10"/>
  <c r="O293" i="10" s="1"/>
  <c r="G293" i="8"/>
  <c r="I292" i="8"/>
  <c r="L292" i="8" s="1"/>
  <c r="M290" i="8"/>
  <c r="O290" i="8" s="1"/>
  <c r="K291" i="8"/>
  <c r="P290" i="9"/>
  <c r="Q290" i="9" s="1"/>
  <c r="N291" i="9"/>
  <c r="L292" i="9"/>
  <c r="O292" i="9" s="1"/>
  <c r="J291" i="13" l="1"/>
  <c r="L290" i="13"/>
  <c r="O290" i="13" s="1"/>
  <c r="U290" i="13"/>
  <c r="T291" i="13"/>
  <c r="N289" i="13"/>
  <c r="P288" i="13"/>
  <c r="Q288" i="13" s="1"/>
  <c r="U292" i="10"/>
  <c r="T293" i="10"/>
  <c r="T299" i="9"/>
  <c r="U291" i="9"/>
  <c r="P290" i="10"/>
  <c r="Q290" i="10" s="1"/>
  <c r="N291" i="10"/>
  <c r="L294" i="10"/>
  <c r="O294" i="10" s="1"/>
  <c r="L293" i="9"/>
  <c r="O293" i="9" s="1"/>
  <c r="N292" i="9"/>
  <c r="P291" i="9"/>
  <c r="Q291" i="9" s="1"/>
  <c r="M291" i="8"/>
  <c r="O291" i="8" s="1"/>
  <c r="K292" i="8"/>
  <c r="I293" i="8"/>
  <c r="L293" i="8" s="1"/>
  <c r="G294" i="8"/>
  <c r="U291" i="13" l="1"/>
  <c r="T292" i="13"/>
  <c r="N290" i="13"/>
  <c r="P289" i="13"/>
  <c r="Q289" i="13" s="1"/>
  <c r="L291" i="13"/>
  <c r="O291" i="13" s="1"/>
  <c r="J292" i="13"/>
  <c r="T294" i="10"/>
  <c r="U293" i="10"/>
  <c r="T300" i="9"/>
  <c r="U292" i="9"/>
  <c r="P291" i="10"/>
  <c r="Q291" i="10" s="1"/>
  <c r="N292" i="10"/>
  <c r="L295" i="10"/>
  <c r="M292" i="8"/>
  <c r="O292" i="8" s="1"/>
  <c r="K293" i="8"/>
  <c r="L294" i="9"/>
  <c r="O294" i="9" s="1"/>
  <c r="I294" i="8"/>
  <c r="L294" i="8" s="1"/>
  <c r="G295" i="8"/>
  <c r="P292" i="9"/>
  <c r="Q292" i="9" s="1"/>
  <c r="N293" i="9"/>
  <c r="L292" i="13" l="1"/>
  <c r="O292" i="13" s="1"/>
  <c r="J293" i="13"/>
  <c r="P290" i="13"/>
  <c r="Q290" i="13" s="1"/>
  <c r="N291" i="13"/>
  <c r="U292" i="13"/>
  <c r="T293" i="13"/>
  <c r="U294" i="10"/>
  <c r="T295" i="10"/>
  <c r="T301" i="9"/>
  <c r="U293" i="9"/>
  <c r="P292" i="10"/>
  <c r="Q292" i="10" s="1"/>
  <c r="N293" i="10"/>
  <c r="O295" i="10"/>
  <c r="L296" i="10"/>
  <c r="O296" i="10" s="1"/>
  <c r="L295" i="9"/>
  <c r="O295" i="9" s="1"/>
  <c r="M293" i="8"/>
  <c r="O293" i="8" s="1"/>
  <c r="K294" i="8"/>
  <c r="N294" i="9"/>
  <c r="P293" i="9"/>
  <c r="Q293" i="9" s="1"/>
  <c r="G296" i="8"/>
  <c r="I295" i="8"/>
  <c r="L295" i="8" s="1"/>
  <c r="P291" i="13" l="1"/>
  <c r="Q291" i="13" s="1"/>
  <c r="N292" i="13"/>
  <c r="U293" i="13"/>
  <c r="T294" i="13"/>
  <c r="J294" i="13"/>
  <c r="L293" i="13"/>
  <c r="O293" i="13" s="1"/>
  <c r="U295" i="10"/>
  <c r="T296" i="10"/>
  <c r="T302" i="9"/>
  <c r="U294" i="9"/>
  <c r="N294" i="10"/>
  <c r="P293" i="10"/>
  <c r="Q293" i="10" s="1"/>
  <c r="L297" i="10"/>
  <c r="O297" i="10" s="1"/>
  <c r="I296" i="8"/>
  <c r="L296" i="8" s="1"/>
  <c r="G297" i="8"/>
  <c r="N295" i="9"/>
  <c r="P294" i="9"/>
  <c r="Q294" i="9" s="1"/>
  <c r="K295" i="8"/>
  <c r="M294" i="8"/>
  <c r="O294" i="8" s="1"/>
  <c r="L296" i="9"/>
  <c r="O296" i="9" s="1"/>
  <c r="J295" i="13" l="1"/>
  <c r="L294" i="13"/>
  <c r="O294" i="13" s="1"/>
  <c r="N293" i="13"/>
  <c r="P292" i="13"/>
  <c r="Q292" i="13" s="1"/>
  <c r="T295" i="13"/>
  <c r="U294" i="13"/>
  <c r="U296" i="10"/>
  <c r="T297" i="10"/>
  <c r="T303" i="9"/>
  <c r="U295" i="9"/>
  <c r="P294" i="10"/>
  <c r="Q294" i="10" s="1"/>
  <c r="N295" i="10"/>
  <c r="L298" i="10"/>
  <c r="O298" i="10" s="1"/>
  <c r="L297" i="9"/>
  <c r="O297" i="9" s="1"/>
  <c r="G298" i="8"/>
  <c r="I297" i="8"/>
  <c r="L297" i="8" s="1"/>
  <c r="M295" i="8"/>
  <c r="O295" i="8" s="1"/>
  <c r="K296" i="8"/>
  <c r="N296" i="9"/>
  <c r="P295" i="9"/>
  <c r="Q295" i="9" s="1"/>
  <c r="P293" i="13" l="1"/>
  <c r="Q293" i="13" s="1"/>
  <c r="N294" i="13"/>
  <c r="U295" i="13"/>
  <c r="T296" i="13"/>
  <c r="J296" i="13"/>
  <c r="L295" i="13"/>
  <c r="O295" i="13" s="1"/>
  <c r="U297" i="10"/>
  <c r="T298" i="10"/>
  <c r="T304" i="9"/>
  <c r="U296" i="9"/>
  <c r="P295" i="10"/>
  <c r="Q295" i="10" s="1"/>
  <c r="N296" i="10"/>
  <c r="L299" i="10"/>
  <c r="O299" i="10" s="1"/>
  <c r="K297" i="8"/>
  <c r="M296" i="8"/>
  <c r="O296" i="8" s="1"/>
  <c r="P296" i="9"/>
  <c r="Q296" i="9" s="1"/>
  <c r="N297" i="9"/>
  <c r="G299" i="8"/>
  <c r="I298" i="8"/>
  <c r="L298" i="8" s="1"/>
  <c r="L298" i="9"/>
  <c r="O298" i="9" s="1"/>
  <c r="L296" i="13" l="1"/>
  <c r="O296" i="13" s="1"/>
  <c r="J297" i="13"/>
  <c r="U296" i="13"/>
  <c r="T297" i="13"/>
  <c r="N295" i="13"/>
  <c r="P294" i="13"/>
  <c r="Q294" i="13" s="1"/>
  <c r="U298" i="10"/>
  <c r="T299" i="10"/>
  <c r="T305" i="9"/>
  <c r="U297" i="9"/>
  <c r="P296" i="10"/>
  <c r="Q296" i="10" s="1"/>
  <c r="N297" i="10"/>
  <c r="L300" i="10"/>
  <c r="O300" i="10" s="1"/>
  <c r="L299" i="9"/>
  <c r="O299" i="9" s="1"/>
  <c r="I299" i="8"/>
  <c r="L299" i="8" s="1"/>
  <c r="G300" i="8"/>
  <c r="P297" i="9"/>
  <c r="Q297" i="9" s="1"/>
  <c r="N298" i="9"/>
  <c r="K298" i="8"/>
  <c r="M297" i="8"/>
  <c r="O297" i="8" s="1"/>
  <c r="P295" i="13" l="1"/>
  <c r="Q295" i="13" s="1"/>
  <c r="N296" i="13"/>
  <c r="U297" i="13"/>
  <c r="T298" i="13"/>
  <c r="J298" i="13"/>
  <c r="L297" i="13"/>
  <c r="O297" i="13" s="1"/>
  <c r="U299" i="10"/>
  <c r="T300" i="10"/>
  <c r="T306" i="9"/>
  <c r="U298" i="9"/>
  <c r="P297" i="10"/>
  <c r="Q297" i="10" s="1"/>
  <c r="N298" i="10"/>
  <c r="L301" i="10"/>
  <c r="O301" i="10" s="1"/>
  <c r="M298" i="8"/>
  <c r="O298" i="8" s="1"/>
  <c r="K299" i="8"/>
  <c r="N299" i="9"/>
  <c r="P298" i="9"/>
  <c r="Q298" i="9" s="1"/>
  <c r="I300" i="8"/>
  <c r="L300" i="8" s="1"/>
  <c r="G301" i="8"/>
  <c r="L300" i="9"/>
  <c r="O300" i="9" s="1"/>
  <c r="U298" i="13" l="1"/>
  <c r="T299" i="13"/>
  <c r="L298" i="13"/>
  <c r="O298" i="13" s="1"/>
  <c r="J299" i="13"/>
  <c r="N297" i="13"/>
  <c r="P296" i="13"/>
  <c r="Q296" i="13" s="1"/>
  <c r="U300" i="10"/>
  <c r="T301" i="10"/>
  <c r="T307" i="9"/>
  <c r="U299" i="9"/>
  <c r="P298" i="10"/>
  <c r="Q298" i="10" s="1"/>
  <c r="N299" i="10"/>
  <c r="L302" i="10"/>
  <c r="O302" i="10" s="1"/>
  <c r="I301" i="8"/>
  <c r="L301" i="8" s="1"/>
  <c r="G302" i="8"/>
  <c r="M299" i="8"/>
  <c r="O299" i="8" s="1"/>
  <c r="K300" i="8"/>
  <c r="L301" i="9"/>
  <c r="O301" i="9" s="1"/>
  <c r="N300" i="9"/>
  <c r="P299" i="9"/>
  <c r="Q299" i="9" s="1"/>
  <c r="P297" i="13" l="1"/>
  <c r="Q297" i="13" s="1"/>
  <c r="N298" i="13"/>
  <c r="J300" i="13"/>
  <c r="L299" i="13"/>
  <c r="O299" i="13" s="1"/>
  <c r="U299" i="13"/>
  <c r="T300" i="13"/>
  <c r="T302" i="10"/>
  <c r="U301" i="10"/>
  <c r="T308" i="9"/>
  <c r="U300" i="9"/>
  <c r="N300" i="10"/>
  <c r="P299" i="10"/>
  <c r="Q299" i="10" s="1"/>
  <c r="L303" i="10"/>
  <c r="O303" i="10" s="1"/>
  <c r="N301" i="9"/>
  <c r="P300" i="9"/>
  <c r="Q300" i="9" s="1"/>
  <c r="L302" i="9"/>
  <c r="O302" i="9" s="1"/>
  <c r="M300" i="8"/>
  <c r="O300" i="8" s="1"/>
  <c r="K301" i="8"/>
  <c r="I302" i="8"/>
  <c r="L302" i="8" s="1"/>
  <c r="G303" i="8"/>
  <c r="U300" i="13" l="1"/>
  <c r="T301" i="13"/>
  <c r="J301" i="13"/>
  <c r="L300" i="13"/>
  <c r="O300" i="13" s="1"/>
  <c r="N299" i="13"/>
  <c r="P298" i="13"/>
  <c r="Q298" i="13" s="1"/>
  <c r="U302" i="10"/>
  <c r="T303" i="10"/>
  <c r="T309" i="9"/>
  <c r="U301" i="9"/>
  <c r="P300" i="10"/>
  <c r="Q300" i="10" s="1"/>
  <c r="N301" i="10"/>
  <c r="L304" i="10"/>
  <c r="O304" i="10" s="1"/>
  <c r="G304" i="8"/>
  <c r="I303" i="8"/>
  <c r="L303" i="8" s="1"/>
  <c r="M301" i="8"/>
  <c r="O301" i="8" s="1"/>
  <c r="K302" i="8"/>
  <c r="L303" i="9"/>
  <c r="O303" i="9" s="1"/>
  <c r="N302" i="9"/>
  <c r="P301" i="9"/>
  <c r="Q301" i="9" s="1"/>
  <c r="N300" i="13" l="1"/>
  <c r="P299" i="13"/>
  <c r="Q299" i="13" s="1"/>
  <c r="J302" i="13"/>
  <c r="L301" i="13"/>
  <c r="O301" i="13" s="1"/>
  <c r="U301" i="13"/>
  <c r="T302" i="13"/>
  <c r="T304" i="10"/>
  <c r="U303" i="10"/>
  <c r="T310" i="9"/>
  <c r="U302" i="9"/>
  <c r="P301" i="10"/>
  <c r="Q301" i="10" s="1"/>
  <c r="N302" i="10"/>
  <c r="L305" i="10"/>
  <c r="O305" i="10" s="1"/>
  <c r="L304" i="9"/>
  <c r="O304" i="9" s="1"/>
  <c r="N303" i="9"/>
  <c r="P302" i="9"/>
  <c r="Q302" i="9" s="1"/>
  <c r="M302" i="8"/>
  <c r="O302" i="8" s="1"/>
  <c r="K303" i="8"/>
  <c r="I304" i="8"/>
  <c r="L304" i="8" s="1"/>
  <c r="G305" i="8"/>
  <c r="J303" i="13" l="1"/>
  <c r="L302" i="13"/>
  <c r="O302" i="13" s="1"/>
  <c r="U302" i="13"/>
  <c r="T303" i="13"/>
  <c r="N301" i="13"/>
  <c r="P300" i="13"/>
  <c r="Q300" i="13" s="1"/>
  <c r="T305" i="10"/>
  <c r="U304" i="10"/>
  <c r="T311" i="9"/>
  <c r="U303" i="9"/>
  <c r="P302" i="10"/>
  <c r="Q302" i="10" s="1"/>
  <c r="N303" i="10"/>
  <c r="L306" i="10"/>
  <c r="O306" i="10" s="1"/>
  <c r="M303" i="8"/>
  <c r="O303" i="8" s="1"/>
  <c r="K304" i="8"/>
  <c r="I305" i="8"/>
  <c r="L305" i="8" s="1"/>
  <c r="G306" i="8"/>
  <c r="L305" i="9"/>
  <c r="O305" i="9" s="1"/>
  <c r="N304" i="9"/>
  <c r="P303" i="9"/>
  <c r="Q303" i="9" s="1"/>
  <c r="U303" i="13" l="1"/>
  <c r="T304" i="13"/>
  <c r="N302" i="13"/>
  <c r="P301" i="13"/>
  <c r="Q301" i="13" s="1"/>
  <c r="J304" i="13"/>
  <c r="L303" i="13"/>
  <c r="O303" i="13" s="1"/>
  <c r="T306" i="10"/>
  <c r="U305" i="10"/>
  <c r="T312" i="9"/>
  <c r="U304" i="9"/>
  <c r="P303" i="10"/>
  <c r="Q303" i="10" s="1"/>
  <c r="N304" i="10"/>
  <c r="L307" i="10"/>
  <c r="O307" i="10" s="1"/>
  <c r="P304" i="9"/>
  <c r="Q304" i="9" s="1"/>
  <c r="N305" i="9"/>
  <c r="I306" i="8"/>
  <c r="L306" i="8" s="1"/>
  <c r="G307" i="8"/>
  <c r="K305" i="8"/>
  <c r="M304" i="8"/>
  <c r="O304" i="8" s="1"/>
  <c r="L306" i="9"/>
  <c r="O306" i="9" s="1"/>
  <c r="L304" i="13" l="1"/>
  <c r="O304" i="13" s="1"/>
  <c r="J305" i="13"/>
  <c r="N303" i="13"/>
  <c r="P302" i="13"/>
  <c r="Q302" i="13" s="1"/>
  <c r="U304" i="13"/>
  <c r="T305" i="13"/>
  <c r="T307" i="10"/>
  <c r="U306" i="10"/>
  <c r="T313" i="9"/>
  <c r="U305" i="9"/>
  <c r="P304" i="10"/>
  <c r="Q304" i="10" s="1"/>
  <c r="N305" i="10"/>
  <c r="L308" i="10"/>
  <c r="O308" i="10" s="1"/>
  <c r="L307" i="9"/>
  <c r="O307" i="9" s="1"/>
  <c r="M305" i="8"/>
  <c r="O305" i="8" s="1"/>
  <c r="K306" i="8"/>
  <c r="I307" i="8"/>
  <c r="L307" i="8" s="1"/>
  <c r="G308" i="8"/>
  <c r="P305" i="9"/>
  <c r="Q305" i="9" s="1"/>
  <c r="N306" i="9"/>
  <c r="U305" i="13" l="1"/>
  <c r="T306" i="13"/>
  <c r="P303" i="13"/>
  <c r="Q303" i="13" s="1"/>
  <c r="N304" i="13"/>
  <c r="L305" i="13"/>
  <c r="O305" i="13" s="1"/>
  <c r="J306" i="13"/>
  <c r="T308" i="10"/>
  <c r="U307" i="10"/>
  <c r="T314" i="9"/>
  <c r="U306" i="9"/>
  <c r="P305" i="10"/>
  <c r="Q305" i="10" s="1"/>
  <c r="N306" i="10"/>
  <c r="L309" i="10"/>
  <c r="O309" i="10" s="1"/>
  <c r="N307" i="9"/>
  <c r="P306" i="9"/>
  <c r="Q306" i="9" s="1"/>
  <c r="K307" i="8"/>
  <c r="M306" i="8"/>
  <c r="O306" i="8" s="1"/>
  <c r="L308" i="9"/>
  <c r="O308" i="9" s="1"/>
  <c r="G309" i="8"/>
  <c r="I308" i="8"/>
  <c r="L308" i="8" s="1"/>
  <c r="P304" i="13" l="1"/>
  <c r="Q304" i="13" s="1"/>
  <c r="N305" i="13"/>
  <c r="L306" i="13"/>
  <c r="O306" i="13" s="1"/>
  <c r="J307" i="13"/>
  <c r="U306" i="13"/>
  <c r="T307" i="13"/>
  <c r="T309" i="10"/>
  <c r="U308" i="10"/>
  <c r="T315" i="9"/>
  <c r="U307" i="9"/>
  <c r="P306" i="10"/>
  <c r="Q306" i="10" s="1"/>
  <c r="N307" i="10"/>
  <c r="L310" i="10"/>
  <c r="O310" i="10" s="1"/>
  <c r="I309" i="8"/>
  <c r="L309" i="8" s="1"/>
  <c r="G310" i="8"/>
  <c r="M307" i="8"/>
  <c r="O307" i="8" s="1"/>
  <c r="K308" i="8"/>
  <c r="L309" i="9"/>
  <c r="O309" i="9" s="1"/>
  <c r="N308" i="9"/>
  <c r="P307" i="9"/>
  <c r="Q307" i="9" s="1"/>
  <c r="U307" i="13" l="1"/>
  <c r="T308" i="13"/>
  <c r="L307" i="13"/>
  <c r="O307" i="13" s="1"/>
  <c r="J308" i="13"/>
  <c r="P305" i="13"/>
  <c r="Q305" i="13" s="1"/>
  <c r="N306" i="13"/>
  <c r="T310" i="10"/>
  <c r="U309" i="10"/>
  <c r="T316" i="9"/>
  <c r="U308" i="9"/>
  <c r="P307" i="10"/>
  <c r="Q307" i="10" s="1"/>
  <c r="N308" i="10"/>
  <c r="L311" i="10"/>
  <c r="P308" i="9"/>
  <c r="Q308" i="9" s="1"/>
  <c r="N309" i="9"/>
  <c r="M308" i="8"/>
  <c r="O308" i="8" s="1"/>
  <c r="K309" i="8"/>
  <c r="G311" i="8"/>
  <c r="I310" i="8"/>
  <c r="L310" i="8" s="1"/>
  <c r="L310" i="9"/>
  <c r="O310" i="9" s="1"/>
  <c r="N307" i="13" l="1"/>
  <c r="P306" i="13"/>
  <c r="Q306" i="13" s="1"/>
  <c r="L308" i="13"/>
  <c r="O308" i="13" s="1"/>
  <c r="J309" i="13"/>
  <c r="U308" i="13"/>
  <c r="T309" i="13"/>
  <c r="T311" i="10"/>
  <c r="U310" i="10"/>
  <c r="T317" i="9"/>
  <c r="U309" i="9"/>
  <c r="P308" i="10"/>
  <c r="Q308" i="10" s="1"/>
  <c r="N309" i="10"/>
  <c r="O311" i="10"/>
  <c r="L312" i="10"/>
  <c r="O312" i="10" s="1"/>
  <c r="L311" i="9"/>
  <c r="O311" i="9" s="1"/>
  <c r="G312" i="8"/>
  <c r="I311" i="8"/>
  <c r="L311" i="8" s="1"/>
  <c r="K310" i="8"/>
  <c r="M309" i="8"/>
  <c r="O309" i="8" s="1"/>
  <c r="P309" i="9"/>
  <c r="Q309" i="9" s="1"/>
  <c r="N310" i="9"/>
  <c r="L309" i="13" l="1"/>
  <c r="O309" i="13" s="1"/>
  <c r="J310" i="13"/>
  <c r="U309" i="13"/>
  <c r="T310" i="13"/>
  <c r="N308" i="13"/>
  <c r="P307" i="13"/>
  <c r="Q307" i="13" s="1"/>
  <c r="T312" i="10"/>
  <c r="U311" i="10"/>
  <c r="T318" i="9"/>
  <c r="U310" i="9"/>
  <c r="N310" i="10"/>
  <c r="P309" i="10"/>
  <c r="Q309" i="10" s="1"/>
  <c r="L313" i="10"/>
  <c r="O313" i="10" s="1"/>
  <c r="I312" i="8"/>
  <c r="L312" i="8" s="1"/>
  <c r="G313" i="8"/>
  <c r="L312" i="9"/>
  <c r="O312" i="9" s="1"/>
  <c r="N311" i="9"/>
  <c r="P310" i="9"/>
  <c r="Q310" i="9" s="1"/>
  <c r="K311" i="8"/>
  <c r="M310" i="8"/>
  <c r="O310" i="8" s="1"/>
  <c r="P308" i="13" l="1"/>
  <c r="Q308" i="13" s="1"/>
  <c r="N309" i="13"/>
  <c r="U310" i="13"/>
  <c r="T311" i="13"/>
  <c r="L310" i="13"/>
  <c r="O310" i="13" s="1"/>
  <c r="J311" i="13"/>
  <c r="U312" i="10"/>
  <c r="T313" i="10"/>
  <c r="T319" i="9"/>
  <c r="U311" i="9"/>
  <c r="P310" i="10"/>
  <c r="Q310" i="10" s="1"/>
  <c r="N311" i="10"/>
  <c r="L314" i="10"/>
  <c r="O314" i="10" s="1"/>
  <c r="K312" i="8"/>
  <c r="M311" i="8"/>
  <c r="O311" i="8" s="1"/>
  <c r="N312" i="9"/>
  <c r="P311" i="9"/>
  <c r="Q311" i="9" s="1"/>
  <c r="G314" i="8"/>
  <c r="I313" i="8"/>
  <c r="L313" i="8" s="1"/>
  <c r="L313" i="9"/>
  <c r="O313" i="9" s="1"/>
  <c r="J312" i="13" l="1"/>
  <c r="L311" i="13"/>
  <c r="O311" i="13" s="1"/>
  <c r="T312" i="13"/>
  <c r="U311" i="13"/>
  <c r="P309" i="13"/>
  <c r="Q309" i="13" s="1"/>
  <c r="N310" i="13"/>
  <c r="U313" i="10"/>
  <c r="T314" i="10"/>
  <c r="T320" i="9"/>
  <c r="U312" i="9"/>
  <c r="P311" i="10"/>
  <c r="Q311" i="10" s="1"/>
  <c r="N312" i="10"/>
  <c r="L315" i="10"/>
  <c r="O315" i="10" s="1"/>
  <c r="L314" i="9"/>
  <c r="O314" i="9" s="1"/>
  <c r="P312" i="9"/>
  <c r="Q312" i="9" s="1"/>
  <c r="N313" i="9"/>
  <c r="I314" i="8"/>
  <c r="L314" i="8" s="1"/>
  <c r="G315" i="8"/>
  <c r="K313" i="8"/>
  <c r="M312" i="8"/>
  <c r="O312" i="8" s="1"/>
  <c r="U312" i="13" l="1"/>
  <c r="T313" i="13"/>
  <c r="N311" i="13"/>
  <c r="P310" i="13"/>
  <c r="Q310" i="13" s="1"/>
  <c r="L312" i="13"/>
  <c r="O312" i="13" s="1"/>
  <c r="J313" i="13"/>
  <c r="T315" i="10"/>
  <c r="U314" i="10"/>
  <c r="T321" i="9"/>
  <c r="U313" i="9"/>
  <c r="P312" i="10"/>
  <c r="Q312" i="10" s="1"/>
  <c r="N313" i="10"/>
  <c r="L316" i="10"/>
  <c r="O316" i="10" s="1"/>
  <c r="M313" i="8"/>
  <c r="O313" i="8" s="1"/>
  <c r="K314" i="8"/>
  <c r="I315" i="8"/>
  <c r="L315" i="8" s="1"/>
  <c r="G316" i="8"/>
  <c r="P313" i="9"/>
  <c r="Q313" i="9" s="1"/>
  <c r="N314" i="9"/>
  <c r="L315" i="9"/>
  <c r="O315" i="9" s="1"/>
  <c r="P311" i="13" l="1"/>
  <c r="Q311" i="13" s="1"/>
  <c r="N312" i="13"/>
  <c r="J314" i="13"/>
  <c r="L313" i="13"/>
  <c r="O313" i="13" s="1"/>
  <c r="U313" i="13"/>
  <c r="T314" i="13"/>
  <c r="U315" i="10"/>
  <c r="T316" i="10"/>
  <c r="T322" i="9"/>
  <c r="U314" i="9"/>
  <c r="P313" i="10"/>
  <c r="Q313" i="10" s="1"/>
  <c r="N314" i="10"/>
  <c r="L317" i="10"/>
  <c r="O317" i="10" s="1"/>
  <c r="L316" i="9"/>
  <c r="O316" i="9" s="1"/>
  <c r="G317" i="8"/>
  <c r="I316" i="8"/>
  <c r="L316" i="8" s="1"/>
  <c r="K315" i="8"/>
  <c r="M314" i="8"/>
  <c r="O314" i="8" s="1"/>
  <c r="P314" i="9"/>
  <c r="Q314" i="9" s="1"/>
  <c r="N315" i="9"/>
  <c r="L314" i="13" l="1"/>
  <c r="O314" i="13" s="1"/>
  <c r="J315" i="13"/>
  <c r="U314" i="13"/>
  <c r="T315" i="13"/>
  <c r="N313" i="13"/>
  <c r="P312" i="13"/>
  <c r="Q312" i="13" s="1"/>
  <c r="U316" i="10"/>
  <c r="T317" i="10"/>
  <c r="T323" i="9"/>
  <c r="U315" i="9"/>
  <c r="P314" i="10"/>
  <c r="Q314" i="10" s="1"/>
  <c r="N315" i="10"/>
  <c r="L318" i="10"/>
  <c r="O318" i="10" s="1"/>
  <c r="P315" i="9"/>
  <c r="Q315" i="9" s="1"/>
  <c r="N316" i="9"/>
  <c r="L317" i="9"/>
  <c r="O317" i="9" s="1"/>
  <c r="M315" i="8"/>
  <c r="O315" i="8" s="1"/>
  <c r="K316" i="8"/>
  <c r="I317" i="8"/>
  <c r="L317" i="8" s="1"/>
  <c r="G318" i="8"/>
  <c r="N314" i="13" l="1"/>
  <c r="P313" i="13"/>
  <c r="Q313" i="13" s="1"/>
  <c r="T316" i="13"/>
  <c r="U315" i="13"/>
  <c r="J316" i="13"/>
  <c r="L315" i="13"/>
  <c r="O315" i="13" s="1"/>
  <c r="T318" i="10"/>
  <c r="U317" i="10"/>
  <c r="T324" i="9"/>
  <c r="U316" i="9"/>
  <c r="N316" i="10"/>
  <c r="P315" i="10"/>
  <c r="Q315" i="10" s="1"/>
  <c r="L319" i="10"/>
  <c r="O319" i="10" s="1"/>
  <c r="M316" i="8"/>
  <c r="O316" i="8" s="1"/>
  <c r="K317" i="8"/>
  <c r="N317" i="9"/>
  <c r="P316" i="9"/>
  <c r="Q316" i="9" s="1"/>
  <c r="G319" i="8"/>
  <c r="I318" i="8"/>
  <c r="L318" i="8" s="1"/>
  <c r="L318" i="9"/>
  <c r="O318" i="9" s="1"/>
  <c r="L316" i="13" l="1"/>
  <c r="O316" i="13" s="1"/>
  <c r="J317" i="13"/>
  <c r="U316" i="13"/>
  <c r="T317" i="13"/>
  <c r="N315" i="13"/>
  <c r="P314" i="13"/>
  <c r="Q314" i="13" s="1"/>
  <c r="T319" i="10"/>
  <c r="U318" i="10"/>
  <c r="T325" i="9"/>
  <c r="U317" i="9"/>
  <c r="P316" i="10"/>
  <c r="Q316" i="10" s="1"/>
  <c r="N317" i="10"/>
  <c r="L320" i="10"/>
  <c r="O320" i="10" s="1"/>
  <c r="L319" i="9"/>
  <c r="O319" i="9" s="1"/>
  <c r="K318" i="8"/>
  <c r="M317" i="8"/>
  <c r="O317" i="8" s="1"/>
  <c r="G320" i="8"/>
  <c r="I319" i="8"/>
  <c r="L319" i="8" s="1"/>
  <c r="N318" i="9"/>
  <c r="P317" i="9"/>
  <c r="Q317" i="9" s="1"/>
  <c r="P315" i="13" l="1"/>
  <c r="Q315" i="13" s="1"/>
  <c r="N316" i="13"/>
  <c r="U317" i="13"/>
  <c r="T318" i="13"/>
  <c r="J318" i="13"/>
  <c r="L317" i="13"/>
  <c r="O317" i="13" s="1"/>
  <c r="U319" i="10"/>
  <c r="T320" i="10"/>
  <c r="T326" i="9"/>
  <c r="U318" i="9"/>
  <c r="P317" i="10"/>
  <c r="Q317" i="10" s="1"/>
  <c r="N318" i="10"/>
  <c r="L321" i="10"/>
  <c r="O321" i="10" s="1"/>
  <c r="N319" i="9"/>
  <c r="P318" i="9"/>
  <c r="Q318" i="9" s="1"/>
  <c r="I320" i="8"/>
  <c r="L320" i="8" s="1"/>
  <c r="G321" i="8"/>
  <c r="L320" i="9"/>
  <c r="O320" i="9" s="1"/>
  <c r="K319" i="8"/>
  <c r="M318" i="8"/>
  <c r="O318" i="8" s="1"/>
  <c r="U318" i="13" l="1"/>
  <c r="T319" i="13"/>
  <c r="L318" i="13"/>
  <c r="O318" i="13" s="1"/>
  <c r="J319" i="13"/>
  <c r="N317" i="13"/>
  <c r="P316" i="13"/>
  <c r="Q316" i="13" s="1"/>
  <c r="U320" i="10"/>
  <c r="T321" i="10"/>
  <c r="T327" i="9"/>
  <c r="U319" i="9"/>
  <c r="P318" i="10"/>
  <c r="Q318" i="10" s="1"/>
  <c r="N319" i="10"/>
  <c r="L322" i="10"/>
  <c r="O322" i="10" s="1"/>
  <c r="L321" i="9"/>
  <c r="O321" i="9" s="1"/>
  <c r="G322" i="8"/>
  <c r="I321" i="8"/>
  <c r="L321" i="8" s="1"/>
  <c r="K320" i="8"/>
  <c r="M319" i="8"/>
  <c r="O319" i="8" s="1"/>
  <c r="N320" i="9"/>
  <c r="P319" i="9"/>
  <c r="Q319" i="9" s="1"/>
  <c r="P317" i="13" l="1"/>
  <c r="Q317" i="13" s="1"/>
  <c r="N318" i="13"/>
  <c r="J320" i="13"/>
  <c r="L319" i="13"/>
  <c r="O319" i="13" s="1"/>
  <c r="U319" i="13"/>
  <c r="T320" i="13"/>
  <c r="T322" i="10"/>
  <c r="U321" i="10"/>
  <c r="T328" i="9"/>
  <c r="U320" i="9"/>
  <c r="P319" i="10"/>
  <c r="Q319" i="10" s="1"/>
  <c r="N320" i="10"/>
  <c r="L323" i="10"/>
  <c r="O323" i="10" s="1"/>
  <c r="N321" i="9"/>
  <c r="P320" i="9"/>
  <c r="Q320" i="9" s="1"/>
  <c r="K321" i="8"/>
  <c r="M320" i="8"/>
  <c r="O320" i="8" s="1"/>
  <c r="I322" i="8"/>
  <c r="L322" i="8" s="1"/>
  <c r="G323" i="8"/>
  <c r="L322" i="9"/>
  <c r="O322" i="9" s="1"/>
  <c r="U320" i="13" l="1"/>
  <c r="T321" i="13"/>
  <c r="J321" i="13"/>
  <c r="L320" i="13"/>
  <c r="O320" i="13" s="1"/>
  <c r="N319" i="13"/>
  <c r="P318" i="13"/>
  <c r="Q318" i="13" s="1"/>
  <c r="T323" i="10"/>
  <c r="U322" i="10"/>
  <c r="T329" i="9"/>
  <c r="U321" i="9"/>
  <c r="P320" i="10"/>
  <c r="Q320" i="10" s="1"/>
  <c r="N321" i="10"/>
  <c r="L324" i="10"/>
  <c r="O324" i="10" s="1"/>
  <c r="I323" i="8"/>
  <c r="L323" i="8" s="1"/>
  <c r="G324" i="8"/>
  <c r="L323" i="9"/>
  <c r="O323" i="9" s="1"/>
  <c r="M321" i="8"/>
  <c r="O321" i="8" s="1"/>
  <c r="K322" i="8"/>
  <c r="P321" i="9"/>
  <c r="Q321" i="9" s="1"/>
  <c r="N322" i="9"/>
  <c r="J322" i="13" l="1"/>
  <c r="L321" i="13"/>
  <c r="O321" i="13" s="1"/>
  <c r="N320" i="13"/>
  <c r="P319" i="13"/>
  <c r="Q319" i="13" s="1"/>
  <c r="U321" i="13"/>
  <c r="T322" i="13"/>
  <c r="U323" i="10"/>
  <c r="T324" i="10"/>
  <c r="T330" i="9"/>
  <c r="U322" i="9"/>
  <c r="P321" i="10"/>
  <c r="Q321" i="10" s="1"/>
  <c r="N322" i="10"/>
  <c r="L325" i="10"/>
  <c r="O325" i="10" s="1"/>
  <c r="N323" i="9"/>
  <c r="P322" i="9"/>
  <c r="Q322" i="9" s="1"/>
  <c r="K323" i="8"/>
  <c r="M322" i="8"/>
  <c r="O322" i="8" s="1"/>
  <c r="L324" i="9"/>
  <c r="O324" i="9" s="1"/>
  <c r="I324" i="8"/>
  <c r="L324" i="8" s="1"/>
  <c r="G325" i="8"/>
  <c r="N321" i="13" l="1"/>
  <c r="P320" i="13"/>
  <c r="Q320" i="13" s="1"/>
  <c r="U322" i="13"/>
  <c r="T323" i="13"/>
  <c r="L322" i="13"/>
  <c r="O322" i="13" s="1"/>
  <c r="J323" i="13"/>
  <c r="U324" i="10"/>
  <c r="T325" i="10"/>
  <c r="T331" i="9"/>
  <c r="U323" i="9"/>
  <c r="N323" i="10"/>
  <c r="P322" i="10"/>
  <c r="Q322" i="10" s="1"/>
  <c r="L326" i="10"/>
  <c r="O326" i="10" s="1"/>
  <c r="I325" i="8"/>
  <c r="L325" i="8" s="1"/>
  <c r="G326" i="8"/>
  <c r="L325" i="9"/>
  <c r="O325" i="9" s="1"/>
  <c r="M323" i="8"/>
  <c r="O323" i="8" s="1"/>
  <c r="K324" i="8"/>
  <c r="N324" i="9"/>
  <c r="P323" i="9"/>
  <c r="Q323" i="9" s="1"/>
  <c r="L323" i="13" l="1"/>
  <c r="O323" i="13" s="1"/>
  <c r="J324" i="13"/>
  <c r="U323" i="13"/>
  <c r="T324" i="13"/>
  <c r="N322" i="13"/>
  <c r="P321" i="13"/>
  <c r="Q321" i="13" s="1"/>
  <c r="U325" i="10"/>
  <c r="T326" i="10"/>
  <c r="T332" i="9"/>
  <c r="U324" i="9"/>
  <c r="P323" i="10"/>
  <c r="Q323" i="10" s="1"/>
  <c r="N324" i="10"/>
  <c r="L327" i="10"/>
  <c r="O327" i="10" s="1"/>
  <c r="N325" i="9"/>
  <c r="P324" i="9"/>
  <c r="Q324" i="9" s="1"/>
  <c r="L326" i="9"/>
  <c r="O326" i="9" s="1"/>
  <c r="I326" i="8"/>
  <c r="L326" i="8" s="1"/>
  <c r="G327" i="8"/>
  <c r="M324" i="8"/>
  <c r="O324" i="8" s="1"/>
  <c r="K325" i="8"/>
  <c r="N323" i="13" l="1"/>
  <c r="P322" i="13"/>
  <c r="Q322" i="13" s="1"/>
  <c r="U324" i="13"/>
  <c r="T325" i="13"/>
  <c r="J325" i="13"/>
  <c r="L324" i="13"/>
  <c r="O324" i="13" s="1"/>
  <c r="T327" i="10"/>
  <c r="U326" i="10"/>
  <c r="T333" i="9"/>
  <c r="U325" i="9"/>
  <c r="N325" i="10"/>
  <c r="P324" i="10"/>
  <c r="Q324" i="10" s="1"/>
  <c r="L328" i="10"/>
  <c r="O328" i="10" s="1"/>
  <c r="K326" i="8"/>
  <c r="M325" i="8"/>
  <c r="O325" i="8" s="1"/>
  <c r="I327" i="8"/>
  <c r="L327" i="8" s="1"/>
  <c r="G328" i="8"/>
  <c r="L327" i="9"/>
  <c r="O327" i="9" s="1"/>
  <c r="P325" i="9"/>
  <c r="Q325" i="9" s="1"/>
  <c r="N326" i="9"/>
  <c r="J326" i="13" l="1"/>
  <c r="L325" i="13"/>
  <c r="O325" i="13" s="1"/>
  <c r="U325" i="13"/>
  <c r="T326" i="13"/>
  <c r="P323" i="13"/>
  <c r="Q323" i="13" s="1"/>
  <c r="N324" i="13"/>
  <c r="T328" i="10"/>
  <c r="U327" i="10"/>
  <c r="T334" i="9"/>
  <c r="U326" i="9"/>
  <c r="P325" i="10"/>
  <c r="Q325" i="10" s="1"/>
  <c r="N326" i="10"/>
  <c r="L329" i="10"/>
  <c r="O329" i="10" s="1"/>
  <c r="L328" i="9"/>
  <c r="O328" i="9" s="1"/>
  <c r="N327" i="9"/>
  <c r="P326" i="9"/>
  <c r="Q326" i="9" s="1"/>
  <c r="G329" i="8"/>
  <c r="I328" i="8"/>
  <c r="L328" i="8" s="1"/>
  <c r="K327" i="8"/>
  <c r="M326" i="8"/>
  <c r="O326" i="8" s="1"/>
  <c r="P324" i="13" l="1"/>
  <c r="Q324" i="13" s="1"/>
  <c r="N325" i="13"/>
  <c r="U326" i="13"/>
  <c r="T327" i="13"/>
  <c r="L326" i="13"/>
  <c r="O326" i="13" s="1"/>
  <c r="J327" i="13"/>
  <c r="U328" i="10"/>
  <c r="T329" i="10"/>
  <c r="T335" i="9"/>
  <c r="U327" i="9"/>
  <c r="P326" i="10"/>
  <c r="Q326" i="10" s="1"/>
  <c r="N327" i="10"/>
  <c r="L330" i="10"/>
  <c r="O330" i="10" s="1"/>
  <c r="K328" i="8"/>
  <c r="M327" i="8"/>
  <c r="O327" i="8" s="1"/>
  <c r="G330" i="8"/>
  <c r="I329" i="8"/>
  <c r="L329" i="8" s="1"/>
  <c r="L329" i="9"/>
  <c r="O329" i="9" s="1"/>
  <c r="P327" i="9"/>
  <c r="Q327" i="9" s="1"/>
  <c r="N328" i="9"/>
  <c r="U327" i="13" l="1"/>
  <c r="T328" i="13"/>
  <c r="J328" i="13"/>
  <c r="L327" i="13"/>
  <c r="O327" i="13" s="1"/>
  <c r="P325" i="13"/>
  <c r="Q325" i="13" s="1"/>
  <c r="N326" i="13"/>
  <c r="T330" i="10"/>
  <c r="U329" i="10"/>
  <c r="T336" i="9"/>
  <c r="U328" i="9"/>
  <c r="N328" i="10"/>
  <c r="P327" i="10"/>
  <c r="Q327" i="10" s="1"/>
  <c r="L331" i="10"/>
  <c r="O331" i="10" s="1"/>
  <c r="N329" i="9"/>
  <c r="P328" i="9"/>
  <c r="Q328" i="9" s="1"/>
  <c r="L330" i="9"/>
  <c r="O330" i="9" s="1"/>
  <c r="I330" i="8"/>
  <c r="L330" i="8" s="1"/>
  <c r="G331" i="8"/>
  <c r="K329" i="8"/>
  <c r="M328" i="8"/>
  <c r="O328" i="8" s="1"/>
  <c r="N327" i="13" l="1"/>
  <c r="P326" i="13"/>
  <c r="Q326" i="13" s="1"/>
  <c r="J329" i="13"/>
  <c r="L328" i="13"/>
  <c r="O328" i="13" s="1"/>
  <c r="U328" i="13"/>
  <c r="T329" i="13"/>
  <c r="T331" i="10"/>
  <c r="U330" i="10"/>
  <c r="T337" i="9"/>
  <c r="U329" i="9"/>
  <c r="N329" i="10"/>
  <c r="P328" i="10"/>
  <c r="Q328" i="10" s="1"/>
  <c r="L332" i="10"/>
  <c r="O332" i="10" s="1"/>
  <c r="M329" i="8"/>
  <c r="O329" i="8" s="1"/>
  <c r="K330" i="8"/>
  <c r="G332" i="8"/>
  <c r="I331" i="8"/>
  <c r="L331" i="8" s="1"/>
  <c r="L331" i="9"/>
  <c r="O331" i="9" s="1"/>
  <c r="P329" i="9"/>
  <c r="Q329" i="9" s="1"/>
  <c r="N330" i="9"/>
  <c r="U329" i="13" l="1"/>
  <c r="T330" i="13"/>
  <c r="J330" i="13"/>
  <c r="L329" i="13"/>
  <c r="O329" i="13" s="1"/>
  <c r="N328" i="13"/>
  <c r="P327" i="13"/>
  <c r="Q327" i="13" s="1"/>
  <c r="T332" i="10"/>
  <c r="U331" i="10"/>
  <c r="T338" i="9"/>
  <c r="U330" i="9"/>
  <c r="P329" i="10"/>
  <c r="Q329" i="10" s="1"/>
  <c r="N330" i="10"/>
  <c r="L333" i="10"/>
  <c r="O333" i="10" s="1"/>
  <c r="P330" i="9"/>
  <c r="Q330" i="9" s="1"/>
  <c r="N331" i="9"/>
  <c r="L332" i="9"/>
  <c r="O332" i="9" s="1"/>
  <c r="M330" i="8"/>
  <c r="O330" i="8" s="1"/>
  <c r="K331" i="8"/>
  <c r="G333" i="8"/>
  <c r="I332" i="8"/>
  <c r="L332" i="8" s="1"/>
  <c r="N329" i="13" l="1"/>
  <c r="P328" i="13"/>
  <c r="Q328" i="13" s="1"/>
  <c r="L330" i="13"/>
  <c r="O330" i="13" s="1"/>
  <c r="J331" i="13"/>
  <c r="U330" i="13"/>
  <c r="T331" i="13"/>
  <c r="T333" i="10"/>
  <c r="U332" i="10"/>
  <c r="T339" i="9"/>
  <c r="U331" i="9"/>
  <c r="N331" i="10"/>
  <c r="P330" i="10"/>
  <c r="Q330" i="10" s="1"/>
  <c r="L334" i="10"/>
  <c r="O334" i="10" s="1"/>
  <c r="I333" i="8"/>
  <c r="L333" i="8" s="1"/>
  <c r="G334" i="8"/>
  <c r="L333" i="9"/>
  <c r="O333" i="9" s="1"/>
  <c r="N332" i="9"/>
  <c r="P331" i="9"/>
  <c r="Q331" i="9" s="1"/>
  <c r="M331" i="8"/>
  <c r="O331" i="8" s="1"/>
  <c r="K332" i="8"/>
  <c r="U331" i="13" l="1"/>
  <c r="T332" i="13"/>
  <c r="J332" i="13"/>
  <c r="L331" i="13"/>
  <c r="O331" i="13" s="1"/>
  <c r="N330" i="13"/>
  <c r="P329" i="13"/>
  <c r="Q329" i="13" s="1"/>
  <c r="U333" i="10"/>
  <c r="T334" i="10"/>
  <c r="T340" i="9"/>
  <c r="U332" i="9"/>
  <c r="P331" i="10"/>
  <c r="Q331" i="10" s="1"/>
  <c r="N332" i="10"/>
  <c r="L335" i="10"/>
  <c r="O335" i="10" s="1"/>
  <c r="M332" i="8"/>
  <c r="O332" i="8" s="1"/>
  <c r="K333" i="8"/>
  <c r="N333" i="9"/>
  <c r="P332" i="9"/>
  <c r="Q332" i="9" s="1"/>
  <c r="L334" i="9"/>
  <c r="O334" i="9" s="1"/>
  <c r="G335" i="8"/>
  <c r="I334" i="8"/>
  <c r="L334" i="8" s="1"/>
  <c r="N331" i="13" l="1"/>
  <c r="P330" i="13"/>
  <c r="Q330" i="13" s="1"/>
  <c r="J333" i="13"/>
  <c r="L332" i="13"/>
  <c r="O332" i="13" s="1"/>
  <c r="U332" i="13"/>
  <c r="T333" i="13"/>
  <c r="U334" i="10"/>
  <c r="T335" i="10"/>
  <c r="T341" i="9"/>
  <c r="U333" i="9"/>
  <c r="N333" i="10"/>
  <c r="P332" i="10"/>
  <c r="Q332" i="10" s="1"/>
  <c r="L336" i="10"/>
  <c r="O336" i="10" s="1"/>
  <c r="G336" i="8"/>
  <c r="I335" i="8"/>
  <c r="L335" i="8" s="1"/>
  <c r="M333" i="8"/>
  <c r="O333" i="8" s="1"/>
  <c r="K334" i="8"/>
  <c r="L335" i="9"/>
  <c r="O335" i="9" s="1"/>
  <c r="P333" i="9"/>
  <c r="Q333" i="9" s="1"/>
  <c r="N334" i="9"/>
  <c r="J334" i="13" l="1"/>
  <c r="L333" i="13"/>
  <c r="O333" i="13" s="1"/>
  <c r="U333" i="13"/>
  <c r="T334" i="13"/>
  <c r="N332" i="13"/>
  <c r="P331" i="13"/>
  <c r="Q331" i="13" s="1"/>
  <c r="U335" i="10"/>
  <c r="T336" i="10"/>
  <c r="T342" i="9"/>
  <c r="U334" i="9"/>
  <c r="P333" i="10"/>
  <c r="Q333" i="10" s="1"/>
  <c r="N334" i="10"/>
  <c r="L337" i="10"/>
  <c r="O337" i="10" s="1"/>
  <c r="P334" i="9"/>
  <c r="Q334" i="9" s="1"/>
  <c r="N335" i="9"/>
  <c r="L336" i="9"/>
  <c r="O336" i="9" s="1"/>
  <c r="M334" i="8"/>
  <c r="O334" i="8" s="1"/>
  <c r="K335" i="8"/>
  <c r="I336" i="8"/>
  <c r="L336" i="8" s="1"/>
  <c r="G337" i="8"/>
  <c r="N333" i="13" l="1"/>
  <c r="P332" i="13"/>
  <c r="Q332" i="13" s="1"/>
  <c r="T335" i="13"/>
  <c r="U334" i="13"/>
  <c r="L334" i="13"/>
  <c r="O334" i="13" s="1"/>
  <c r="J335" i="13"/>
  <c r="U336" i="10"/>
  <c r="T337" i="10"/>
  <c r="T343" i="9"/>
  <c r="U335" i="9"/>
  <c r="N335" i="10"/>
  <c r="P334" i="10"/>
  <c r="Q334" i="10" s="1"/>
  <c r="L338" i="10"/>
  <c r="O338" i="10" s="1"/>
  <c r="M335" i="8"/>
  <c r="O335" i="8" s="1"/>
  <c r="K336" i="8"/>
  <c r="P335" i="9"/>
  <c r="Q335" i="9" s="1"/>
  <c r="N336" i="9"/>
  <c r="G338" i="8"/>
  <c r="I337" i="8"/>
  <c r="L337" i="8" s="1"/>
  <c r="L337" i="9"/>
  <c r="O337" i="9" s="1"/>
  <c r="J336" i="13" l="1"/>
  <c r="L335" i="13"/>
  <c r="O335" i="13" s="1"/>
  <c r="T336" i="13"/>
  <c r="U335" i="13"/>
  <c r="P333" i="13"/>
  <c r="Q333" i="13" s="1"/>
  <c r="N334" i="13"/>
  <c r="U337" i="10"/>
  <c r="T338" i="10"/>
  <c r="T344" i="9"/>
  <c r="U336" i="9"/>
  <c r="N336" i="10"/>
  <c r="P335" i="10"/>
  <c r="Q335" i="10" s="1"/>
  <c r="L339" i="10"/>
  <c r="O339" i="10" s="1"/>
  <c r="L338" i="9"/>
  <c r="O338" i="9" s="1"/>
  <c r="G339" i="8"/>
  <c r="I338" i="8"/>
  <c r="L338" i="8" s="1"/>
  <c r="N337" i="9"/>
  <c r="P336" i="9"/>
  <c r="Q336" i="9" s="1"/>
  <c r="K337" i="8"/>
  <c r="M336" i="8"/>
  <c r="O336" i="8" s="1"/>
  <c r="T337" i="13" l="1"/>
  <c r="U336" i="13"/>
  <c r="N335" i="13"/>
  <c r="P334" i="13"/>
  <c r="Q334" i="13" s="1"/>
  <c r="L336" i="13"/>
  <c r="O336" i="13" s="1"/>
  <c r="J337" i="13"/>
  <c r="U338" i="10"/>
  <c r="T339" i="10"/>
  <c r="T345" i="9"/>
  <c r="U337" i="9"/>
  <c r="N337" i="10"/>
  <c r="P336" i="10"/>
  <c r="Q336" i="10" s="1"/>
  <c r="L340" i="10"/>
  <c r="O340" i="10" s="1"/>
  <c r="M337" i="8"/>
  <c r="O337" i="8" s="1"/>
  <c r="K338" i="8"/>
  <c r="P337" i="9"/>
  <c r="Q337" i="9" s="1"/>
  <c r="N338" i="9"/>
  <c r="I339" i="8"/>
  <c r="L339" i="8" s="1"/>
  <c r="G340" i="8"/>
  <c r="L339" i="9"/>
  <c r="O339" i="9" s="1"/>
  <c r="N336" i="13" l="1"/>
  <c r="P335" i="13"/>
  <c r="Q335" i="13" s="1"/>
  <c r="J338" i="13"/>
  <c r="L337" i="13"/>
  <c r="O337" i="13" s="1"/>
  <c r="T338" i="13"/>
  <c r="U337" i="13"/>
  <c r="U339" i="10"/>
  <c r="T340" i="10"/>
  <c r="T346" i="9"/>
  <c r="U338" i="9"/>
  <c r="N338" i="10"/>
  <c r="P337" i="10"/>
  <c r="Q337" i="10" s="1"/>
  <c r="L341" i="10"/>
  <c r="O341" i="10" s="1"/>
  <c r="N339" i="9"/>
  <c r="P338" i="9"/>
  <c r="Q338" i="9" s="1"/>
  <c r="M338" i="8"/>
  <c r="O338" i="8" s="1"/>
  <c r="K339" i="8"/>
  <c r="L340" i="9"/>
  <c r="O340" i="9" s="1"/>
  <c r="G341" i="8"/>
  <c r="I340" i="8"/>
  <c r="L340" i="8" s="1"/>
  <c r="J339" i="13" l="1"/>
  <c r="L338" i="13"/>
  <c r="O338" i="13" s="1"/>
  <c r="T339" i="13"/>
  <c r="U338" i="13"/>
  <c r="P336" i="13"/>
  <c r="Q336" i="13" s="1"/>
  <c r="N337" i="13"/>
  <c r="T341" i="10"/>
  <c r="U340" i="10"/>
  <c r="T347" i="9"/>
  <c r="U339" i="9"/>
  <c r="N339" i="10"/>
  <c r="P338" i="10"/>
  <c r="Q338" i="10" s="1"/>
  <c r="L342" i="10"/>
  <c r="O342" i="10" s="1"/>
  <c r="L341" i="9"/>
  <c r="O341" i="9" s="1"/>
  <c r="I341" i="8"/>
  <c r="L341" i="8" s="1"/>
  <c r="G342" i="8"/>
  <c r="K340" i="8"/>
  <c r="M339" i="8"/>
  <c r="O339" i="8" s="1"/>
  <c r="P339" i="9"/>
  <c r="Q339" i="9" s="1"/>
  <c r="N340" i="9"/>
  <c r="T340" i="13" l="1"/>
  <c r="U339" i="13"/>
  <c r="N338" i="13"/>
  <c r="P337" i="13"/>
  <c r="Q337" i="13" s="1"/>
  <c r="J340" i="13"/>
  <c r="L339" i="13"/>
  <c r="O339" i="13" s="1"/>
  <c r="T342" i="10"/>
  <c r="U341" i="10"/>
  <c r="T348" i="9"/>
  <c r="U340" i="9"/>
  <c r="P339" i="10"/>
  <c r="Q339" i="10" s="1"/>
  <c r="N340" i="10"/>
  <c r="L343" i="10"/>
  <c r="O343" i="10" s="1"/>
  <c r="N341" i="9"/>
  <c r="P340" i="9"/>
  <c r="Q340" i="9" s="1"/>
  <c r="K341" i="8"/>
  <c r="M340" i="8"/>
  <c r="O340" i="8" s="1"/>
  <c r="I342" i="8"/>
  <c r="L342" i="8" s="1"/>
  <c r="G343" i="8"/>
  <c r="L342" i="9"/>
  <c r="O342" i="9" s="1"/>
  <c r="N339" i="13" l="1"/>
  <c r="P338" i="13"/>
  <c r="Q338" i="13" s="1"/>
  <c r="J341" i="13"/>
  <c r="L340" i="13"/>
  <c r="O340" i="13" s="1"/>
  <c r="T341" i="13"/>
  <c r="U340" i="13"/>
  <c r="T343" i="10"/>
  <c r="U342" i="10"/>
  <c r="T349" i="9"/>
  <c r="U341" i="9"/>
  <c r="N341" i="10"/>
  <c r="P340" i="10"/>
  <c r="Q340" i="10" s="1"/>
  <c r="L344" i="10"/>
  <c r="O344" i="10" s="1"/>
  <c r="G344" i="8"/>
  <c r="I343" i="8"/>
  <c r="L343" i="8" s="1"/>
  <c r="L343" i="9"/>
  <c r="O343" i="9" s="1"/>
  <c r="M341" i="8"/>
  <c r="O341" i="8" s="1"/>
  <c r="K342" i="8"/>
  <c r="P341" i="9"/>
  <c r="Q341" i="9" s="1"/>
  <c r="N342" i="9"/>
  <c r="J342" i="13" l="1"/>
  <c r="L341" i="13"/>
  <c r="O341" i="13" s="1"/>
  <c r="T342" i="13"/>
  <c r="U341" i="13"/>
  <c r="N340" i="13"/>
  <c r="P339" i="13"/>
  <c r="Q339" i="13" s="1"/>
  <c r="U343" i="10"/>
  <c r="T344" i="10"/>
  <c r="T350" i="9"/>
  <c r="U342" i="9"/>
  <c r="P341" i="10"/>
  <c r="Q341" i="10" s="1"/>
  <c r="N342" i="10"/>
  <c r="L345" i="10"/>
  <c r="O345" i="10" s="1"/>
  <c r="K343" i="8"/>
  <c r="M342" i="8"/>
  <c r="O342" i="8" s="1"/>
  <c r="N343" i="9"/>
  <c r="P342" i="9"/>
  <c r="Q342" i="9" s="1"/>
  <c r="L344" i="9"/>
  <c r="O344" i="9" s="1"/>
  <c r="G345" i="8"/>
  <c r="I344" i="8"/>
  <c r="L344" i="8" s="1"/>
  <c r="N341" i="13" l="1"/>
  <c r="P340" i="13"/>
  <c r="Q340" i="13" s="1"/>
  <c r="T343" i="13"/>
  <c r="U342" i="13"/>
  <c r="J343" i="13"/>
  <c r="L342" i="13"/>
  <c r="O342" i="13" s="1"/>
  <c r="U344" i="10"/>
  <c r="T345" i="10"/>
  <c r="T351" i="9"/>
  <c r="U343" i="9"/>
  <c r="N343" i="10"/>
  <c r="P342" i="10"/>
  <c r="Q342" i="10" s="1"/>
  <c r="L346" i="10"/>
  <c r="O346" i="10" s="1"/>
  <c r="I345" i="8"/>
  <c r="L345" i="8" s="1"/>
  <c r="G346" i="8"/>
  <c r="L345" i="9"/>
  <c r="O345" i="9" s="1"/>
  <c r="P343" i="9"/>
  <c r="Q343" i="9" s="1"/>
  <c r="N344" i="9"/>
  <c r="K344" i="8"/>
  <c r="M343" i="8"/>
  <c r="O343" i="8" s="1"/>
  <c r="J344" i="13" l="1"/>
  <c r="L343" i="13"/>
  <c r="O343" i="13" s="1"/>
  <c r="T344" i="13"/>
  <c r="U343" i="13"/>
  <c r="N342" i="13"/>
  <c r="P341" i="13"/>
  <c r="Q341" i="13" s="1"/>
  <c r="T346" i="10"/>
  <c r="U345" i="10"/>
  <c r="T352" i="9"/>
  <c r="U344" i="9"/>
  <c r="N344" i="10"/>
  <c r="P343" i="10"/>
  <c r="Q343" i="10" s="1"/>
  <c r="L347" i="10"/>
  <c r="O347" i="10" s="1"/>
  <c r="M344" i="8"/>
  <c r="O344" i="8" s="1"/>
  <c r="K345" i="8"/>
  <c r="I346" i="8"/>
  <c r="L346" i="8" s="1"/>
  <c r="G347" i="8"/>
  <c r="P344" i="9"/>
  <c r="Q344" i="9" s="1"/>
  <c r="N345" i="9"/>
  <c r="L346" i="9"/>
  <c r="O346" i="9" s="1"/>
  <c r="T345" i="13" l="1"/>
  <c r="U344" i="13"/>
  <c r="N343" i="13"/>
  <c r="P342" i="13"/>
  <c r="Q342" i="13" s="1"/>
  <c r="J345" i="13"/>
  <c r="L344" i="13"/>
  <c r="O344" i="13" s="1"/>
  <c r="T347" i="10"/>
  <c r="U346" i="10"/>
  <c r="T353" i="9"/>
  <c r="U345" i="9"/>
  <c r="P344" i="10"/>
  <c r="Q344" i="10" s="1"/>
  <c r="N345" i="10"/>
  <c r="L348" i="10"/>
  <c r="O348" i="10" s="1"/>
  <c r="L347" i="9"/>
  <c r="O347" i="9" s="1"/>
  <c r="G348" i="8"/>
  <c r="I347" i="8"/>
  <c r="L347" i="8" s="1"/>
  <c r="K346" i="8"/>
  <c r="M345" i="8"/>
  <c r="O345" i="8" s="1"/>
  <c r="P345" i="9"/>
  <c r="Q345" i="9" s="1"/>
  <c r="N346" i="9"/>
  <c r="P343" i="13" l="1"/>
  <c r="Q343" i="13" s="1"/>
  <c r="N344" i="13"/>
  <c r="L345" i="13"/>
  <c r="O345" i="13" s="1"/>
  <c r="J346" i="13"/>
  <c r="T346" i="13"/>
  <c r="U345" i="13"/>
  <c r="T348" i="10"/>
  <c r="U347" i="10"/>
  <c r="T354" i="9"/>
  <c r="U346" i="9"/>
  <c r="N346" i="10"/>
  <c r="P345" i="10"/>
  <c r="Q345" i="10" s="1"/>
  <c r="L349" i="10"/>
  <c r="O349" i="10" s="1"/>
  <c r="K347" i="8"/>
  <c r="M346" i="8"/>
  <c r="O346" i="8" s="1"/>
  <c r="G349" i="8"/>
  <c r="I348" i="8"/>
  <c r="L348" i="8" s="1"/>
  <c r="P346" i="9"/>
  <c r="Q346" i="9" s="1"/>
  <c r="N347" i="9"/>
  <c r="L348" i="9"/>
  <c r="O348" i="9" s="1"/>
  <c r="J347" i="13" l="1"/>
  <c r="L346" i="13"/>
  <c r="O346" i="13" s="1"/>
  <c r="T347" i="13"/>
  <c r="U346" i="13"/>
  <c r="N345" i="13"/>
  <c r="P344" i="13"/>
  <c r="Q344" i="13" s="1"/>
  <c r="U348" i="10"/>
  <c r="T349" i="10"/>
  <c r="T355" i="9"/>
  <c r="U347" i="9"/>
  <c r="P346" i="10"/>
  <c r="Q346" i="10" s="1"/>
  <c r="N347" i="10"/>
  <c r="L350" i="10"/>
  <c r="O350" i="10" s="1"/>
  <c r="L349" i="9"/>
  <c r="O349" i="9" s="1"/>
  <c r="P347" i="9"/>
  <c r="Q347" i="9" s="1"/>
  <c r="N348" i="9"/>
  <c r="I349" i="8"/>
  <c r="L349" i="8" s="1"/>
  <c r="G350" i="8"/>
  <c r="K348" i="8"/>
  <c r="M347" i="8"/>
  <c r="O347" i="8" s="1"/>
  <c r="P345" i="13" l="1"/>
  <c r="Q345" i="13" s="1"/>
  <c r="N346" i="13"/>
  <c r="T348" i="13"/>
  <c r="U347" i="13"/>
  <c r="J348" i="13"/>
  <c r="L347" i="13"/>
  <c r="O347" i="13" s="1"/>
  <c r="U349" i="10"/>
  <c r="T350" i="10"/>
  <c r="T356" i="9"/>
  <c r="U348" i="9"/>
  <c r="N348" i="10"/>
  <c r="P347" i="10"/>
  <c r="Q347" i="10" s="1"/>
  <c r="L351" i="10"/>
  <c r="O351" i="10" s="1"/>
  <c r="M348" i="8"/>
  <c r="O348" i="8" s="1"/>
  <c r="K349" i="8"/>
  <c r="G351" i="8"/>
  <c r="I350" i="8"/>
  <c r="L350" i="8" s="1"/>
  <c r="N349" i="9"/>
  <c r="P348" i="9"/>
  <c r="Q348" i="9" s="1"/>
  <c r="L350" i="9"/>
  <c r="O350" i="9" s="1"/>
  <c r="L348" i="13" l="1"/>
  <c r="O348" i="13" s="1"/>
  <c r="J349" i="13"/>
  <c r="U348" i="13"/>
  <c r="T349" i="13"/>
  <c r="P346" i="13"/>
  <c r="Q346" i="13" s="1"/>
  <c r="N347" i="13"/>
  <c r="U350" i="10"/>
  <c r="T351" i="10"/>
  <c r="T357" i="9"/>
  <c r="U349" i="9"/>
  <c r="P348" i="10"/>
  <c r="Q348" i="10" s="1"/>
  <c r="N349" i="10"/>
  <c r="L352" i="10"/>
  <c r="O352" i="10" s="1"/>
  <c r="G352" i="8"/>
  <c r="I351" i="8"/>
  <c r="L351" i="8" s="1"/>
  <c r="K350" i="8"/>
  <c r="M349" i="8"/>
  <c r="O349" i="8" s="1"/>
  <c r="L351" i="9"/>
  <c r="O351" i="9" s="1"/>
  <c r="P349" i="9"/>
  <c r="Q349" i="9" s="1"/>
  <c r="N350" i="9"/>
  <c r="U349" i="13" l="1"/>
  <c r="T350" i="13"/>
  <c r="N348" i="13"/>
  <c r="P347" i="13"/>
  <c r="Q347" i="13" s="1"/>
  <c r="L349" i="13"/>
  <c r="O349" i="13" s="1"/>
  <c r="J350" i="13"/>
  <c r="U351" i="10"/>
  <c r="T352" i="10"/>
  <c r="T358" i="9"/>
  <c r="U350" i="9"/>
  <c r="P349" i="10"/>
  <c r="Q349" i="10" s="1"/>
  <c r="N350" i="10"/>
  <c r="L353" i="10"/>
  <c r="O353" i="10" s="1"/>
  <c r="N351" i="9"/>
  <c r="P350" i="9"/>
  <c r="Q350" i="9" s="1"/>
  <c r="L352" i="9"/>
  <c r="O352" i="9" s="1"/>
  <c r="K351" i="8"/>
  <c r="M350" i="8"/>
  <c r="O350" i="8" s="1"/>
  <c r="G353" i="8"/>
  <c r="I352" i="8"/>
  <c r="L352" i="8" s="1"/>
  <c r="L350" i="13" l="1"/>
  <c r="O350" i="13" s="1"/>
  <c r="J351" i="13"/>
  <c r="N349" i="13"/>
  <c r="P348" i="13"/>
  <c r="Q348" i="13" s="1"/>
  <c r="U350" i="13"/>
  <c r="T351" i="13"/>
  <c r="T353" i="10"/>
  <c r="U352" i="10"/>
  <c r="T359" i="9"/>
  <c r="U351" i="9"/>
  <c r="P350" i="10"/>
  <c r="Q350" i="10" s="1"/>
  <c r="N351" i="10"/>
  <c r="L354" i="10"/>
  <c r="O354" i="10" s="1"/>
  <c r="G354" i="8"/>
  <c r="I353" i="8"/>
  <c r="L353" i="8" s="1"/>
  <c r="K352" i="8"/>
  <c r="M351" i="8"/>
  <c r="O351" i="8" s="1"/>
  <c r="L353" i="9"/>
  <c r="O353" i="9" s="1"/>
  <c r="P351" i="9"/>
  <c r="Q351" i="9" s="1"/>
  <c r="N352" i="9"/>
  <c r="T352" i="13" l="1"/>
  <c r="U351" i="13"/>
  <c r="P349" i="13"/>
  <c r="Q349" i="13" s="1"/>
  <c r="N350" i="13"/>
  <c r="J352" i="13"/>
  <c r="L351" i="13"/>
  <c r="O351" i="13" s="1"/>
  <c r="U353" i="10"/>
  <c r="T354" i="10"/>
  <c r="T360" i="9"/>
  <c r="U352" i="9"/>
  <c r="P351" i="10"/>
  <c r="Q351" i="10" s="1"/>
  <c r="N352" i="10"/>
  <c r="L355" i="10"/>
  <c r="O355" i="10" s="1"/>
  <c r="M352" i="8"/>
  <c r="O352" i="8" s="1"/>
  <c r="K353" i="8"/>
  <c r="P352" i="9"/>
  <c r="Q352" i="9" s="1"/>
  <c r="N353" i="9"/>
  <c r="L354" i="9"/>
  <c r="O354" i="9" s="1"/>
  <c r="I354" i="8"/>
  <c r="L354" i="8" s="1"/>
  <c r="G355" i="8"/>
  <c r="T353" i="13" l="1"/>
  <c r="U352" i="13"/>
  <c r="J353" i="13"/>
  <c r="L352" i="13"/>
  <c r="O352" i="13" s="1"/>
  <c r="N351" i="13"/>
  <c r="P350" i="13"/>
  <c r="Q350" i="13" s="1"/>
  <c r="U354" i="10"/>
  <c r="T355" i="10"/>
  <c r="T361" i="9"/>
  <c r="U353" i="9"/>
  <c r="N353" i="10"/>
  <c r="P352" i="10"/>
  <c r="Q352" i="10" s="1"/>
  <c r="L356" i="10"/>
  <c r="O356" i="10" s="1"/>
  <c r="I355" i="8"/>
  <c r="L355" i="8" s="1"/>
  <c r="G356" i="8"/>
  <c r="L355" i="9"/>
  <c r="O355" i="9" s="1"/>
  <c r="N354" i="9"/>
  <c r="P353" i="9"/>
  <c r="Q353" i="9" s="1"/>
  <c r="M353" i="8"/>
  <c r="O353" i="8" s="1"/>
  <c r="K354" i="8"/>
  <c r="U353" i="13" l="1"/>
  <c r="T354" i="13"/>
  <c r="N352" i="13"/>
  <c r="P351" i="13"/>
  <c r="Q351" i="13" s="1"/>
  <c r="L353" i="13"/>
  <c r="O353" i="13" s="1"/>
  <c r="J354" i="13"/>
  <c r="T356" i="10"/>
  <c r="U355" i="10"/>
  <c r="T362" i="9"/>
  <c r="U354" i="9"/>
  <c r="N354" i="10"/>
  <c r="P353" i="10"/>
  <c r="Q353" i="10" s="1"/>
  <c r="L357" i="10"/>
  <c r="O357" i="10" s="1"/>
  <c r="P354" i="9"/>
  <c r="Q354" i="9" s="1"/>
  <c r="N355" i="9"/>
  <c r="L356" i="9"/>
  <c r="O356" i="9" s="1"/>
  <c r="G357" i="8"/>
  <c r="I356" i="8"/>
  <c r="L356" i="8" s="1"/>
  <c r="M354" i="8"/>
  <c r="O354" i="8" s="1"/>
  <c r="K355" i="8"/>
  <c r="U354" i="13" l="1"/>
  <c r="T355" i="13"/>
  <c r="J355" i="13"/>
  <c r="L354" i="13"/>
  <c r="O354" i="13" s="1"/>
  <c r="P352" i="13"/>
  <c r="Q352" i="13" s="1"/>
  <c r="N353" i="13"/>
  <c r="U356" i="10"/>
  <c r="T357" i="10"/>
  <c r="T363" i="9"/>
  <c r="U355" i="9"/>
  <c r="P354" i="10"/>
  <c r="Q354" i="10" s="1"/>
  <c r="N355" i="10"/>
  <c r="L358" i="10"/>
  <c r="O358" i="10" s="1"/>
  <c r="K356" i="8"/>
  <c r="M355" i="8"/>
  <c r="O355" i="8" s="1"/>
  <c r="I357" i="8"/>
  <c r="L357" i="8" s="1"/>
  <c r="G358" i="8"/>
  <c r="L357" i="9"/>
  <c r="O357" i="9" s="1"/>
  <c r="P355" i="9"/>
  <c r="Q355" i="9" s="1"/>
  <c r="N356" i="9"/>
  <c r="T356" i="13" l="1"/>
  <c r="U355" i="13"/>
  <c r="P353" i="13"/>
  <c r="Q353" i="13" s="1"/>
  <c r="N354" i="13"/>
  <c r="L355" i="13"/>
  <c r="O355" i="13" s="1"/>
  <c r="J356" i="13"/>
  <c r="T358" i="10"/>
  <c r="U357" i="10"/>
  <c r="T364" i="9"/>
  <c r="U356" i="9"/>
  <c r="N356" i="10"/>
  <c r="P355" i="10"/>
  <c r="Q355" i="10" s="1"/>
  <c r="L359" i="10"/>
  <c r="O359" i="10" s="1"/>
  <c r="N357" i="9"/>
  <c r="P356" i="9"/>
  <c r="Q356" i="9" s="1"/>
  <c r="L358" i="9"/>
  <c r="O358" i="9" s="1"/>
  <c r="I358" i="8"/>
  <c r="L358" i="8" s="1"/>
  <c r="G359" i="8"/>
  <c r="K357" i="8"/>
  <c r="M356" i="8"/>
  <c r="O356" i="8" s="1"/>
  <c r="J357" i="13" l="1"/>
  <c r="L356" i="13"/>
  <c r="O356" i="13" s="1"/>
  <c r="N355" i="13"/>
  <c r="P354" i="13"/>
  <c r="Q354" i="13" s="1"/>
  <c r="U356" i="13"/>
  <c r="T357" i="13"/>
  <c r="U358" i="10"/>
  <c r="T359" i="10"/>
  <c r="T365" i="9"/>
  <c r="U357" i="9"/>
  <c r="P356" i="10"/>
  <c r="Q356" i="10" s="1"/>
  <c r="N357" i="10"/>
  <c r="L360" i="10"/>
  <c r="O360" i="10" s="1"/>
  <c r="K358" i="8"/>
  <c r="M357" i="8"/>
  <c r="O357" i="8" s="1"/>
  <c r="I359" i="8"/>
  <c r="L359" i="8" s="1"/>
  <c r="G360" i="8"/>
  <c r="L359" i="9"/>
  <c r="O359" i="9" s="1"/>
  <c r="P357" i="9"/>
  <c r="Q357" i="9" s="1"/>
  <c r="N358" i="9"/>
  <c r="J358" i="13" l="1"/>
  <c r="L357" i="13"/>
  <c r="O357" i="13" s="1"/>
  <c r="U357" i="13"/>
  <c r="T358" i="13"/>
  <c r="N356" i="13"/>
  <c r="P355" i="13"/>
  <c r="Q355" i="13" s="1"/>
  <c r="U359" i="10"/>
  <c r="T360" i="10"/>
  <c r="T366" i="9"/>
  <c r="U358" i="9"/>
  <c r="N358" i="10"/>
  <c r="P357" i="10"/>
  <c r="Q357" i="10" s="1"/>
  <c r="L361" i="10"/>
  <c r="O361" i="10" s="1"/>
  <c r="P358" i="9"/>
  <c r="Q358" i="9" s="1"/>
  <c r="N359" i="9"/>
  <c r="L360" i="9"/>
  <c r="O360" i="9" s="1"/>
  <c r="G361" i="8"/>
  <c r="I360" i="8"/>
  <c r="L360" i="8" s="1"/>
  <c r="K359" i="8"/>
  <c r="M358" i="8"/>
  <c r="O358" i="8" s="1"/>
  <c r="J359" i="13" l="1"/>
  <c r="L358" i="13"/>
  <c r="O358" i="13" s="1"/>
  <c r="T359" i="13"/>
  <c r="U358" i="13"/>
  <c r="P356" i="13"/>
  <c r="Q356" i="13" s="1"/>
  <c r="N357" i="13"/>
  <c r="T361" i="10"/>
  <c r="U360" i="10"/>
  <c r="T367" i="9"/>
  <c r="U359" i="9"/>
  <c r="P358" i="10"/>
  <c r="Q358" i="10" s="1"/>
  <c r="N359" i="10"/>
  <c r="L362" i="10"/>
  <c r="O362" i="10" s="1"/>
  <c r="K360" i="8"/>
  <c r="M359" i="8"/>
  <c r="O359" i="8" s="1"/>
  <c r="P359" i="9"/>
  <c r="Q359" i="9" s="1"/>
  <c r="N360" i="9"/>
  <c r="G362" i="8"/>
  <c r="I361" i="8"/>
  <c r="L361" i="8" s="1"/>
  <c r="L361" i="9"/>
  <c r="O361" i="9" s="1"/>
  <c r="J360" i="13" l="1"/>
  <c r="L359" i="13"/>
  <c r="O359" i="13" s="1"/>
  <c r="T360" i="13"/>
  <c r="U359" i="13"/>
  <c r="P357" i="13"/>
  <c r="Q357" i="13" s="1"/>
  <c r="N358" i="13"/>
  <c r="U361" i="10"/>
  <c r="T362" i="10"/>
  <c r="T368" i="9"/>
  <c r="U360" i="9"/>
  <c r="N360" i="10"/>
  <c r="P359" i="10"/>
  <c r="Q359" i="10" s="1"/>
  <c r="L363" i="10"/>
  <c r="O363" i="10" s="1"/>
  <c r="L362" i="9"/>
  <c r="O362" i="9" s="1"/>
  <c r="G363" i="8"/>
  <c r="I362" i="8"/>
  <c r="L362" i="8" s="1"/>
  <c r="P360" i="9"/>
  <c r="Q360" i="9" s="1"/>
  <c r="N361" i="9"/>
  <c r="M360" i="8"/>
  <c r="O360" i="8" s="1"/>
  <c r="K361" i="8"/>
  <c r="N359" i="13" l="1"/>
  <c r="P358" i="13"/>
  <c r="Q358" i="13" s="1"/>
  <c r="U360" i="13"/>
  <c r="T361" i="13"/>
  <c r="L360" i="13"/>
  <c r="O360" i="13" s="1"/>
  <c r="J361" i="13"/>
  <c r="U362" i="10"/>
  <c r="T363" i="10"/>
  <c r="T369" i="9"/>
  <c r="U361" i="9"/>
  <c r="P360" i="10"/>
  <c r="Q360" i="10" s="1"/>
  <c r="N361" i="10"/>
  <c r="L364" i="10"/>
  <c r="O364" i="10" s="1"/>
  <c r="K362" i="8"/>
  <c r="M361" i="8"/>
  <c r="O361" i="8" s="1"/>
  <c r="N362" i="9"/>
  <c r="P361" i="9"/>
  <c r="Q361" i="9" s="1"/>
  <c r="L363" i="9"/>
  <c r="O363" i="9" s="1"/>
  <c r="I363" i="8"/>
  <c r="L363" i="8" s="1"/>
  <c r="G364" i="8"/>
  <c r="N360" i="13" l="1"/>
  <c r="P359" i="13"/>
  <c r="Q359" i="13" s="1"/>
  <c r="J362" i="13"/>
  <c r="L361" i="13"/>
  <c r="O361" i="13" s="1"/>
  <c r="U361" i="13"/>
  <c r="T362" i="13"/>
  <c r="T364" i="10"/>
  <c r="U363" i="10"/>
  <c r="T370" i="9"/>
  <c r="U362" i="9"/>
  <c r="N362" i="10"/>
  <c r="P361" i="10"/>
  <c r="Q361" i="10" s="1"/>
  <c r="L365" i="10"/>
  <c r="O365" i="10" s="1"/>
  <c r="I364" i="8"/>
  <c r="L364" i="8" s="1"/>
  <c r="G365" i="8"/>
  <c r="L364" i="9"/>
  <c r="O364" i="9" s="1"/>
  <c r="P362" i="9"/>
  <c r="Q362" i="9" s="1"/>
  <c r="N363" i="9"/>
  <c r="M362" i="8"/>
  <c r="O362" i="8" s="1"/>
  <c r="K363" i="8"/>
  <c r="P360" i="13" l="1"/>
  <c r="Q360" i="13" s="1"/>
  <c r="N361" i="13"/>
  <c r="J363" i="13"/>
  <c r="L362" i="13"/>
  <c r="O362" i="13" s="1"/>
  <c r="T363" i="13"/>
  <c r="U362" i="13"/>
  <c r="T365" i="10"/>
  <c r="U364" i="10"/>
  <c r="T371" i="9"/>
  <c r="U363" i="9"/>
  <c r="P362" i="10"/>
  <c r="Q362" i="10" s="1"/>
  <c r="N363" i="10"/>
  <c r="L366" i="10"/>
  <c r="O366" i="10" s="1"/>
  <c r="L365" i="9"/>
  <c r="O365" i="9" s="1"/>
  <c r="I365" i="8"/>
  <c r="L365" i="8" s="1"/>
  <c r="G366" i="8"/>
  <c r="M363" i="8"/>
  <c r="O363" i="8" s="1"/>
  <c r="K364" i="8"/>
  <c r="P363" i="9"/>
  <c r="Q363" i="9" s="1"/>
  <c r="N364" i="9"/>
  <c r="U363" i="13" l="1"/>
  <c r="T364" i="13"/>
  <c r="J364" i="13"/>
  <c r="L363" i="13"/>
  <c r="O363" i="13" s="1"/>
  <c r="N362" i="13"/>
  <c r="P361" i="13"/>
  <c r="Q361" i="13" s="1"/>
  <c r="U365" i="10"/>
  <c r="T366" i="10"/>
  <c r="T372" i="9"/>
  <c r="U364" i="9"/>
  <c r="N364" i="10"/>
  <c r="P363" i="10"/>
  <c r="Q363" i="10" s="1"/>
  <c r="L367" i="10"/>
  <c r="O367" i="10" s="1"/>
  <c r="N365" i="9"/>
  <c r="P364" i="9"/>
  <c r="Q364" i="9" s="1"/>
  <c r="M364" i="8"/>
  <c r="O364" i="8" s="1"/>
  <c r="K365" i="8"/>
  <c r="G367" i="8"/>
  <c r="I366" i="8"/>
  <c r="L366" i="8" s="1"/>
  <c r="L366" i="9"/>
  <c r="O366" i="9" s="1"/>
  <c r="L364" i="13" l="1"/>
  <c r="O364" i="13" s="1"/>
  <c r="J365" i="13"/>
  <c r="N363" i="13"/>
  <c r="P362" i="13"/>
  <c r="Q362" i="13" s="1"/>
  <c r="T365" i="13"/>
  <c r="U364" i="13"/>
  <c r="U366" i="10"/>
  <c r="T367" i="10"/>
  <c r="T373" i="9"/>
  <c r="U365" i="9"/>
  <c r="P364" i="10"/>
  <c r="Q364" i="10" s="1"/>
  <c r="N365" i="10"/>
  <c r="L368" i="10"/>
  <c r="O368" i="10" s="1"/>
  <c r="L367" i="9"/>
  <c r="O367" i="9" s="1"/>
  <c r="K366" i="8"/>
  <c r="M365" i="8"/>
  <c r="O365" i="8" s="1"/>
  <c r="G368" i="8"/>
  <c r="I367" i="8"/>
  <c r="L367" i="8" s="1"/>
  <c r="N366" i="9"/>
  <c r="P365" i="9"/>
  <c r="Q365" i="9" s="1"/>
  <c r="T366" i="13" l="1"/>
  <c r="U365" i="13"/>
  <c r="P363" i="13"/>
  <c r="Q363" i="13" s="1"/>
  <c r="N364" i="13"/>
  <c r="J366" i="13"/>
  <c r="L365" i="13"/>
  <c r="O365" i="13" s="1"/>
  <c r="T368" i="10"/>
  <c r="U367" i="10"/>
  <c r="T374" i="9"/>
  <c r="U366" i="9"/>
  <c r="N366" i="10"/>
  <c r="P365" i="10"/>
  <c r="Q365" i="10" s="1"/>
  <c r="L369" i="10"/>
  <c r="O369" i="10" s="1"/>
  <c r="P366" i="9"/>
  <c r="Q366" i="9" s="1"/>
  <c r="N367" i="9"/>
  <c r="L368" i="9"/>
  <c r="O368" i="9" s="1"/>
  <c r="G369" i="8"/>
  <c r="I368" i="8"/>
  <c r="L368" i="8" s="1"/>
  <c r="K367" i="8"/>
  <c r="M366" i="8"/>
  <c r="O366" i="8" s="1"/>
  <c r="T367" i="13" l="1"/>
  <c r="U366" i="13"/>
  <c r="N365" i="13"/>
  <c r="P364" i="13"/>
  <c r="Q364" i="13" s="1"/>
  <c r="J367" i="13"/>
  <c r="L366" i="13"/>
  <c r="O366" i="13" s="1"/>
  <c r="U368" i="10"/>
  <c r="T369" i="10"/>
  <c r="T375" i="9"/>
  <c r="U367" i="9"/>
  <c r="P366" i="10"/>
  <c r="Q366" i="10" s="1"/>
  <c r="N367" i="10"/>
  <c r="L370" i="10"/>
  <c r="O370" i="10" s="1"/>
  <c r="M367" i="8"/>
  <c r="O367" i="8" s="1"/>
  <c r="K368" i="8"/>
  <c r="I369" i="8"/>
  <c r="L369" i="8" s="1"/>
  <c r="G370" i="8"/>
  <c r="L369" i="9"/>
  <c r="O369" i="9" s="1"/>
  <c r="P367" i="9"/>
  <c r="Q367" i="9" s="1"/>
  <c r="N368" i="9"/>
  <c r="T368" i="13" l="1"/>
  <c r="U367" i="13"/>
  <c r="L367" i="13"/>
  <c r="O367" i="13" s="1"/>
  <c r="J368" i="13"/>
  <c r="N366" i="13"/>
  <c r="P365" i="13"/>
  <c r="Q365" i="13" s="1"/>
  <c r="U369" i="10"/>
  <c r="T370" i="10"/>
  <c r="T376" i="9"/>
  <c r="U368" i="9"/>
  <c r="N368" i="10"/>
  <c r="P367" i="10"/>
  <c r="Q367" i="10" s="1"/>
  <c r="L371" i="10"/>
  <c r="O371" i="10" s="1"/>
  <c r="P368" i="9"/>
  <c r="Q368" i="9" s="1"/>
  <c r="N369" i="9"/>
  <c r="L370" i="9"/>
  <c r="O370" i="9" s="1"/>
  <c r="G371" i="8"/>
  <c r="I370" i="8"/>
  <c r="L370" i="8" s="1"/>
  <c r="M368" i="8"/>
  <c r="O368" i="8" s="1"/>
  <c r="K369" i="8"/>
  <c r="N367" i="13" l="1"/>
  <c r="P366" i="13"/>
  <c r="Q366" i="13" s="1"/>
  <c r="U368" i="13"/>
  <c r="T369" i="13"/>
  <c r="J369" i="13"/>
  <c r="L368" i="13"/>
  <c r="O368" i="13" s="1"/>
  <c r="T371" i="10"/>
  <c r="U370" i="10"/>
  <c r="T377" i="9"/>
  <c r="U369" i="9"/>
  <c r="P368" i="10"/>
  <c r="Q368" i="10" s="1"/>
  <c r="N369" i="10"/>
  <c r="L372" i="10"/>
  <c r="O372" i="10" s="1"/>
  <c r="L371" i="9"/>
  <c r="O371" i="9" s="1"/>
  <c r="K370" i="8"/>
  <c r="M369" i="8"/>
  <c r="O369" i="8" s="1"/>
  <c r="I371" i="8"/>
  <c r="L371" i="8" s="1"/>
  <c r="G372" i="8"/>
  <c r="N370" i="9"/>
  <c r="P369" i="9"/>
  <c r="Q369" i="9" s="1"/>
  <c r="T370" i="13" l="1"/>
  <c r="U369" i="13"/>
  <c r="L369" i="13"/>
  <c r="O369" i="13" s="1"/>
  <c r="J370" i="13"/>
  <c r="N368" i="13"/>
  <c r="P367" i="13"/>
  <c r="Q367" i="13" s="1"/>
  <c r="U371" i="10"/>
  <c r="T372" i="10"/>
  <c r="T378" i="9"/>
  <c r="U370" i="9"/>
  <c r="N370" i="10"/>
  <c r="P369" i="10"/>
  <c r="Q369" i="10" s="1"/>
  <c r="L373" i="10"/>
  <c r="O373" i="10" s="1"/>
  <c r="P370" i="9"/>
  <c r="Q370" i="9" s="1"/>
  <c r="N371" i="9"/>
  <c r="I372" i="8"/>
  <c r="L372" i="8" s="1"/>
  <c r="G373" i="8"/>
  <c r="L372" i="9"/>
  <c r="O372" i="9" s="1"/>
  <c r="K371" i="8"/>
  <c r="M370" i="8"/>
  <c r="O370" i="8" s="1"/>
  <c r="P368" i="13" l="1"/>
  <c r="Q368" i="13" s="1"/>
  <c r="N369" i="13"/>
  <c r="J371" i="13"/>
  <c r="L370" i="13"/>
  <c r="O370" i="13" s="1"/>
  <c r="T371" i="13"/>
  <c r="U370" i="13"/>
  <c r="U372" i="10"/>
  <c r="T373" i="10"/>
  <c r="T379" i="9"/>
  <c r="U371" i="9"/>
  <c r="P370" i="10"/>
  <c r="Q370" i="10" s="1"/>
  <c r="N371" i="10"/>
  <c r="L374" i="10"/>
  <c r="O374" i="10" s="1"/>
  <c r="L373" i="9"/>
  <c r="O373" i="9" s="1"/>
  <c r="I373" i="8"/>
  <c r="L373" i="8" s="1"/>
  <c r="G374" i="8"/>
  <c r="P371" i="9"/>
  <c r="Q371" i="9" s="1"/>
  <c r="N372" i="9"/>
  <c r="M371" i="8"/>
  <c r="O371" i="8" s="1"/>
  <c r="K372" i="8"/>
  <c r="L371" i="13" l="1"/>
  <c r="O371" i="13" s="1"/>
  <c r="J372" i="13"/>
  <c r="U371" i="13"/>
  <c r="T372" i="13"/>
  <c r="P369" i="13"/>
  <c r="Q369" i="13" s="1"/>
  <c r="N370" i="13"/>
  <c r="T374" i="10"/>
  <c r="U373" i="10"/>
  <c r="T380" i="9"/>
  <c r="U372" i="9"/>
  <c r="N372" i="10"/>
  <c r="P371" i="10"/>
  <c r="Q371" i="10" s="1"/>
  <c r="L375" i="10"/>
  <c r="O375" i="10" s="1"/>
  <c r="M372" i="8"/>
  <c r="O372" i="8" s="1"/>
  <c r="K373" i="8"/>
  <c r="N373" i="9"/>
  <c r="P372" i="9"/>
  <c r="Q372" i="9" s="1"/>
  <c r="G375" i="8"/>
  <c r="I374" i="8"/>
  <c r="L374" i="8" s="1"/>
  <c r="L374" i="9"/>
  <c r="O374" i="9" s="1"/>
  <c r="P370" i="13" l="1"/>
  <c r="Q370" i="13" s="1"/>
  <c r="N371" i="13"/>
  <c r="U372" i="13"/>
  <c r="T373" i="13"/>
  <c r="L372" i="13"/>
  <c r="O372" i="13" s="1"/>
  <c r="J373" i="13"/>
  <c r="U374" i="10"/>
  <c r="T375" i="10"/>
  <c r="T381" i="9"/>
  <c r="U373" i="9"/>
  <c r="N373" i="10"/>
  <c r="P372" i="10"/>
  <c r="Q372" i="10" s="1"/>
  <c r="L376" i="10"/>
  <c r="O376" i="10" s="1"/>
  <c r="L375" i="9"/>
  <c r="O375" i="9" s="1"/>
  <c r="K374" i="8"/>
  <c r="M373" i="8"/>
  <c r="O373" i="8" s="1"/>
  <c r="I375" i="8"/>
  <c r="L375" i="8" s="1"/>
  <c r="G376" i="8"/>
  <c r="N374" i="9"/>
  <c r="P373" i="9"/>
  <c r="Q373" i="9" s="1"/>
  <c r="J374" i="13" l="1"/>
  <c r="L373" i="13"/>
  <c r="O373" i="13" s="1"/>
  <c r="T374" i="13"/>
  <c r="U373" i="13"/>
  <c r="N372" i="13"/>
  <c r="P371" i="13"/>
  <c r="Q371" i="13" s="1"/>
  <c r="T376" i="10"/>
  <c r="U375" i="10"/>
  <c r="T382" i="9"/>
  <c r="U374" i="9"/>
  <c r="N374" i="10"/>
  <c r="P373" i="10"/>
  <c r="Q373" i="10" s="1"/>
  <c r="L377" i="10"/>
  <c r="O377" i="10" s="1"/>
  <c r="N375" i="9"/>
  <c r="P374" i="9"/>
  <c r="Q374" i="9" s="1"/>
  <c r="L376" i="9"/>
  <c r="O376" i="9" s="1"/>
  <c r="G377" i="8"/>
  <c r="I376" i="8"/>
  <c r="L376" i="8" s="1"/>
  <c r="M374" i="8"/>
  <c r="O374" i="8" s="1"/>
  <c r="K375" i="8"/>
  <c r="T375" i="13" l="1"/>
  <c r="U374" i="13"/>
  <c r="L374" i="13"/>
  <c r="O374" i="13" s="1"/>
  <c r="J375" i="13"/>
  <c r="P372" i="13"/>
  <c r="Q372" i="13" s="1"/>
  <c r="N373" i="13"/>
  <c r="U376" i="10"/>
  <c r="T377" i="10"/>
  <c r="T383" i="9"/>
  <c r="U375" i="9"/>
  <c r="P374" i="10"/>
  <c r="Q374" i="10" s="1"/>
  <c r="N375" i="10"/>
  <c r="L378" i="10"/>
  <c r="O378" i="10" s="1"/>
  <c r="M375" i="8"/>
  <c r="O375" i="8" s="1"/>
  <c r="K376" i="8"/>
  <c r="I377" i="8"/>
  <c r="L377" i="8" s="1"/>
  <c r="G378" i="8"/>
  <c r="L377" i="9"/>
  <c r="O377" i="9" s="1"/>
  <c r="P375" i="9"/>
  <c r="Q375" i="9" s="1"/>
  <c r="N376" i="9"/>
  <c r="U375" i="13" l="1"/>
  <c r="T376" i="13"/>
  <c r="P373" i="13"/>
  <c r="Q373" i="13" s="1"/>
  <c r="N374" i="13"/>
  <c r="L375" i="13"/>
  <c r="O375" i="13" s="1"/>
  <c r="J376" i="13"/>
  <c r="U377" i="10"/>
  <c r="T378" i="10"/>
  <c r="T384" i="9"/>
  <c r="U376" i="9"/>
  <c r="N376" i="10"/>
  <c r="P375" i="10"/>
  <c r="Q375" i="10" s="1"/>
  <c r="L379" i="10"/>
  <c r="O379" i="10" s="1"/>
  <c r="G379" i="8"/>
  <c r="I378" i="8"/>
  <c r="L378" i="8" s="1"/>
  <c r="K377" i="8"/>
  <c r="M376" i="8"/>
  <c r="O376" i="8" s="1"/>
  <c r="P376" i="9"/>
  <c r="Q376" i="9" s="1"/>
  <c r="N377" i="9"/>
  <c r="L378" i="9"/>
  <c r="O378" i="9" s="1"/>
  <c r="N375" i="13" l="1"/>
  <c r="P374" i="13"/>
  <c r="Q374" i="13" s="1"/>
  <c r="J377" i="13"/>
  <c r="L376" i="13"/>
  <c r="O376" i="13" s="1"/>
  <c r="T377" i="13"/>
  <c r="U376" i="13"/>
  <c r="T379" i="10"/>
  <c r="U378" i="10"/>
  <c r="T385" i="9"/>
  <c r="U377" i="9"/>
  <c r="P376" i="10"/>
  <c r="Q376" i="10" s="1"/>
  <c r="N377" i="10"/>
  <c r="L380" i="10"/>
  <c r="O380" i="10" s="1"/>
  <c r="N378" i="9"/>
  <c r="P377" i="9"/>
  <c r="Q377" i="9" s="1"/>
  <c r="L379" i="9"/>
  <c r="O379" i="9" s="1"/>
  <c r="K378" i="8"/>
  <c r="M377" i="8"/>
  <c r="O377" i="8" s="1"/>
  <c r="G380" i="8"/>
  <c r="I379" i="8"/>
  <c r="L379" i="8" s="1"/>
  <c r="N376" i="13" l="1"/>
  <c r="P375" i="13"/>
  <c r="Q375" i="13" s="1"/>
  <c r="J378" i="13"/>
  <c r="L377" i="13"/>
  <c r="O377" i="13" s="1"/>
  <c r="T378" i="13"/>
  <c r="U377" i="13"/>
  <c r="T380" i="10"/>
  <c r="U379" i="10"/>
  <c r="T386" i="9"/>
  <c r="U378" i="9"/>
  <c r="N378" i="10"/>
  <c r="P377" i="10"/>
  <c r="Q377" i="10" s="1"/>
  <c r="L381" i="10"/>
  <c r="O381" i="10" s="1"/>
  <c r="M378" i="8"/>
  <c r="O378" i="8" s="1"/>
  <c r="K379" i="8"/>
  <c r="L380" i="9"/>
  <c r="O380" i="9" s="1"/>
  <c r="I380" i="8"/>
  <c r="L380" i="8" s="1"/>
  <c r="G381" i="8"/>
  <c r="P378" i="9"/>
  <c r="Q378" i="9" s="1"/>
  <c r="N379" i="9"/>
  <c r="L378" i="13" l="1"/>
  <c r="O378" i="13" s="1"/>
  <c r="J379" i="13"/>
  <c r="T379" i="13"/>
  <c r="U378" i="13"/>
  <c r="P376" i="13"/>
  <c r="Q376" i="13" s="1"/>
  <c r="N377" i="13"/>
  <c r="T381" i="10"/>
  <c r="U380" i="10"/>
  <c r="T387" i="9"/>
  <c r="U379" i="9"/>
  <c r="P378" i="10"/>
  <c r="Q378" i="10" s="1"/>
  <c r="N379" i="10"/>
  <c r="L382" i="10"/>
  <c r="O382" i="10" s="1"/>
  <c r="N380" i="9"/>
  <c r="P379" i="9"/>
  <c r="Q379" i="9" s="1"/>
  <c r="I381" i="8"/>
  <c r="L381" i="8" s="1"/>
  <c r="G382" i="8"/>
  <c r="M379" i="8"/>
  <c r="O379" i="8" s="1"/>
  <c r="K380" i="8"/>
  <c r="L381" i="9"/>
  <c r="O381" i="9" s="1"/>
  <c r="T380" i="13" l="1"/>
  <c r="U379" i="13"/>
  <c r="N378" i="13"/>
  <c r="P377" i="13"/>
  <c r="Q377" i="13" s="1"/>
  <c r="J380" i="13"/>
  <c r="L379" i="13"/>
  <c r="O379" i="13" s="1"/>
  <c r="U381" i="10"/>
  <c r="T382" i="10"/>
  <c r="T388" i="9"/>
  <c r="U380" i="9"/>
  <c r="P379" i="10"/>
  <c r="Q379" i="10" s="1"/>
  <c r="N380" i="10"/>
  <c r="L383" i="10"/>
  <c r="O383" i="10" s="1"/>
  <c r="M380" i="8"/>
  <c r="O380" i="8" s="1"/>
  <c r="K381" i="8"/>
  <c r="L382" i="9"/>
  <c r="O382" i="9" s="1"/>
  <c r="G383" i="8"/>
  <c r="I382" i="8"/>
  <c r="L382" i="8" s="1"/>
  <c r="N381" i="9"/>
  <c r="P380" i="9"/>
  <c r="Q380" i="9" s="1"/>
  <c r="U380" i="13" l="1"/>
  <c r="T381" i="13"/>
  <c r="J381" i="13"/>
  <c r="L380" i="13"/>
  <c r="O380" i="13" s="1"/>
  <c r="P378" i="13"/>
  <c r="Q378" i="13" s="1"/>
  <c r="N379" i="13"/>
  <c r="T383" i="10"/>
  <c r="U382" i="10"/>
  <c r="T389" i="9"/>
  <c r="U381" i="9"/>
  <c r="P380" i="10"/>
  <c r="Q380" i="10" s="1"/>
  <c r="N381" i="10"/>
  <c r="L384" i="10"/>
  <c r="O384" i="10" s="1"/>
  <c r="N382" i="9"/>
  <c r="P381" i="9"/>
  <c r="Q381" i="9" s="1"/>
  <c r="I383" i="8"/>
  <c r="L383" i="8" s="1"/>
  <c r="G384" i="8"/>
  <c r="K382" i="8"/>
  <c r="M381" i="8"/>
  <c r="O381" i="8" s="1"/>
  <c r="L383" i="9"/>
  <c r="O383" i="9" s="1"/>
  <c r="J382" i="13" l="1"/>
  <c r="L381" i="13"/>
  <c r="O381" i="13" s="1"/>
  <c r="P379" i="13"/>
  <c r="Q379" i="13" s="1"/>
  <c r="N380" i="13"/>
  <c r="U381" i="13"/>
  <c r="T382" i="13"/>
  <c r="T384" i="10"/>
  <c r="U383" i="10"/>
  <c r="T390" i="9"/>
  <c r="U382" i="9"/>
  <c r="N382" i="10"/>
  <c r="P381" i="10"/>
  <c r="Q381" i="10" s="1"/>
  <c r="L385" i="10"/>
  <c r="O385" i="10" s="1"/>
  <c r="L384" i="9"/>
  <c r="O384" i="9" s="1"/>
  <c r="K383" i="8"/>
  <c r="M382" i="8"/>
  <c r="O382" i="8" s="1"/>
  <c r="I384" i="8"/>
  <c r="L384" i="8" s="1"/>
  <c r="G385" i="8"/>
  <c r="N383" i="9"/>
  <c r="P382" i="9"/>
  <c r="Q382" i="9" s="1"/>
  <c r="P380" i="13" l="1"/>
  <c r="Q380" i="13" s="1"/>
  <c r="N381" i="13"/>
  <c r="J383" i="13"/>
  <c r="L382" i="13"/>
  <c r="O382" i="13" s="1"/>
  <c r="T383" i="13"/>
  <c r="U382" i="13"/>
  <c r="T385" i="10"/>
  <c r="U384" i="10"/>
  <c r="T391" i="9"/>
  <c r="U383" i="9"/>
  <c r="P382" i="10"/>
  <c r="Q382" i="10" s="1"/>
  <c r="N383" i="10"/>
  <c r="L386" i="10"/>
  <c r="O386" i="10" s="1"/>
  <c r="I385" i="8"/>
  <c r="L385" i="8" s="1"/>
  <c r="G386" i="8"/>
  <c r="M383" i="8"/>
  <c r="O383" i="8" s="1"/>
  <c r="K384" i="8"/>
  <c r="P383" i="9"/>
  <c r="Q383" i="9" s="1"/>
  <c r="N384" i="9"/>
  <c r="L385" i="9"/>
  <c r="O385" i="9" s="1"/>
  <c r="U383" i="13" l="1"/>
  <c r="T384" i="13"/>
  <c r="J384" i="13"/>
  <c r="L383" i="13"/>
  <c r="O383" i="13" s="1"/>
  <c r="N382" i="13"/>
  <c r="P381" i="13"/>
  <c r="Q381" i="13" s="1"/>
  <c r="T386" i="10"/>
  <c r="U385" i="10"/>
  <c r="T392" i="9"/>
  <c r="U384" i="9"/>
  <c r="N384" i="10"/>
  <c r="P383" i="10"/>
  <c r="Q383" i="10" s="1"/>
  <c r="L387" i="10"/>
  <c r="O387" i="10" s="1"/>
  <c r="L386" i="9"/>
  <c r="O386" i="9" s="1"/>
  <c r="G387" i="8"/>
  <c r="I386" i="8"/>
  <c r="L386" i="8" s="1"/>
  <c r="P384" i="9"/>
  <c r="Q384" i="9" s="1"/>
  <c r="N385" i="9"/>
  <c r="M384" i="8"/>
  <c r="O384" i="8" s="1"/>
  <c r="K385" i="8"/>
  <c r="N383" i="13" l="1"/>
  <c r="P382" i="13"/>
  <c r="Q382" i="13" s="1"/>
  <c r="J385" i="13"/>
  <c r="L384" i="13"/>
  <c r="O384" i="13" s="1"/>
  <c r="U384" i="13"/>
  <c r="T385" i="13"/>
  <c r="T387" i="10"/>
  <c r="U386" i="10"/>
  <c r="T393" i="9"/>
  <c r="U385" i="9"/>
  <c r="P384" i="10"/>
  <c r="Q384" i="10" s="1"/>
  <c r="N385" i="10"/>
  <c r="L388" i="10"/>
  <c r="O388" i="10" s="1"/>
  <c r="P385" i="9"/>
  <c r="Q385" i="9" s="1"/>
  <c r="N386" i="9"/>
  <c r="K386" i="8"/>
  <c r="M385" i="8"/>
  <c r="O385" i="8" s="1"/>
  <c r="I387" i="8"/>
  <c r="L387" i="8" s="1"/>
  <c r="G388" i="8"/>
  <c r="L387" i="9"/>
  <c r="O387" i="9" s="1"/>
  <c r="N384" i="13" l="1"/>
  <c r="P383" i="13"/>
  <c r="Q383" i="13" s="1"/>
  <c r="T386" i="13"/>
  <c r="U385" i="13"/>
  <c r="L385" i="13"/>
  <c r="O385" i="13" s="1"/>
  <c r="J386" i="13"/>
  <c r="U387" i="10"/>
  <c r="T388" i="10"/>
  <c r="T394" i="9"/>
  <c r="U386" i="9"/>
  <c r="N386" i="10"/>
  <c r="P385" i="10"/>
  <c r="Q385" i="10" s="1"/>
  <c r="L389" i="10"/>
  <c r="O389" i="10" s="1"/>
  <c r="P386" i="9"/>
  <c r="Q386" i="9" s="1"/>
  <c r="N387" i="9"/>
  <c r="L388" i="9"/>
  <c r="O388" i="9" s="1"/>
  <c r="I388" i="8"/>
  <c r="L388" i="8" s="1"/>
  <c r="G389" i="8"/>
  <c r="M386" i="8"/>
  <c r="O386" i="8" s="1"/>
  <c r="K387" i="8"/>
  <c r="L386" i="13" l="1"/>
  <c r="O386" i="13" s="1"/>
  <c r="J387" i="13"/>
  <c r="T387" i="13"/>
  <c r="U386" i="13"/>
  <c r="N385" i="13"/>
  <c r="P384" i="13"/>
  <c r="Q384" i="13" s="1"/>
  <c r="T389" i="10"/>
  <c r="U388" i="10"/>
  <c r="T395" i="9"/>
  <c r="U387" i="9"/>
  <c r="P386" i="10"/>
  <c r="Q386" i="10" s="1"/>
  <c r="N387" i="10"/>
  <c r="L390" i="10"/>
  <c r="O390" i="10" s="1"/>
  <c r="M387" i="8"/>
  <c r="O387" i="8" s="1"/>
  <c r="K388" i="8"/>
  <c r="I389" i="8"/>
  <c r="L389" i="8" s="1"/>
  <c r="G390" i="8"/>
  <c r="L389" i="9"/>
  <c r="O389" i="9" s="1"/>
  <c r="P387" i="9"/>
  <c r="Q387" i="9" s="1"/>
  <c r="N388" i="9"/>
  <c r="P385" i="13" l="1"/>
  <c r="Q385" i="13" s="1"/>
  <c r="N386" i="13"/>
  <c r="U387" i="13"/>
  <c r="T388" i="13"/>
  <c r="L387" i="13"/>
  <c r="O387" i="13" s="1"/>
  <c r="J388" i="13"/>
  <c r="T390" i="10"/>
  <c r="U389" i="10"/>
  <c r="T396" i="9"/>
  <c r="U388" i="9"/>
  <c r="N388" i="10"/>
  <c r="P387" i="10"/>
  <c r="Q387" i="10" s="1"/>
  <c r="L391" i="10"/>
  <c r="O391" i="10" s="1"/>
  <c r="G391" i="8"/>
  <c r="I390" i="8"/>
  <c r="L390" i="8" s="1"/>
  <c r="M388" i="8"/>
  <c r="O388" i="8" s="1"/>
  <c r="K389" i="8"/>
  <c r="N389" i="9"/>
  <c r="P388" i="9"/>
  <c r="Q388" i="9" s="1"/>
  <c r="L390" i="9"/>
  <c r="O390" i="9" s="1"/>
  <c r="J389" i="13" l="1"/>
  <c r="L388" i="13"/>
  <c r="O388" i="13" s="1"/>
  <c r="U388" i="13"/>
  <c r="T389" i="13"/>
  <c r="P386" i="13"/>
  <c r="Q386" i="13" s="1"/>
  <c r="N387" i="13"/>
  <c r="T391" i="10"/>
  <c r="U390" i="10"/>
  <c r="T397" i="9"/>
  <c r="U389" i="9"/>
  <c r="P388" i="10"/>
  <c r="Q388" i="10" s="1"/>
  <c r="N389" i="10"/>
  <c r="L392" i="10"/>
  <c r="O392" i="10" s="1"/>
  <c r="N390" i="9"/>
  <c r="P389" i="9"/>
  <c r="Q389" i="9" s="1"/>
  <c r="K390" i="8"/>
  <c r="M389" i="8"/>
  <c r="O389" i="8" s="1"/>
  <c r="L391" i="9"/>
  <c r="O391" i="9" s="1"/>
  <c r="G392" i="8"/>
  <c r="I391" i="8"/>
  <c r="L391" i="8" s="1"/>
  <c r="N388" i="13" l="1"/>
  <c r="P387" i="13"/>
  <c r="Q387" i="13" s="1"/>
  <c r="U389" i="13"/>
  <c r="T390" i="13"/>
  <c r="J390" i="13"/>
  <c r="L389" i="13"/>
  <c r="O389" i="13" s="1"/>
  <c r="T392" i="10"/>
  <c r="U391" i="10"/>
  <c r="T398" i="9"/>
  <c r="U390" i="9"/>
  <c r="P389" i="10"/>
  <c r="Q389" i="10" s="1"/>
  <c r="N390" i="10"/>
  <c r="L393" i="10"/>
  <c r="O393" i="10" s="1"/>
  <c r="G393" i="8"/>
  <c r="I392" i="8"/>
  <c r="L392" i="8" s="1"/>
  <c r="M390" i="8"/>
  <c r="O390" i="8" s="1"/>
  <c r="K391" i="8"/>
  <c r="L392" i="9"/>
  <c r="O392" i="9" s="1"/>
  <c r="P390" i="9"/>
  <c r="Q390" i="9" s="1"/>
  <c r="N391" i="9"/>
  <c r="T391" i="13" l="1"/>
  <c r="U390" i="13"/>
  <c r="N389" i="13"/>
  <c r="P388" i="13"/>
  <c r="Q388" i="13" s="1"/>
  <c r="L390" i="13"/>
  <c r="O390" i="13" s="1"/>
  <c r="J391" i="13"/>
  <c r="U392" i="10"/>
  <c r="T393" i="10"/>
  <c r="T399" i="9"/>
  <c r="U391" i="9"/>
  <c r="P390" i="10"/>
  <c r="Q390" i="10" s="1"/>
  <c r="N391" i="10"/>
  <c r="L394" i="10"/>
  <c r="O394" i="10" s="1"/>
  <c r="P391" i="9"/>
  <c r="Q391" i="9" s="1"/>
  <c r="N392" i="9"/>
  <c r="L393" i="9"/>
  <c r="O393" i="9" s="1"/>
  <c r="M391" i="8"/>
  <c r="O391" i="8" s="1"/>
  <c r="K392" i="8"/>
  <c r="G394" i="8"/>
  <c r="I393" i="8"/>
  <c r="L393" i="8" s="1"/>
  <c r="T392" i="13" l="1"/>
  <c r="U391" i="13"/>
  <c r="J392" i="13"/>
  <c r="L391" i="13"/>
  <c r="O391" i="13" s="1"/>
  <c r="N390" i="13"/>
  <c r="P389" i="13"/>
  <c r="Q389" i="13" s="1"/>
  <c r="U393" i="10"/>
  <c r="T394" i="10"/>
  <c r="T400" i="9"/>
  <c r="U392" i="9"/>
  <c r="P391" i="10"/>
  <c r="Q391" i="10" s="1"/>
  <c r="N392" i="10"/>
  <c r="L395" i="10"/>
  <c r="O395" i="10" s="1"/>
  <c r="M392" i="8"/>
  <c r="O392" i="8" s="1"/>
  <c r="K393" i="8"/>
  <c r="I394" i="8"/>
  <c r="L394" i="8" s="1"/>
  <c r="G395" i="8"/>
  <c r="N393" i="9"/>
  <c r="P392" i="9"/>
  <c r="Q392" i="9" s="1"/>
  <c r="L394" i="9"/>
  <c r="O394" i="9" s="1"/>
  <c r="P390" i="13" l="1"/>
  <c r="Q390" i="13" s="1"/>
  <c r="N391" i="13"/>
  <c r="L392" i="13"/>
  <c r="O392" i="13" s="1"/>
  <c r="J393" i="13"/>
  <c r="U392" i="13"/>
  <c r="T393" i="13"/>
  <c r="T395" i="10"/>
  <c r="U394" i="10"/>
  <c r="T401" i="9"/>
  <c r="U393" i="9"/>
  <c r="P392" i="10"/>
  <c r="Q392" i="10" s="1"/>
  <c r="N393" i="10"/>
  <c r="L396" i="10"/>
  <c r="O396" i="10" s="1"/>
  <c r="L395" i="9"/>
  <c r="O395" i="9" s="1"/>
  <c r="P393" i="9"/>
  <c r="Q393" i="9" s="1"/>
  <c r="N394" i="9"/>
  <c r="I395" i="8"/>
  <c r="L395" i="8" s="1"/>
  <c r="G396" i="8"/>
  <c r="M393" i="8"/>
  <c r="O393" i="8" s="1"/>
  <c r="K394" i="8"/>
  <c r="U393" i="13" l="1"/>
  <c r="T394" i="13"/>
  <c r="L393" i="13"/>
  <c r="O393" i="13" s="1"/>
  <c r="J394" i="13"/>
  <c r="P391" i="13"/>
  <c r="Q391" i="13" s="1"/>
  <c r="N392" i="13"/>
  <c r="T396" i="10"/>
  <c r="U395" i="10"/>
  <c r="T402" i="9"/>
  <c r="U394" i="9"/>
  <c r="P393" i="10"/>
  <c r="Q393" i="10" s="1"/>
  <c r="N394" i="10"/>
  <c r="L397" i="10"/>
  <c r="O397" i="10" s="1"/>
  <c r="M394" i="8"/>
  <c r="O394" i="8" s="1"/>
  <c r="K395" i="8"/>
  <c r="I396" i="8"/>
  <c r="L396" i="8" s="1"/>
  <c r="G397" i="8"/>
  <c r="L396" i="9"/>
  <c r="O396" i="9" s="1"/>
  <c r="P394" i="9"/>
  <c r="Q394" i="9" s="1"/>
  <c r="N395" i="9"/>
  <c r="J395" i="13" l="1"/>
  <c r="L394" i="13"/>
  <c r="O394" i="13" s="1"/>
  <c r="T395" i="13"/>
  <c r="U394" i="13"/>
  <c r="N393" i="13"/>
  <c r="P392" i="13"/>
  <c r="Q392" i="13" s="1"/>
  <c r="T397" i="10"/>
  <c r="U396" i="10"/>
  <c r="U395" i="9"/>
  <c r="P394" i="10"/>
  <c r="Q394" i="10" s="1"/>
  <c r="N395" i="10"/>
  <c r="L398" i="10"/>
  <c r="O398" i="10" s="1"/>
  <c r="P395" i="9"/>
  <c r="Q395" i="9" s="1"/>
  <c r="N396" i="9"/>
  <c r="L397" i="9"/>
  <c r="O397" i="9" s="1"/>
  <c r="I397" i="8"/>
  <c r="L397" i="8" s="1"/>
  <c r="G398" i="8"/>
  <c r="M395" i="8"/>
  <c r="O395" i="8" s="1"/>
  <c r="K396" i="8"/>
  <c r="L395" i="13" l="1"/>
  <c r="O395" i="13" s="1"/>
  <c r="J396" i="13"/>
  <c r="P393" i="13"/>
  <c r="Q393" i="13" s="1"/>
  <c r="N394" i="13"/>
  <c r="T396" i="13"/>
  <c r="U395" i="13"/>
  <c r="U397" i="10"/>
  <c r="T398" i="10"/>
  <c r="U396" i="9"/>
  <c r="P395" i="10"/>
  <c r="Q395" i="10" s="1"/>
  <c r="N396" i="10"/>
  <c r="L399" i="10"/>
  <c r="O399" i="10" s="1"/>
  <c r="K397" i="8"/>
  <c r="M396" i="8"/>
  <c r="O396" i="8" s="1"/>
  <c r="L398" i="9"/>
  <c r="O398" i="9" s="1"/>
  <c r="N397" i="9"/>
  <c r="P396" i="9"/>
  <c r="Q396" i="9" s="1"/>
  <c r="I398" i="8"/>
  <c r="L398" i="8" s="1"/>
  <c r="G399" i="8"/>
  <c r="P394" i="13" l="1"/>
  <c r="Q394" i="13" s="1"/>
  <c r="N395" i="13"/>
  <c r="T397" i="13"/>
  <c r="U396" i="13"/>
  <c r="L396" i="13"/>
  <c r="O396" i="13" s="1"/>
  <c r="J397" i="13"/>
  <c r="U398" i="10"/>
  <c r="T399" i="10"/>
  <c r="U397" i="9"/>
  <c r="P396" i="10"/>
  <c r="Q396" i="10" s="1"/>
  <c r="N397" i="10"/>
  <c r="L400" i="10"/>
  <c r="O400" i="10" s="1"/>
  <c r="I399" i="8"/>
  <c r="L399" i="8" s="1"/>
  <c r="G400" i="8"/>
  <c r="P397" i="9"/>
  <c r="Q397" i="9" s="1"/>
  <c r="N398" i="9"/>
  <c r="L399" i="9"/>
  <c r="O399" i="9" s="1"/>
  <c r="M397" i="8"/>
  <c r="O397" i="8" s="1"/>
  <c r="K398" i="8"/>
  <c r="J398" i="13" l="1"/>
  <c r="L397" i="13"/>
  <c r="O397" i="13" s="1"/>
  <c r="T398" i="13"/>
  <c r="U397" i="13"/>
  <c r="N396" i="13"/>
  <c r="P395" i="13"/>
  <c r="Q395" i="13" s="1"/>
  <c r="U399" i="10"/>
  <c r="T400" i="10"/>
  <c r="U398" i="9"/>
  <c r="N398" i="10"/>
  <c r="P397" i="10"/>
  <c r="Q397" i="10" s="1"/>
  <c r="L401" i="10"/>
  <c r="O401" i="10" s="1"/>
  <c r="P398" i="9"/>
  <c r="Q398" i="9" s="1"/>
  <c r="N399" i="9"/>
  <c r="I400" i="8"/>
  <c r="L400" i="8" s="1"/>
  <c r="G401" i="8"/>
  <c r="M398" i="8"/>
  <c r="O398" i="8" s="1"/>
  <c r="K399" i="8"/>
  <c r="L400" i="9"/>
  <c r="O400" i="9" s="1"/>
  <c r="T399" i="13" l="1"/>
  <c r="U398" i="13"/>
  <c r="P396" i="13"/>
  <c r="Q396" i="13" s="1"/>
  <c r="N397" i="13"/>
  <c r="J399" i="13"/>
  <c r="L398" i="13"/>
  <c r="O398" i="13" s="1"/>
  <c r="T401" i="10"/>
  <c r="U400" i="10"/>
  <c r="U399" i="9"/>
  <c r="P398" i="10"/>
  <c r="Q398" i="10" s="1"/>
  <c r="N399" i="10"/>
  <c r="L402" i="10"/>
  <c r="O402" i="10" s="1"/>
  <c r="M399" i="8"/>
  <c r="O399" i="8" s="1"/>
  <c r="K400" i="8"/>
  <c r="L402" i="9"/>
  <c r="L401" i="9"/>
  <c r="O401" i="9" s="1"/>
  <c r="G402" i="8"/>
  <c r="I402" i="8" s="1"/>
  <c r="I401" i="8"/>
  <c r="L401" i="8" s="1"/>
  <c r="N400" i="9"/>
  <c r="P399" i="9"/>
  <c r="Q399" i="9" s="1"/>
  <c r="L399" i="13" l="1"/>
  <c r="O399" i="13" s="1"/>
  <c r="J400" i="13"/>
  <c r="P397" i="13"/>
  <c r="Q397" i="13" s="1"/>
  <c r="N398" i="13"/>
  <c r="T400" i="13"/>
  <c r="U399" i="13"/>
  <c r="T402" i="10"/>
  <c r="U402" i="10" s="1"/>
  <c r="U401" i="10"/>
  <c r="U400" i="9"/>
  <c r="N400" i="10"/>
  <c r="P399" i="10"/>
  <c r="Q399" i="10" s="1"/>
  <c r="L402" i="8"/>
  <c r="O402" i="9"/>
  <c r="M400" i="8"/>
  <c r="O400" i="8" s="1"/>
  <c r="K401" i="8"/>
  <c r="P400" i="9"/>
  <c r="Q400" i="9" s="1"/>
  <c r="N401" i="9"/>
  <c r="U400" i="13" l="1"/>
  <c r="T401" i="13"/>
  <c r="N399" i="13"/>
  <c r="P398" i="13"/>
  <c r="Q398" i="13" s="1"/>
  <c r="J401" i="13"/>
  <c r="L400" i="13"/>
  <c r="O400" i="13" s="1"/>
  <c r="U402" i="9"/>
  <c r="B51" i="7" s="1" a="1"/>
  <c r="B51" i="7" s="1"/>
  <c r="U401" i="9"/>
  <c r="P400" i="10"/>
  <c r="Q400" i="10" s="1"/>
  <c r="N401" i="10"/>
  <c r="P401" i="9"/>
  <c r="Q401" i="9" s="1"/>
  <c r="N402" i="9"/>
  <c r="P402" i="9" s="1"/>
  <c r="Q402" i="9" s="1"/>
  <c r="B50" i="7" s="1" a="1"/>
  <c r="B50" i="7" s="1"/>
  <c r="M401" i="8"/>
  <c r="O401" i="8" s="1"/>
  <c r="K402" i="8"/>
  <c r="M402" i="8" s="1"/>
  <c r="O402" i="8" s="1"/>
  <c r="B52" i="7" l="1"/>
  <c r="L401" i="13"/>
  <c r="O401" i="13" s="1"/>
  <c r="J402" i="13"/>
  <c r="L402" i="13" s="1"/>
  <c r="N400" i="13"/>
  <c r="P399" i="13"/>
  <c r="Q399" i="13" s="1"/>
  <c r="U401" i="13"/>
  <c r="T402" i="13"/>
  <c r="U402" i="13" s="1"/>
  <c r="B28" i="7" a="1"/>
  <c r="B28" i="7" s="1"/>
  <c r="B29" i="7" a="1"/>
  <c r="B29" i="7" s="1"/>
  <c r="B41" i="7" a="1"/>
  <c r="B41" i="7" s="1"/>
  <c r="P401" i="10"/>
  <c r="Q401" i="10" s="1"/>
  <c r="N402" i="10"/>
  <c r="P402" i="10" s="1"/>
  <c r="Q402" i="10" s="1"/>
  <c r="B17" i="7" a="1"/>
  <c r="B17" i="7" s="1"/>
  <c r="B60" i="7" l="1" a="1"/>
  <c r="B60" i="7" s="1"/>
  <c r="O402" i="13"/>
  <c r="N401" i="13"/>
  <c r="P400" i="13"/>
  <c r="Q400" i="13" s="1"/>
  <c r="B30" i="7"/>
  <c r="B40" i="7" a="1"/>
  <c r="B40" i="7" s="1"/>
  <c r="B42" i="7" s="1"/>
  <c r="P401" i="13" l="1"/>
  <c r="Q401" i="13" s="1"/>
  <c r="N402" i="13"/>
  <c r="P402" i="13" s="1"/>
  <c r="Q402" i="13" s="1"/>
  <c r="B59" i="7" l="1" a="1"/>
  <c r="B59" i="7" s="1"/>
  <c r="B61" i="7" s="1"/>
</calcChain>
</file>

<file path=xl/sharedStrings.xml><?xml version="1.0" encoding="utf-8"?>
<sst xmlns="http://schemas.openxmlformats.org/spreadsheetml/2006/main" count="210" uniqueCount="107">
  <si>
    <t>ID</t>
  </si>
  <si>
    <t>t</t>
  </si>
  <si>
    <t>Data</t>
  </si>
  <si>
    <t>Factor_Outlier</t>
  </si>
  <si>
    <t>Random2 [0,1]</t>
  </si>
  <si>
    <t>Offset</t>
  </si>
  <si>
    <t>Trigger_Outlier</t>
  </si>
  <si>
    <t>Random</t>
  </si>
  <si>
    <t>Factor_Random</t>
  </si>
  <si>
    <t>Outlier</t>
  </si>
  <si>
    <t>Data_Raw</t>
  </si>
  <si>
    <t>Random3 [-1,1]</t>
  </si>
  <si>
    <t>Random1 [-1,1]</t>
  </si>
  <si>
    <t>Data raw</t>
  </si>
  <si>
    <t>Data origin</t>
  </si>
  <si>
    <t>Count_Median</t>
  </si>
  <si>
    <t>Count_Average(Median)</t>
  </si>
  <si>
    <t>Count_Average</t>
  </si>
  <si>
    <t>z [m]</t>
  </si>
  <si>
    <t>vz [m/s]</t>
  </si>
  <si>
    <t>az [m/s²]</t>
  </si>
  <si>
    <t>Random [-1,1]</t>
  </si>
  <si>
    <t>Parameter</t>
  </si>
  <si>
    <t>Value</t>
  </si>
  <si>
    <t>Input_Factor</t>
  </si>
  <si>
    <t>Input_Offset</t>
  </si>
  <si>
    <t>TimeStep</t>
  </si>
  <si>
    <t>Time_Offset</t>
  </si>
  <si>
    <t>Indirect Value_filtered</t>
  </si>
  <si>
    <t>Average1_Count</t>
  </si>
  <si>
    <t>Median_Count</t>
  </si>
  <si>
    <t>Average2_Count</t>
  </si>
  <si>
    <t>Offset_Count</t>
  </si>
  <si>
    <t>Offset_Sum</t>
  </si>
  <si>
    <t>Offset_Error</t>
  </si>
  <si>
    <t>Integral_raw_Error</t>
  </si>
  <si>
    <t>Integral_filtered_Error</t>
  </si>
  <si>
    <t>Integral2_filtered</t>
  </si>
  <si>
    <t>Integral1_filtered</t>
  </si>
  <si>
    <t>Average(Median)</t>
  </si>
  <si>
    <t>Median</t>
  </si>
  <si>
    <t>Average</t>
  </si>
  <si>
    <t>Integral2_raw</t>
  </si>
  <si>
    <t>Integral1_raw</t>
  </si>
  <si>
    <t>Value_Offsetted</t>
  </si>
  <si>
    <t>Δt</t>
  </si>
  <si>
    <t>Value_raw</t>
  </si>
  <si>
    <t>Random Value</t>
  </si>
  <si>
    <t>Time</t>
  </si>
  <si>
    <t>Index</t>
  </si>
  <si>
    <t>I(az)</t>
  </si>
  <si>
    <t>D(az)</t>
  </si>
  <si>
    <t>Takeoff</t>
  </si>
  <si>
    <t>s</t>
  </si>
  <si>
    <t>Unit</t>
  </si>
  <si>
    <t>Height</t>
  </si>
  <si>
    <t>m</t>
  </si>
  <si>
    <t>Takeoff_Begin</t>
  </si>
  <si>
    <t>Takeoff_End</t>
  </si>
  <si>
    <t>Land_Begin</t>
  </si>
  <si>
    <t>Land_End</t>
  </si>
  <si>
    <t>TakeoffEnable</t>
  </si>
  <si>
    <t>HeightEnable</t>
  </si>
  <si>
    <t>Land2</t>
  </si>
  <si>
    <t>Land1</t>
  </si>
  <si>
    <t>Land1Enable</t>
  </si>
  <si>
    <t>Land2Enable</t>
  </si>
  <si>
    <t>Land_Middle</t>
  </si>
  <si>
    <t>abs(max(az))</t>
  </si>
  <si>
    <t>m/s²</t>
  </si>
  <si>
    <t>I(vz')</t>
  </si>
  <si>
    <t>D(vz')</t>
  </si>
  <si>
    <t>D-Factor</t>
  </si>
  <si>
    <t>I-Factor</t>
  </si>
  <si>
    <t>z</t>
  </si>
  <si>
    <t>z'-z</t>
  </si>
  <si>
    <t>SUM((z'-z)^2)</t>
  </si>
  <si>
    <t>m²</t>
  </si>
  <si>
    <t>Rebuild</t>
  </si>
  <si>
    <t>OutlierTrigger [0,1]</t>
  </si>
  <si>
    <t>Outlier [-1,1]</t>
  </si>
  <si>
    <t>Outlier-Factor</t>
  </si>
  <si>
    <t>Outlier-Threshold</t>
  </si>
  <si>
    <t>IMU</t>
  </si>
  <si>
    <t>Mesurement Max</t>
  </si>
  <si>
    <t>%</t>
  </si>
  <si>
    <t>Outliered</t>
  </si>
  <si>
    <t>az Rebuild</t>
  </si>
  <si>
    <t>vz' Rebuild</t>
  </si>
  <si>
    <t>z' Rebuild</t>
  </si>
  <si>
    <t>Relative-Factor</t>
  </si>
  <si>
    <t>RandomAbs [-1,1]</t>
  </si>
  <si>
    <t>RandomRel</t>
  </si>
  <si>
    <t>I(I(az))</t>
  </si>
  <si>
    <t>I(I(az))-z</t>
  </si>
  <si>
    <t>SUM((I(I(az))-z)^2)</t>
  </si>
  <si>
    <t>Achievement D</t>
  </si>
  <si>
    <t>Δ Random</t>
  </si>
  <si>
    <t>Δ Outlier</t>
  </si>
  <si>
    <t>Average_Count</t>
  </si>
  <si>
    <t>I(filter(az)</t>
  </si>
  <si>
    <t>Absolute-Factor</t>
  </si>
  <si>
    <t>Abssolute-Value</t>
  </si>
  <si>
    <t>Noise</t>
  </si>
  <si>
    <t>Noise + Outlier</t>
  </si>
  <si>
    <t>Noise+Outlier</t>
  </si>
  <si>
    <t>Offset-Value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</si>
</sst>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3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worksheet" Target="worksheets/sheet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9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7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worksheet" Target="worksheets/sheet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raw</a:t>
            </a:r>
            <a:r>
              <a:rPr lang="de-DE" baseline="0"/>
              <a:t> Data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Values'!$D$3:$D$1002</c:f>
              <c:numCache>
                <c:formatCode>General</c:formatCode>
                <c:ptCount val="1000"/>
                <c:pt idx="0">
                  <c:v>-0.33875142530893387</c:v>
                </c:pt>
                <c:pt idx="1">
                  <c:v>-0.55374209044959111</c:v>
                </c:pt>
                <c:pt idx="2">
                  <c:v>0.77768715152238022</c:v>
                </c:pt>
                <c:pt idx="3">
                  <c:v>0.97254278573143527</c:v>
                </c:pt>
                <c:pt idx="4">
                  <c:v>0.66004675897839848</c:v>
                </c:pt>
                <c:pt idx="5">
                  <c:v>0.77898185464921044</c:v>
                </c:pt>
                <c:pt idx="6">
                  <c:v>-0.95401554686313328</c:v>
                </c:pt>
                <c:pt idx="7">
                  <c:v>0.41258338663460825</c:v>
                </c:pt>
                <c:pt idx="8">
                  <c:v>0.79500112456255523</c:v>
                </c:pt>
                <c:pt idx="9">
                  <c:v>0.8636435588953626</c:v>
                </c:pt>
                <c:pt idx="10">
                  <c:v>0.85176883086675437</c:v>
                </c:pt>
                <c:pt idx="11">
                  <c:v>-0.13386230350399586</c:v>
                </c:pt>
                <c:pt idx="12">
                  <c:v>-0.69019514742343979</c:v>
                </c:pt>
                <c:pt idx="13">
                  <c:v>0.89362290515344478</c:v>
                </c:pt>
                <c:pt idx="14">
                  <c:v>0.54009595391528453</c:v>
                </c:pt>
                <c:pt idx="15">
                  <c:v>0.91466228182627418</c:v>
                </c:pt>
                <c:pt idx="16">
                  <c:v>-0.58709114132219864</c:v>
                </c:pt>
                <c:pt idx="17">
                  <c:v>0.88371112854062828</c:v>
                </c:pt>
                <c:pt idx="18">
                  <c:v>0.38992026329576079</c:v>
                </c:pt>
                <c:pt idx="19">
                  <c:v>0.67387082938506881</c:v>
                </c:pt>
                <c:pt idx="20">
                  <c:v>0.99090693864295831</c:v>
                </c:pt>
                <c:pt idx="21">
                  <c:v>-0.68351901643539481</c:v>
                </c:pt>
                <c:pt idx="22">
                  <c:v>0.34647799507001165</c:v>
                </c:pt>
                <c:pt idx="23">
                  <c:v>0.91660941208902558</c:v>
                </c:pt>
                <c:pt idx="24">
                  <c:v>0.51636279382036587</c:v>
                </c:pt>
                <c:pt idx="25">
                  <c:v>-0.53145164875082607</c:v>
                </c:pt>
                <c:pt idx="26">
                  <c:v>0.90283778754542499</c:v>
                </c:pt>
                <c:pt idx="27">
                  <c:v>-0.62460251737394024</c:v>
                </c:pt>
                <c:pt idx="28">
                  <c:v>0.65776113733388786</c:v>
                </c:pt>
                <c:pt idx="29">
                  <c:v>0.83090514705151519</c:v>
                </c:pt>
                <c:pt idx="30">
                  <c:v>0.89746550828185989</c:v>
                </c:pt>
                <c:pt idx="31">
                  <c:v>-0.16071843441806966</c:v>
                </c:pt>
                <c:pt idx="32">
                  <c:v>0.21205271197479125</c:v>
                </c:pt>
                <c:pt idx="33">
                  <c:v>0.74471395024949216</c:v>
                </c:pt>
                <c:pt idx="34">
                  <c:v>0.53882987289554873</c:v>
                </c:pt>
                <c:pt idx="35">
                  <c:v>-9.9281035018322195E-2</c:v>
                </c:pt>
                <c:pt idx="36">
                  <c:v>-0.9070882642640874</c:v>
                </c:pt>
                <c:pt idx="37">
                  <c:v>0.92881770478654069</c:v>
                </c:pt>
                <c:pt idx="38">
                  <c:v>-0.54739608515658489</c:v>
                </c:pt>
                <c:pt idx="39">
                  <c:v>-0.74376335337692745</c:v>
                </c:pt>
                <c:pt idx="40">
                  <c:v>0.61615582849756345</c:v>
                </c:pt>
                <c:pt idx="41">
                  <c:v>5.747747289445182E-2</c:v>
                </c:pt>
                <c:pt idx="42">
                  <c:v>0.6125319716113955</c:v>
                </c:pt>
                <c:pt idx="43">
                  <c:v>0.1656790032074964</c:v>
                </c:pt>
                <c:pt idx="44">
                  <c:v>-0.63068609063963077</c:v>
                </c:pt>
                <c:pt idx="45">
                  <c:v>0.93440395819099531</c:v>
                </c:pt>
                <c:pt idx="46">
                  <c:v>0.86892166661683712</c:v>
                </c:pt>
                <c:pt idx="47">
                  <c:v>-0.17291443494935788</c:v>
                </c:pt>
                <c:pt idx="48">
                  <c:v>-0.46155989686294174</c:v>
                </c:pt>
                <c:pt idx="49">
                  <c:v>-2.0244945557708727E-2</c:v>
                </c:pt>
                <c:pt idx="50">
                  <c:v>0.82918039229432883</c:v>
                </c:pt>
                <c:pt idx="51">
                  <c:v>-0.65237920096291768</c:v>
                </c:pt>
                <c:pt idx="52">
                  <c:v>-0.69269349972525807</c:v>
                </c:pt>
                <c:pt idx="53">
                  <c:v>0.33625907058086391</c:v>
                </c:pt>
                <c:pt idx="54">
                  <c:v>0.15116659501018925</c:v>
                </c:pt>
                <c:pt idx="55">
                  <c:v>-0.71592880623033417</c:v>
                </c:pt>
                <c:pt idx="56">
                  <c:v>-0.27560388206265918</c:v>
                </c:pt>
                <c:pt idx="57">
                  <c:v>-0.1404636142378799</c:v>
                </c:pt>
                <c:pt idx="58">
                  <c:v>0.45284088697895108</c:v>
                </c:pt>
                <c:pt idx="59">
                  <c:v>0.19154867898423378</c:v>
                </c:pt>
                <c:pt idx="60">
                  <c:v>0.86225336025745003</c:v>
                </c:pt>
                <c:pt idx="61">
                  <c:v>-0.7050197218368186</c:v>
                </c:pt>
                <c:pt idx="62">
                  <c:v>0.67430769709556904</c:v>
                </c:pt>
                <c:pt idx="63">
                  <c:v>0.30767633654920035</c:v>
                </c:pt>
                <c:pt idx="64">
                  <c:v>-0.32202540189469353</c:v>
                </c:pt>
                <c:pt idx="65">
                  <c:v>-0.35577685238541457</c:v>
                </c:pt>
                <c:pt idx="66">
                  <c:v>-0.23514035828841284</c:v>
                </c:pt>
                <c:pt idx="67">
                  <c:v>0.22401442869820531</c:v>
                </c:pt>
                <c:pt idx="68">
                  <c:v>0.30622039734267137</c:v>
                </c:pt>
                <c:pt idx="69">
                  <c:v>2.190120145441421E-2</c:v>
                </c:pt>
                <c:pt idx="70">
                  <c:v>-7.5252178839744666E-2</c:v>
                </c:pt>
                <c:pt idx="71">
                  <c:v>-0.34291033583918629</c:v>
                </c:pt>
                <c:pt idx="72">
                  <c:v>-0.42259084246469825</c:v>
                </c:pt>
                <c:pt idx="73">
                  <c:v>-0.69212315493924903</c:v>
                </c:pt>
                <c:pt idx="74">
                  <c:v>0.84617845232045852</c:v>
                </c:pt>
                <c:pt idx="75">
                  <c:v>-0.81393876547707866</c:v>
                </c:pt>
                <c:pt idx="76">
                  <c:v>0.63246170069338459</c:v>
                </c:pt>
                <c:pt idx="77">
                  <c:v>0.18371357961426948</c:v>
                </c:pt>
                <c:pt idx="78">
                  <c:v>0.17976039741592653</c:v>
                </c:pt>
                <c:pt idx="79">
                  <c:v>-0.6565385836510087</c:v>
                </c:pt>
                <c:pt idx="80">
                  <c:v>0.32069114879466865</c:v>
                </c:pt>
                <c:pt idx="81">
                  <c:v>-0.29795987514180733</c:v>
                </c:pt>
                <c:pt idx="82">
                  <c:v>-0.5526726557617978</c:v>
                </c:pt>
                <c:pt idx="83">
                  <c:v>0.58051510279999796</c:v>
                </c:pt>
                <c:pt idx="84">
                  <c:v>-0.26476050886736258</c:v>
                </c:pt>
                <c:pt idx="85">
                  <c:v>4.2649696181078722E-2</c:v>
                </c:pt>
                <c:pt idx="86">
                  <c:v>0.59593325543634967</c:v>
                </c:pt>
                <c:pt idx="87">
                  <c:v>0.69805486360527791</c:v>
                </c:pt>
                <c:pt idx="88">
                  <c:v>0.39228500898171403</c:v>
                </c:pt>
                <c:pt idx="89">
                  <c:v>0.45837651681629477</c:v>
                </c:pt>
                <c:pt idx="90">
                  <c:v>0.18458812546908598</c:v>
                </c:pt>
                <c:pt idx="91">
                  <c:v>0.27451930385454859</c:v>
                </c:pt>
                <c:pt idx="92">
                  <c:v>1.4223188316443647E-2</c:v>
                </c:pt>
                <c:pt idx="93">
                  <c:v>-0.50636289543824398</c:v>
                </c:pt>
                <c:pt idx="94">
                  <c:v>0.50156729185905036</c:v>
                </c:pt>
                <c:pt idx="95">
                  <c:v>0.59750370251261886</c:v>
                </c:pt>
                <c:pt idx="96">
                  <c:v>-0.43691778472694209</c:v>
                </c:pt>
                <c:pt idx="97">
                  <c:v>0.55177152015905917</c:v>
                </c:pt>
                <c:pt idx="98">
                  <c:v>-0.46666100563298718</c:v>
                </c:pt>
                <c:pt idx="99">
                  <c:v>-0.62615657521647328</c:v>
                </c:pt>
                <c:pt idx="100">
                  <c:v>0.86624689116646314</c:v>
                </c:pt>
                <c:pt idx="101">
                  <c:v>0.20784403828625231</c:v>
                </c:pt>
                <c:pt idx="102">
                  <c:v>-0.20655002485450735</c:v>
                </c:pt>
                <c:pt idx="103">
                  <c:v>-0.25693401100303892</c:v>
                </c:pt>
                <c:pt idx="104">
                  <c:v>0.78048712968865508</c:v>
                </c:pt>
                <c:pt idx="105">
                  <c:v>0.83943587652897111</c:v>
                </c:pt>
                <c:pt idx="106">
                  <c:v>0.41918099328414438</c:v>
                </c:pt>
                <c:pt idx="107">
                  <c:v>-0.12593983251215679</c:v>
                </c:pt>
                <c:pt idx="108">
                  <c:v>0.35137870572388508</c:v>
                </c:pt>
                <c:pt idx="109">
                  <c:v>-0.49581425420622915</c:v>
                </c:pt>
                <c:pt idx="110">
                  <c:v>0.87460905069949169</c:v>
                </c:pt>
                <c:pt idx="111">
                  <c:v>-0.68182798855621773</c:v>
                </c:pt>
                <c:pt idx="112">
                  <c:v>-0.86458201541458535</c:v>
                </c:pt>
                <c:pt idx="113">
                  <c:v>-0.68681862945602434</c:v>
                </c:pt>
                <c:pt idx="114">
                  <c:v>-0.6565816810720988</c:v>
                </c:pt>
                <c:pt idx="115">
                  <c:v>0.94075930603441971</c:v>
                </c:pt>
                <c:pt idx="116">
                  <c:v>-4.0422313427607603E-2</c:v>
                </c:pt>
                <c:pt idx="117">
                  <c:v>0.39512469856490373</c:v>
                </c:pt>
                <c:pt idx="118">
                  <c:v>5.435383295676588E-2</c:v>
                </c:pt>
                <c:pt idx="119">
                  <c:v>-0.36521685431411477</c:v>
                </c:pt>
                <c:pt idx="120">
                  <c:v>0.92108432902184734</c:v>
                </c:pt>
                <c:pt idx="121">
                  <c:v>0.10074635779883701</c:v>
                </c:pt>
                <c:pt idx="122">
                  <c:v>-0.79506463772170921</c:v>
                </c:pt>
                <c:pt idx="123">
                  <c:v>-0.32355242679580076</c:v>
                </c:pt>
                <c:pt idx="124">
                  <c:v>0.45831389160224734</c:v>
                </c:pt>
                <c:pt idx="125">
                  <c:v>0.44447759258242669</c:v>
                </c:pt>
                <c:pt idx="126">
                  <c:v>-0.3293376106545205</c:v>
                </c:pt>
                <c:pt idx="127">
                  <c:v>-0.49329443197425338</c:v>
                </c:pt>
                <c:pt idx="128">
                  <c:v>-0.61014030962904942</c:v>
                </c:pt>
                <c:pt idx="129">
                  <c:v>0.86984981701416708</c:v>
                </c:pt>
                <c:pt idx="130">
                  <c:v>9.159277031879709E-2</c:v>
                </c:pt>
                <c:pt idx="131">
                  <c:v>1.381379271000327E-2</c:v>
                </c:pt>
                <c:pt idx="132">
                  <c:v>0.1918539319108381</c:v>
                </c:pt>
                <c:pt idx="133">
                  <c:v>0.39775791740487221</c:v>
                </c:pt>
                <c:pt idx="134">
                  <c:v>0.87771818631933018</c:v>
                </c:pt>
                <c:pt idx="135">
                  <c:v>-0.77805384518520171</c:v>
                </c:pt>
                <c:pt idx="136">
                  <c:v>0.54089246218472775</c:v>
                </c:pt>
                <c:pt idx="137">
                  <c:v>0.62391994651392824</c:v>
                </c:pt>
                <c:pt idx="138">
                  <c:v>0.6538055064035686</c:v>
                </c:pt>
                <c:pt idx="139">
                  <c:v>0.60460490636697406</c:v>
                </c:pt>
                <c:pt idx="140">
                  <c:v>0.21818917252578696</c:v>
                </c:pt>
                <c:pt idx="141">
                  <c:v>0.68992688640108546</c:v>
                </c:pt>
                <c:pt idx="142">
                  <c:v>-0.8819714937413492</c:v>
                </c:pt>
                <c:pt idx="143">
                  <c:v>-0.24354132357203939</c:v>
                </c:pt>
                <c:pt idx="144">
                  <c:v>0.60325469161692546</c:v>
                </c:pt>
                <c:pt idx="145">
                  <c:v>0.88976063094538005</c:v>
                </c:pt>
                <c:pt idx="146">
                  <c:v>-0.12332929296738326</c:v>
                </c:pt>
                <c:pt idx="147">
                  <c:v>0.75472749567766906</c:v>
                </c:pt>
                <c:pt idx="148">
                  <c:v>-0.83469525559060687</c:v>
                </c:pt>
                <c:pt idx="149">
                  <c:v>-0.24805725730149719</c:v>
                </c:pt>
                <c:pt idx="150">
                  <c:v>-0.12488620371203529</c:v>
                </c:pt>
                <c:pt idx="151">
                  <c:v>-0.4920427046791791</c:v>
                </c:pt>
                <c:pt idx="152">
                  <c:v>0.74652313517053903</c:v>
                </c:pt>
                <c:pt idx="153">
                  <c:v>0.68726440753625662</c:v>
                </c:pt>
                <c:pt idx="154">
                  <c:v>-0.64930102630125153</c:v>
                </c:pt>
                <c:pt idx="155">
                  <c:v>-0.38315693678203222</c:v>
                </c:pt>
                <c:pt idx="156">
                  <c:v>-0.93323064515941478</c:v>
                </c:pt>
                <c:pt idx="157">
                  <c:v>0.10873867095918577</c:v>
                </c:pt>
                <c:pt idx="158">
                  <c:v>-0.15239007779698777</c:v>
                </c:pt>
                <c:pt idx="159">
                  <c:v>-0.59421882522261327</c:v>
                </c:pt>
                <c:pt idx="160">
                  <c:v>-0.21206628534884775</c:v>
                </c:pt>
                <c:pt idx="161">
                  <c:v>-9.4041199958551314E-2</c:v>
                </c:pt>
                <c:pt idx="162">
                  <c:v>0.95453994899190464</c:v>
                </c:pt>
                <c:pt idx="163">
                  <c:v>-0.53003366871075719</c:v>
                </c:pt>
                <c:pt idx="164">
                  <c:v>0.30152480169998919</c:v>
                </c:pt>
                <c:pt idx="165">
                  <c:v>0.87007409396671842</c:v>
                </c:pt>
                <c:pt idx="166">
                  <c:v>0.44260643493542728</c:v>
                </c:pt>
                <c:pt idx="167">
                  <c:v>0.76962787773524943</c:v>
                </c:pt>
                <c:pt idx="168">
                  <c:v>0.53505924935067783</c:v>
                </c:pt>
                <c:pt idx="169">
                  <c:v>-0.60898061925517788</c:v>
                </c:pt>
                <c:pt idx="170">
                  <c:v>0.30639198672339685</c:v>
                </c:pt>
                <c:pt idx="171">
                  <c:v>-0.48039052156559858</c:v>
                </c:pt>
                <c:pt idx="172">
                  <c:v>0.29208979551921188</c:v>
                </c:pt>
                <c:pt idx="173">
                  <c:v>-0.42818549629162383</c:v>
                </c:pt>
                <c:pt idx="174">
                  <c:v>0.26450257138118149</c:v>
                </c:pt>
                <c:pt idx="175">
                  <c:v>-0.89739173645523462</c:v>
                </c:pt>
                <c:pt idx="176">
                  <c:v>0.21787266383253745</c:v>
                </c:pt>
                <c:pt idx="177">
                  <c:v>0.67609820016120947</c:v>
                </c:pt>
                <c:pt idx="178">
                  <c:v>-0.28018593460037522</c:v>
                </c:pt>
                <c:pt idx="179">
                  <c:v>-3.7538216991691797E-2</c:v>
                </c:pt>
                <c:pt idx="180">
                  <c:v>-0.84015042355783498</c:v>
                </c:pt>
                <c:pt idx="181">
                  <c:v>0.2396696017637352</c:v>
                </c:pt>
                <c:pt idx="182">
                  <c:v>-2.8691827627829403E-2</c:v>
                </c:pt>
                <c:pt idx="183">
                  <c:v>-0.61094471020267349</c:v>
                </c:pt>
                <c:pt idx="184">
                  <c:v>-0.74380363764121005</c:v>
                </c:pt>
                <c:pt idx="185">
                  <c:v>0.70462826297258885</c:v>
                </c:pt>
                <c:pt idx="186">
                  <c:v>0.56164638796448663</c:v>
                </c:pt>
                <c:pt idx="187">
                  <c:v>0.86235011111955417</c:v>
                </c:pt>
                <c:pt idx="188">
                  <c:v>-0.11596479704268781</c:v>
                </c:pt>
                <c:pt idx="189">
                  <c:v>-0.56112234056681687</c:v>
                </c:pt>
                <c:pt idx="190">
                  <c:v>-0.51512348492296556</c:v>
                </c:pt>
                <c:pt idx="191">
                  <c:v>0.99688669255478146</c:v>
                </c:pt>
                <c:pt idx="192">
                  <c:v>0.7554834264097714</c:v>
                </c:pt>
                <c:pt idx="193">
                  <c:v>0.67946610052295475</c:v>
                </c:pt>
                <c:pt idx="194">
                  <c:v>-0.14442399312366261</c:v>
                </c:pt>
                <c:pt idx="195">
                  <c:v>-0.26069362825531939</c:v>
                </c:pt>
                <c:pt idx="196">
                  <c:v>0.4984857453807201</c:v>
                </c:pt>
                <c:pt idx="197">
                  <c:v>-0.2041052749017056</c:v>
                </c:pt>
                <c:pt idx="198">
                  <c:v>0.49765957859613352</c:v>
                </c:pt>
                <c:pt idx="199">
                  <c:v>-0.21228535729950782</c:v>
                </c:pt>
                <c:pt idx="200">
                  <c:v>0.25575281615103118</c:v>
                </c:pt>
                <c:pt idx="201">
                  <c:v>-0.39779211371865442</c:v>
                </c:pt>
                <c:pt idx="202">
                  <c:v>0.78582321616031603</c:v>
                </c:pt>
                <c:pt idx="203">
                  <c:v>-0.66354413051772299</c:v>
                </c:pt>
                <c:pt idx="204">
                  <c:v>9.0728978667759863E-2</c:v>
                </c:pt>
                <c:pt idx="205">
                  <c:v>0.39286605371452166</c:v>
                </c:pt>
                <c:pt idx="206">
                  <c:v>-0.40905823445817546</c:v>
                </c:pt>
                <c:pt idx="207">
                  <c:v>-0.37200494778440962</c:v>
                </c:pt>
                <c:pt idx="208">
                  <c:v>0.49235886024781661</c:v>
                </c:pt>
                <c:pt idx="209">
                  <c:v>-0.95454357420385083</c:v>
                </c:pt>
                <c:pt idx="210">
                  <c:v>0.94420335607268147</c:v>
                </c:pt>
                <c:pt idx="211">
                  <c:v>0.90701272462986937</c:v>
                </c:pt>
                <c:pt idx="212">
                  <c:v>0.6262200569925489</c:v>
                </c:pt>
                <c:pt idx="213">
                  <c:v>-0.56197722196464306</c:v>
                </c:pt>
                <c:pt idx="214">
                  <c:v>0.49505279848459849</c:v>
                </c:pt>
                <c:pt idx="215">
                  <c:v>-0.32111551227492363</c:v>
                </c:pt>
                <c:pt idx="216">
                  <c:v>-0.60032550884614588</c:v>
                </c:pt>
                <c:pt idx="217">
                  <c:v>9.5388798491732762E-2</c:v>
                </c:pt>
                <c:pt idx="218">
                  <c:v>0.80468590838759568</c:v>
                </c:pt>
                <c:pt idx="219">
                  <c:v>-0.85965540073586855</c:v>
                </c:pt>
                <c:pt idx="220">
                  <c:v>0.126588973916818</c:v>
                </c:pt>
                <c:pt idx="221">
                  <c:v>0.94859203017433091</c:v>
                </c:pt>
                <c:pt idx="222">
                  <c:v>-0.27499426562570295</c:v>
                </c:pt>
                <c:pt idx="223">
                  <c:v>0.83198421845957826</c:v>
                </c:pt>
                <c:pt idx="224">
                  <c:v>-0.95378392848491411</c:v>
                </c:pt>
                <c:pt idx="225">
                  <c:v>0.52054413281416045</c:v>
                </c:pt>
                <c:pt idx="226">
                  <c:v>-0.21150515501452616</c:v>
                </c:pt>
                <c:pt idx="227">
                  <c:v>-8.4408237266281327E-2</c:v>
                </c:pt>
                <c:pt idx="228">
                  <c:v>0.96721078229003421</c:v>
                </c:pt>
                <c:pt idx="229">
                  <c:v>-0.21672066009619617</c:v>
                </c:pt>
                <c:pt idx="230">
                  <c:v>-0.17225926229897448</c:v>
                </c:pt>
                <c:pt idx="231">
                  <c:v>-0.1925051205595476</c:v>
                </c:pt>
                <c:pt idx="232">
                  <c:v>0.7102628076275288</c:v>
                </c:pt>
                <c:pt idx="233">
                  <c:v>-9.0447214637399798E-2</c:v>
                </c:pt>
                <c:pt idx="234">
                  <c:v>0.51357434265013135</c:v>
                </c:pt>
                <c:pt idx="235">
                  <c:v>8.0923763550459382E-2</c:v>
                </c:pt>
                <c:pt idx="236">
                  <c:v>-0.17624366883159004</c:v>
                </c:pt>
                <c:pt idx="237">
                  <c:v>-0.95033806177012004</c:v>
                </c:pt>
                <c:pt idx="238">
                  <c:v>-0.8403076987624547</c:v>
                </c:pt>
                <c:pt idx="239">
                  <c:v>-0.53279522304366811</c:v>
                </c:pt>
                <c:pt idx="240">
                  <c:v>0.52961787060145205</c:v>
                </c:pt>
                <c:pt idx="241">
                  <c:v>-0.31351288751370698</c:v>
                </c:pt>
                <c:pt idx="242">
                  <c:v>-0.39878246007290929</c:v>
                </c:pt>
                <c:pt idx="243">
                  <c:v>-0.32097094556304895</c:v>
                </c:pt>
                <c:pt idx="244">
                  <c:v>-0.46314029955308889</c:v>
                </c:pt>
                <c:pt idx="245">
                  <c:v>0.20495437748659162</c:v>
                </c:pt>
                <c:pt idx="246">
                  <c:v>-0.55528578058502864</c:v>
                </c:pt>
                <c:pt idx="247">
                  <c:v>-0.56923786123359177</c:v>
                </c:pt>
                <c:pt idx="248">
                  <c:v>-0.64436483056729577</c:v>
                </c:pt>
                <c:pt idx="249">
                  <c:v>0.45549706880925411</c:v>
                </c:pt>
                <c:pt idx="250">
                  <c:v>-0.41677166569766211</c:v>
                </c:pt>
                <c:pt idx="251">
                  <c:v>-0.95072908753315755</c:v>
                </c:pt>
                <c:pt idx="252">
                  <c:v>0.4050693346000005</c:v>
                </c:pt>
                <c:pt idx="253">
                  <c:v>0.44449960356775575</c:v>
                </c:pt>
                <c:pt idx="254">
                  <c:v>0.68608273731435143</c:v>
                </c:pt>
                <c:pt idx="255">
                  <c:v>0.9657290788792563</c:v>
                </c:pt>
                <c:pt idx="256">
                  <c:v>-0.3514976428254315</c:v>
                </c:pt>
                <c:pt idx="257">
                  <c:v>-0.21389542434358377</c:v>
                </c:pt>
                <c:pt idx="258">
                  <c:v>-0.10853335354242155</c:v>
                </c:pt>
                <c:pt idx="259">
                  <c:v>-0.63892333540525348</c:v>
                </c:pt>
                <c:pt idx="260">
                  <c:v>0.58375789342842865</c:v>
                </c:pt>
                <c:pt idx="261">
                  <c:v>0.86042740299625931</c:v>
                </c:pt>
                <c:pt idx="262">
                  <c:v>-8.2746973315829253E-2</c:v>
                </c:pt>
                <c:pt idx="263">
                  <c:v>0.88988596428589872</c:v>
                </c:pt>
                <c:pt idx="264">
                  <c:v>0.85788092775124913</c:v>
                </c:pt>
                <c:pt idx="265">
                  <c:v>0.19304143694985787</c:v>
                </c:pt>
                <c:pt idx="266">
                  <c:v>-0.17253526734252622</c:v>
                </c:pt>
                <c:pt idx="267">
                  <c:v>-0.4117634818360778</c:v>
                </c:pt>
                <c:pt idx="268">
                  <c:v>-0.23229352806399439</c:v>
                </c:pt>
                <c:pt idx="269">
                  <c:v>-0.15228040287176947</c:v>
                </c:pt>
                <c:pt idx="270">
                  <c:v>-0.83633836702361375</c:v>
                </c:pt>
                <c:pt idx="271">
                  <c:v>0.74790405898657641</c:v>
                </c:pt>
                <c:pt idx="272">
                  <c:v>0.96674722667996482</c:v>
                </c:pt>
                <c:pt idx="273">
                  <c:v>0.68495836414515865</c:v>
                </c:pt>
                <c:pt idx="274">
                  <c:v>0.36561252585689119</c:v>
                </c:pt>
                <c:pt idx="275">
                  <c:v>-0.52442204548571536</c:v>
                </c:pt>
                <c:pt idx="276">
                  <c:v>-0.75859654214346572</c:v>
                </c:pt>
                <c:pt idx="277">
                  <c:v>-4.4664263793871672E-2</c:v>
                </c:pt>
                <c:pt idx="278">
                  <c:v>0.95823147135271247</c:v>
                </c:pt>
                <c:pt idx="279">
                  <c:v>-9.2753455471169532E-2</c:v>
                </c:pt>
                <c:pt idx="280">
                  <c:v>0.3974358841538399</c:v>
                </c:pt>
                <c:pt idx="281">
                  <c:v>-5.5669457204918338E-2</c:v>
                </c:pt>
                <c:pt idx="282">
                  <c:v>-0.41307035070348941</c:v>
                </c:pt>
                <c:pt idx="283">
                  <c:v>0.42544756658119987</c:v>
                </c:pt>
                <c:pt idx="284">
                  <c:v>0.21122962553404956</c:v>
                </c:pt>
                <c:pt idx="285">
                  <c:v>0.10670055957245195</c:v>
                </c:pt>
                <c:pt idx="286">
                  <c:v>-0.34886417264318514</c:v>
                </c:pt>
                <c:pt idx="287">
                  <c:v>0.81739211601275863</c:v>
                </c:pt>
                <c:pt idx="288">
                  <c:v>0.96125451386957272</c:v>
                </c:pt>
                <c:pt idx="289">
                  <c:v>0.40317114031853785</c:v>
                </c:pt>
                <c:pt idx="290">
                  <c:v>0.6139554252894579</c:v>
                </c:pt>
                <c:pt idx="291">
                  <c:v>-0.48434374302210714</c:v>
                </c:pt>
                <c:pt idx="292">
                  <c:v>-0.46479869662669304</c:v>
                </c:pt>
                <c:pt idx="293">
                  <c:v>-0.67793468065283435</c:v>
                </c:pt>
                <c:pt idx="294">
                  <c:v>0.13034653745878755</c:v>
                </c:pt>
                <c:pt idx="295">
                  <c:v>0.13889654337547275</c:v>
                </c:pt>
                <c:pt idx="296">
                  <c:v>0.57797350768458666</c:v>
                </c:pt>
                <c:pt idx="297">
                  <c:v>0.81598127830794076</c:v>
                </c:pt>
                <c:pt idx="298">
                  <c:v>-0.9214504916184445</c:v>
                </c:pt>
                <c:pt idx="299">
                  <c:v>-0.90411359015941839</c:v>
                </c:pt>
                <c:pt idx="300">
                  <c:v>-0.29773297789302089</c:v>
                </c:pt>
                <c:pt idx="301">
                  <c:v>-0.36283580778405278</c:v>
                </c:pt>
                <c:pt idx="302">
                  <c:v>-0.71681414917014918</c:v>
                </c:pt>
                <c:pt idx="303">
                  <c:v>-0.9023466372266018</c:v>
                </c:pt>
                <c:pt idx="304">
                  <c:v>-0.7439215258556644</c:v>
                </c:pt>
                <c:pt idx="305">
                  <c:v>-0.64850752290398495</c:v>
                </c:pt>
                <c:pt idx="306">
                  <c:v>0.98923763868777548</c:v>
                </c:pt>
                <c:pt idx="307">
                  <c:v>0.80149823953634569</c:v>
                </c:pt>
                <c:pt idx="308">
                  <c:v>9.368830048818122E-2</c:v>
                </c:pt>
                <c:pt idx="309">
                  <c:v>-0.40250880274728185</c:v>
                </c:pt>
                <c:pt idx="310">
                  <c:v>0.39005194002821164</c:v>
                </c:pt>
                <c:pt idx="311">
                  <c:v>-0.10548064398403589</c:v>
                </c:pt>
                <c:pt idx="312">
                  <c:v>0.28343819987199703</c:v>
                </c:pt>
                <c:pt idx="313">
                  <c:v>7.5994981720192145E-2</c:v>
                </c:pt>
                <c:pt idx="314">
                  <c:v>-0.71672057677926326</c:v>
                </c:pt>
                <c:pt idx="315">
                  <c:v>0.19090447343900774</c:v>
                </c:pt>
                <c:pt idx="316">
                  <c:v>-0.76395509172295628</c:v>
                </c:pt>
                <c:pt idx="317">
                  <c:v>-0.43059314745146615</c:v>
                </c:pt>
                <c:pt idx="318">
                  <c:v>-0.95772954103083663</c:v>
                </c:pt>
                <c:pt idx="319">
                  <c:v>0.88132928620934781</c:v>
                </c:pt>
                <c:pt idx="320">
                  <c:v>0.65649523660392806</c:v>
                </c:pt>
                <c:pt idx="321">
                  <c:v>-0.47887636130623101</c:v>
                </c:pt>
                <c:pt idx="322">
                  <c:v>0.479425350991872</c:v>
                </c:pt>
                <c:pt idx="323">
                  <c:v>-4.8966364928868078E-2</c:v>
                </c:pt>
                <c:pt idx="324">
                  <c:v>0.97270495099483312</c:v>
                </c:pt>
                <c:pt idx="325">
                  <c:v>-0.51520661427714076</c:v>
                </c:pt>
                <c:pt idx="326">
                  <c:v>0.42078817144558389</c:v>
                </c:pt>
                <c:pt idx="327">
                  <c:v>0.30763746189398633</c:v>
                </c:pt>
                <c:pt idx="328">
                  <c:v>0.80646533404987197</c:v>
                </c:pt>
                <c:pt idx="329">
                  <c:v>0.46776024911661773</c:v>
                </c:pt>
                <c:pt idx="330">
                  <c:v>0.48341345601748609</c:v>
                </c:pt>
                <c:pt idx="331">
                  <c:v>0.86346143623534766</c:v>
                </c:pt>
                <c:pt idx="332">
                  <c:v>0.14509523715318928</c:v>
                </c:pt>
                <c:pt idx="333">
                  <c:v>0.48326830671301901</c:v>
                </c:pt>
                <c:pt idx="334">
                  <c:v>-0.90181590239168763</c:v>
                </c:pt>
                <c:pt idx="335">
                  <c:v>-0.33755038430817796</c:v>
                </c:pt>
                <c:pt idx="336">
                  <c:v>0.54614162406661904</c:v>
                </c:pt>
                <c:pt idx="337">
                  <c:v>0.79301556892349701</c:v>
                </c:pt>
                <c:pt idx="338">
                  <c:v>0.51080279871688616</c:v>
                </c:pt>
                <c:pt idx="339">
                  <c:v>0.80796845990502386</c:v>
                </c:pt>
                <c:pt idx="340">
                  <c:v>0.34699579416340631</c:v>
                </c:pt>
                <c:pt idx="341">
                  <c:v>-0.75992954559449633</c:v>
                </c:pt>
                <c:pt idx="342">
                  <c:v>-3.8482724142038682E-2</c:v>
                </c:pt>
                <c:pt idx="343">
                  <c:v>0.66575636725316545</c:v>
                </c:pt>
                <c:pt idx="344">
                  <c:v>-0.71824848231006988</c:v>
                </c:pt>
                <c:pt idx="345">
                  <c:v>0.71686601212378553</c:v>
                </c:pt>
                <c:pt idx="346">
                  <c:v>0.53418971300546425</c:v>
                </c:pt>
                <c:pt idx="347">
                  <c:v>0.7440616286810362</c:v>
                </c:pt>
                <c:pt idx="348">
                  <c:v>-0.74581221093616423</c:v>
                </c:pt>
                <c:pt idx="349">
                  <c:v>-0.51487833553719176</c:v>
                </c:pt>
                <c:pt idx="350">
                  <c:v>0.82095848150067519</c:v>
                </c:pt>
                <c:pt idx="351">
                  <c:v>0.89555181533452366</c:v>
                </c:pt>
                <c:pt idx="352">
                  <c:v>-0.81870778256010279</c:v>
                </c:pt>
                <c:pt idx="353">
                  <c:v>7.9422776127889838E-2</c:v>
                </c:pt>
                <c:pt idx="354">
                  <c:v>-0.89400272164658667</c:v>
                </c:pt>
                <c:pt idx="355">
                  <c:v>0.17407273927695166</c:v>
                </c:pt>
                <c:pt idx="356">
                  <c:v>-0.22570826840045832</c:v>
                </c:pt>
                <c:pt idx="357">
                  <c:v>-0.93311337270341599</c:v>
                </c:pt>
                <c:pt idx="358">
                  <c:v>-6.1931288876895474E-2</c:v>
                </c:pt>
                <c:pt idx="359">
                  <c:v>-0.47283881383454629</c:v>
                </c:pt>
                <c:pt idx="360">
                  <c:v>0.21925937395627648</c:v>
                </c:pt>
                <c:pt idx="361">
                  <c:v>0.82928765047832487</c:v>
                </c:pt>
                <c:pt idx="362">
                  <c:v>-0.93894192912309182</c:v>
                </c:pt>
                <c:pt idx="363">
                  <c:v>0.16398351893611141</c:v>
                </c:pt>
                <c:pt idx="364">
                  <c:v>-3.238755312051711E-2</c:v>
                </c:pt>
                <c:pt idx="365">
                  <c:v>-0.98745060411718266</c:v>
                </c:pt>
                <c:pt idx="366">
                  <c:v>-0.78017625588567929</c:v>
                </c:pt>
                <c:pt idx="367">
                  <c:v>0.63597611078254013</c:v>
                </c:pt>
                <c:pt idx="368">
                  <c:v>0.63955257949112587</c:v>
                </c:pt>
                <c:pt idx="369">
                  <c:v>0.78128538446142692</c:v>
                </c:pt>
                <c:pt idx="370">
                  <c:v>0.20127938656726485</c:v>
                </c:pt>
                <c:pt idx="371">
                  <c:v>0.8680870912359524</c:v>
                </c:pt>
                <c:pt idx="372">
                  <c:v>-0.11886329618101033</c:v>
                </c:pt>
                <c:pt idx="373">
                  <c:v>0.28701830069629386</c:v>
                </c:pt>
                <c:pt idx="374">
                  <c:v>0.85912501575174649</c:v>
                </c:pt>
                <c:pt idx="375">
                  <c:v>-0.66844861076993034</c:v>
                </c:pt>
                <c:pt idx="376">
                  <c:v>-0.38513465514767464</c:v>
                </c:pt>
                <c:pt idx="377">
                  <c:v>2.5123994763924129E-2</c:v>
                </c:pt>
                <c:pt idx="378">
                  <c:v>0.28893029913694002</c:v>
                </c:pt>
                <c:pt idx="379">
                  <c:v>0.12562086684819551</c:v>
                </c:pt>
                <c:pt idx="380">
                  <c:v>0.18573435450054099</c:v>
                </c:pt>
                <c:pt idx="381">
                  <c:v>0.42939723727791379</c:v>
                </c:pt>
                <c:pt idx="382">
                  <c:v>0.35027542587899796</c:v>
                </c:pt>
                <c:pt idx="383">
                  <c:v>-0.69776939297734519</c:v>
                </c:pt>
                <c:pt idx="384">
                  <c:v>-0.94046627467065713</c:v>
                </c:pt>
                <c:pt idx="385">
                  <c:v>-0.14446329836288085</c:v>
                </c:pt>
                <c:pt idx="386">
                  <c:v>0.22956815658304031</c:v>
                </c:pt>
                <c:pt idx="387">
                  <c:v>-0.87326526945012883</c:v>
                </c:pt>
                <c:pt idx="388">
                  <c:v>0.48876610800152709</c:v>
                </c:pt>
                <c:pt idx="389">
                  <c:v>-0.32514577545108714</c:v>
                </c:pt>
                <c:pt idx="390">
                  <c:v>0.56425098121074124</c:v>
                </c:pt>
                <c:pt idx="391">
                  <c:v>-0.33945767211950617</c:v>
                </c:pt>
                <c:pt idx="392">
                  <c:v>-0.94408017670825384</c:v>
                </c:pt>
                <c:pt idx="393">
                  <c:v>0.60297096398881278</c:v>
                </c:pt>
                <c:pt idx="394">
                  <c:v>-0.94921899574351465</c:v>
                </c:pt>
                <c:pt idx="395">
                  <c:v>0.58304589864380341</c:v>
                </c:pt>
                <c:pt idx="396">
                  <c:v>0.52862450513252512</c:v>
                </c:pt>
                <c:pt idx="397">
                  <c:v>0.27978649643524522</c:v>
                </c:pt>
                <c:pt idx="398">
                  <c:v>0.10424280801227148</c:v>
                </c:pt>
                <c:pt idx="399">
                  <c:v>3.7042315318729813E-2</c:v>
                </c:pt>
                <c:pt idx="400">
                  <c:v>0.11898002897241722</c:v>
                </c:pt>
                <c:pt idx="401">
                  <c:v>-0.82332125009522361</c:v>
                </c:pt>
                <c:pt idx="402">
                  <c:v>-1.2891945860766141E-2</c:v>
                </c:pt>
                <c:pt idx="403">
                  <c:v>-0.85619737155950726</c:v>
                </c:pt>
                <c:pt idx="404">
                  <c:v>0.11910893681432499</c:v>
                </c:pt>
                <c:pt idx="405">
                  <c:v>0.8428881613123862</c:v>
                </c:pt>
                <c:pt idx="406">
                  <c:v>-0.84323791535839421</c:v>
                </c:pt>
                <c:pt idx="407">
                  <c:v>-0.56088015194909158</c:v>
                </c:pt>
                <c:pt idx="408">
                  <c:v>0.21158160564381756</c:v>
                </c:pt>
                <c:pt idx="409">
                  <c:v>-0.90473622893324412</c:v>
                </c:pt>
                <c:pt idx="410">
                  <c:v>-0.57326594210959003</c:v>
                </c:pt>
                <c:pt idx="411">
                  <c:v>0.17317579259072935</c:v>
                </c:pt>
                <c:pt idx="412">
                  <c:v>0.9612258847188575</c:v>
                </c:pt>
                <c:pt idx="413">
                  <c:v>-0.91569862646709987</c:v>
                </c:pt>
                <c:pt idx="414">
                  <c:v>0.50613534064604071</c:v>
                </c:pt>
                <c:pt idx="415">
                  <c:v>-0.80804115210220528</c:v>
                </c:pt>
                <c:pt idx="416">
                  <c:v>-0.23516315150558698</c:v>
                </c:pt>
                <c:pt idx="417">
                  <c:v>-0.28984617766671095</c:v>
                </c:pt>
                <c:pt idx="418">
                  <c:v>-0.71757158370997987</c:v>
                </c:pt>
                <c:pt idx="419">
                  <c:v>-0.31086320208229079</c:v>
                </c:pt>
                <c:pt idx="420">
                  <c:v>-0.18791411884333487</c:v>
                </c:pt>
                <c:pt idx="421">
                  <c:v>0.7082348220214103</c:v>
                </c:pt>
                <c:pt idx="422">
                  <c:v>0.21322900095944552</c:v>
                </c:pt>
                <c:pt idx="423">
                  <c:v>0.36541318810671108</c:v>
                </c:pt>
                <c:pt idx="424">
                  <c:v>0.97361324746711619</c:v>
                </c:pt>
                <c:pt idx="425">
                  <c:v>0.56251463219341358</c:v>
                </c:pt>
                <c:pt idx="426">
                  <c:v>0.75782801973832536</c:v>
                </c:pt>
                <c:pt idx="427">
                  <c:v>-0.64754963237834073</c:v>
                </c:pt>
                <c:pt idx="428">
                  <c:v>-0.50656125356156956</c:v>
                </c:pt>
                <c:pt idx="429">
                  <c:v>-8.9790848729781381E-2</c:v>
                </c:pt>
                <c:pt idx="430">
                  <c:v>7.1732042311711375E-2</c:v>
                </c:pt>
                <c:pt idx="431">
                  <c:v>0.79668024363552825</c:v>
                </c:pt>
                <c:pt idx="432">
                  <c:v>-0.31938368069511958</c:v>
                </c:pt>
                <c:pt idx="433">
                  <c:v>0.23602802268991874</c:v>
                </c:pt>
                <c:pt idx="434">
                  <c:v>0.3508607414724334</c:v>
                </c:pt>
                <c:pt idx="435">
                  <c:v>-6.3654883889330049E-2</c:v>
                </c:pt>
                <c:pt idx="436">
                  <c:v>-0.52083834046269373</c:v>
                </c:pt>
                <c:pt idx="437">
                  <c:v>0.9053087456704465</c:v>
                </c:pt>
                <c:pt idx="438">
                  <c:v>-0.36317234577995983</c:v>
                </c:pt>
                <c:pt idx="439">
                  <c:v>0.12408418901436868</c:v>
                </c:pt>
                <c:pt idx="440">
                  <c:v>-0.10133854199014514</c:v>
                </c:pt>
                <c:pt idx="441">
                  <c:v>-0.74448784025145875</c:v>
                </c:pt>
                <c:pt idx="442">
                  <c:v>-0.4030730243171865</c:v>
                </c:pt>
                <c:pt idx="443">
                  <c:v>0.53898301672012372</c:v>
                </c:pt>
                <c:pt idx="444">
                  <c:v>-0.41116715273422222</c:v>
                </c:pt>
                <c:pt idx="445">
                  <c:v>-0.35163652440456161</c:v>
                </c:pt>
                <c:pt idx="446">
                  <c:v>0.86779791080260638</c:v>
                </c:pt>
                <c:pt idx="447">
                  <c:v>0.12198085245040602</c:v>
                </c:pt>
                <c:pt idx="448">
                  <c:v>-0.51034246136155859</c:v>
                </c:pt>
                <c:pt idx="449">
                  <c:v>0.19899918497269109</c:v>
                </c:pt>
                <c:pt idx="450">
                  <c:v>0.89194192499597214</c:v>
                </c:pt>
                <c:pt idx="451">
                  <c:v>-0.54863272344305103</c:v>
                </c:pt>
                <c:pt idx="452">
                  <c:v>0.63705132273266907</c:v>
                </c:pt>
                <c:pt idx="453">
                  <c:v>-0.56452915049583297</c:v>
                </c:pt>
                <c:pt idx="454">
                  <c:v>-0.2998934959620585</c:v>
                </c:pt>
                <c:pt idx="455">
                  <c:v>-0.99991006059550513</c:v>
                </c:pt>
                <c:pt idx="456">
                  <c:v>-0.1657809418302465</c:v>
                </c:pt>
                <c:pt idx="457">
                  <c:v>-0.73839205747049519</c:v>
                </c:pt>
                <c:pt idx="458">
                  <c:v>0.19125403007406461</c:v>
                </c:pt>
                <c:pt idx="459">
                  <c:v>0.89096410697924977</c:v>
                </c:pt>
                <c:pt idx="460">
                  <c:v>0.58951984788653289</c:v>
                </c:pt>
                <c:pt idx="461">
                  <c:v>-0.24553492559908929</c:v>
                </c:pt>
                <c:pt idx="462">
                  <c:v>-0.69674600234935036</c:v>
                </c:pt>
                <c:pt idx="463">
                  <c:v>0.21770258100843409</c:v>
                </c:pt>
                <c:pt idx="464">
                  <c:v>0.47928590521702197</c:v>
                </c:pt>
                <c:pt idx="465">
                  <c:v>0.39938851056181801</c:v>
                </c:pt>
                <c:pt idx="466">
                  <c:v>0.97705151824732561</c:v>
                </c:pt>
                <c:pt idx="467">
                  <c:v>0.160770300710944</c:v>
                </c:pt>
                <c:pt idx="468">
                  <c:v>0.70399709220189366</c:v>
                </c:pt>
                <c:pt idx="469">
                  <c:v>0.11430169393040002</c:v>
                </c:pt>
                <c:pt idx="470">
                  <c:v>0.8398991767473214</c:v>
                </c:pt>
                <c:pt idx="471">
                  <c:v>0.34991289977239171</c:v>
                </c:pt>
                <c:pt idx="472">
                  <c:v>0.48707557250389222</c:v>
                </c:pt>
                <c:pt idx="473">
                  <c:v>0.69122614322057907</c:v>
                </c:pt>
                <c:pt idx="474">
                  <c:v>-0.60805558914003077</c:v>
                </c:pt>
                <c:pt idx="475">
                  <c:v>-0.59236633694189211</c:v>
                </c:pt>
                <c:pt idx="476">
                  <c:v>0.17390796450908552</c:v>
                </c:pt>
                <c:pt idx="477">
                  <c:v>0.59023744984985327</c:v>
                </c:pt>
                <c:pt idx="478">
                  <c:v>-0.10105916112304314</c:v>
                </c:pt>
                <c:pt idx="479">
                  <c:v>-0.69078757718860073</c:v>
                </c:pt>
                <c:pt idx="480">
                  <c:v>-0.65001677994914431</c:v>
                </c:pt>
                <c:pt idx="481">
                  <c:v>0.84254833475897328</c:v>
                </c:pt>
                <c:pt idx="482">
                  <c:v>9.7659672891666771E-2</c:v>
                </c:pt>
                <c:pt idx="483">
                  <c:v>0.44353475533265385</c:v>
                </c:pt>
                <c:pt idx="484">
                  <c:v>0.39120861476936297</c:v>
                </c:pt>
                <c:pt idx="485">
                  <c:v>0.42617410260387589</c:v>
                </c:pt>
                <c:pt idx="486">
                  <c:v>0.83289764002137079</c:v>
                </c:pt>
                <c:pt idx="487">
                  <c:v>0.72907729877412941</c:v>
                </c:pt>
                <c:pt idx="488">
                  <c:v>-0.2307741896217097</c:v>
                </c:pt>
                <c:pt idx="489">
                  <c:v>0.49806750870285832</c:v>
                </c:pt>
                <c:pt idx="490">
                  <c:v>-0.20374482798648552</c:v>
                </c:pt>
                <c:pt idx="491">
                  <c:v>-0.33245660280001199</c:v>
                </c:pt>
                <c:pt idx="492">
                  <c:v>-0.30710331200391239</c:v>
                </c:pt>
                <c:pt idx="493">
                  <c:v>-0.74259015247901727</c:v>
                </c:pt>
                <c:pt idx="494">
                  <c:v>0.21780449554603298</c:v>
                </c:pt>
                <c:pt idx="495">
                  <c:v>0.82073806382864611</c:v>
                </c:pt>
                <c:pt idx="496">
                  <c:v>0.30296976163702838</c:v>
                </c:pt>
                <c:pt idx="497">
                  <c:v>0.99858487412832031</c:v>
                </c:pt>
                <c:pt idx="498">
                  <c:v>0.1887995730978671</c:v>
                </c:pt>
                <c:pt idx="499">
                  <c:v>-0.58534770475447417</c:v>
                </c:pt>
                <c:pt idx="500">
                  <c:v>0.73990705485472663</c:v>
                </c:pt>
                <c:pt idx="501">
                  <c:v>-0.5916651056491351</c:v>
                </c:pt>
                <c:pt idx="502">
                  <c:v>0.2810012254156482</c:v>
                </c:pt>
                <c:pt idx="503">
                  <c:v>-0.706066492689162</c:v>
                </c:pt>
                <c:pt idx="504">
                  <c:v>6.276271650224996E-2</c:v>
                </c:pt>
                <c:pt idx="505">
                  <c:v>0.44402823660599933</c:v>
                </c:pt>
                <c:pt idx="506">
                  <c:v>1.1794096041533697E-2</c:v>
                </c:pt>
                <c:pt idx="507">
                  <c:v>-0.45796158108106022</c:v>
                </c:pt>
                <c:pt idx="508">
                  <c:v>-0.42501386262524865</c:v>
                </c:pt>
                <c:pt idx="509">
                  <c:v>-9.5881538012796863E-2</c:v>
                </c:pt>
                <c:pt idx="510">
                  <c:v>0.29722104112209036</c:v>
                </c:pt>
                <c:pt idx="511">
                  <c:v>-0.29521450422500584</c:v>
                </c:pt>
                <c:pt idx="512">
                  <c:v>-0.92977868422747223</c:v>
                </c:pt>
                <c:pt idx="513">
                  <c:v>0.88350314903615956</c:v>
                </c:pt>
                <c:pt idx="514">
                  <c:v>0.3972423785796142</c:v>
                </c:pt>
                <c:pt idx="515">
                  <c:v>-2.8149620058988134E-3</c:v>
                </c:pt>
                <c:pt idx="516">
                  <c:v>0.36551303079545949</c:v>
                </c:pt>
                <c:pt idx="517">
                  <c:v>-0.92490817498264133</c:v>
                </c:pt>
                <c:pt idx="518">
                  <c:v>0.40187028286587512</c:v>
                </c:pt>
                <c:pt idx="519">
                  <c:v>0.98422801073048327</c:v>
                </c:pt>
                <c:pt idx="520">
                  <c:v>0.20016649328095992</c:v>
                </c:pt>
                <c:pt idx="521">
                  <c:v>0.67406511670442826</c:v>
                </c:pt>
                <c:pt idx="522">
                  <c:v>-0.11458490062456717</c:v>
                </c:pt>
                <c:pt idx="523">
                  <c:v>-0.63162319867875216</c:v>
                </c:pt>
                <c:pt idx="524">
                  <c:v>7.8445131778160926E-2</c:v>
                </c:pt>
                <c:pt idx="525">
                  <c:v>0.35463388022393261</c:v>
                </c:pt>
                <c:pt idx="526">
                  <c:v>-0.2294485850861534</c:v>
                </c:pt>
                <c:pt idx="527">
                  <c:v>0.98169028330878683</c:v>
                </c:pt>
                <c:pt idx="528">
                  <c:v>0.31431994658690798</c:v>
                </c:pt>
                <c:pt idx="529">
                  <c:v>-0.66652936248426875</c:v>
                </c:pt>
                <c:pt idx="530">
                  <c:v>-0.66899524319283832</c:v>
                </c:pt>
                <c:pt idx="531">
                  <c:v>0.96890791223857242</c:v>
                </c:pt>
                <c:pt idx="532">
                  <c:v>0.32450527179389743</c:v>
                </c:pt>
                <c:pt idx="533">
                  <c:v>-0.79735806605547355</c:v>
                </c:pt>
                <c:pt idx="534">
                  <c:v>0.59504775220211026</c:v>
                </c:pt>
                <c:pt idx="535">
                  <c:v>-0.56698362261923063</c:v>
                </c:pt>
                <c:pt idx="536">
                  <c:v>-0.14863437094857135</c:v>
                </c:pt>
                <c:pt idx="537">
                  <c:v>-0.29727660028905811</c:v>
                </c:pt>
                <c:pt idx="538">
                  <c:v>-0.815223311625624</c:v>
                </c:pt>
                <c:pt idx="539">
                  <c:v>-0.31886391510281364</c:v>
                </c:pt>
                <c:pt idx="540">
                  <c:v>0.83004645625299811</c:v>
                </c:pt>
                <c:pt idx="541">
                  <c:v>-0.8431918299267489</c:v>
                </c:pt>
                <c:pt idx="542">
                  <c:v>0.65310856064464429</c:v>
                </c:pt>
                <c:pt idx="543">
                  <c:v>-0.46958322292215415</c:v>
                </c:pt>
                <c:pt idx="544">
                  <c:v>0.8740523753476046</c:v>
                </c:pt>
                <c:pt idx="545">
                  <c:v>0.75667511294898038</c:v>
                </c:pt>
                <c:pt idx="546">
                  <c:v>0.22166227390589022</c:v>
                </c:pt>
                <c:pt idx="547">
                  <c:v>0.69926722074932335</c:v>
                </c:pt>
                <c:pt idx="548">
                  <c:v>-0.58924643325226422</c:v>
                </c:pt>
                <c:pt idx="549">
                  <c:v>-0.60404045079096336</c:v>
                </c:pt>
                <c:pt idx="550">
                  <c:v>-0.63835625908131322</c:v>
                </c:pt>
                <c:pt idx="551">
                  <c:v>0.13545998553838601</c:v>
                </c:pt>
                <c:pt idx="552">
                  <c:v>0.87012192751093931</c:v>
                </c:pt>
                <c:pt idx="553">
                  <c:v>0.1113292770317944</c:v>
                </c:pt>
                <c:pt idx="554">
                  <c:v>-0.37288553904870958</c:v>
                </c:pt>
                <c:pt idx="555">
                  <c:v>0.38872785040208391</c:v>
                </c:pt>
                <c:pt idx="556">
                  <c:v>0.95241370399214453</c:v>
                </c:pt>
                <c:pt idx="557">
                  <c:v>-0.62508910383862415</c:v>
                </c:pt>
                <c:pt idx="558">
                  <c:v>-0.29168092278050972</c:v>
                </c:pt>
                <c:pt idx="559">
                  <c:v>0.25319168404043779</c:v>
                </c:pt>
                <c:pt idx="560">
                  <c:v>0.37478655436743691</c:v>
                </c:pt>
                <c:pt idx="561">
                  <c:v>4.7808630701236421E-2</c:v>
                </c:pt>
                <c:pt idx="562">
                  <c:v>-0.7785718306262186</c:v>
                </c:pt>
                <c:pt idx="563">
                  <c:v>0.34159528489269042</c:v>
                </c:pt>
                <c:pt idx="564">
                  <c:v>-0.42946328360330899</c:v>
                </c:pt>
                <c:pt idx="565">
                  <c:v>-0.61145285045632902</c:v>
                </c:pt>
                <c:pt idx="566">
                  <c:v>6.8236906667966224E-2</c:v>
                </c:pt>
                <c:pt idx="567">
                  <c:v>0.12976582951490268</c:v>
                </c:pt>
                <c:pt idx="568">
                  <c:v>0.73848923141153455</c:v>
                </c:pt>
                <c:pt idx="569">
                  <c:v>-0.88051429755486166</c:v>
                </c:pt>
                <c:pt idx="570">
                  <c:v>0.2336533757250181</c:v>
                </c:pt>
                <c:pt idx="571">
                  <c:v>-0.70768558578632335</c:v>
                </c:pt>
                <c:pt idx="572">
                  <c:v>-0.89980435722525187</c:v>
                </c:pt>
                <c:pt idx="573">
                  <c:v>-0.17112605395364722</c:v>
                </c:pt>
                <c:pt idx="574">
                  <c:v>0.43123633854225729</c:v>
                </c:pt>
                <c:pt idx="575">
                  <c:v>-0.67742153486093115</c:v>
                </c:pt>
                <c:pt idx="576">
                  <c:v>-0.72915193012143042</c:v>
                </c:pt>
                <c:pt idx="577">
                  <c:v>9.0904634814463536E-2</c:v>
                </c:pt>
                <c:pt idx="578">
                  <c:v>0.55556194207285303</c:v>
                </c:pt>
                <c:pt idx="579">
                  <c:v>-0.29668937129341733</c:v>
                </c:pt>
                <c:pt idx="580">
                  <c:v>-0.89599203357812507</c:v>
                </c:pt>
                <c:pt idx="581">
                  <c:v>0.81825115648951385</c:v>
                </c:pt>
                <c:pt idx="582">
                  <c:v>0.29817047372957406</c:v>
                </c:pt>
                <c:pt idx="583">
                  <c:v>0.93349367004048411</c:v>
                </c:pt>
                <c:pt idx="584">
                  <c:v>0.53096196089811798</c:v>
                </c:pt>
                <c:pt idx="585">
                  <c:v>0.77464400158434032</c:v>
                </c:pt>
                <c:pt idx="586">
                  <c:v>0.50871624588719744</c:v>
                </c:pt>
                <c:pt idx="587">
                  <c:v>-0.77214686069729965</c:v>
                </c:pt>
                <c:pt idx="588">
                  <c:v>0.14422951774150494</c:v>
                </c:pt>
                <c:pt idx="589">
                  <c:v>0.28788252568630801</c:v>
                </c:pt>
                <c:pt idx="590">
                  <c:v>-0.51747997670302515</c:v>
                </c:pt>
                <c:pt idx="591">
                  <c:v>0.82065923665437324</c:v>
                </c:pt>
                <c:pt idx="592">
                  <c:v>2.146794122957596E-3</c:v>
                </c:pt>
                <c:pt idx="593">
                  <c:v>-0.87312872183541002</c:v>
                </c:pt>
                <c:pt idx="594">
                  <c:v>-0.42944619642261639</c:v>
                </c:pt>
                <c:pt idx="595">
                  <c:v>0.26322506263189172</c:v>
                </c:pt>
                <c:pt idx="596">
                  <c:v>0.77125676001515164</c:v>
                </c:pt>
                <c:pt idx="597">
                  <c:v>-0.9104258004245509</c:v>
                </c:pt>
                <c:pt idx="598">
                  <c:v>0.9299210205946038</c:v>
                </c:pt>
                <c:pt idx="599">
                  <c:v>-0.45390890802429062</c:v>
                </c:pt>
                <c:pt idx="600">
                  <c:v>-1.8903072948786459E-2</c:v>
                </c:pt>
                <c:pt idx="601">
                  <c:v>0.20923910910745169</c:v>
                </c:pt>
                <c:pt idx="602">
                  <c:v>-0.84462007366544167</c:v>
                </c:pt>
                <c:pt idx="603">
                  <c:v>-0.3591567767682311</c:v>
                </c:pt>
                <c:pt idx="604">
                  <c:v>-0.58458578241990011</c:v>
                </c:pt>
                <c:pt idx="605">
                  <c:v>-0.30660358438942503</c:v>
                </c:pt>
                <c:pt idx="606">
                  <c:v>0.55367576903835247</c:v>
                </c:pt>
                <c:pt idx="607">
                  <c:v>-0.21831932098657125</c:v>
                </c:pt>
                <c:pt idx="608">
                  <c:v>0.93134697383358378</c:v>
                </c:pt>
                <c:pt idx="609">
                  <c:v>0.65695931678316466</c:v>
                </c:pt>
                <c:pt idx="610">
                  <c:v>0.69329640198312403</c:v>
                </c:pt>
                <c:pt idx="611">
                  <c:v>-0.80156208959155606</c:v>
                </c:pt>
                <c:pt idx="612">
                  <c:v>0.94833167883664449</c:v>
                </c:pt>
                <c:pt idx="613">
                  <c:v>-0.77412492764753349</c:v>
                </c:pt>
                <c:pt idx="614">
                  <c:v>-0.6876650677707552</c:v>
                </c:pt>
                <c:pt idx="615">
                  <c:v>-0.27419459958242243</c:v>
                </c:pt>
                <c:pt idx="616">
                  <c:v>6.7593035162920145E-2</c:v>
                </c:pt>
                <c:pt idx="617">
                  <c:v>0.66766403662941021</c:v>
                </c:pt>
                <c:pt idx="618">
                  <c:v>0.51028057522718728</c:v>
                </c:pt>
                <c:pt idx="619">
                  <c:v>-0.92652946775384959</c:v>
                </c:pt>
                <c:pt idx="620">
                  <c:v>0.59058628957122594</c:v>
                </c:pt>
                <c:pt idx="621">
                  <c:v>-0.8606079315679469</c:v>
                </c:pt>
                <c:pt idx="622">
                  <c:v>0.94378709742410449</c:v>
                </c:pt>
                <c:pt idx="623">
                  <c:v>0.50233903921266054</c:v>
                </c:pt>
                <c:pt idx="624">
                  <c:v>-0.82947252092448953</c:v>
                </c:pt>
                <c:pt idx="625">
                  <c:v>0.52809114160409587</c:v>
                </c:pt>
                <c:pt idx="626">
                  <c:v>-6.1198142238694242E-2</c:v>
                </c:pt>
                <c:pt idx="627">
                  <c:v>-0.60060350530195983</c:v>
                </c:pt>
                <c:pt idx="628">
                  <c:v>5.4900147223384321E-2</c:v>
                </c:pt>
                <c:pt idx="629">
                  <c:v>-0.63119166054628439</c:v>
                </c:pt>
                <c:pt idx="630">
                  <c:v>0.69971561785833636</c:v>
                </c:pt>
                <c:pt idx="631">
                  <c:v>0.59351881269406426</c:v>
                </c:pt>
                <c:pt idx="632">
                  <c:v>-0.57178769641929406</c:v>
                </c:pt>
                <c:pt idx="633">
                  <c:v>-0.60955213298142619</c:v>
                </c:pt>
                <c:pt idx="634">
                  <c:v>-0.41462912273524055</c:v>
                </c:pt>
                <c:pt idx="635">
                  <c:v>0.69421243638503549</c:v>
                </c:pt>
                <c:pt idx="636">
                  <c:v>-0.59184650497556013</c:v>
                </c:pt>
                <c:pt idx="637">
                  <c:v>-0.22290371283417265</c:v>
                </c:pt>
                <c:pt idx="638">
                  <c:v>-0.56380986573634728</c:v>
                </c:pt>
                <c:pt idx="639">
                  <c:v>0.33204424994873016</c:v>
                </c:pt>
                <c:pt idx="640">
                  <c:v>-0.39473050624108619</c:v>
                </c:pt>
                <c:pt idx="641">
                  <c:v>-0.87326512796934042</c:v>
                </c:pt>
                <c:pt idx="642">
                  <c:v>-0.86141124487223264</c:v>
                </c:pt>
                <c:pt idx="643">
                  <c:v>0.7442165733822772</c:v>
                </c:pt>
                <c:pt idx="644">
                  <c:v>0.92591316308661931</c:v>
                </c:pt>
                <c:pt idx="645">
                  <c:v>0.28101986241199328</c:v>
                </c:pt>
                <c:pt idx="646">
                  <c:v>-0.88546877894321629</c:v>
                </c:pt>
                <c:pt idx="647">
                  <c:v>-0.43949876937160615</c:v>
                </c:pt>
                <c:pt idx="648">
                  <c:v>-6.0396105195520855E-2</c:v>
                </c:pt>
                <c:pt idx="649">
                  <c:v>-0.83355768276344344</c:v>
                </c:pt>
                <c:pt idx="650">
                  <c:v>-5.9841969399988759E-2</c:v>
                </c:pt>
                <c:pt idx="651">
                  <c:v>-0.20327071435166033</c:v>
                </c:pt>
                <c:pt idx="652">
                  <c:v>-0.98755362930290347</c:v>
                </c:pt>
                <c:pt idx="653">
                  <c:v>-0.7124394979298827</c:v>
                </c:pt>
                <c:pt idx="654">
                  <c:v>0.90537645936722466</c:v>
                </c:pt>
                <c:pt idx="655">
                  <c:v>-9.086751435593432E-2</c:v>
                </c:pt>
                <c:pt idx="656">
                  <c:v>-0.59516582660049089</c:v>
                </c:pt>
                <c:pt idx="657">
                  <c:v>-0.31500198656858402</c:v>
                </c:pt>
                <c:pt idx="658">
                  <c:v>0.35528942440447486</c:v>
                </c:pt>
                <c:pt idx="659">
                  <c:v>-0.64888413571366144</c:v>
                </c:pt>
                <c:pt idx="660">
                  <c:v>-0.23251886313926162</c:v>
                </c:pt>
                <c:pt idx="661">
                  <c:v>4.0071636748264972E-2</c:v>
                </c:pt>
                <c:pt idx="662">
                  <c:v>0.12682158634994201</c:v>
                </c:pt>
                <c:pt idx="663">
                  <c:v>0.63321463232695629</c:v>
                </c:pt>
                <c:pt idx="664">
                  <c:v>-0.37610041440334041</c:v>
                </c:pt>
                <c:pt idx="665">
                  <c:v>0.30125209593570434</c:v>
                </c:pt>
                <c:pt idx="666">
                  <c:v>-0.7041145310510124</c:v>
                </c:pt>
                <c:pt idx="667">
                  <c:v>0.10944795524366246</c:v>
                </c:pt>
                <c:pt idx="668">
                  <c:v>0.22986003461380133</c:v>
                </c:pt>
                <c:pt idx="669">
                  <c:v>0.64173954262607102</c:v>
                </c:pt>
                <c:pt idx="670">
                  <c:v>0.87633750104145181</c:v>
                </c:pt>
                <c:pt idx="671">
                  <c:v>-0.18488063570906643</c:v>
                </c:pt>
                <c:pt idx="672">
                  <c:v>-0.61718154297090977</c:v>
                </c:pt>
                <c:pt idx="673">
                  <c:v>-0.6935983803625474</c:v>
                </c:pt>
                <c:pt idx="674">
                  <c:v>-0.19908956420464552</c:v>
                </c:pt>
                <c:pt idx="675">
                  <c:v>0.44902461619955591</c:v>
                </c:pt>
                <c:pt idx="676">
                  <c:v>-0.71282005511378599</c:v>
                </c:pt>
                <c:pt idx="677">
                  <c:v>0.51119856769831795</c:v>
                </c:pt>
                <c:pt idx="678">
                  <c:v>-0.71937419130637204</c:v>
                </c:pt>
                <c:pt idx="679">
                  <c:v>0.37188963863747238</c:v>
                </c:pt>
                <c:pt idx="680">
                  <c:v>0.95819647133860664</c:v>
                </c:pt>
                <c:pt idx="681">
                  <c:v>0.25402472676157895</c:v>
                </c:pt>
                <c:pt idx="682">
                  <c:v>-4.6716591867766777E-2</c:v>
                </c:pt>
                <c:pt idx="683">
                  <c:v>0.78708797629288174</c:v>
                </c:pt>
                <c:pt idx="684">
                  <c:v>-0.97866303314528658</c:v>
                </c:pt>
                <c:pt idx="685">
                  <c:v>0.17969233013922237</c:v>
                </c:pt>
                <c:pt idx="686">
                  <c:v>0.69931434070435028</c:v>
                </c:pt>
                <c:pt idx="687">
                  <c:v>-0.8985735805988766</c:v>
                </c:pt>
                <c:pt idx="688">
                  <c:v>0.22260615857144916</c:v>
                </c:pt>
                <c:pt idx="689">
                  <c:v>0.88177505179344062</c:v>
                </c:pt>
                <c:pt idx="690">
                  <c:v>0.88413913918769826</c:v>
                </c:pt>
                <c:pt idx="691">
                  <c:v>0.61578846003871957</c:v>
                </c:pt>
                <c:pt idx="692">
                  <c:v>-3.1613092450584634E-2</c:v>
                </c:pt>
                <c:pt idx="693">
                  <c:v>-0.10607133279812642</c:v>
                </c:pt>
                <c:pt idx="694">
                  <c:v>-0.99634477377278619</c:v>
                </c:pt>
                <c:pt idx="695">
                  <c:v>0.91062387871269146</c:v>
                </c:pt>
                <c:pt idx="696">
                  <c:v>3.8411005062374048E-2</c:v>
                </c:pt>
                <c:pt idx="697">
                  <c:v>0.29354983009162172</c:v>
                </c:pt>
                <c:pt idx="698">
                  <c:v>-0.74962682036619377</c:v>
                </c:pt>
                <c:pt idx="699">
                  <c:v>0.46181185315465667</c:v>
                </c:pt>
                <c:pt idx="700">
                  <c:v>-1.5836504330281276E-2</c:v>
                </c:pt>
                <c:pt idx="701">
                  <c:v>0.34179172619463571</c:v>
                </c:pt>
                <c:pt idx="702">
                  <c:v>-0.58250871584926367</c:v>
                </c:pt>
                <c:pt idx="703">
                  <c:v>-0.60848962658193262</c:v>
                </c:pt>
                <c:pt idx="704">
                  <c:v>0.99603908797844087</c:v>
                </c:pt>
                <c:pt idx="705">
                  <c:v>-0.1037714339093827</c:v>
                </c:pt>
                <c:pt idx="706">
                  <c:v>-0.56373077156002993</c:v>
                </c:pt>
                <c:pt idx="707">
                  <c:v>0.6630058502437377</c:v>
                </c:pt>
                <c:pt idx="708">
                  <c:v>-6.0106205152412828E-2</c:v>
                </c:pt>
                <c:pt idx="709">
                  <c:v>0.9394501978305847</c:v>
                </c:pt>
                <c:pt idx="710">
                  <c:v>0.67526654459365476</c:v>
                </c:pt>
                <c:pt idx="711">
                  <c:v>0.72610427150513068</c:v>
                </c:pt>
                <c:pt idx="712">
                  <c:v>0.54594517209179538</c:v>
                </c:pt>
                <c:pt idx="713">
                  <c:v>-0.10291711139797322</c:v>
                </c:pt>
                <c:pt idx="714">
                  <c:v>0.27322299340091538</c:v>
                </c:pt>
                <c:pt idx="715">
                  <c:v>-0.33598298498380297</c:v>
                </c:pt>
                <c:pt idx="716">
                  <c:v>-0.51214491400753315</c:v>
                </c:pt>
                <c:pt idx="717">
                  <c:v>0.45975767668381495</c:v>
                </c:pt>
                <c:pt idx="718">
                  <c:v>0.49195640555767439</c:v>
                </c:pt>
                <c:pt idx="719">
                  <c:v>0.67103124606366249</c:v>
                </c:pt>
                <c:pt idx="720">
                  <c:v>0.10322451761341433</c:v>
                </c:pt>
                <c:pt idx="721">
                  <c:v>-0.96023841986258951</c:v>
                </c:pt>
                <c:pt idx="722">
                  <c:v>-0.95439018842698409</c:v>
                </c:pt>
                <c:pt idx="723">
                  <c:v>0.95036565247202787</c:v>
                </c:pt>
                <c:pt idx="724">
                  <c:v>6.8840660354212213E-2</c:v>
                </c:pt>
                <c:pt idx="725">
                  <c:v>-0.60507982998805265</c:v>
                </c:pt>
                <c:pt idx="726">
                  <c:v>0.84608240462108952</c:v>
                </c:pt>
                <c:pt idx="727">
                  <c:v>0.63129415760302865</c:v>
                </c:pt>
                <c:pt idx="728">
                  <c:v>0.6632509978221437</c:v>
                </c:pt>
                <c:pt idx="729">
                  <c:v>-0.89472108542849216</c:v>
                </c:pt>
                <c:pt idx="730">
                  <c:v>0.69956517165364329</c:v>
                </c:pt>
                <c:pt idx="731">
                  <c:v>0.99871942287454463</c:v>
                </c:pt>
                <c:pt idx="732">
                  <c:v>-0.58803546817438956</c:v>
                </c:pt>
                <c:pt idx="733">
                  <c:v>0.24675783141263663</c:v>
                </c:pt>
                <c:pt idx="734">
                  <c:v>-0.75693357329590216</c:v>
                </c:pt>
                <c:pt idx="735">
                  <c:v>-0.54864660035171564</c:v>
                </c:pt>
                <c:pt idx="736">
                  <c:v>9.1382225060530065E-2</c:v>
                </c:pt>
                <c:pt idx="737">
                  <c:v>0.34709474163325194</c:v>
                </c:pt>
                <c:pt idx="738">
                  <c:v>0.96424886464735682</c:v>
                </c:pt>
                <c:pt idx="739">
                  <c:v>0.65315346159520793</c:v>
                </c:pt>
                <c:pt idx="740">
                  <c:v>8.4653923126857933E-2</c:v>
                </c:pt>
                <c:pt idx="741">
                  <c:v>0.54456761054777325</c:v>
                </c:pt>
                <c:pt idx="742">
                  <c:v>-0.71338243050448336</c:v>
                </c:pt>
                <c:pt idx="743">
                  <c:v>-0.81435846275722046</c:v>
                </c:pt>
                <c:pt idx="744">
                  <c:v>0.10942237626397144</c:v>
                </c:pt>
                <c:pt idx="745">
                  <c:v>-0.86579502165362499</c:v>
                </c:pt>
                <c:pt idx="746">
                  <c:v>-0.79572203624658711</c:v>
                </c:pt>
                <c:pt idx="747">
                  <c:v>-0.19129900895663798</c:v>
                </c:pt>
                <c:pt idx="748">
                  <c:v>0.94708401296020406</c:v>
                </c:pt>
                <c:pt idx="749">
                  <c:v>-0.64681960983666609</c:v>
                </c:pt>
                <c:pt idx="750">
                  <c:v>0.52378732069971123</c:v>
                </c:pt>
                <c:pt idx="751">
                  <c:v>-0.70006262398545172</c:v>
                </c:pt>
                <c:pt idx="752">
                  <c:v>-1.4425690064608698E-2</c:v>
                </c:pt>
                <c:pt idx="753">
                  <c:v>0.62798739907874346</c:v>
                </c:pt>
                <c:pt idx="754">
                  <c:v>0.30393242916507801</c:v>
                </c:pt>
                <c:pt idx="755">
                  <c:v>0.45505172446912923</c:v>
                </c:pt>
                <c:pt idx="756">
                  <c:v>3.7634247627880368E-2</c:v>
                </c:pt>
                <c:pt idx="757">
                  <c:v>-0.40091477847924617</c:v>
                </c:pt>
                <c:pt idx="758">
                  <c:v>0.72531791719714156</c:v>
                </c:pt>
                <c:pt idx="759">
                  <c:v>0.82942175643025551</c:v>
                </c:pt>
                <c:pt idx="760">
                  <c:v>-1.905755213703042E-2</c:v>
                </c:pt>
                <c:pt idx="761">
                  <c:v>-0.76273017883933392</c:v>
                </c:pt>
                <c:pt idx="762">
                  <c:v>-0.43774776290306949</c:v>
                </c:pt>
                <c:pt idx="763">
                  <c:v>0.16179410087306412</c:v>
                </c:pt>
                <c:pt idx="764">
                  <c:v>-0.98880707315809513</c:v>
                </c:pt>
                <c:pt idx="765">
                  <c:v>0.88837168820655177</c:v>
                </c:pt>
                <c:pt idx="766">
                  <c:v>-0.55123476990053444</c:v>
                </c:pt>
                <c:pt idx="767">
                  <c:v>-0.87064323705243618</c:v>
                </c:pt>
                <c:pt idx="768">
                  <c:v>0.9182663989829869</c:v>
                </c:pt>
                <c:pt idx="769">
                  <c:v>-2.1330709810295057E-2</c:v>
                </c:pt>
                <c:pt idx="770">
                  <c:v>-0.62036372791686167</c:v>
                </c:pt>
                <c:pt idx="771">
                  <c:v>-0.37913143151449447</c:v>
                </c:pt>
                <c:pt idx="772">
                  <c:v>0.7543006808976056</c:v>
                </c:pt>
                <c:pt idx="773">
                  <c:v>0.18326486376211126</c:v>
                </c:pt>
                <c:pt idx="774">
                  <c:v>-0.32847724821089752</c:v>
                </c:pt>
                <c:pt idx="775">
                  <c:v>0.68124636659422677</c:v>
                </c:pt>
                <c:pt idx="776">
                  <c:v>0.82072207151508159</c:v>
                </c:pt>
                <c:pt idx="777">
                  <c:v>-0.33582412043740906</c:v>
                </c:pt>
                <c:pt idx="778">
                  <c:v>-0.20305985654210601</c:v>
                </c:pt>
                <c:pt idx="779">
                  <c:v>-0.33286869597820123</c:v>
                </c:pt>
                <c:pt idx="780">
                  <c:v>0.19777231776846982</c:v>
                </c:pt>
                <c:pt idx="781">
                  <c:v>-0.27800556523411313</c:v>
                </c:pt>
                <c:pt idx="782">
                  <c:v>-0.42230395311532209</c:v>
                </c:pt>
                <c:pt idx="783">
                  <c:v>-0.17573230059296363</c:v>
                </c:pt>
                <c:pt idx="784">
                  <c:v>-0.62478786720522739</c:v>
                </c:pt>
                <c:pt idx="785">
                  <c:v>0.43170331748373902</c:v>
                </c:pt>
                <c:pt idx="786">
                  <c:v>0.73026867105808968</c:v>
                </c:pt>
                <c:pt idx="787">
                  <c:v>-0.71011253326065238</c:v>
                </c:pt>
                <c:pt idx="788">
                  <c:v>-2.3643594590042838E-2</c:v>
                </c:pt>
                <c:pt idx="789">
                  <c:v>0.13193610793132593</c:v>
                </c:pt>
                <c:pt idx="790">
                  <c:v>0.52426753115829028</c:v>
                </c:pt>
                <c:pt idx="791">
                  <c:v>-0.23532498448890071</c:v>
                </c:pt>
                <c:pt idx="792">
                  <c:v>0.72803881852083441</c:v>
                </c:pt>
                <c:pt idx="793">
                  <c:v>0.8752693953387416</c:v>
                </c:pt>
                <c:pt idx="794">
                  <c:v>0.21631588678502056</c:v>
                </c:pt>
                <c:pt idx="795">
                  <c:v>0.9635773404445882</c:v>
                </c:pt>
                <c:pt idx="796">
                  <c:v>-4.0845467191981122E-2</c:v>
                </c:pt>
                <c:pt idx="797">
                  <c:v>-0.14762021791629221</c:v>
                </c:pt>
                <c:pt idx="798">
                  <c:v>-0.74841910749709317</c:v>
                </c:pt>
                <c:pt idx="799">
                  <c:v>-0.68739755762549404</c:v>
                </c:pt>
                <c:pt idx="800">
                  <c:v>0.33807607339901691</c:v>
                </c:pt>
                <c:pt idx="801">
                  <c:v>9.0972791879215142E-2</c:v>
                </c:pt>
                <c:pt idx="802">
                  <c:v>0.22799419765500817</c:v>
                </c:pt>
                <c:pt idx="803">
                  <c:v>0.29506719750920296</c:v>
                </c:pt>
                <c:pt idx="804">
                  <c:v>-0.19399310278394344</c:v>
                </c:pt>
                <c:pt idx="805">
                  <c:v>-0.31283375949895498</c:v>
                </c:pt>
                <c:pt idx="806">
                  <c:v>-0.45135951933687446</c:v>
                </c:pt>
                <c:pt idx="807">
                  <c:v>0.86644178843900321</c:v>
                </c:pt>
                <c:pt idx="808">
                  <c:v>0.81183424952264893</c:v>
                </c:pt>
                <c:pt idx="809">
                  <c:v>-0.46541961541771903</c:v>
                </c:pt>
                <c:pt idx="810">
                  <c:v>0.90921080046388236</c:v>
                </c:pt>
                <c:pt idx="811">
                  <c:v>-0.61413388506196154</c:v>
                </c:pt>
                <c:pt idx="812">
                  <c:v>-0.19979767731471054</c:v>
                </c:pt>
                <c:pt idx="813">
                  <c:v>-0.23470935742911192</c:v>
                </c:pt>
                <c:pt idx="814">
                  <c:v>0.24173049493575149</c:v>
                </c:pt>
                <c:pt idx="815">
                  <c:v>-0.31527305824709484</c:v>
                </c:pt>
                <c:pt idx="816">
                  <c:v>0.74054926870278859</c:v>
                </c:pt>
                <c:pt idx="817">
                  <c:v>-0.87820797956703966</c:v>
                </c:pt>
                <c:pt idx="818">
                  <c:v>-5.8406749701985783E-2</c:v>
                </c:pt>
                <c:pt idx="819">
                  <c:v>0.2113547164199554</c:v>
                </c:pt>
                <c:pt idx="820">
                  <c:v>0.52843540609009043</c:v>
                </c:pt>
                <c:pt idx="821">
                  <c:v>-9.1087821450723361E-2</c:v>
                </c:pt>
                <c:pt idx="822">
                  <c:v>0.19231089560563031</c:v>
                </c:pt>
                <c:pt idx="823">
                  <c:v>0.65906621226508921</c:v>
                </c:pt>
                <c:pt idx="824">
                  <c:v>-0.47491755269615998</c:v>
                </c:pt>
                <c:pt idx="825">
                  <c:v>0.77933695902326616</c:v>
                </c:pt>
                <c:pt idx="826">
                  <c:v>-0.24728494918814703</c:v>
                </c:pt>
                <c:pt idx="827">
                  <c:v>-6.6895553579706224E-2</c:v>
                </c:pt>
                <c:pt idx="828">
                  <c:v>0.84249136122670132</c:v>
                </c:pt>
                <c:pt idx="829">
                  <c:v>-0.71242239408842201</c:v>
                </c:pt>
                <c:pt idx="830">
                  <c:v>0.66980424903536995</c:v>
                </c:pt>
                <c:pt idx="831">
                  <c:v>0.76238580275174828</c:v>
                </c:pt>
                <c:pt idx="832">
                  <c:v>0.42224943066896325</c:v>
                </c:pt>
                <c:pt idx="833">
                  <c:v>-0.59882373799744038</c:v>
                </c:pt>
                <c:pt idx="834">
                  <c:v>0.80945203640478791</c:v>
                </c:pt>
                <c:pt idx="835">
                  <c:v>-0.96857641358117252</c:v>
                </c:pt>
                <c:pt idx="836">
                  <c:v>0.57387856132693282</c:v>
                </c:pt>
                <c:pt idx="837">
                  <c:v>-0.81255635112543212</c:v>
                </c:pt>
                <c:pt idx="838">
                  <c:v>0.24136240300632705</c:v>
                </c:pt>
                <c:pt idx="839">
                  <c:v>-0.42324419847888883</c:v>
                </c:pt>
                <c:pt idx="840">
                  <c:v>-0.99724350807746376</c:v>
                </c:pt>
                <c:pt idx="841">
                  <c:v>0.50504758302604924</c:v>
                </c:pt>
                <c:pt idx="842">
                  <c:v>-0.73315543296913632</c:v>
                </c:pt>
                <c:pt idx="843">
                  <c:v>0.4895447464103897</c:v>
                </c:pt>
                <c:pt idx="844">
                  <c:v>0.60235529681950517</c:v>
                </c:pt>
                <c:pt idx="845">
                  <c:v>-0.52564802059543103</c:v>
                </c:pt>
                <c:pt idx="846">
                  <c:v>-0.50288840810393443</c:v>
                </c:pt>
                <c:pt idx="847">
                  <c:v>0.7232253350327853</c:v>
                </c:pt>
                <c:pt idx="848">
                  <c:v>0.95297569224731959</c:v>
                </c:pt>
                <c:pt idx="849">
                  <c:v>9.2834930427047269E-2</c:v>
                </c:pt>
                <c:pt idx="850">
                  <c:v>0.85216867566283083</c:v>
                </c:pt>
                <c:pt idx="851">
                  <c:v>0.35845012991397907</c:v>
                </c:pt>
                <c:pt idx="852">
                  <c:v>0.3137894276461608</c:v>
                </c:pt>
                <c:pt idx="853">
                  <c:v>-0.63184522974273061</c:v>
                </c:pt>
                <c:pt idx="854">
                  <c:v>-1.051699547919327E-2</c:v>
                </c:pt>
                <c:pt idx="855">
                  <c:v>0.10410495870502001</c:v>
                </c:pt>
                <c:pt idx="856">
                  <c:v>0.59121890509835784</c:v>
                </c:pt>
                <c:pt idx="857">
                  <c:v>0.72321718191267492</c:v>
                </c:pt>
                <c:pt idx="858">
                  <c:v>-0.64347195423665804</c:v>
                </c:pt>
                <c:pt idx="859">
                  <c:v>-0.50063561596089468</c:v>
                </c:pt>
                <c:pt idx="860">
                  <c:v>-0.24393479259543804</c:v>
                </c:pt>
                <c:pt idx="861">
                  <c:v>0.40684365684862867</c:v>
                </c:pt>
                <c:pt idx="862">
                  <c:v>-0.96327411635260662</c:v>
                </c:pt>
                <c:pt idx="863">
                  <c:v>-0.5775506791277103</c:v>
                </c:pt>
                <c:pt idx="864">
                  <c:v>-0.29966302627668884</c:v>
                </c:pt>
                <c:pt idx="865">
                  <c:v>0.56162905305330857</c:v>
                </c:pt>
                <c:pt idx="866">
                  <c:v>0.22562331199857799</c:v>
                </c:pt>
                <c:pt idx="867">
                  <c:v>0.67566670288030539</c:v>
                </c:pt>
                <c:pt idx="868">
                  <c:v>-0.81005834023076906</c:v>
                </c:pt>
                <c:pt idx="869">
                  <c:v>0.55762698234915198</c:v>
                </c:pt>
                <c:pt idx="870">
                  <c:v>8.3353432922530724E-2</c:v>
                </c:pt>
                <c:pt idx="871">
                  <c:v>3.1959697207966098E-3</c:v>
                </c:pt>
                <c:pt idx="872">
                  <c:v>-0.85340790098554731</c:v>
                </c:pt>
                <c:pt idx="873">
                  <c:v>0.38525732142391567</c:v>
                </c:pt>
                <c:pt idx="874">
                  <c:v>-0.83834688253613043</c:v>
                </c:pt>
                <c:pt idx="875">
                  <c:v>-0.17896221178929084</c:v>
                </c:pt>
                <c:pt idx="876">
                  <c:v>0.65922933486327495</c:v>
                </c:pt>
                <c:pt idx="877">
                  <c:v>0.58132602492949537</c:v>
                </c:pt>
                <c:pt idx="878">
                  <c:v>-0.79016138374888167</c:v>
                </c:pt>
                <c:pt idx="879">
                  <c:v>0.16907508486623746</c:v>
                </c:pt>
                <c:pt idx="880">
                  <c:v>-0.8663558502584312</c:v>
                </c:pt>
                <c:pt idx="881">
                  <c:v>0.67977373523238027</c:v>
                </c:pt>
                <c:pt idx="882">
                  <c:v>-0.51065753585776319</c:v>
                </c:pt>
                <c:pt idx="883">
                  <c:v>-0.96146190814378807</c:v>
                </c:pt>
                <c:pt idx="884">
                  <c:v>0.15216475590884948</c:v>
                </c:pt>
                <c:pt idx="885">
                  <c:v>0.4045005601424454</c:v>
                </c:pt>
                <c:pt idx="886">
                  <c:v>-0.10499809176944686</c:v>
                </c:pt>
                <c:pt idx="887">
                  <c:v>-0.20681655232735086</c:v>
                </c:pt>
                <c:pt idx="888">
                  <c:v>-0.1403799502836065</c:v>
                </c:pt>
                <c:pt idx="889">
                  <c:v>-0.34883385989529736</c:v>
                </c:pt>
                <c:pt idx="890">
                  <c:v>0.74080648902444235</c:v>
                </c:pt>
                <c:pt idx="891">
                  <c:v>-4.4633649259714359E-2</c:v>
                </c:pt>
                <c:pt idx="892">
                  <c:v>-0.60810444228020311</c:v>
                </c:pt>
                <c:pt idx="893">
                  <c:v>-3.2652998528534649E-2</c:v>
                </c:pt>
                <c:pt idx="894">
                  <c:v>-0.65381020031059101</c:v>
                </c:pt>
                <c:pt idx="895">
                  <c:v>0.34745737263319931</c:v>
                </c:pt>
                <c:pt idx="896">
                  <c:v>0.12959142145784375</c:v>
                </c:pt>
                <c:pt idx="897">
                  <c:v>0.46850336473621379</c:v>
                </c:pt>
                <c:pt idx="898">
                  <c:v>-0.83703942488922567</c:v>
                </c:pt>
                <c:pt idx="899">
                  <c:v>0.52839975471691236</c:v>
                </c:pt>
                <c:pt idx="900">
                  <c:v>-0.85122949581523621</c:v>
                </c:pt>
                <c:pt idx="901">
                  <c:v>-0.30086344013604416</c:v>
                </c:pt>
                <c:pt idx="902">
                  <c:v>-0.24729356947303338</c:v>
                </c:pt>
                <c:pt idx="903">
                  <c:v>-0.41607580116965059</c:v>
                </c:pt>
                <c:pt idx="904">
                  <c:v>-0.96331965309325107</c:v>
                </c:pt>
                <c:pt idx="905">
                  <c:v>-0.32258679719490568</c:v>
                </c:pt>
                <c:pt idx="906">
                  <c:v>0.91836671883342524</c:v>
                </c:pt>
                <c:pt idx="907">
                  <c:v>-0.38113726455360508</c:v>
                </c:pt>
                <c:pt idx="908">
                  <c:v>-0.9049696534925693</c:v>
                </c:pt>
                <c:pt idx="909">
                  <c:v>0.62166481957232422</c:v>
                </c:pt>
                <c:pt idx="910">
                  <c:v>-0.99830546858852887</c:v>
                </c:pt>
                <c:pt idx="911">
                  <c:v>9.2268201383828963E-2</c:v>
                </c:pt>
                <c:pt idx="912">
                  <c:v>0.86746485627483549</c:v>
                </c:pt>
                <c:pt idx="913">
                  <c:v>-0.63118893602276138</c:v>
                </c:pt>
                <c:pt idx="914">
                  <c:v>0.95406347470554764</c:v>
                </c:pt>
                <c:pt idx="915">
                  <c:v>-0.22298731680477801</c:v>
                </c:pt>
                <c:pt idx="916">
                  <c:v>-0.28184878954237558</c:v>
                </c:pt>
                <c:pt idx="917">
                  <c:v>0.46160309673945377</c:v>
                </c:pt>
                <c:pt idx="918">
                  <c:v>-0.27735671071707579</c:v>
                </c:pt>
                <c:pt idx="919">
                  <c:v>0.20069892136562273</c:v>
                </c:pt>
                <c:pt idx="920">
                  <c:v>0.63687707243822378</c:v>
                </c:pt>
                <c:pt idx="921">
                  <c:v>0.90981579323161466</c:v>
                </c:pt>
                <c:pt idx="922">
                  <c:v>-0.24376964613746277</c:v>
                </c:pt>
                <c:pt idx="923">
                  <c:v>-0.6625260531724777</c:v>
                </c:pt>
                <c:pt idx="924">
                  <c:v>8.7531684220727213E-2</c:v>
                </c:pt>
                <c:pt idx="925">
                  <c:v>0.49829899924800891</c:v>
                </c:pt>
                <c:pt idx="926">
                  <c:v>-0.23840082108880845</c:v>
                </c:pt>
                <c:pt idx="927">
                  <c:v>-0.98625392386999988</c:v>
                </c:pt>
                <c:pt idx="928">
                  <c:v>0.37285118224127856</c:v>
                </c:pt>
                <c:pt idx="929">
                  <c:v>0.11302077402946198</c:v>
                </c:pt>
                <c:pt idx="930">
                  <c:v>-0.53690332786153427</c:v>
                </c:pt>
                <c:pt idx="931">
                  <c:v>-0.89396946858688708</c:v>
                </c:pt>
                <c:pt idx="932">
                  <c:v>-0.44155175186166185</c:v>
                </c:pt>
                <c:pt idx="933">
                  <c:v>0.91106761440316952</c:v>
                </c:pt>
                <c:pt idx="934">
                  <c:v>-0.41140959358582063</c:v>
                </c:pt>
                <c:pt idx="935">
                  <c:v>0.36423646301470103</c:v>
                </c:pt>
                <c:pt idx="936">
                  <c:v>-0.90725046039884738</c:v>
                </c:pt>
                <c:pt idx="937">
                  <c:v>5.7671806411412341E-2</c:v>
                </c:pt>
                <c:pt idx="938">
                  <c:v>0.62038510010796277</c:v>
                </c:pt>
                <c:pt idx="939">
                  <c:v>-0.43957328143313279</c:v>
                </c:pt>
                <c:pt idx="940">
                  <c:v>-0.37431869874022516</c:v>
                </c:pt>
                <c:pt idx="941">
                  <c:v>0.32468867247116329</c:v>
                </c:pt>
                <c:pt idx="942">
                  <c:v>-0.59054953396425636</c:v>
                </c:pt>
                <c:pt idx="943">
                  <c:v>0.69615048306476934</c:v>
                </c:pt>
                <c:pt idx="944">
                  <c:v>-0.67837856883556191</c:v>
                </c:pt>
                <c:pt idx="945">
                  <c:v>-0.20037761421013234</c:v>
                </c:pt>
                <c:pt idx="946">
                  <c:v>-0.45339423108038468</c:v>
                </c:pt>
                <c:pt idx="947">
                  <c:v>0.33476273157860947</c:v>
                </c:pt>
                <c:pt idx="948">
                  <c:v>0.20881167195728945</c:v>
                </c:pt>
                <c:pt idx="949">
                  <c:v>-0.9703382513522163</c:v>
                </c:pt>
                <c:pt idx="950">
                  <c:v>-9.768774339279207E-2</c:v>
                </c:pt>
                <c:pt idx="951">
                  <c:v>-0.16579007756347686</c:v>
                </c:pt>
                <c:pt idx="952">
                  <c:v>0.81482860662826906</c:v>
                </c:pt>
                <c:pt idx="953">
                  <c:v>-0.73324442165448778</c:v>
                </c:pt>
                <c:pt idx="954">
                  <c:v>-0.68996268461581645</c:v>
                </c:pt>
                <c:pt idx="955">
                  <c:v>-0.9144413337401569</c:v>
                </c:pt>
                <c:pt idx="956">
                  <c:v>-0.36191231333027973</c:v>
                </c:pt>
                <c:pt idx="957">
                  <c:v>-0.16841793903958791</c:v>
                </c:pt>
                <c:pt idx="958">
                  <c:v>0.11744683190898031</c:v>
                </c:pt>
                <c:pt idx="959">
                  <c:v>-0.84568050569637188</c:v>
                </c:pt>
                <c:pt idx="960">
                  <c:v>-0.82263591669625069</c:v>
                </c:pt>
                <c:pt idx="961">
                  <c:v>-0.3010969655286424</c:v>
                </c:pt>
                <c:pt idx="962">
                  <c:v>0.50179047544712541</c:v>
                </c:pt>
                <c:pt idx="963">
                  <c:v>0.42520315254388152</c:v>
                </c:pt>
                <c:pt idx="964">
                  <c:v>3.6270758132968872E-2</c:v>
                </c:pt>
                <c:pt idx="965">
                  <c:v>0.27788845856120448</c:v>
                </c:pt>
                <c:pt idx="966">
                  <c:v>-0.90424922751001713</c:v>
                </c:pt>
                <c:pt idx="967">
                  <c:v>-0.59165159282514579</c:v>
                </c:pt>
                <c:pt idx="968">
                  <c:v>-0.55068225127976644</c:v>
                </c:pt>
                <c:pt idx="969">
                  <c:v>0.31575594257702244</c:v>
                </c:pt>
                <c:pt idx="970">
                  <c:v>0.8439266808028405</c:v>
                </c:pt>
                <c:pt idx="971">
                  <c:v>0.79731866852591815</c:v>
                </c:pt>
                <c:pt idx="972">
                  <c:v>0.90018900653636758</c:v>
                </c:pt>
                <c:pt idx="973">
                  <c:v>0.65698200342277935</c:v>
                </c:pt>
                <c:pt idx="974">
                  <c:v>-0.4292553969882813</c:v>
                </c:pt>
                <c:pt idx="975">
                  <c:v>-0.23796364665946146</c:v>
                </c:pt>
                <c:pt idx="976">
                  <c:v>-0.16272181601363256</c:v>
                </c:pt>
                <c:pt idx="977">
                  <c:v>0.16269898455209697</c:v>
                </c:pt>
                <c:pt idx="978">
                  <c:v>2.0695255488145881E-2</c:v>
                </c:pt>
                <c:pt idx="979">
                  <c:v>-0.86631064268889313</c:v>
                </c:pt>
                <c:pt idx="980">
                  <c:v>-0.14324437181873706</c:v>
                </c:pt>
                <c:pt idx="981">
                  <c:v>-0.40707630580262455</c:v>
                </c:pt>
                <c:pt idx="982">
                  <c:v>0.91936461947583692</c:v>
                </c:pt>
                <c:pt idx="983">
                  <c:v>0.7376920589751077</c:v>
                </c:pt>
                <c:pt idx="984">
                  <c:v>0.61170540564942644</c:v>
                </c:pt>
                <c:pt idx="985">
                  <c:v>0.23392622606589741</c:v>
                </c:pt>
                <c:pt idx="986">
                  <c:v>-0.74705460618778852</c:v>
                </c:pt>
                <c:pt idx="987">
                  <c:v>0.5712483610723853</c:v>
                </c:pt>
                <c:pt idx="988">
                  <c:v>-0.4050439231931775</c:v>
                </c:pt>
                <c:pt idx="989">
                  <c:v>0.37738538171408065</c:v>
                </c:pt>
                <c:pt idx="990">
                  <c:v>0.63908621590348846</c:v>
                </c:pt>
                <c:pt idx="991">
                  <c:v>-4.1250722530996597E-2</c:v>
                </c:pt>
                <c:pt idx="992">
                  <c:v>6.2807736258373437E-2</c:v>
                </c:pt>
                <c:pt idx="993">
                  <c:v>0.17159462180765073</c:v>
                </c:pt>
                <c:pt idx="994">
                  <c:v>0.73336157020471537</c:v>
                </c:pt>
                <c:pt idx="995">
                  <c:v>-0.57412952469681477</c:v>
                </c:pt>
                <c:pt idx="996">
                  <c:v>0.75800498818398521</c:v>
                </c:pt>
                <c:pt idx="997">
                  <c:v>6.7704394395034395E-2</c:v>
                </c:pt>
                <c:pt idx="998">
                  <c:v>-0.92162952118741548</c:v>
                </c:pt>
                <c:pt idx="999">
                  <c:v>0.8070733401862622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E-45B6-A598-D29D20AA0793}"/>
            </c:ext>
          </c:extLst>
        </c:ser>
        <c:ser>
          <c:idx val="0"/>
          <c:order val="1"/>
          <c:tx>
            <c:v>Integral 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-1.2696901768364863E-2</c:v>
                </c:pt>
                <c:pt idx="2">
                  <c:v>1.2347813027096984E-3</c:v>
                </c:pt>
                <c:pt idx="3">
                  <c:v>1.9063577057965367E-2</c:v>
                </c:pt>
                <c:pt idx="4">
                  <c:v>3.0642452278160297E-2</c:v>
                </c:pt>
                <c:pt idx="5">
                  <c:v>4.4600029411771457E-2</c:v>
                </c:pt>
                <c:pt idx="6">
                  <c:v>2.3897658515135735E-2</c:v>
                </c:pt>
                <c:pt idx="7">
                  <c:v>3.0527266288454855E-2</c:v>
                </c:pt>
                <c:pt idx="8">
                  <c:v>4.4805228820332908E-2</c:v>
                </c:pt>
                <c:pt idx="9">
                  <c:v>6.0456040038867134E-2</c:v>
                </c:pt>
                <c:pt idx="10">
                  <c:v>7.5869356696829177E-2</c:v>
                </c:pt>
                <c:pt idx="11">
                  <c:v>7.157005066737622E-2</c:v>
                </c:pt>
                <c:pt idx="12">
                  <c:v>5.6144087759534368E-2</c:v>
                </c:pt>
                <c:pt idx="13">
                  <c:v>7.2394485903230235E-2</c:v>
                </c:pt>
                <c:pt idx="14">
                  <c:v>8.1574345022162861E-2</c:v>
                </c:pt>
                <c:pt idx="15">
                  <c:v>9.8245530699315325E-2</c:v>
                </c:pt>
                <c:pt idx="16">
                  <c:v>8.4881647913498295E-2</c:v>
                </c:pt>
                <c:pt idx="17">
                  <c:v>0.10093381052493779</c:v>
                </c:pt>
                <c:pt idx="18">
                  <c:v>0.10711015583147997</c:v>
                </c:pt>
                <c:pt idx="19">
                  <c:v>0.11896551245980831</c:v>
                </c:pt>
                <c:pt idx="20">
                  <c:v>0.13716159127329441</c:v>
                </c:pt>
                <c:pt idx="21">
                  <c:v>0.12186915098521346</c:v>
                </c:pt>
                <c:pt idx="22">
                  <c:v>0.12717665092724065</c:v>
                </c:pt>
                <c:pt idx="23">
                  <c:v>0.1438867792096481</c:v>
                </c:pt>
                <c:pt idx="24">
                  <c:v>0.15259197512668238</c:v>
                </c:pt>
                <c:pt idx="25">
                  <c:v>0.14034088219229279</c:v>
                </c:pt>
                <c:pt idx="26">
                  <c:v>0.15677557798382827</c:v>
                </c:pt>
                <c:pt idx="27">
                  <c:v>0.14266146767697641</c:v>
                </c:pt>
                <c:pt idx="28">
                  <c:v>0.15419463046428106</c:v>
                </c:pt>
                <c:pt idx="29">
                  <c:v>0.16919067344593833</c:v>
                </c:pt>
                <c:pt idx="30">
                  <c:v>0.18551792365220249</c:v>
                </c:pt>
                <c:pt idx="31">
                  <c:v>0.18068149500446806</c:v>
                </c:pt>
                <c:pt idx="32">
                  <c:v>0.18330048928459086</c:v>
                </c:pt>
                <c:pt idx="33">
                  <c:v>0.19657270833020768</c:v>
                </c:pt>
                <c:pt idx="34">
                  <c:v>0.20572724582874563</c:v>
                </c:pt>
                <c:pt idx="35">
                  <c:v>0.20211956516900617</c:v>
                </c:pt>
                <c:pt idx="36">
                  <c:v>0.18235573992435136</c:v>
                </c:pt>
                <c:pt idx="37">
                  <c:v>0.19931003406070916</c:v>
                </c:pt>
                <c:pt idx="38">
                  <c:v>0.1867400523982044</c:v>
                </c:pt>
                <c:pt idx="39">
                  <c:v>0.17024272537129281</c:v>
                </c:pt>
                <c:pt idx="40">
                  <c:v>0.18094378198187105</c:v>
                </c:pt>
                <c:pt idx="41">
                  <c:v>0.18047127148038705</c:v>
                </c:pt>
                <c:pt idx="42">
                  <c:v>0.19109985095324192</c:v>
                </c:pt>
                <c:pt idx="43">
                  <c:v>0.1927913710580188</c:v>
                </c:pt>
                <c:pt idx="44">
                  <c:v>0.17855558928585313</c:v>
                </c:pt>
                <c:pt idx="45">
                  <c:v>0.19562160849030003</c:v>
                </c:pt>
                <c:pt idx="46">
                  <c:v>0.21137798186326373</c:v>
                </c:pt>
                <c:pt idx="47">
                  <c:v>0.20629763320490355</c:v>
                </c:pt>
                <c:pt idx="48">
                  <c:v>0.19544437530827166</c:v>
                </c:pt>
                <c:pt idx="49">
                  <c:v>0.19341741643774443</c:v>
                </c:pt>
                <c:pt idx="50">
                  <c:v>0.20837896432425798</c:v>
                </c:pt>
                <c:pt idx="51">
                  <c:v>0.19370932034562657</c:v>
                </c:pt>
                <c:pt idx="52">
                  <c:v>0.17823339039174835</c:v>
                </c:pt>
                <c:pt idx="53">
                  <c:v>0.18333651184399258</c:v>
                </c:pt>
                <c:pt idx="54">
                  <c:v>0.18473778378482333</c:v>
                </c:pt>
                <c:pt idx="55">
                  <c:v>0.16879714770084359</c:v>
                </c:pt>
                <c:pt idx="56">
                  <c:v>0.16166301010021736</c:v>
                </c:pt>
                <c:pt idx="57">
                  <c:v>0.15723167785608677</c:v>
                </c:pt>
                <c:pt idx="58">
                  <c:v>0.16466643563629277</c:v>
                </c:pt>
                <c:pt idx="59">
                  <c:v>0.16687534925660441</c:v>
                </c:pt>
                <c:pt idx="60">
                  <c:v>0.18249835650238039</c:v>
                </c:pt>
                <c:pt idx="61">
                  <c:v>0.16677590210627097</c:v>
                </c:pt>
                <c:pt idx="62">
                  <c:v>0.17863999608880932</c:v>
                </c:pt>
                <c:pt idx="63">
                  <c:v>0.1831714628604203</c:v>
                </c:pt>
                <c:pt idx="64">
                  <c:v>0.17510889486315337</c:v>
                </c:pt>
                <c:pt idx="65">
                  <c:v>0.16637129785607202</c:v>
                </c:pt>
                <c:pt idx="66">
                  <c:v>0.16004643073093072</c:v>
                </c:pt>
                <c:pt idx="67">
                  <c:v>0.16290465934552179</c:v>
                </c:pt>
                <c:pt idx="68">
                  <c:v>0.16740700733300218</c:v>
                </c:pt>
                <c:pt idx="69">
                  <c:v>0.16622297140271741</c:v>
                </c:pt>
                <c:pt idx="70">
                  <c:v>0.1630958678665495</c:v>
                </c:pt>
                <c:pt idx="71">
                  <c:v>0.15461560119039272</c:v>
                </c:pt>
                <c:pt idx="72">
                  <c:v>0.14454172438172572</c:v>
                </c:pt>
                <c:pt idx="73">
                  <c:v>0.12907720132356768</c:v>
                </c:pt>
                <c:pt idx="74">
                  <c:v>0.14437871041060382</c:v>
                </c:pt>
                <c:pt idx="75">
                  <c:v>0.12647787514168918</c:v>
                </c:pt>
                <c:pt idx="76">
                  <c:v>0.13750504919618384</c:v>
                </c:pt>
                <c:pt idx="77">
                  <c:v>0.1395572608290962</c:v>
                </c:pt>
                <c:pt idx="78">
                  <c:v>0.14153040881804169</c:v>
                </c:pt>
                <c:pt idx="79">
                  <c:v>0.12677757718564847</c:v>
                </c:pt>
                <c:pt idx="80">
                  <c:v>0.13156934020216882</c:v>
                </c:pt>
                <c:pt idx="81">
                  <c:v>0.12398808273995962</c:v>
                </c:pt>
                <c:pt idx="82">
                  <c:v>0.11131256966535061</c:v>
                </c:pt>
                <c:pt idx="83">
                  <c:v>0.12130081176197742</c:v>
                </c:pt>
                <c:pt idx="84">
                  <c:v>0.11438354162525712</c:v>
                </c:pt>
                <c:pt idx="85">
                  <c:v>0.11361447558950565</c:v>
                </c:pt>
                <c:pt idx="86">
                  <c:v>0.12391108073885961</c:v>
                </c:pt>
                <c:pt idx="87">
                  <c:v>0.13625011805159212</c:v>
                </c:pt>
                <c:pt idx="88">
                  <c:v>0.14247375827185338</c:v>
                </c:pt>
                <c:pt idx="89">
                  <c:v>0.15001922864880624</c:v>
                </c:pt>
                <c:pt idx="90">
                  <c:v>0.15208893119881492</c:v>
                </c:pt>
                <c:pt idx="91">
                  <c:v>0.15595725731653284</c:v>
                </c:pt>
                <c:pt idx="92">
                  <c:v>0.15461966112348868</c:v>
                </c:pt>
                <c:pt idx="93">
                  <c:v>0.14287034325535075</c:v>
                </c:pt>
                <c:pt idx="94">
                  <c:v>0.15127962913315873</c:v>
                </c:pt>
                <c:pt idx="95">
                  <c:v>0.16160764322403798</c:v>
                </c:pt>
                <c:pt idx="96">
                  <c:v>0.1512472275701261</c:v>
                </c:pt>
                <c:pt idx="97">
                  <c:v>0.16066059801393426</c:v>
                </c:pt>
                <c:pt idx="98">
                  <c:v>0.14970531794190145</c:v>
                </c:pt>
                <c:pt idx="99">
                  <c:v>0.13556012647819893</c:v>
                </c:pt>
                <c:pt idx="100">
                  <c:v>0.15126300434215517</c:v>
                </c:pt>
                <c:pt idx="101">
                  <c:v>0.15379782514850718</c:v>
                </c:pt>
                <c:pt idx="102">
                  <c:v>0.14804476469204397</c:v>
                </c:pt>
                <c:pt idx="103">
                  <c:v>0.14128402451261016</c:v>
                </c:pt>
                <c:pt idx="104">
                  <c:v>0.15527170714701022</c:v>
                </c:pt>
                <c:pt idx="105">
                  <c:v>0.17043836471821661</c:v>
                </c:pt>
                <c:pt idx="106">
                  <c:v>0.17719992462452647</c:v>
                </c:pt>
                <c:pt idx="107">
                  <c:v>0.17305906801491028</c:v>
                </c:pt>
                <c:pt idx="108">
                  <c:v>0.17846458217001493</c:v>
                </c:pt>
                <c:pt idx="109">
                  <c:v>0.1669262371265173</c:v>
                </c:pt>
                <c:pt idx="110">
                  <c:v>0.1827963581811341</c:v>
                </c:pt>
                <c:pt idx="111">
                  <c:v>0.16753773845063669</c:v>
                </c:pt>
                <c:pt idx="112">
                  <c:v>0.14862403818297193</c:v>
                </c:pt>
                <c:pt idx="113">
                  <c:v>0.1332656056344784</c:v>
                </c:pt>
                <c:pt idx="114">
                  <c:v>0.11851191205366336</c:v>
                </c:pt>
                <c:pt idx="115">
                  <c:v>0.13570503821497834</c:v>
                </c:pt>
                <c:pt idx="116">
                  <c:v>0.13327453198705314</c:v>
                </c:pt>
                <c:pt idx="117">
                  <c:v>0.13955496599897818</c:v>
                </c:pt>
                <c:pt idx="118">
                  <c:v>0.13901998269874047</c:v>
                </c:pt>
                <c:pt idx="119">
                  <c:v>0.13009358565308513</c:v>
                </c:pt>
                <c:pt idx="120">
                  <c:v>0.14689321227414903</c:v>
                </c:pt>
                <c:pt idx="121">
                  <c:v>0.14728607947075273</c:v>
                </c:pt>
                <c:pt idx="122">
                  <c:v>0.1297627267569455</c:v>
                </c:pt>
                <c:pt idx="123">
                  <c:v>0.12166961826165644</c:v>
                </c:pt>
                <c:pt idx="124">
                  <c:v>0.12921383613432835</c:v>
                </c:pt>
                <c:pt idx="125">
                  <c:v>0.13648132802660384</c:v>
                </c:pt>
                <c:pt idx="126">
                  <c:v>0.12827251585414037</c:v>
                </c:pt>
                <c:pt idx="127">
                  <c:v>0.11678456725528226</c:v>
                </c:pt>
                <c:pt idx="128">
                  <c:v>0.10295970110332822</c:v>
                </c:pt>
                <c:pt idx="129">
                  <c:v>0.11873463748423854</c:v>
                </c:pt>
                <c:pt idx="130">
                  <c:v>0.11894443293124145</c:v>
                </c:pt>
                <c:pt idx="131">
                  <c:v>0.11759864882606848</c:v>
                </c:pt>
                <c:pt idx="132">
                  <c:v>0.11981366750491219</c:v>
                </c:pt>
                <c:pt idx="133">
                  <c:v>0.1261467658936366</c:v>
                </c:pt>
                <c:pt idx="134">
                  <c:v>0.14207906966065018</c:v>
                </c:pt>
                <c:pt idx="135">
                  <c:v>0.12489593279757308</c:v>
                </c:pt>
                <c:pt idx="136">
                  <c:v>0.1340917220818946</c:v>
                </c:pt>
                <c:pt idx="137">
                  <c:v>0.14494806105280014</c:v>
                </c:pt>
                <c:pt idx="138">
                  <c:v>0.1564021112214985</c:v>
                </c:pt>
                <c:pt idx="139">
                  <c:v>0.16687214938946496</c:v>
                </c:pt>
                <c:pt idx="140">
                  <c:v>0.16961387288060759</c:v>
                </c:pt>
                <c:pt idx="141">
                  <c:v>0.18179035064925628</c:v>
                </c:pt>
                <c:pt idx="142">
                  <c:v>0.16252886081505624</c:v>
                </c:pt>
                <c:pt idx="143">
                  <c:v>0.15603597438424241</c:v>
                </c:pt>
                <c:pt idx="144">
                  <c:v>0.16647900825720788</c:v>
                </c:pt>
                <c:pt idx="145">
                  <c:v>0.18265216091674247</c:v>
                </c:pt>
                <c:pt idx="146">
                  <c:v>0.17856351509802176</c:v>
                </c:pt>
                <c:pt idx="147">
                  <c:v>0.19203600505220211</c:v>
                </c:pt>
                <c:pt idx="148">
                  <c:v>0.17372003998101693</c:v>
                </c:pt>
                <c:pt idx="149">
                  <c:v>0.16713683487561393</c:v>
                </c:pt>
                <c:pt idx="150">
                  <c:v>0.16301705084200019</c:v>
                </c:pt>
                <c:pt idx="151">
                  <c:v>0.15155413678904356</c:v>
                </c:pt>
                <c:pt idx="152">
                  <c:v>0.1648625395330813</c:v>
                </c:pt>
                <c:pt idx="153">
                  <c:v>0.17698576772443342</c:v>
                </c:pt>
                <c:pt idx="154">
                  <c:v>0.16237768723903534</c:v>
                </c:pt>
                <c:pt idx="155">
                  <c:v>0.15309248854402163</c:v>
                </c:pt>
                <c:pt idx="156">
                  <c:v>0.13280581568146027</c:v>
                </c:pt>
                <c:pt idx="157">
                  <c:v>0.13335852914127094</c:v>
                </c:pt>
                <c:pt idx="158">
                  <c:v>0.12868866762595815</c:v>
                </c:pt>
                <c:pt idx="159">
                  <c:v>0.11518223116213283</c:v>
                </c:pt>
                <c:pt idx="160">
                  <c:v>0.10931884549578283</c:v>
                </c:pt>
                <c:pt idx="161">
                  <c:v>0.10581596153723875</c:v>
                </c:pt>
                <c:pt idx="162">
                  <c:v>0.12328470055770382</c:v>
                </c:pt>
                <c:pt idx="163">
                  <c:v>0.11106196722411563</c:v>
                </c:pt>
                <c:pt idx="164">
                  <c:v>0.11547040329874238</c:v>
                </c:pt>
                <c:pt idx="165">
                  <c:v>0.13124982521870371</c:v>
                </c:pt>
                <c:pt idx="166">
                  <c:v>0.13847989395803906</c:v>
                </c:pt>
                <c:pt idx="167">
                  <c:v>0.15225039155337103</c:v>
                </c:pt>
                <c:pt idx="168">
                  <c:v>0.16132951658101155</c:v>
                </c:pt>
                <c:pt idx="169">
                  <c:v>0.14752784423653495</c:v>
                </c:pt>
                <c:pt idx="170">
                  <c:v>0.15203362401162984</c:v>
                </c:pt>
                <c:pt idx="171">
                  <c:v>0.14080375362094483</c:v>
                </c:pt>
                <c:pt idx="172">
                  <c:v>0.14502348957195602</c:v>
                </c:pt>
                <c:pt idx="173">
                  <c:v>0.13483771968675048</c:v>
                </c:pt>
                <c:pt idx="174">
                  <c:v>0.13850571115500107</c:v>
                </c:pt>
                <c:pt idx="175">
                  <c:v>0.11893581646652332</c:v>
                </c:pt>
                <c:pt idx="176">
                  <c:v>0.12167120978380103</c:v>
                </c:pt>
                <c:pt idx="177">
                  <c:v>0.13357111382765219</c:v>
                </c:pt>
                <c:pt idx="178">
                  <c:v>0.12634533517627164</c:v>
                </c:pt>
                <c:pt idx="179">
                  <c:v>0.12397251087706476</c:v>
                </c:pt>
                <c:pt idx="180">
                  <c:v>0.10554744244653501</c:v>
                </c:pt>
                <c:pt idx="181">
                  <c:v>0.10871877452243667</c:v>
                </c:pt>
                <c:pt idx="182">
                  <c:v>0.10652287801050704</c:v>
                </c:pt>
                <c:pt idx="183">
                  <c:v>9.2681923847080516E-2</c:v>
                </c:pt>
                <c:pt idx="184">
                  <c:v>7.6183791134883258E-2</c:v>
                </c:pt>
                <c:pt idx="185">
                  <c:v>8.8654296434962004E-2</c:v>
                </c:pt>
                <c:pt idx="186">
                  <c:v>9.8265164234878702E-2</c:v>
                </c:pt>
                <c:pt idx="187">
                  <c:v>0.11389010649789676</c:v>
                </c:pt>
                <c:pt idx="188">
                  <c:v>0.10994875059766995</c:v>
                </c:pt>
                <c:pt idx="189">
                  <c:v>9.7104243826960562E-2</c:v>
                </c:pt>
                <c:pt idx="190">
                  <c:v>8.5179714169128201E-2</c:v>
                </c:pt>
                <c:pt idx="191">
                  <c:v>0.1034953880608504</c:v>
                </c:pt>
                <c:pt idx="192">
                  <c:v>0.11698299662967281</c:v>
                </c:pt>
                <c:pt idx="193">
                  <c:v>0.12895025868075888</c:v>
                </c:pt>
                <c:pt idx="194">
                  <c:v>0.12443971885891258</c:v>
                </c:pt>
                <c:pt idx="195">
                  <c:v>0.11760378633443315</c:v>
                </c:pt>
                <c:pt idx="196">
                  <c:v>0.12595144128267452</c:v>
                </c:pt>
                <c:pt idx="197">
                  <c:v>0.12024727582526737</c:v>
                </c:pt>
                <c:pt idx="198">
                  <c:v>0.12857840743781701</c:v>
                </c:pt>
                <c:pt idx="199">
                  <c:v>0.12271064033245381</c:v>
                </c:pt>
                <c:pt idx="200">
                  <c:v>0.12620363669610146</c:v>
                </c:pt>
                <c:pt idx="201">
                  <c:v>0.11662573446235554</c:v>
                </c:pt>
                <c:pt idx="202">
                  <c:v>0.13072013882618913</c:v>
                </c:pt>
                <c:pt idx="203">
                  <c:v>0.11582719625646194</c:v>
                </c:pt>
                <c:pt idx="204">
                  <c:v>0.1160197158704441</c:v>
                </c:pt>
                <c:pt idx="205">
                  <c:v>0.12225497698536164</c:v>
                </c:pt>
                <c:pt idx="206">
                  <c:v>0.11245175233682531</c:v>
                </c:pt>
                <c:pt idx="207">
                  <c:v>0.10338959342176386</c:v>
                </c:pt>
                <c:pt idx="208">
                  <c:v>0.11161471066734698</c:v>
                </c:pt>
                <c:pt idx="209">
                  <c:v>9.0901779223896445E-2</c:v>
                </c:pt>
                <c:pt idx="210">
                  <c:v>0.10816378638597667</c:v>
                </c:pt>
                <c:pt idx="211">
                  <c:v>0.12468198091920139</c:v>
                </c:pt>
                <c:pt idx="212">
                  <c:v>0.13558432209967911</c:v>
                </c:pt>
                <c:pt idx="213">
                  <c:v>0.12272271770101291</c:v>
                </c:pt>
                <c:pt idx="214">
                  <c:v>0.13100171371133165</c:v>
                </c:pt>
                <c:pt idx="215">
                  <c:v>0.12295734350645995</c:v>
                </c:pt>
                <c:pt idx="216">
                  <c:v>0.10932877337016428</c:v>
                </c:pt>
                <c:pt idx="217">
                  <c:v>0.1096144893806259</c:v>
                </c:pt>
                <c:pt idx="218">
                  <c:v>0.12408614758900446</c:v>
                </c:pt>
                <c:pt idx="219">
                  <c:v>0.10527097961491362</c:v>
                </c:pt>
                <c:pt idx="220">
                  <c:v>0.10618069913387693</c:v>
                </c:pt>
                <c:pt idx="221">
                  <c:v>0.12353047977799091</c:v>
                </c:pt>
                <c:pt idx="222">
                  <c:v>0.11640853450610396</c:v>
                </c:pt>
                <c:pt idx="223">
                  <c:v>0.13142615891592282</c:v>
                </c:pt>
                <c:pt idx="224">
                  <c:v>0.11072842038685195</c:v>
                </c:pt>
                <c:pt idx="225">
                  <c:v>0.11951724308376233</c:v>
                </c:pt>
                <c:pt idx="226">
                  <c:v>0.11366508002409889</c:v>
                </c:pt>
                <c:pt idx="227">
                  <c:v>0.11035485531940015</c:v>
                </c:pt>
                <c:pt idx="228">
                  <c:v>0.12807701100582741</c:v>
                </c:pt>
                <c:pt idx="229">
                  <c:v>0.12212053784453031</c:v>
                </c:pt>
                <c:pt idx="230">
                  <c:v>0.11705329263917788</c:v>
                </c:pt>
                <c:pt idx="231">
                  <c:v>0.11158113026861401</c:v>
                </c:pt>
                <c:pt idx="232">
                  <c:v>0.12416432646179183</c:v>
                </c:pt>
                <c:pt idx="233">
                  <c:v>0.12073332220967087</c:v>
                </c:pt>
                <c:pt idx="234">
                  <c:v>0.12938274910330066</c:v>
                </c:pt>
                <c:pt idx="235">
                  <c:v>0.1293791644149368</c:v>
                </c:pt>
                <c:pt idx="236">
                  <c:v>0.12423223107893183</c:v>
                </c:pt>
                <c:pt idx="237">
                  <c:v>0.10360340988415684</c:v>
                </c:pt>
                <c:pt idx="238">
                  <c:v>8.517519594953428E-2</c:v>
                </c:pt>
                <c:pt idx="239">
                  <c:v>7.2897231529288134E-2</c:v>
                </c:pt>
                <c:pt idx="240">
                  <c:v>8.186752898194434E-2</c:v>
                </c:pt>
                <c:pt idx="241">
                  <c:v>7.3975211272297323E-2</c:v>
                </c:pt>
                <c:pt idx="242">
                  <c:v>6.4377502111465867E-2</c:v>
                </c:pt>
                <c:pt idx="243">
                  <c:v>5.633602324083202E-2</c:v>
                </c:pt>
                <c:pt idx="244">
                  <c:v>4.5451157290396949E-2</c:v>
                </c:pt>
                <c:pt idx="245">
                  <c:v>4.7928184880755689E-2</c:v>
                </c:pt>
                <c:pt idx="246">
                  <c:v>3.5200409309681782E-2</c:v>
                </c:pt>
                <c:pt idx="247">
                  <c:v>2.2193592125637183E-2</c:v>
                </c:pt>
                <c:pt idx="248">
                  <c:v>7.6842355549178905E-3</c:v>
                </c:pt>
                <c:pt idx="249">
                  <c:v>1.5172116971729772E-2</c:v>
                </c:pt>
                <c:pt idx="250">
                  <c:v>5.2146236984032587E-3</c:v>
                </c:pt>
                <c:pt idx="251">
                  <c:v>-1.5422018011632491E-2</c:v>
                </c:pt>
                <c:pt idx="252">
                  <c:v>-8.9426912790053735E-3</c:v>
                </c:pt>
                <c:pt idx="253">
                  <c:v>-1.6747591670234546E-3</c:v>
                </c:pt>
                <c:pt idx="254">
                  <c:v>1.0424835619890813E-2</c:v>
                </c:pt>
                <c:pt idx="255">
                  <c:v>2.8117357238102519E-2</c:v>
                </c:pt>
                <c:pt idx="256">
                  <c:v>1.9465344422221031E-2</c:v>
                </c:pt>
                <c:pt idx="257">
                  <c:v>1.3565375975976179E-2</c:v>
                </c:pt>
                <c:pt idx="258">
                  <c:v>9.7726489457547888E-3</c:v>
                </c:pt>
                <c:pt idx="259">
                  <c:v>-4.6278777217236538E-3</c:v>
                </c:pt>
                <c:pt idx="260">
                  <c:v>5.4252201874716646E-3</c:v>
                </c:pt>
                <c:pt idx="261">
                  <c:v>2.1011708288024171E-2</c:v>
                </c:pt>
                <c:pt idx="262">
                  <c:v>1.7734708862334615E-2</c:v>
                </c:pt>
                <c:pt idx="263">
                  <c:v>3.3910368188679922E-2</c:v>
                </c:pt>
                <c:pt idx="264">
                  <c:v>4.9445926784331531E-2</c:v>
                </c:pt>
                <c:pt idx="265">
                  <c:v>5.1684695563955697E-2</c:v>
                </c:pt>
                <c:pt idx="266">
                  <c:v>4.6611930257732241E-2</c:v>
                </c:pt>
                <c:pt idx="267">
                  <c:v>3.6754600661637417E-2</c:v>
                </c:pt>
                <c:pt idx="268">
                  <c:v>3.048667014098462E-2</c:v>
                </c:pt>
                <c:pt idx="269">
                  <c:v>2.581900212417608E-2</c:v>
                </c:pt>
                <c:pt idx="270">
                  <c:v>7.470174824331155E-3</c:v>
                </c:pt>
                <c:pt idx="271">
                  <c:v>2.0806196044689952E-2</c:v>
                </c:pt>
                <c:pt idx="272">
                  <c:v>3.8519080618915832E-2</c:v>
                </c:pt>
                <c:pt idx="273">
                  <c:v>5.0596187942446247E-2</c:v>
                </c:pt>
                <c:pt idx="274">
                  <c:v>5.6286378500210905E-2</c:v>
                </c:pt>
                <c:pt idx="275">
                  <c:v>4.4175877631123281E-2</c:v>
                </c:pt>
                <c:pt idx="276">
                  <c:v>2.7381886828881284E-2</c:v>
                </c:pt>
                <c:pt idx="277">
                  <c:v>2.4866541593630751E-2</c:v>
                </c:pt>
                <c:pt idx="278">
                  <c:v>4.2409111061311587E-2</c:v>
                </c:pt>
                <c:pt idx="279">
                  <c:v>3.8931981992515075E-2</c:v>
                </c:pt>
                <c:pt idx="280">
                  <c:v>4.5258639716218699E-2</c:v>
                </c:pt>
                <c:pt idx="281">
                  <c:v>4.2523190612747348E-2</c:v>
                </c:pt>
                <c:pt idx="282">
                  <c:v>3.2639723639304292E-2</c:v>
                </c:pt>
                <c:pt idx="283">
                  <c:v>3.9526615011555105E-2</c:v>
                </c:pt>
                <c:pt idx="284">
                  <c:v>4.2129147562863116E-2</c:v>
                </c:pt>
                <c:pt idx="285">
                  <c:v>4.2641098794939103E-2</c:v>
                </c:pt>
                <c:pt idx="286">
                  <c:v>3.4041755382702162E-2</c:v>
                </c:pt>
                <c:pt idx="287">
                  <c:v>4.8767537743583979E-2</c:v>
                </c:pt>
                <c:pt idx="288">
                  <c:v>6.6370568061602797E-2</c:v>
                </c:pt>
                <c:pt idx="289">
                  <c:v>7.2811930908600372E-2</c:v>
                </c:pt>
                <c:pt idx="290">
                  <c:v>8.3468979455016731E-2</c:v>
                </c:pt>
                <c:pt idx="291">
                  <c:v>7.2160044635201787E-2</c:v>
                </c:pt>
                <c:pt idx="292">
                  <c:v>6.1242010743294634E-2</c:v>
                </c:pt>
                <c:pt idx="293">
                  <c:v>4.6061257170865233E-2</c:v>
                </c:pt>
                <c:pt idx="294">
                  <c:v>4.7046127960667969E-2</c:v>
                </c:pt>
                <c:pt idx="295">
                  <c:v>4.8201998868804358E-2</c:v>
                </c:pt>
                <c:pt idx="296">
                  <c:v>5.813940906312328E-2</c:v>
                </c:pt>
                <c:pt idx="297">
                  <c:v>7.2836974669908738E-2</c:v>
                </c:pt>
                <c:pt idx="298">
                  <c:v>5.2785904878166347E-2</c:v>
                </c:pt>
                <c:pt idx="299">
                  <c:v>3.3081573115605362E-2</c:v>
                </c:pt>
                <c:pt idx="300">
                  <c:v>2.5504853598371728E-2</c:v>
                </c:pt>
                <c:pt idx="301">
                  <c:v>1.6626077483317819E-2</c:v>
                </c:pt>
                <c:pt idx="302">
                  <c:v>6.6773454054142728E-4</c:v>
                </c:pt>
                <c:pt idx="303">
                  <c:v>-1.9001258163363229E-2</c:v>
                </c:pt>
                <c:pt idx="304">
                  <c:v>-3.5501748639849937E-2</c:v>
                </c:pt>
                <c:pt idx="305">
                  <c:v>-5.0093959057302365E-2</c:v>
                </c:pt>
                <c:pt idx="306">
                  <c:v>-3.1931266242919476E-2</c:v>
                </c:pt>
                <c:pt idx="307">
                  <c:v>-1.7523361411565911E-2</c:v>
                </c:pt>
                <c:pt idx="308">
                  <c:v>-1.7271655361175333E-2</c:v>
                </c:pt>
                <c:pt idx="309">
                  <c:v>-2.6943891375494234E-2</c:v>
                </c:pt>
                <c:pt idx="310">
                  <c:v>-2.0764912534303175E-2</c:v>
                </c:pt>
                <c:pt idx="311">
                  <c:v>-2.449658537335702E-2</c:v>
                </c:pt>
                <c:pt idx="312">
                  <c:v>-2.0449881335290208E-2</c:v>
                </c:pt>
                <c:pt idx="313">
                  <c:v>-2.055204166025941E-2</c:v>
                </c:pt>
                <c:pt idx="314">
                  <c:v>-3.6508513155217373E-2</c:v>
                </c:pt>
                <c:pt idx="315">
                  <c:v>-3.4312483645810209E-2</c:v>
                </c:pt>
                <c:pt idx="316">
                  <c:v>-5.1213645439642019E-2</c:v>
                </c:pt>
                <c:pt idx="317">
                  <c:v>-6.1447568348044622E-2</c:v>
                </c:pt>
                <c:pt idx="318">
                  <c:v>-8.2224219128033946E-2</c:v>
                </c:pt>
                <c:pt idx="319">
                  <c:v>-6.6219693363219659E-2</c:v>
                </c:pt>
                <c:pt idx="320">
                  <c:v>-5.4711848590514381E-2</c:v>
                </c:pt>
                <c:pt idx="321">
                  <c:v>-6.59114357760123E-2</c:v>
                </c:pt>
                <c:pt idx="322">
                  <c:v>-5.7944988715548068E-2</c:v>
                </c:pt>
                <c:pt idx="323">
                  <c:v>-6.0546375973498531E-2</c:v>
                </c:pt>
                <c:pt idx="324">
                  <c:v>-4.2714336912975291E-2</c:v>
                </c:pt>
                <c:pt idx="325">
                  <c:v>-5.4640529157891422E-2</c:v>
                </c:pt>
                <c:pt idx="326">
                  <c:v>-4.7846825688352933E-2</c:v>
                </c:pt>
                <c:pt idx="327">
                  <c:v>-4.3316136409846141E-2</c:v>
                </c:pt>
                <c:pt idx="328">
                  <c:v>-2.8808889688222053E-2</c:v>
                </c:pt>
                <c:pt idx="329">
                  <c:v>-2.1075744665262561E-2</c:v>
                </c:pt>
                <c:pt idx="330">
                  <c:v>-1.3029535504286052E-2</c:v>
                </c:pt>
                <c:pt idx="331">
                  <c:v>2.6176332610482224E-3</c:v>
                </c:pt>
                <c:pt idx="332">
                  <c:v>3.8974780447389402E-3</c:v>
                </c:pt>
                <c:pt idx="333">
                  <c:v>1.1940784219626108E-2</c:v>
                </c:pt>
                <c:pt idx="334">
                  <c:v>-7.717593787581141E-3</c:v>
                </c:pt>
                <c:pt idx="335">
                  <c:v>-1.6090661433117562E-2</c:v>
                </c:pt>
                <c:pt idx="336">
                  <c:v>-6.7898889111580076E-3</c:v>
                </c:pt>
                <c:pt idx="337">
                  <c:v>7.4483625079385871E-3</c:v>
                </c:pt>
                <c:pt idx="338">
                  <c:v>1.604235852290347E-2</c:v>
                </c:pt>
                <c:pt idx="339">
                  <c:v>3.0579667761630597E-2</c:v>
                </c:pt>
                <c:pt idx="340">
                  <c:v>3.5897523685525803E-2</c:v>
                </c:pt>
                <c:pt idx="341">
                  <c:v>1.9076872814263193E-2</c:v>
                </c:pt>
                <c:pt idx="342">
                  <c:v>1.6685158372049324E-2</c:v>
                </c:pt>
                <c:pt idx="343">
                  <c:v>2.8378225757739343E-2</c:v>
                </c:pt>
                <c:pt idx="344">
                  <c:v>1.2391196152164535E-2</c:v>
                </c:pt>
                <c:pt idx="345">
                  <c:v>2.5106456435266933E-2</c:v>
                </c:pt>
                <c:pt idx="346">
                  <c:v>3.4168190736003384E-2</c:v>
                </c:pt>
                <c:pt idx="347">
                  <c:v>4.7427363350250787E-2</c:v>
                </c:pt>
                <c:pt idx="348">
                  <c:v>3.0889059172154079E-2</c:v>
                </c:pt>
                <c:pt idx="349">
                  <c:v>1.8969432502037455E-2</c:v>
                </c:pt>
                <c:pt idx="350">
                  <c:v>3.3766542172678257E-2</c:v>
                </c:pt>
                <c:pt idx="351">
                  <c:v>5.0055518519995346E-2</c:v>
                </c:pt>
                <c:pt idx="352">
                  <c:v>3.2059302909419829E-2</c:v>
                </c:pt>
                <c:pt idx="353">
                  <c:v>3.2025698472604586E-2</c:v>
                </c:pt>
                <c:pt idx="354">
                  <c:v>1.2523584080299362E-2</c:v>
                </c:pt>
                <c:pt idx="355">
                  <c:v>1.4382978906465314E-2</c:v>
                </c:pt>
                <c:pt idx="356">
                  <c:v>8.2467535790829646E-3</c:v>
                </c:pt>
                <c:pt idx="357">
                  <c:v>-1.2037573834357961E-2</c:v>
                </c:pt>
                <c:pt idx="358">
                  <c:v>-1.489825957126885E-2</c:v>
                </c:pt>
                <c:pt idx="359">
                  <c:v>-2.5977095807333074E-2</c:v>
                </c:pt>
                <c:pt idx="360">
                  <c:v>-2.3213968287580645E-2</c:v>
                </c:pt>
                <c:pt idx="361">
                  <c:v>-8.2502752373868424E-3</c:v>
                </c:pt>
                <c:pt idx="362">
                  <c:v>-2.865117377922128E-2</c:v>
                </c:pt>
                <c:pt idx="363">
                  <c:v>-2.6993563359872054E-2</c:v>
                </c:pt>
                <c:pt idx="364">
                  <c:v>-2.926337438165539E-2</c:v>
                </c:pt>
                <c:pt idx="365">
                  <c:v>-5.0634446423372573E-2</c:v>
                </c:pt>
                <c:pt idx="366">
                  <c:v>-6.7860031500458828E-2</c:v>
                </c:pt>
                <c:pt idx="367">
                  <c:v>-5.6762569244180813E-2</c:v>
                </c:pt>
                <c:pt idx="368">
                  <c:v>-4.5593577613731576E-2</c:v>
                </c:pt>
                <c:pt idx="369">
                  <c:v>-3.1589929883875753E-2</c:v>
                </c:pt>
                <c:pt idx="370">
                  <c:v>-2.9186402111903549E-2</c:v>
                </c:pt>
                <c:pt idx="371">
                  <c:v>-1.344672024655718E-2</c:v>
                </c:pt>
                <c:pt idx="372">
                  <c:v>-1.7446046129550342E-2</c:v>
                </c:pt>
                <c:pt idx="373">
                  <c:v>-1.3327740074997412E-2</c:v>
                </c:pt>
                <c:pt idx="374">
                  <c:v>2.2327002806641454E-3</c:v>
                </c:pt>
                <c:pt idx="375">
                  <c:v>-1.2758331894107848E-2</c:v>
                </c:pt>
                <c:pt idx="376">
                  <c:v>-2.2083084956434185E-2</c:v>
                </c:pt>
                <c:pt idx="377">
                  <c:v>-2.320266502052877E-2</c:v>
                </c:pt>
                <c:pt idx="378">
                  <c:v>-1.9046118997163099E-2</c:v>
                </c:pt>
                <c:pt idx="379">
                  <c:v>-1.8155761619572209E-2</c:v>
                </c:pt>
                <c:pt idx="380">
                  <c:v>-1.6063134488934476E-2</c:v>
                </c:pt>
                <c:pt idx="381">
                  <c:v>-9.0972497027490794E-3</c:v>
                </c:pt>
                <c:pt idx="382">
                  <c:v>-3.7138011445422758E-3</c:v>
                </c:pt>
                <c:pt idx="383">
                  <c:v>-1.9291248963461887E-2</c:v>
                </c:pt>
                <c:pt idx="384">
                  <c:v>-3.9722634416248542E-2</c:v>
                </c:pt>
                <c:pt idx="385">
                  <c:v>-4.4233960342879103E-2</c:v>
                </c:pt>
                <c:pt idx="386">
                  <c:v>-4.1264657170591267E-2</c:v>
                </c:pt>
                <c:pt idx="387">
                  <c:v>-6.0352022518966479E-2</c:v>
                </c:pt>
                <c:pt idx="388">
                  <c:v>-5.2198760318308793E-2</c:v>
                </c:pt>
                <c:pt idx="389">
                  <c:v>-6.03237357867034E-2</c:v>
                </c:pt>
                <c:pt idx="390">
                  <c:v>-5.0660776121861394E-2</c:v>
                </c:pt>
                <c:pt idx="391">
                  <c:v>-5.9071989523624378E-2</c:v>
                </c:pt>
                <c:pt idx="392">
                  <c:v>-7.9575653017162962E-2</c:v>
                </c:pt>
                <c:pt idx="393">
                  <c:v>-6.9138293696759973E-2</c:v>
                </c:pt>
                <c:pt idx="394">
                  <c:v>-8.9744733571003779E-2</c:v>
                </c:pt>
                <c:pt idx="395">
                  <c:v>-7.9705875557500971E-2</c:v>
                </c:pt>
                <c:pt idx="396">
                  <c:v>-7.0755445414223309E-2</c:v>
                </c:pt>
                <c:pt idx="397">
                  <c:v>-6.6781775444891528E-2</c:v>
                </c:pt>
                <c:pt idx="398">
                  <c:v>-6.6318979244019124E-2</c:v>
                </c:pt>
                <c:pt idx="399">
                  <c:v>-6.7200192897017549E-2</c:v>
                </c:pt>
                <c:pt idx="400">
                  <c:v>-6.6442652276942266E-2</c:v>
                </c:pt>
                <c:pt idx="401">
                  <c:v>-8.4531137238221005E-2</c:v>
                </c:pt>
                <c:pt idx="402">
                  <c:v>-8.6411036114809325E-2</c:v>
                </c:pt>
                <c:pt idx="403">
                  <c:v>-0.10515704350537211</c:v>
                </c:pt>
                <c:pt idx="404">
                  <c:v>-0.10439692472845867</c:v>
                </c:pt>
                <c:pt idx="405">
                  <c:v>-8.9161221461582965E-2</c:v>
                </c:pt>
                <c:pt idx="406">
                  <c:v>-0.10764803972812349</c:v>
                </c:pt>
                <c:pt idx="407">
                  <c:v>-0.12048770272647809</c:v>
                </c:pt>
                <c:pt idx="408">
                  <c:v>-0.11787813057297483</c:v>
                </c:pt>
                <c:pt idx="409">
                  <c:v>-0.13759491511101235</c:v>
                </c:pt>
                <c:pt idx="410">
                  <c:v>-0.15068229391257806</c:v>
                </c:pt>
                <c:pt idx="411">
                  <c:v>-0.14884083802013656</c:v>
                </c:pt>
                <c:pt idx="412">
                  <c:v>-0.13123838028513282</c:v>
                </c:pt>
                <c:pt idx="413">
                  <c:v>-0.15117441277384744</c:v>
                </c:pt>
                <c:pt idx="414">
                  <c:v>-0.14267376592029909</c:v>
                </c:pt>
                <c:pt idx="415">
                  <c:v>-0.16045664892171585</c:v>
                </c:pt>
                <c:pt idx="416">
                  <c:v>-0.16678197191120051</c:v>
                </c:pt>
                <c:pt idx="417">
                  <c:v>-0.17420095542390759</c:v>
                </c:pt>
                <c:pt idx="418">
                  <c:v>-0.19017444705748132</c:v>
                </c:pt>
                <c:pt idx="419">
                  <c:v>-0.19801377105850002</c:v>
                </c:pt>
                <c:pt idx="420">
                  <c:v>-0.20339411339473965</c:v>
                </c:pt>
                <c:pt idx="421">
                  <c:v>-0.19085147691368476</c:v>
                </c:pt>
                <c:pt idx="422">
                  <c:v>-0.18820895685386871</c:v>
                </c:pt>
                <c:pt idx="423">
                  <c:v>-0.18252275305110766</c:v>
                </c:pt>
                <c:pt idx="424">
                  <c:v>-0.16467254806113876</c:v>
                </c:pt>
                <c:pt idx="425">
                  <c:v>-0.15504431537664373</c:v>
                </c:pt>
                <c:pt idx="426">
                  <c:v>-0.14150981494124934</c:v>
                </c:pt>
                <c:pt idx="427">
                  <c:v>-0.1560828675481889</c:v>
                </c:pt>
                <c:pt idx="428">
                  <c:v>-0.16783615257879309</c:v>
                </c:pt>
                <c:pt idx="429">
                  <c:v>-0.17125402951276167</c:v>
                </c:pt>
                <c:pt idx="430">
                  <c:v>-0.17144144862590049</c:v>
                </c:pt>
                <c:pt idx="431">
                  <c:v>-0.15712990371256327</c:v>
                </c:pt>
                <c:pt idx="432">
                  <c:v>-0.16513963728583853</c:v>
                </c:pt>
                <c:pt idx="433">
                  <c:v>-0.16204113679141327</c:v>
                </c:pt>
                <c:pt idx="434">
                  <c:v>-0.15664598192133727</c:v>
                </c:pt>
                <c:pt idx="435">
                  <c:v>-0.15954113955849686</c:v>
                </c:pt>
                <c:pt idx="436">
                  <c:v>-0.17157996632712352</c:v>
                </c:pt>
                <c:pt idx="437">
                  <c:v>-0.15509585137308798</c:v>
                </c:pt>
                <c:pt idx="438">
                  <c:v>-0.16398135824806004</c:v>
                </c:pt>
                <c:pt idx="439">
                  <c:v>-0.16312173442714564</c:v>
                </c:pt>
                <c:pt idx="440">
                  <c:v>-0.1667705652263215</c:v>
                </c:pt>
                <c:pt idx="441">
                  <c:v>-0.18328238199072336</c:v>
                </c:pt>
                <c:pt idx="442">
                  <c:v>-0.19296590243643993</c:v>
                </c:pt>
                <c:pt idx="443">
                  <c:v>-0.18380830206140988</c:v>
                </c:pt>
                <c:pt idx="444">
                  <c:v>-0.19365370507546717</c:v>
                </c:pt>
                <c:pt idx="445">
                  <c:v>-0.20230849552293126</c:v>
                </c:pt>
                <c:pt idx="446">
                  <c:v>-0.1865745972662525</c:v>
                </c:pt>
                <c:pt idx="447">
                  <c:v>-0.18575704017661737</c:v>
                </c:pt>
                <c:pt idx="448">
                  <c:v>-0.19758594936322132</c:v>
                </c:pt>
                <c:pt idx="449">
                  <c:v>-0.19522802562314059</c:v>
                </c:pt>
                <c:pt idx="450">
                  <c:v>-0.17901124708259453</c:v>
                </c:pt>
                <c:pt idx="451">
                  <c:v>-0.19160596151082943</c:v>
                </c:pt>
                <c:pt idx="452">
                  <c:v>-0.18048699501554932</c:v>
                </c:pt>
                <c:pt idx="453">
                  <c:v>-0.19339963798483875</c:v>
                </c:pt>
                <c:pt idx="454">
                  <c:v>-0.20101956786345279</c:v>
                </c:pt>
                <c:pt idx="455">
                  <c:v>-0.22263982903473739</c:v>
                </c:pt>
                <c:pt idx="456">
                  <c:v>-0.22757750783071526</c:v>
                </c:pt>
                <c:pt idx="457">
                  <c:v>-0.24396740893949787</c:v>
                </c:pt>
                <c:pt idx="458">
                  <c:v>-0.24176438829738967</c:v>
                </c:pt>
                <c:pt idx="459">
                  <c:v>-0.22556716611717662</c:v>
                </c:pt>
                <c:pt idx="460">
                  <c:v>-0.21539882911881922</c:v>
                </c:pt>
                <c:pt idx="461">
                  <c:v>-0.2219315875901739</c:v>
                </c:pt>
                <c:pt idx="462">
                  <c:v>-0.23748856759653361</c:v>
                </c:pt>
                <c:pt idx="463">
                  <c:v>-0.23475657593573804</c:v>
                </c:pt>
                <c:pt idx="464">
                  <c:v>-0.2267929177907701</c:v>
                </c:pt>
                <c:pt idx="465">
                  <c:v>-0.22042720753890691</c:v>
                </c:pt>
                <c:pt idx="466">
                  <c:v>-0.20250823713333382</c:v>
                </c:pt>
                <c:pt idx="467">
                  <c:v>-0.20091489107848801</c:v>
                </c:pt>
                <c:pt idx="468">
                  <c:v>-0.18845700919382233</c:v>
                </c:pt>
                <c:pt idx="469">
                  <c:v>-0.18779303527458738</c:v>
                </c:pt>
                <c:pt idx="470">
                  <c:v>-0.17261711169901431</c:v>
                </c:pt>
                <c:pt idx="471">
                  <c:v>-0.16724091366293964</c:v>
                </c:pt>
                <c:pt idx="472">
                  <c:v>-0.15912146217223427</c:v>
                </c:pt>
                <c:pt idx="473">
                  <c:v>-0.14691899926719598</c:v>
                </c:pt>
                <c:pt idx="474">
                  <c:v>-0.16070217100936934</c:v>
                </c:pt>
                <c:pt idx="475">
                  <c:v>-0.17417155770757994</c:v>
                </c:pt>
                <c:pt idx="476">
                  <c:v>-0.17231545837677115</c:v>
                </c:pt>
                <c:pt idx="477">
                  <c:v>-0.16213276933914733</c:v>
                </c:pt>
                <c:pt idx="478">
                  <c:v>-0.16577601252098115</c:v>
                </c:pt>
                <c:pt idx="479">
                  <c:v>-0.18121382402412586</c:v>
                </c:pt>
                <c:pt idx="480">
                  <c:v>-0.19583621958248279</c:v>
                </c:pt>
                <c:pt idx="481">
                  <c:v>-0.18060731284667669</c:v>
                </c:pt>
                <c:pt idx="482">
                  <c:v>-0.18027617934821641</c:v>
                </c:pt>
                <c:pt idx="483">
                  <c:v>-0.17302754420093652</c:v>
                </c:pt>
                <c:pt idx="484">
                  <c:v>-0.16682543186492188</c:v>
                </c:pt>
                <c:pt idx="485">
                  <c:v>-0.15992400977221755</c:v>
                </c:pt>
                <c:pt idx="486">
                  <c:v>-0.14488811693116349</c:v>
                </c:pt>
                <c:pt idx="487">
                  <c:v>-0.13192863091505422</c:v>
                </c:pt>
                <c:pt idx="488">
                  <c:v>-0.13816617466686132</c:v>
                </c:pt>
                <c:pt idx="489">
                  <c:v>-0.12982688445217663</c:v>
                </c:pt>
                <c:pt idx="490">
                  <c:v>-0.13552384097127926</c:v>
                </c:pt>
                <c:pt idx="491">
                  <c:v>-0.14379503298665236</c:v>
                </c:pt>
                <c:pt idx="492">
                  <c:v>-0.15155915918610349</c:v>
                </c:pt>
                <c:pt idx="493">
                  <c:v>-0.168033022195058</c:v>
                </c:pt>
                <c:pt idx="494">
                  <c:v>-0.16529899224351044</c:v>
                </c:pt>
                <c:pt idx="495">
                  <c:v>-0.15050629092631088</c:v>
                </c:pt>
                <c:pt idx="496">
                  <c:v>-0.14606895565294345</c:v>
                </c:pt>
                <c:pt idx="497">
                  <c:v>-0.12771931812974885</c:v>
                </c:pt>
                <c:pt idx="498">
                  <c:v>-0.1255653866271646</c:v>
                </c:pt>
                <c:pt idx="499">
                  <c:v>-0.13889440068162684</c:v>
                </c:pt>
                <c:pt idx="500">
                  <c:v>-0.12571831954390564</c:v>
                </c:pt>
                <c:pt idx="501">
                  <c:v>-0.13917368161626228</c:v>
                </c:pt>
                <c:pt idx="502">
                  <c:v>-0.13517571706732245</c:v>
                </c:pt>
                <c:pt idx="503">
                  <c:v>-0.15091910688047841</c:v>
                </c:pt>
                <c:pt idx="504">
                  <c:v>-0.15128591250980644</c:v>
                </c:pt>
                <c:pt idx="505">
                  <c:v>-0.14402740773705899</c:v>
                </c:pt>
                <c:pt idx="506">
                  <c:v>-0.14541358577560132</c:v>
                </c:pt>
                <c:pt idx="507">
                  <c:v>-0.15619487735659532</c:v>
                </c:pt>
                <c:pt idx="508">
                  <c:v>-0.16631721456847312</c:v>
                </c:pt>
                <c:pt idx="509">
                  <c:v>-0.16985690528810235</c:v>
                </c:pt>
                <c:pt idx="510">
                  <c:v>-0.16553454442503368</c:v>
                </c:pt>
                <c:pt idx="511">
                  <c:v>-0.17306089446890668</c:v>
                </c:pt>
                <c:pt idx="512">
                  <c:v>-0.19327852811282875</c:v>
                </c:pt>
                <c:pt idx="513">
                  <c:v>-0.17723052509147894</c:v>
                </c:pt>
                <c:pt idx="514">
                  <c:v>-0.17090773747925928</c:v>
                </c:pt>
                <c:pt idx="515">
                  <c:v>-0.17258609667875024</c:v>
                </c:pt>
                <c:pt idx="516">
                  <c:v>-0.16689789602221422</c:v>
                </c:pt>
                <c:pt idx="517">
                  <c:v>-0.18701811948123964</c:v>
                </c:pt>
                <c:pt idx="518">
                  <c:v>-0.18060277378329476</c:v>
                </c:pt>
                <c:pt idx="519">
                  <c:v>-0.16254027352805853</c:v>
                </c:pt>
                <c:pt idx="520">
                  <c:v>-0.16015900362181243</c:v>
                </c:pt>
                <c:pt idx="521">
                  <c:v>-0.14829976124709715</c:v>
                </c:pt>
                <c:pt idx="522">
                  <c:v>-0.15221351921896181</c:v>
                </c:pt>
                <c:pt idx="523">
                  <c:v>-0.16646804315190961</c:v>
                </c:pt>
                <c:pt idx="524">
                  <c:v>-0.16652120047571942</c:v>
                </c:pt>
                <c:pt idx="525">
                  <c:v>-0.16105058283061391</c:v>
                </c:pt>
                <c:pt idx="526">
                  <c:v>-0.16726161449171043</c:v>
                </c:pt>
                <c:pt idx="527">
                  <c:v>-0.14924986878490812</c:v>
                </c:pt>
                <c:pt idx="528">
                  <c:v>-0.14458552981254311</c:v>
                </c:pt>
                <c:pt idx="529">
                  <c:v>-0.1595381770216012</c:v>
                </c:pt>
                <c:pt idx="530">
                  <c:v>-0.17454014184483202</c:v>
                </c:pt>
                <c:pt idx="531">
                  <c:v>-0.15678404355943398</c:v>
                </c:pt>
                <c:pt idx="532">
                  <c:v>-0.15191599808292919</c:v>
                </c:pt>
                <c:pt idx="533">
                  <c:v>-0.16948521936341132</c:v>
                </c:pt>
                <c:pt idx="534">
                  <c:v>-0.15920632427874146</c:v>
                </c:pt>
                <c:pt idx="535">
                  <c:v>-0.17216805669049884</c:v>
                </c:pt>
                <c:pt idx="536">
                  <c:v>-0.1767628040688432</c:v>
                </c:pt>
                <c:pt idx="537">
                  <c:v>-0.18433039603399726</c:v>
                </c:pt>
                <c:pt idx="538">
                  <c:v>-0.2022569222258824</c:v>
                </c:pt>
                <c:pt idx="539">
                  <c:v>-0.21025626048731225</c:v>
                </c:pt>
                <c:pt idx="540">
                  <c:v>-0.19527739132162564</c:v>
                </c:pt>
                <c:pt idx="541">
                  <c:v>-0.21376328787953325</c:v>
                </c:pt>
                <c:pt idx="542">
                  <c:v>-0.20232317662601365</c:v>
                </c:pt>
                <c:pt idx="543">
                  <c:v>-0.21333690104383052</c:v>
                </c:pt>
                <c:pt idx="544">
                  <c:v>-0.19747791349625179</c:v>
                </c:pt>
                <c:pt idx="545">
                  <c:v>-0.18396647119664553</c:v>
                </c:pt>
                <c:pt idx="546">
                  <c:v>-0.18115528567790082</c:v>
                </c:pt>
                <c:pt idx="547">
                  <c:v>-0.16879200122228655</c:v>
                </c:pt>
                <c:pt idx="548">
                  <c:v>-0.18219898984670457</c:v>
                </c:pt>
                <c:pt idx="549">
                  <c:v>-0.19590185882189659</c:v>
                </c:pt>
                <c:pt idx="550">
                  <c:v>-0.21029104396289558</c:v>
                </c:pt>
                <c:pt idx="551">
                  <c:v>-0.20920390421150084</c:v>
                </c:pt>
                <c:pt idx="552">
                  <c:v>-0.19342352562065543</c:v>
                </c:pt>
                <c:pt idx="553">
                  <c:v>-0.19281900003939259</c:v>
                </c:pt>
                <c:pt idx="554">
                  <c:v>-0.20189877077973964</c:v>
                </c:pt>
                <c:pt idx="555">
                  <c:v>-0.19574627373107059</c:v>
                </c:pt>
                <c:pt idx="556">
                  <c:v>-0.1783200596106011</c:v>
                </c:pt>
                <c:pt idx="557">
                  <c:v>-0.19244390164674632</c:v>
                </c:pt>
                <c:pt idx="558">
                  <c:v>-0.19989958006172939</c:v>
                </c:pt>
                <c:pt idx="559">
                  <c:v>-0.19645780634029344</c:v>
                </c:pt>
                <c:pt idx="560">
                  <c:v>-0.19058413521231787</c:v>
                </c:pt>
                <c:pt idx="561">
                  <c:v>-0.19125002255766618</c:v>
                </c:pt>
                <c:pt idx="562">
                  <c:v>-0.20844351912956322</c:v>
                </c:pt>
                <c:pt idx="563">
                  <c:v>-0.20323367339108256</c:v>
                </c:pt>
                <c:pt idx="564">
                  <c:v>-0.21344499902252248</c:v>
                </c:pt>
                <c:pt idx="565">
                  <c:v>-0.22729611599102181</c:v>
                </c:pt>
                <c:pt idx="566">
                  <c:v>-0.22755343781703552</c:v>
                </c:pt>
                <c:pt idx="567">
                  <c:v>-0.22658018118611054</c:v>
                </c:pt>
                <c:pt idx="568">
                  <c:v>-0.21343245651725201</c:v>
                </c:pt>
                <c:pt idx="569">
                  <c:v>-0.23266480242772186</c:v>
                </c:pt>
                <c:pt idx="570">
                  <c:v>-0.22961379487259462</c:v>
                </c:pt>
                <c:pt idx="571">
                  <c:v>-0.24538956654769378</c:v>
                </c:pt>
                <c:pt idx="572">
                  <c:v>-0.26500771365157316</c:v>
                </c:pt>
                <c:pt idx="573">
                  <c:v>-0.27005229469001901</c:v>
                </c:pt>
                <c:pt idx="574">
                  <c:v>-0.26304962787854708</c:v>
                </c:pt>
                <c:pt idx="575">
                  <c:v>-0.27822011853513839</c:v>
                </c:pt>
                <c:pt idx="576">
                  <c:v>-0.29442521709694114</c:v>
                </c:pt>
                <c:pt idx="577">
                  <c:v>-0.29422918436002493</c:v>
                </c:pt>
                <c:pt idx="578">
                  <c:v>-0.28474000547794109</c:v>
                </c:pt>
                <c:pt idx="579">
                  <c:v>-0.29229585286318233</c:v>
                </c:pt>
                <c:pt idx="580">
                  <c:v>-0.31183775349411919</c:v>
                </c:pt>
                <c:pt idx="581">
                  <c:v>-0.29709479032370228</c:v>
                </c:pt>
                <c:pt idx="582">
                  <c:v>-0.29275344080848392</c:v>
                </c:pt>
                <c:pt idx="583">
                  <c:v>-0.27570562736704762</c:v>
                </c:pt>
                <c:pt idx="584">
                  <c:v>-0.26670844810845767</c:v>
                </c:pt>
                <c:pt idx="585">
                  <c:v>-0.25283762803614418</c:v>
                </c:pt>
                <c:pt idx="586">
                  <c:v>-0.24428536307777346</c:v>
                </c:pt>
                <c:pt idx="587">
                  <c:v>-0.26135036025109215</c:v>
                </c:pt>
                <c:pt idx="588">
                  <c:v>-0.26008782985563511</c:v>
                </c:pt>
                <c:pt idx="589">
                  <c:v>-0.25595223930128169</c:v>
                </c:pt>
                <c:pt idx="590">
                  <c:v>-0.26792389879471495</c:v>
                </c:pt>
                <c:pt idx="591">
                  <c:v>-0.25313277402100087</c:v>
                </c:pt>
                <c:pt idx="592">
                  <c:v>-0.25471189809791472</c:v>
                </c:pt>
                <c:pt idx="593">
                  <c:v>-0.27379653249399727</c:v>
                </c:pt>
                <c:pt idx="594">
                  <c:v>-0.28400751638182242</c:v>
                </c:pt>
                <c:pt idx="595">
                  <c:v>-0.28036507508855768</c:v>
                </c:pt>
                <c:pt idx="596">
                  <c:v>-0.26656199984762796</c:v>
                </c:pt>
                <c:pt idx="597">
                  <c:v>-0.28639257581549338</c:v>
                </c:pt>
                <c:pt idx="598">
                  <c:v>-0.26941621536297472</c:v>
                </c:pt>
                <c:pt idx="599">
                  <c:v>-0.28011645348283337</c:v>
                </c:pt>
                <c:pt idx="600">
                  <c:v>-0.28211657490118208</c:v>
                </c:pt>
                <c:pt idx="601">
                  <c:v>-0.27955385267840593</c:v>
                </c:pt>
                <c:pt idx="602">
                  <c:v>-0.29806831411108742</c:v>
                </c:pt>
                <c:pt idx="603">
                  <c:v>-0.30687350960582488</c:v>
                </c:pt>
                <c:pt idx="604">
                  <c:v>-0.32018728521359563</c:v>
                </c:pt>
                <c:pt idx="605">
                  <c:v>-0.32794141686075767</c:v>
                </c:pt>
                <c:pt idx="606">
                  <c:v>-0.31848996143936387</c:v>
                </c:pt>
                <c:pt idx="607">
                  <c:v>-0.32447840781846821</c:v>
                </c:pt>
                <c:pt idx="608">
                  <c:v>-0.30747352830116992</c:v>
                </c:pt>
                <c:pt idx="609">
                  <c:v>-0.29595640192487888</c:v>
                </c:pt>
                <c:pt idx="610">
                  <c:v>-0.28371253384458972</c:v>
                </c:pt>
                <c:pt idx="611">
                  <c:v>-0.3013658355957935</c:v>
                </c:pt>
                <c:pt idx="612">
                  <c:v>-0.28402126197843403</c:v>
                </c:pt>
                <c:pt idx="613">
                  <c:v>-0.30112582049075887</c:v>
                </c:pt>
                <c:pt idx="614">
                  <c:v>-0.31650118180554671</c:v>
                </c:pt>
                <c:pt idx="615">
                  <c:v>-0.32360713375656802</c:v>
                </c:pt>
                <c:pt idx="616">
                  <c:v>-0.32387733301268268</c:v>
                </c:pt>
                <c:pt idx="617">
                  <c:v>-0.31214611223946775</c:v>
                </c:pt>
                <c:pt idx="618">
                  <c:v>-0.30356256069429649</c:v>
                </c:pt>
                <c:pt idx="619">
                  <c:v>-0.32371521000874609</c:v>
                </c:pt>
                <c:pt idx="620">
                  <c:v>-0.31352554417669481</c:v>
                </c:pt>
                <c:pt idx="621">
                  <c:v>-0.3323597627674264</c:v>
                </c:pt>
                <c:pt idx="622">
                  <c:v>-0.3151060807783162</c:v>
                </c:pt>
                <c:pt idx="623">
                  <c:v>-0.30668135995343621</c:v>
                </c:pt>
                <c:pt idx="624">
                  <c:v>-0.32489287033129866</c:v>
                </c:pt>
                <c:pt idx="625">
                  <c:v>-0.31595310745858995</c:v>
                </c:pt>
                <c:pt idx="626">
                  <c:v>-0.3187991302627371</c:v>
                </c:pt>
                <c:pt idx="627">
                  <c:v>-0.33243326032814902</c:v>
                </c:pt>
                <c:pt idx="628">
                  <c:v>-0.33295731734305434</c:v>
                </c:pt>
                <c:pt idx="629">
                  <c:v>-0.34720321051335279</c:v>
                </c:pt>
                <c:pt idx="630">
                  <c:v>-0.33483095811555824</c:v>
                </c:pt>
                <c:pt idx="631">
                  <c:v>-0.32458264182105023</c:v>
                </c:pt>
                <c:pt idx="632">
                  <c:v>-0.33764045570880885</c:v>
                </c:pt>
                <c:pt idx="633">
                  <c:v>-0.35145355832781011</c:v>
                </c:pt>
                <c:pt idx="634">
                  <c:v>-0.36136820074188863</c:v>
                </c:pt>
                <c:pt idx="635">
                  <c:v>-0.34910601197356123</c:v>
                </c:pt>
                <c:pt idx="636">
                  <c:v>-0.36256500203244518</c:v>
                </c:pt>
                <c:pt idx="637">
                  <c:v>-0.36864513624850154</c:v>
                </c:pt>
                <c:pt idx="638">
                  <c:v>-0.38154339352260241</c:v>
                </c:pt>
                <c:pt idx="639">
                  <c:v>-0.37652456848300098</c:v>
                </c:pt>
                <c:pt idx="640">
                  <c:v>-0.38604123856719552</c:v>
                </c:pt>
                <c:pt idx="641">
                  <c:v>-0.40512860108595494</c:v>
                </c:pt>
                <c:pt idx="642">
                  <c:v>-0.42397888594277222</c:v>
                </c:pt>
                <c:pt idx="643">
                  <c:v>-0.41071661443449881</c:v>
                </c:pt>
                <c:pt idx="644">
                  <c:v>-0.39382041113213984</c:v>
                </c:pt>
                <c:pt idx="645">
                  <c:v>-0.38982207384327311</c:v>
                </c:pt>
                <c:pt idx="646">
                  <c:v>-0.40915350938151007</c:v>
                </c:pt>
                <c:pt idx="647">
                  <c:v>-0.41956554472831592</c:v>
                </c:pt>
                <c:pt idx="648">
                  <c:v>-0.42239552679159931</c:v>
                </c:pt>
                <c:pt idx="649">
                  <c:v>-0.44068874040624084</c:v>
                </c:pt>
                <c:pt idx="650">
                  <c:v>-0.44350763975361363</c:v>
                </c:pt>
                <c:pt idx="651">
                  <c:v>-0.44919511400002027</c:v>
                </c:pt>
                <c:pt idx="652">
                  <c:v>-0.47056824654545093</c:v>
                </c:pt>
                <c:pt idx="653">
                  <c:v>-0.48643909646342126</c:v>
                </c:pt>
                <c:pt idx="654">
                  <c:v>-0.46995362723545014</c:v>
                </c:pt>
                <c:pt idx="655">
                  <c:v>-0.47339303748194211</c:v>
                </c:pt>
                <c:pt idx="656">
                  <c:v>-0.48691841397332469</c:v>
                </c:pt>
                <c:pt idx="657">
                  <c:v>-0.49484051366406923</c:v>
                </c:pt>
                <c:pt idx="658">
                  <c:v>-0.48935678513535291</c:v>
                </c:pt>
                <c:pt idx="659">
                  <c:v>-0.50395652780900013</c:v>
                </c:pt>
                <c:pt idx="660">
                  <c:v>-0.51022896503115822</c:v>
                </c:pt>
                <c:pt idx="661">
                  <c:v>-0.5110495922555659</c:v>
                </c:pt>
                <c:pt idx="662">
                  <c:v>-0.51013522048794013</c:v>
                </c:pt>
                <c:pt idx="663">
                  <c:v>-0.49909298780077332</c:v>
                </c:pt>
                <c:pt idx="664">
                  <c:v>-0.50823705604821301</c:v>
                </c:pt>
                <c:pt idx="665">
                  <c:v>-0.50383407408887204</c:v>
                </c:pt>
                <c:pt idx="666">
                  <c:v>-0.51953842466926503</c:v>
                </c:pt>
                <c:pt idx="667">
                  <c:v>-0.5189715255237648</c:v>
                </c:pt>
                <c:pt idx="668">
                  <c:v>-0.51599638479086163</c:v>
                </c:pt>
                <c:pt idx="669">
                  <c:v>-0.50478365389771351</c:v>
                </c:pt>
                <c:pt idx="670">
                  <c:v>-0.48887896383625784</c:v>
                </c:pt>
                <c:pt idx="671">
                  <c:v>-0.49419863650981211</c:v>
                </c:pt>
                <c:pt idx="672">
                  <c:v>-0.50816432732860428</c:v>
                </c:pt>
                <c:pt idx="673">
                  <c:v>-0.52365835489522794</c:v>
                </c:pt>
                <c:pt idx="674">
                  <c:v>-0.52926220613869379</c:v>
                </c:pt>
                <c:pt idx="675">
                  <c:v>-0.52190377377407582</c:v>
                </c:pt>
                <c:pt idx="676">
                  <c:v>-0.53778223483572563</c:v>
                </c:pt>
                <c:pt idx="677">
                  <c:v>-0.52918032344113253</c:v>
                </c:pt>
                <c:pt idx="678">
                  <c:v>-0.54518986722663265</c:v>
                </c:pt>
                <c:pt idx="679">
                  <c:v>-0.53937413441325632</c:v>
                </c:pt>
                <c:pt idx="680">
                  <c:v>-0.52183226494585599</c:v>
                </c:pt>
                <c:pt idx="681">
                  <c:v>-0.51837383036999751</c:v>
                </c:pt>
                <c:pt idx="682">
                  <c:v>-0.5209302221667258</c:v>
                </c:pt>
                <c:pt idx="683">
                  <c:v>-0.50681052260024151</c:v>
                </c:pt>
                <c:pt idx="684">
                  <c:v>-0.52800584322252175</c:v>
                </c:pt>
                <c:pt idx="685">
                  <c:v>-0.5260340565791104</c:v>
                </c:pt>
                <c:pt idx="686">
                  <c:v>-0.51366982972439668</c:v>
                </c:pt>
                <c:pt idx="687">
                  <c:v>-0.53326336129574681</c:v>
                </c:pt>
                <c:pt idx="688">
                  <c:v>-0.53043329808369066</c:v>
                </c:pt>
                <c:pt idx="689">
                  <c:v>-0.51441985700719528</c:v>
                </c:pt>
                <c:pt idx="690">
                  <c:v>-0.49835913418281469</c:v>
                </c:pt>
                <c:pt idx="691">
                  <c:v>-0.48766542494141357</c:v>
                </c:pt>
                <c:pt idx="692">
                  <c:v>-0.48991974674979827</c:v>
                </c:pt>
                <c:pt idx="693">
                  <c:v>-0.49366323336513407</c:v>
                </c:pt>
                <c:pt idx="694">
                  <c:v>-0.51521218879996233</c:v>
                </c:pt>
                <c:pt idx="695">
                  <c:v>-0.49862177118508189</c:v>
                </c:pt>
                <c:pt idx="696">
                  <c:v>-0.49947561104320742</c:v>
                </c:pt>
                <c:pt idx="697">
                  <c:v>-0.49522667440074775</c:v>
                </c:pt>
                <c:pt idx="698">
                  <c:v>-0.51184127076744435</c:v>
                </c:pt>
                <c:pt idx="699">
                  <c:v>-0.50422709366372442</c:v>
                </c:pt>
                <c:pt idx="700">
                  <c:v>-0.50616588370970306</c:v>
                </c:pt>
                <c:pt idx="701">
                  <c:v>-0.50095210914518307</c:v>
                </c:pt>
                <c:pt idx="702">
                  <c:v>-0.51422434342154111</c:v>
                </c:pt>
                <c:pt idx="703">
                  <c:v>-0.52801619591255256</c:v>
                </c:pt>
                <c:pt idx="704">
                  <c:v>-0.50971747411235713</c:v>
                </c:pt>
                <c:pt idx="705">
                  <c:v>-0.51341496274991805</c:v>
                </c:pt>
                <c:pt idx="706">
                  <c:v>-0.52631163814049142</c:v>
                </c:pt>
                <c:pt idx="707">
                  <c:v>-0.51467358109498995</c:v>
                </c:pt>
                <c:pt idx="708">
                  <c:v>-0.51749776515741119</c:v>
                </c:pt>
                <c:pt idx="709">
                  <c:v>-0.50033082116017136</c:v>
                </c:pt>
                <c:pt idx="710">
                  <c:v>-0.48844755022767156</c:v>
                </c:pt>
                <c:pt idx="711">
                  <c:v>-0.47554752475694229</c:v>
                </c:pt>
                <c:pt idx="712">
                  <c:v>-0.46625068127447961</c:v>
                </c:pt>
                <c:pt idx="713">
                  <c:v>-0.46993108346181234</c:v>
                </c:pt>
                <c:pt idx="714">
                  <c:v>-0.46608868355316713</c:v>
                </c:pt>
                <c:pt idx="715">
                  <c:v>-0.47443040321221602</c:v>
                </c:pt>
                <c:pt idx="716">
                  <c:v>-0.48629536145173946</c:v>
                </c:pt>
                <c:pt idx="717">
                  <c:v>-0.47872226787743638</c:v>
                </c:pt>
                <c:pt idx="718">
                  <c:v>-0.47050519972565535</c:v>
                </c:pt>
                <c:pt idx="719">
                  <c:v>-0.45870663476375539</c:v>
                </c:pt>
                <c:pt idx="720">
                  <c:v>-0.45826420437086018</c:v>
                </c:pt>
                <c:pt idx="721">
                  <c:v>-0.47909103272748454</c:v>
                </c:pt>
                <c:pt idx="722">
                  <c:v>-0.49980089645539866</c:v>
                </c:pt>
                <c:pt idx="723">
                  <c:v>-0.48241564336533149</c:v>
                </c:pt>
                <c:pt idx="724">
                  <c:v>-0.48266089011762031</c:v>
                </c:pt>
                <c:pt idx="725">
                  <c:v>-0.49638454667675413</c:v>
                </c:pt>
                <c:pt idx="726">
                  <c:v>-0.48108495854370437</c:v>
                </c:pt>
                <c:pt idx="727">
                  <c:v>-0.47008113535101709</c:v>
                </c:pt>
                <c:pt idx="728">
                  <c:v>-0.45843817535394749</c:v>
                </c:pt>
                <c:pt idx="729">
                  <c:v>-0.47795465702188994</c:v>
                </c:pt>
                <c:pt idx="730">
                  <c:v>-0.46558541354818928</c:v>
                </c:pt>
                <c:pt idx="731">
                  <c:v>-0.44723308505007181</c:v>
                </c:pt>
                <c:pt idx="732">
                  <c:v>-0.46061585437293234</c:v>
                </c:pt>
                <c:pt idx="733">
                  <c:v>-0.45730275770405271</c:v>
                </c:pt>
                <c:pt idx="734">
                  <c:v>-0.47406348912934493</c:v>
                </c:pt>
                <c:pt idx="735">
                  <c:v>-0.48665848109575199</c:v>
                </c:pt>
                <c:pt idx="736">
                  <c:v>-0.48645289655391444</c:v>
                </c:pt>
                <c:pt idx="737">
                  <c:v>-0.48113306168062253</c:v>
                </c:pt>
                <c:pt idx="738">
                  <c:v>-0.46347014434704725</c:v>
                </c:pt>
                <c:pt idx="739">
                  <c:v>-0.45202913507451636</c:v>
                </c:pt>
                <c:pt idx="740">
                  <c:v>-0.45195811657135226</c:v>
                </c:pt>
                <c:pt idx="741">
                  <c:v>-0.44268882431977002</c:v>
                </c:pt>
                <c:pt idx="742">
                  <c:v>-0.45857853288923239</c:v>
                </c:pt>
                <c:pt idx="743">
                  <c:v>-0.47648776210375104</c:v>
                </c:pt>
                <c:pt idx="744">
                  <c:v>-0.47592137453784467</c:v>
                </c:pt>
                <c:pt idx="745">
                  <c:v>-0.49485933493028977</c:v>
                </c:pt>
                <c:pt idx="746">
                  <c:v>-0.51239583561459423</c:v>
                </c:pt>
                <c:pt idx="747">
                  <c:v>-0.51784387575310042</c:v>
                </c:pt>
                <c:pt idx="748">
                  <c:v>-0.50052425545326973</c:v>
                </c:pt>
                <c:pt idx="749">
                  <c:v>-0.5150827076093758</c:v>
                </c:pt>
                <c:pt idx="750">
                  <c:v>-0.50622902115475477</c:v>
                </c:pt>
                <c:pt idx="751">
                  <c:v>-0.52185233359383787</c:v>
                </c:pt>
                <c:pt idx="752">
                  <c:v>-0.52376290735450304</c:v>
                </c:pt>
                <c:pt idx="753">
                  <c:v>-0.51282521933230141</c:v>
                </c:pt>
                <c:pt idx="754">
                  <c:v>-0.50836863070837301</c:v>
                </c:pt>
                <c:pt idx="755">
                  <c:v>-0.50088965617836301</c:v>
                </c:pt>
                <c:pt idx="756">
                  <c:v>-0.50175903118517839</c:v>
                </c:pt>
                <c:pt idx="757">
                  <c:v>-0.51139938671413621</c:v>
                </c:pt>
                <c:pt idx="758">
                  <c:v>-0.4985150883295667</c:v>
                </c:pt>
                <c:pt idx="759">
                  <c:v>-0.4835487131603336</c:v>
                </c:pt>
                <c:pt idx="760">
                  <c:v>-0.48555192416244719</c:v>
                </c:pt>
                <c:pt idx="761">
                  <c:v>-0.50242858769860654</c:v>
                </c:pt>
                <c:pt idx="762">
                  <c:v>-0.51280560291604071</c:v>
                </c:pt>
                <c:pt idx="763">
                  <c:v>-0.51119178085795236</c:v>
                </c:pt>
                <c:pt idx="764">
                  <c:v>-0.53258998228048682</c:v>
                </c:pt>
                <c:pt idx="765">
                  <c:v>-0.51644460847572915</c:v>
                </c:pt>
                <c:pt idx="766">
                  <c:v>-0.52909136383311262</c:v>
                </c:pt>
                <c:pt idx="767">
                  <c:v>-0.54812628853353396</c:v>
                </c:pt>
                <c:pt idx="768">
                  <c:v>-0.53138302051324615</c:v>
                </c:pt>
                <c:pt idx="769">
                  <c:v>-0.53343169466882501</c:v>
                </c:pt>
                <c:pt idx="770">
                  <c:v>-0.54746102918653494</c:v>
                </c:pt>
                <c:pt idx="771">
                  <c:v>-0.55666571777619767</c:v>
                </c:pt>
                <c:pt idx="772">
                  <c:v>-0.54320176411761767</c:v>
                </c:pt>
                <c:pt idx="773">
                  <c:v>-0.54115852680174847</c:v>
                </c:pt>
                <c:pt idx="774">
                  <c:v>-0.54935013172533931</c:v>
                </c:pt>
                <c:pt idx="775">
                  <c:v>-0.53734726435282809</c:v>
                </c:pt>
                <c:pt idx="776">
                  <c:v>-0.52255488288189855</c:v>
                </c:pt>
                <c:pt idx="777">
                  <c:v>-0.53089342525001959</c:v>
                </c:pt>
                <c:pt idx="778">
                  <c:v>-0.53657668234023459</c:v>
                </c:pt>
                <c:pt idx="779">
                  <c:v>-0.54485611621917152</c:v>
                </c:pt>
                <c:pt idx="780">
                  <c:v>-0.54252272982317495</c:v>
                </c:pt>
                <c:pt idx="781">
                  <c:v>-0.54970490108723014</c:v>
                </c:pt>
                <c:pt idx="782">
                  <c:v>-0.55977304010890938</c:v>
                </c:pt>
                <c:pt idx="783">
                  <c:v>-0.56490974608014155</c:v>
                </c:pt>
                <c:pt idx="784">
                  <c:v>-0.57902756338362005</c:v>
                </c:pt>
                <c:pt idx="785">
                  <c:v>-0.57201555699331841</c:v>
                </c:pt>
                <c:pt idx="786">
                  <c:v>-0.55903224353152992</c:v>
                </c:pt>
                <c:pt idx="787">
                  <c:v>-0.5748565541561157</c:v>
                </c:pt>
                <c:pt idx="788">
                  <c:v>-0.57695148600728974</c:v>
                </c:pt>
                <c:pt idx="789">
                  <c:v>-0.57593482380803629</c:v>
                </c:pt>
                <c:pt idx="790">
                  <c:v>-0.56707153314424374</c:v>
                </c:pt>
                <c:pt idx="791">
                  <c:v>-0.57340009279339466</c:v>
                </c:pt>
                <c:pt idx="792">
                  <c:v>-0.56046137638235016</c:v>
                </c:pt>
                <c:pt idx="793">
                  <c:v>-0.54457804843494872</c:v>
                </c:pt>
                <c:pt idx="794">
                  <c:v>-0.5418737906586214</c:v>
                </c:pt>
                <c:pt idx="795">
                  <c:v>-0.52422430380910301</c:v>
                </c:pt>
                <c:pt idx="796">
                  <c:v>-0.52666327311231564</c:v>
                </c:pt>
                <c:pt idx="797">
                  <c:v>-0.53123773743001479</c:v>
                </c:pt>
                <c:pt idx="798">
                  <c:v>-0.54782817953932939</c:v>
                </c:pt>
                <c:pt idx="799">
                  <c:v>-0.56319819065121202</c:v>
                </c:pt>
                <c:pt idx="800">
                  <c:v>-0.55805872914260479</c:v>
                </c:pt>
                <c:pt idx="801">
                  <c:v>-0.55786133326439358</c:v>
                </c:pt>
                <c:pt idx="802">
                  <c:v>-0.55492350927066647</c:v>
                </c:pt>
                <c:pt idx="803">
                  <c:v>-0.55064422527985479</c:v>
                </c:pt>
                <c:pt idx="804">
                  <c:v>-0.55614614729490663</c:v>
                </c:pt>
                <c:pt idx="805">
                  <c:v>-0.56402488244425864</c:v>
                </c:pt>
                <c:pt idx="806">
                  <c:v>-0.57467413279036894</c:v>
                </c:pt>
                <c:pt idx="807">
                  <c:v>-0.55896735698096223</c:v>
                </c:pt>
                <c:pt idx="808">
                  <c:v>-0.54435273194988265</c:v>
                </c:pt>
                <c:pt idx="809">
                  <c:v>-0.5552831842176098</c:v>
                </c:pt>
                <c:pt idx="810">
                  <c:v>-0.53872102816770551</c:v>
                </c:pt>
                <c:pt idx="811">
                  <c:v>-0.5526257658283199</c:v>
                </c:pt>
                <c:pt idx="812">
                  <c:v>-0.55824377933398706</c:v>
                </c:pt>
                <c:pt idx="813">
                  <c:v>-0.56456002644194225</c:v>
                </c:pt>
                <c:pt idx="814">
                  <c:v>-0.56134747650260031</c:v>
                </c:pt>
                <c:pt idx="815">
                  <c:v>-0.56927499762691502</c:v>
                </c:pt>
                <c:pt idx="816">
                  <c:v>-0.55608607221223261</c:v>
                </c:pt>
                <c:pt idx="817">
                  <c:v>-0.57527229176294603</c:v>
                </c:pt>
                <c:pt idx="818">
                  <c:v>-0.57806248671635874</c:v>
                </c:pt>
                <c:pt idx="819">
                  <c:v>-0.5754574523473327</c:v>
                </c:pt>
                <c:pt idx="820">
                  <c:v>-0.56651080418490252</c:v>
                </c:pt>
                <c:pt idx="821">
                  <c:v>-0.56995462057328994</c:v>
                </c:pt>
                <c:pt idx="822">
                  <c:v>-0.56773046262055038</c:v>
                </c:pt>
                <c:pt idx="823">
                  <c:v>-0.55617119833462192</c:v>
                </c:pt>
                <c:pt idx="824">
                  <c:v>-0.56729160934791789</c:v>
                </c:pt>
                <c:pt idx="825">
                  <c:v>-0.55332693012682588</c:v>
                </c:pt>
                <c:pt idx="826">
                  <c:v>-0.55989468906996176</c:v>
                </c:pt>
                <c:pt idx="827">
                  <c:v>-0.56285466010092888</c:v>
                </c:pt>
                <c:pt idx="828">
                  <c:v>-0.54762689283576549</c:v>
                </c:pt>
                <c:pt idx="829">
                  <c:v>-0.56349740067690668</c:v>
                </c:pt>
                <c:pt idx="830">
                  <c:v>-0.55172337565557261</c:v>
                </c:pt>
                <c:pt idx="831">
                  <c:v>-0.53809771955991093</c:v>
                </c:pt>
                <c:pt idx="832">
                  <c:v>-0.53127479090590479</c:v>
                </c:pt>
                <c:pt idx="833">
                  <c:v>-0.54487332562522639</c:v>
                </c:pt>
                <c:pt idx="834">
                  <c:v>-0.53030634485650396</c:v>
                </c:pt>
                <c:pt idx="835">
                  <c:v>-0.55129993308750003</c:v>
                </c:pt>
                <c:pt idx="836">
                  <c:v>-0.54144442182033292</c:v>
                </c:pt>
                <c:pt idx="837">
                  <c:v>-0.55931760880221426</c:v>
                </c:pt>
                <c:pt idx="838">
                  <c:v>-0.55611242070146083</c:v>
                </c:pt>
                <c:pt idx="839">
                  <c:v>-0.56619936463041143</c:v>
                </c:pt>
                <c:pt idx="840">
                  <c:v>-0.58776629475133324</c:v>
                </c:pt>
                <c:pt idx="841">
                  <c:v>-0.57928740305018545</c:v>
                </c:pt>
                <c:pt idx="842">
                  <c:v>-0.59557257166894084</c:v>
                </c:pt>
                <c:pt idx="843">
                  <c:v>-0.58740373670010626</c:v>
                </c:pt>
                <c:pt idx="844">
                  <c:v>-0.57697869072308938</c:v>
                </c:pt>
                <c:pt idx="845">
                  <c:v>-0.58911371109437294</c:v>
                </c:pt>
                <c:pt idx="846">
                  <c:v>-0.60079353921582446</c:v>
                </c:pt>
                <c:pt idx="847">
                  <c:v>-0.58795109247454203</c:v>
                </c:pt>
                <c:pt idx="848">
                  <c:v>-0.57051363858896909</c:v>
                </c:pt>
                <c:pt idx="849">
                  <c:v>-0.57027899993980113</c:v>
                </c:pt>
                <c:pt idx="850">
                  <c:v>-0.55485768638591793</c:v>
                </c:pt>
                <c:pt idx="851">
                  <c:v>-0.5493107437470115</c:v>
                </c:pt>
                <c:pt idx="852">
                  <c:v>-0.54465701515346143</c:v>
                </c:pt>
                <c:pt idx="853">
                  <c:v>-0.55891597970769136</c:v>
                </c:pt>
                <c:pt idx="854">
                  <c:v>-0.56074837957664825</c:v>
                </c:pt>
                <c:pt idx="855">
                  <c:v>-0.56028834036192088</c:v>
                </c:pt>
                <c:pt idx="856">
                  <c:v>-0.55008602221932701</c:v>
                </c:pt>
                <c:pt idx="857">
                  <c:v>-0.53724373854044682</c:v>
                </c:pt>
                <c:pt idx="858">
                  <c:v>-0.55173523758455267</c:v>
                </c:pt>
                <c:pt idx="859">
                  <c:v>-0.56337000986314334</c:v>
                </c:pt>
                <c:pt idx="860">
                  <c:v>-0.56987076567442496</c:v>
                </c:pt>
                <c:pt idx="861">
                  <c:v>-0.56335595249682446</c:v>
                </c:pt>
                <c:pt idx="862">
                  <c:v>-0.58424349478324922</c:v>
                </c:pt>
                <c:pt idx="863">
                  <c:v>-0.5974165683251762</c:v>
                </c:pt>
                <c:pt idx="864">
                  <c:v>-0.60503188881008285</c:v>
                </c:pt>
                <c:pt idx="865">
                  <c:v>-0.59542136770838994</c:v>
                </c:pt>
                <c:pt idx="866">
                  <c:v>-0.59253096142779149</c:v>
                </c:pt>
                <c:pt idx="867">
                  <c:v>-0.58063968732955873</c:v>
                </c:pt>
                <c:pt idx="868">
                  <c:v>-0.59846291409354679</c:v>
                </c:pt>
                <c:pt idx="869">
                  <c:v>-0.58893243440593535</c:v>
                </c:pt>
                <c:pt idx="870">
                  <c:v>-0.58888742570685781</c:v>
                </c:pt>
                <c:pt idx="871">
                  <c:v>-0.59044556627181488</c:v>
                </c:pt>
                <c:pt idx="872">
                  <c:v>-0.60913578425089843</c:v>
                </c:pt>
                <c:pt idx="873">
                  <c:v>-0.60305269778179327</c:v>
                </c:pt>
                <c:pt idx="874">
                  <c:v>-0.62144169539188854</c:v>
                </c:pt>
                <c:pt idx="875">
                  <c:v>-0.62664299958704728</c:v>
                </c:pt>
                <c:pt idx="876">
                  <c:v>-0.61508047284915501</c:v>
                </c:pt>
                <c:pt idx="877">
                  <c:v>-0.60507601230993835</c:v>
                </c:pt>
                <c:pt idx="878">
                  <c:v>-0.62250129994429171</c:v>
                </c:pt>
                <c:pt idx="879">
                  <c:v>-0.62074185820634009</c:v>
                </c:pt>
                <c:pt idx="880">
                  <c:v>-0.63969103517088133</c:v>
                </c:pt>
                <c:pt idx="881">
                  <c:v>-0.62771762042560697</c:v>
                </c:pt>
                <c:pt idx="882">
                  <c:v>-0.63955283110213501</c:v>
                </c:pt>
                <c:pt idx="883">
                  <c:v>-0.66040412922438341</c:v>
                </c:pt>
                <c:pt idx="884">
                  <c:v>-0.65898289406557953</c:v>
                </c:pt>
                <c:pt idx="885">
                  <c:v>-0.65251494282210376</c:v>
                </c:pt>
                <c:pt idx="886">
                  <c:v>-0.65623696461686631</c:v>
                </c:pt>
                <c:pt idx="887">
                  <c:v>-0.66199535562278622</c:v>
                </c:pt>
                <c:pt idx="888">
                  <c:v>-0.66642501458783132</c:v>
                </c:pt>
                <c:pt idx="889">
                  <c:v>-0.67502375174511009</c:v>
                </c:pt>
                <c:pt idx="890">
                  <c:v>-0.66182968192399461</c:v>
                </c:pt>
                <c:pt idx="891">
                  <c:v>-0.66434441486856188</c:v>
                </c:pt>
                <c:pt idx="892">
                  <c:v>-0.67812856367353869</c:v>
                </c:pt>
                <c:pt idx="893">
                  <c:v>-0.68040368360348236</c:v>
                </c:pt>
                <c:pt idx="894">
                  <c:v>-0.69510194756906951</c:v>
                </c:pt>
                <c:pt idx="895">
                  <c:v>-0.68977486007577871</c:v>
                </c:pt>
                <c:pt idx="896">
                  <c:v>-0.6888050916059949</c:v>
                </c:pt>
                <c:pt idx="897">
                  <c:v>-0.68105708427064382</c:v>
                </c:pt>
                <c:pt idx="898">
                  <c:v>-0.69941993272780101</c:v>
                </c:pt>
                <c:pt idx="899">
                  <c:v>-0.69047399759283601</c:v>
                </c:pt>
                <c:pt idx="900">
                  <c:v>-0.70912064746851333</c:v>
                </c:pt>
                <c:pt idx="901">
                  <c:v>-0.71675997623060705</c:v>
                </c:pt>
                <c:pt idx="902">
                  <c:v>-0.72332790757944065</c:v>
                </c:pt>
                <c:pt idx="903">
                  <c:v>-0.73327148356220828</c:v>
                </c:pt>
                <c:pt idx="904">
                  <c:v>-0.75415993658344593</c:v>
                </c:pt>
                <c:pt idx="905">
                  <c:v>-0.76223373248671689</c:v>
                </c:pt>
                <c:pt idx="906">
                  <c:v>-0.74548845806942177</c:v>
                </c:pt>
                <c:pt idx="907">
                  <c:v>-0.75473326331986668</c:v>
                </c:pt>
                <c:pt idx="908">
                  <c:v>-0.77445471634909069</c:v>
                </c:pt>
                <c:pt idx="909">
                  <c:v>-0.76364347991701753</c:v>
                </c:pt>
                <c:pt idx="910">
                  <c:v>-0.78523164924816069</c:v>
                </c:pt>
                <c:pt idx="911">
                  <c:v>-0.78500834517985707</c:v>
                </c:pt>
                <c:pt idx="912">
                  <c:v>-0.76928110801373373</c:v>
                </c:pt>
                <c:pt idx="913">
                  <c:v>-0.78352694669356171</c:v>
                </c:pt>
                <c:pt idx="914">
                  <c:v>-0.76606773715882415</c:v>
                </c:pt>
                <c:pt idx="915">
                  <c:v>-0.77214954345429265</c:v>
                </c:pt>
                <c:pt idx="916">
                  <c:v>-0.77940857920451301</c:v>
                </c:pt>
                <c:pt idx="917">
                  <c:v>-0.77179857722909717</c:v>
                </c:pt>
                <c:pt idx="918">
                  <c:v>-0.77896777140281159</c:v>
                </c:pt>
                <c:pt idx="919">
                  <c:v>-0.77657585293487186</c:v>
                </c:pt>
                <c:pt idx="920">
                  <c:v>-0.76546037144548063</c:v>
                </c:pt>
                <c:pt idx="921">
                  <c:v>-0.74888611554022178</c:v>
                </c:pt>
                <c:pt idx="922">
                  <c:v>-0.75538356842234389</c:v>
                </c:pt>
                <c:pt idx="923">
                  <c:v>-0.77025614944516618</c:v>
                </c:pt>
                <c:pt idx="924">
                  <c:v>-0.77012757572012469</c:v>
                </c:pt>
                <c:pt idx="925">
                  <c:v>-0.76178365569453776</c:v>
                </c:pt>
                <c:pt idx="926">
                  <c:v>-0.76817373207568684</c:v>
                </c:pt>
                <c:pt idx="927">
                  <c:v>-0.78952087051245945</c:v>
                </c:pt>
                <c:pt idx="928">
                  <c:v>-0.78368590682700601</c:v>
                </c:pt>
                <c:pt idx="929">
                  <c:v>-0.78304755130578985</c:v>
                </c:pt>
                <c:pt idx="930">
                  <c:v>-0.7954076778223933</c:v>
                </c:pt>
                <c:pt idx="931">
                  <c:v>-0.81490912715350372</c:v>
                </c:pt>
                <c:pt idx="932">
                  <c:v>-0.82536222215010979</c:v>
                </c:pt>
                <c:pt idx="933">
                  <c:v>-0.80876292982141984</c:v>
                </c:pt>
                <c:pt idx="934">
                  <c:v>-0.81861318165250907</c:v>
                </c:pt>
                <c:pt idx="935">
                  <c:v>-0.81295051235158822</c:v>
                </c:pt>
                <c:pt idx="936">
                  <c:v>-0.83271758151894126</c:v>
                </c:pt>
                <c:pt idx="937">
                  <c:v>-0.83318620535008603</c:v>
                </c:pt>
                <c:pt idx="938">
                  <c:v>-0.82240056330730005</c:v>
                </c:pt>
                <c:pt idx="939">
                  <c:v>-0.83281408889533548</c:v>
                </c:pt>
                <c:pt idx="940">
                  <c:v>-0.84192252282951285</c:v>
                </c:pt>
                <c:pt idx="941">
                  <c:v>-0.83705080933946274</c:v>
                </c:pt>
                <c:pt idx="942">
                  <c:v>-0.85048385997812059</c:v>
                </c:pt>
                <c:pt idx="943">
                  <c:v>-0.83818291027619851</c:v>
                </c:pt>
                <c:pt idx="944">
                  <c:v>-0.85337254161228515</c:v>
                </c:pt>
                <c:pt idx="945">
                  <c:v>-0.85900215385586076</c:v>
                </c:pt>
                <c:pt idx="946">
                  <c:v>-0.86969209843684125</c:v>
                </c:pt>
                <c:pt idx="947">
                  <c:v>-0.86461890376464223</c:v>
                </c:pt>
                <c:pt idx="948">
                  <c:v>-0.86206473028486952</c:v>
                </c:pt>
                <c:pt idx="949">
                  <c:v>-0.88309355527128641</c:v>
                </c:pt>
                <c:pt idx="950">
                  <c:v>-0.88666937009851521</c:v>
                </c:pt>
                <c:pt idx="951">
                  <c:v>-0.89160723160915767</c:v>
                </c:pt>
                <c:pt idx="952">
                  <c:v>-0.87693271943596562</c:v>
                </c:pt>
                <c:pt idx="953">
                  <c:v>-0.89321966782843099</c:v>
                </c:pt>
                <c:pt idx="954">
                  <c:v>-0.90864098148012007</c:v>
                </c:pt>
                <c:pt idx="955">
                  <c:v>-0.9285518681142958</c:v>
                </c:pt>
                <c:pt idx="956">
                  <c:v>-0.93741217434027424</c:v>
                </c:pt>
                <c:pt idx="957">
                  <c:v>-0.94240259308043894</c:v>
                </c:pt>
                <c:pt idx="958">
                  <c:v>-0.94167571640163239</c:v>
                </c:pt>
                <c:pt idx="959">
                  <c:v>-0.96021138647493243</c:v>
                </c:pt>
                <c:pt idx="960">
                  <c:v>-0.97828616476823005</c:v>
                </c:pt>
                <c:pt idx="961">
                  <c:v>-0.98593016403817713</c:v>
                </c:pt>
                <c:pt idx="962">
                  <c:v>-0.97751641448860782</c:v>
                </c:pt>
                <c:pt idx="963">
                  <c:v>-0.97063441139710338</c:v>
                </c:pt>
                <c:pt idx="964">
                  <c:v>-0.97153105619381708</c:v>
                </c:pt>
                <c:pt idx="965">
                  <c:v>-0.96759534698196614</c:v>
                </c:pt>
                <c:pt idx="966">
                  <c:v>-0.98730239149153909</c:v>
                </c:pt>
                <c:pt idx="967">
                  <c:v>-1.0007574833074147</c:v>
                </c:pt>
                <c:pt idx="968">
                  <c:v>-1.0133931882923828</c:v>
                </c:pt>
                <c:pt idx="969">
                  <c:v>-1.0087001294002147</c:v>
                </c:pt>
                <c:pt idx="970">
                  <c:v>-0.99344365574353122</c:v>
                </c:pt>
                <c:pt idx="971">
                  <c:v>-0.97911934233238618</c:v>
                </c:pt>
                <c:pt idx="972">
                  <c:v>-0.9627376221610322</c:v>
                </c:pt>
                <c:pt idx="973">
                  <c:v>-0.95122004205194988</c:v>
                </c:pt>
                <c:pt idx="974">
                  <c:v>-0.96142720995108832</c:v>
                </c:pt>
                <c:pt idx="975">
                  <c:v>-0.96780854284365048</c:v>
                </c:pt>
                <c:pt idx="976">
                  <c:v>-0.97268503912329607</c:v>
                </c:pt>
                <c:pt idx="977">
                  <c:v>-0.9710531193916272</c:v>
                </c:pt>
                <c:pt idx="978">
                  <c:v>-0.97226127424123754</c:v>
                </c:pt>
                <c:pt idx="979">
                  <c:v>-0.99120954705438802</c:v>
                </c:pt>
                <c:pt idx="980">
                  <c:v>-0.99569649445013575</c:v>
                </c:pt>
                <c:pt idx="981">
                  <c:v>-1.0054600805255611</c:v>
                </c:pt>
                <c:pt idx="982">
                  <c:v>-0.98869484809541774</c:v>
                </c:pt>
                <c:pt idx="983">
                  <c:v>-0.97556306687528893</c:v>
                </c:pt>
                <c:pt idx="984">
                  <c:v>-0.96495101872167366</c:v>
                </c:pt>
                <c:pt idx="985">
                  <c:v>-0.9618945541597288</c:v>
                </c:pt>
                <c:pt idx="986">
                  <c:v>-0.97845770624286021</c:v>
                </c:pt>
                <c:pt idx="987">
                  <c:v>-0.96865479898078577</c:v>
                </c:pt>
                <c:pt idx="988">
                  <c:v>-0.97837773740402212</c:v>
                </c:pt>
                <c:pt idx="989">
                  <c:v>-0.97245208972911368</c:v>
                </c:pt>
                <c:pt idx="990">
                  <c:v>-0.96129242537041715</c:v>
                </c:pt>
                <c:pt idx="991">
                  <c:v>-0.96373949978041007</c:v>
                </c:pt>
                <c:pt idx="992">
                  <c:v>-0.96410540501461561</c:v>
                </c:pt>
                <c:pt idx="993">
                  <c:v>-0.96229557253783571</c:v>
                </c:pt>
                <c:pt idx="994">
                  <c:v>-0.94925040109311243</c:v>
                </c:pt>
                <c:pt idx="995">
                  <c:v>-0.96235505154642154</c:v>
                </c:pt>
                <c:pt idx="996">
                  <c:v>-0.94881701174211519</c:v>
                </c:pt>
                <c:pt idx="997">
                  <c:v>-0.94908498381358752</c:v>
                </c:pt>
                <c:pt idx="998">
                  <c:v>-0.96913963419670845</c:v>
                </c:pt>
                <c:pt idx="999">
                  <c:v>-0.95462022735235652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E-45B6-A598-D29D20AA0793}"/>
            </c:ext>
          </c:extLst>
        </c:ser>
        <c:ser>
          <c:idx val="1"/>
          <c:order val="2"/>
          <c:tx>
            <c:v>Integral 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-2.5393803536729725E-4</c:v>
                </c:pt>
                <c:pt idx="2">
                  <c:v>-2.2924240931310329E-4</c:v>
                </c:pt>
                <c:pt idx="3">
                  <c:v>1.520291318462041E-4</c:v>
                </c:pt>
                <c:pt idx="4">
                  <c:v>7.6487817740941016E-4</c:v>
                </c:pt>
                <c:pt idx="5">
                  <c:v>1.6568787656448388E-3</c:v>
                </c:pt>
                <c:pt idx="6">
                  <c:v>2.1348319359475541E-3</c:v>
                </c:pt>
                <c:pt idx="7">
                  <c:v>2.7453772617166508E-3</c:v>
                </c:pt>
                <c:pt idx="8">
                  <c:v>3.6414818381233084E-3</c:v>
                </c:pt>
                <c:pt idx="9">
                  <c:v>4.8506026389006519E-3</c:v>
                </c:pt>
                <c:pt idx="10">
                  <c:v>6.3679897728372344E-3</c:v>
                </c:pt>
                <c:pt idx="11">
                  <c:v>7.7993907861847577E-3</c:v>
                </c:pt>
                <c:pt idx="12">
                  <c:v>8.9222725413754464E-3</c:v>
                </c:pt>
                <c:pt idx="13">
                  <c:v>1.0370162259440052E-2</c:v>
                </c:pt>
                <c:pt idx="14">
                  <c:v>1.2001649159883306E-2</c:v>
                </c:pt>
                <c:pt idx="15">
                  <c:v>1.3966559773869614E-2</c:v>
                </c:pt>
                <c:pt idx="16">
                  <c:v>1.5664192732139582E-2</c:v>
                </c:pt>
                <c:pt idx="17">
                  <c:v>1.7682868942638333E-2</c:v>
                </c:pt>
                <c:pt idx="18">
                  <c:v>1.9825072059267933E-2</c:v>
                </c:pt>
                <c:pt idx="19">
                  <c:v>2.2204382308464103E-2</c:v>
                </c:pt>
                <c:pt idx="20">
                  <c:v>2.4947614133929985E-2</c:v>
                </c:pt>
                <c:pt idx="21">
                  <c:v>2.7384997153634256E-2</c:v>
                </c:pt>
                <c:pt idx="22">
                  <c:v>2.9928530172179071E-2</c:v>
                </c:pt>
                <c:pt idx="23">
                  <c:v>3.2806265756372029E-2</c:v>
                </c:pt>
                <c:pt idx="24">
                  <c:v>3.5858105258905676E-2</c:v>
                </c:pt>
                <c:pt idx="25">
                  <c:v>3.8664922902751531E-2</c:v>
                </c:pt>
                <c:pt idx="26">
                  <c:v>4.18004344624281E-2</c:v>
                </c:pt>
                <c:pt idx="27">
                  <c:v>4.465366381596763E-2</c:v>
                </c:pt>
                <c:pt idx="28">
                  <c:v>4.7737556425253236E-2</c:v>
                </c:pt>
                <c:pt idx="29">
                  <c:v>5.1121369894172007E-2</c:v>
                </c:pt>
                <c:pt idx="30">
                  <c:v>5.4831728367216059E-2</c:v>
                </c:pt>
                <c:pt idx="31">
                  <c:v>5.8445358267305424E-2</c:v>
                </c:pt>
                <c:pt idx="32">
                  <c:v>6.2111368052997246E-2</c:v>
                </c:pt>
                <c:pt idx="33">
                  <c:v>6.6042822219601408E-2</c:v>
                </c:pt>
                <c:pt idx="34">
                  <c:v>7.0157367136176318E-2</c:v>
                </c:pt>
                <c:pt idx="35">
                  <c:v>7.4199758439556424E-2</c:v>
                </c:pt>
                <c:pt idx="36">
                  <c:v>7.7846873238043457E-2</c:v>
                </c:pt>
                <c:pt idx="37">
                  <c:v>8.1833073919257648E-2</c:v>
                </c:pt>
                <c:pt idx="38">
                  <c:v>8.5567874967221735E-2</c:v>
                </c:pt>
                <c:pt idx="39">
                  <c:v>8.8972729474647599E-2</c:v>
                </c:pt>
                <c:pt idx="40">
                  <c:v>9.2591605114285019E-2</c:v>
                </c:pt>
                <c:pt idx="41">
                  <c:v>9.6201030543892743E-2</c:v>
                </c:pt>
                <c:pt idx="42">
                  <c:v>0.10002302756295758</c:v>
                </c:pt>
                <c:pt idx="43">
                  <c:v>0.10387885498411796</c:v>
                </c:pt>
                <c:pt idx="44">
                  <c:v>0.10744996676983502</c:v>
                </c:pt>
                <c:pt idx="45">
                  <c:v>0.11136239893964103</c:v>
                </c:pt>
                <c:pt idx="46">
                  <c:v>0.11558995857690631</c:v>
                </c:pt>
                <c:pt idx="47">
                  <c:v>0.11971591124100436</c:v>
                </c:pt>
                <c:pt idx="48">
                  <c:v>0.12362479874716981</c:v>
                </c:pt>
                <c:pt idx="49">
                  <c:v>0.12749314707592468</c:v>
                </c:pt>
                <c:pt idx="50">
                  <c:v>0.13166072636240986</c:v>
                </c:pt>
                <c:pt idx="51">
                  <c:v>0.13553491276932239</c:v>
                </c:pt>
                <c:pt idx="52">
                  <c:v>0.13909958057715735</c:v>
                </c:pt>
                <c:pt idx="53">
                  <c:v>0.14276631081403721</c:v>
                </c:pt>
                <c:pt idx="54">
                  <c:v>0.14646106648973367</c:v>
                </c:pt>
                <c:pt idx="55">
                  <c:v>0.14983700944375056</c:v>
                </c:pt>
                <c:pt idx="56">
                  <c:v>0.1530702696457549</c:v>
                </c:pt>
                <c:pt idx="57">
                  <c:v>0.15621490320287659</c:v>
                </c:pt>
                <c:pt idx="58">
                  <c:v>0.15950823191560246</c:v>
                </c:pt>
                <c:pt idx="59">
                  <c:v>0.16284573890073456</c:v>
                </c:pt>
                <c:pt idx="60">
                  <c:v>0.16649570603078218</c:v>
                </c:pt>
                <c:pt idx="61">
                  <c:v>0.1698312240729076</c:v>
                </c:pt>
                <c:pt idx="62">
                  <c:v>0.1734040239946838</c:v>
                </c:pt>
                <c:pt idx="63">
                  <c:v>0.17706745325189222</c:v>
                </c:pt>
                <c:pt idx="64">
                  <c:v>0.18056963114915528</c:v>
                </c:pt>
                <c:pt idx="65">
                  <c:v>0.18389705710627671</c:v>
                </c:pt>
                <c:pt idx="66">
                  <c:v>0.18709798572089534</c:v>
                </c:pt>
                <c:pt idx="67">
                  <c:v>0.19035607890780579</c:v>
                </c:pt>
                <c:pt idx="68">
                  <c:v>0.19370421905446583</c:v>
                </c:pt>
                <c:pt idx="69">
                  <c:v>0.19702867848252018</c:v>
                </c:pt>
                <c:pt idx="70">
                  <c:v>0.20029059583985112</c:v>
                </c:pt>
                <c:pt idx="71">
                  <c:v>0.20338290786365898</c:v>
                </c:pt>
                <c:pt idx="72">
                  <c:v>0.2062737423512935</c:v>
                </c:pt>
                <c:pt idx="73">
                  <c:v>0.20885528637776485</c:v>
                </c:pt>
                <c:pt idx="74">
                  <c:v>0.21174286058597694</c:v>
                </c:pt>
                <c:pt idx="75">
                  <c:v>0.21427241808881073</c:v>
                </c:pt>
                <c:pt idx="76">
                  <c:v>0.2170225190727344</c:v>
                </c:pt>
                <c:pt idx="77">
                  <c:v>0.21981366428931631</c:v>
                </c:pt>
                <c:pt idx="78">
                  <c:v>0.22264427246567714</c:v>
                </c:pt>
                <c:pt idx="79">
                  <c:v>0.2251798240093901</c:v>
                </c:pt>
                <c:pt idx="80">
                  <c:v>0.22781121081343347</c:v>
                </c:pt>
                <c:pt idx="81">
                  <c:v>0.23029097246823266</c:v>
                </c:pt>
                <c:pt idx="82">
                  <c:v>0.23251722386153967</c:v>
                </c:pt>
                <c:pt idx="83">
                  <c:v>0.23494324009677919</c:v>
                </c:pt>
                <c:pt idx="84">
                  <c:v>0.23723091092928433</c:v>
                </c:pt>
                <c:pt idx="85">
                  <c:v>0.23950320044107445</c:v>
                </c:pt>
                <c:pt idx="86">
                  <c:v>0.24198142205585166</c:v>
                </c:pt>
                <c:pt idx="87">
                  <c:v>0.24470642441688351</c:v>
                </c:pt>
                <c:pt idx="88">
                  <c:v>0.24755589958232058</c:v>
                </c:pt>
                <c:pt idx="89">
                  <c:v>0.25055628415529668</c:v>
                </c:pt>
                <c:pt idx="90">
                  <c:v>0.25359806277927299</c:v>
                </c:pt>
                <c:pt idx="91">
                  <c:v>0.25671720792560365</c:v>
                </c:pt>
                <c:pt idx="92">
                  <c:v>0.25980960114807344</c:v>
                </c:pt>
                <c:pt idx="93">
                  <c:v>0.26266700801318044</c:v>
                </c:pt>
                <c:pt idx="94">
                  <c:v>0.2656926005958436</c:v>
                </c:pt>
                <c:pt idx="95">
                  <c:v>0.26892475346032435</c:v>
                </c:pt>
                <c:pt idx="96">
                  <c:v>0.27194969801172686</c:v>
                </c:pt>
                <c:pt idx="97">
                  <c:v>0.27516290997200554</c:v>
                </c:pt>
                <c:pt idx="98">
                  <c:v>0.27815701633084355</c:v>
                </c:pt>
                <c:pt idx="99">
                  <c:v>0.28086821886040753</c:v>
                </c:pt>
                <c:pt idx="100">
                  <c:v>0.28389347894725064</c:v>
                </c:pt>
                <c:pt idx="101">
                  <c:v>0.2869694354502208</c:v>
                </c:pt>
                <c:pt idx="102">
                  <c:v>0.28993033074406166</c:v>
                </c:pt>
                <c:pt idx="103">
                  <c:v>0.29275601123431388</c:v>
                </c:pt>
                <c:pt idx="104">
                  <c:v>0.29586144537725412</c:v>
                </c:pt>
                <c:pt idx="105">
                  <c:v>0.29927021267161846</c:v>
                </c:pt>
                <c:pt idx="106">
                  <c:v>0.302814211164109</c:v>
                </c:pt>
                <c:pt idx="107">
                  <c:v>0.30627539252440722</c:v>
                </c:pt>
                <c:pt idx="108">
                  <c:v>0.30984468416780753</c:v>
                </c:pt>
                <c:pt idx="109">
                  <c:v>0.31318320891033785</c:v>
                </c:pt>
                <c:pt idx="110">
                  <c:v>0.31683913607396053</c:v>
                </c:pt>
                <c:pt idx="111">
                  <c:v>0.32018989084297328</c:v>
                </c:pt>
                <c:pt idx="112">
                  <c:v>0.32316237160663275</c:v>
                </c:pt>
                <c:pt idx="113">
                  <c:v>0.3258276837193223</c:v>
                </c:pt>
                <c:pt idx="114">
                  <c:v>0.32819792196039554</c:v>
                </c:pt>
                <c:pt idx="115">
                  <c:v>0.33091202272469505</c:v>
                </c:pt>
                <c:pt idx="116">
                  <c:v>0.33357751336443614</c:v>
                </c:pt>
                <c:pt idx="117">
                  <c:v>0.3363686126844157</c:v>
                </c:pt>
                <c:pt idx="118">
                  <c:v>0.33914901233839051</c:v>
                </c:pt>
                <c:pt idx="119">
                  <c:v>0.34175088405145221</c:v>
                </c:pt>
                <c:pt idx="120">
                  <c:v>0.34468874829693519</c:v>
                </c:pt>
                <c:pt idx="121">
                  <c:v>0.34763446988635027</c:v>
                </c:pt>
                <c:pt idx="122">
                  <c:v>0.3502297244214892</c:v>
                </c:pt>
                <c:pt idx="123">
                  <c:v>0.35266311678672235</c:v>
                </c:pt>
                <c:pt idx="124">
                  <c:v>0.35524739350940893</c:v>
                </c:pt>
                <c:pt idx="125">
                  <c:v>0.35797702006994103</c:v>
                </c:pt>
                <c:pt idx="126">
                  <c:v>0.36054247038702386</c:v>
                </c:pt>
                <c:pt idx="127">
                  <c:v>0.3628781617321295</c:v>
                </c:pt>
                <c:pt idx="128">
                  <c:v>0.36493735575419606</c:v>
                </c:pt>
                <c:pt idx="129">
                  <c:v>0.36731204850388083</c:v>
                </c:pt>
                <c:pt idx="130">
                  <c:v>0.36969093716250567</c:v>
                </c:pt>
                <c:pt idx="131">
                  <c:v>0.37204291013902702</c:v>
                </c:pt>
                <c:pt idx="132">
                  <c:v>0.37443918348912525</c:v>
                </c:pt>
                <c:pt idx="133">
                  <c:v>0.37696211880699798</c:v>
                </c:pt>
                <c:pt idx="134">
                  <c:v>0.37980370020021098</c:v>
                </c:pt>
                <c:pt idx="135">
                  <c:v>0.38230161885616243</c:v>
                </c:pt>
                <c:pt idx="136">
                  <c:v>0.38498345329780032</c:v>
                </c:pt>
                <c:pt idx="137">
                  <c:v>0.3878824145188563</c:v>
                </c:pt>
                <c:pt idx="138">
                  <c:v>0.39101045674328627</c:v>
                </c:pt>
                <c:pt idx="139">
                  <c:v>0.39434789973107559</c:v>
                </c:pt>
                <c:pt idx="140">
                  <c:v>0.39774017718868765</c:v>
                </c:pt>
                <c:pt idx="141">
                  <c:v>0.40137598420167275</c:v>
                </c:pt>
                <c:pt idx="142">
                  <c:v>0.40462656141797387</c:v>
                </c:pt>
                <c:pt idx="143">
                  <c:v>0.4077472809056587</c:v>
                </c:pt>
                <c:pt idx="144">
                  <c:v>0.41107686107080288</c:v>
                </c:pt>
                <c:pt idx="145">
                  <c:v>0.41472990428913775</c:v>
                </c:pt>
                <c:pt idx="146">
                  <c:v>0.41830117459109817</c:v>
                </c:pt>
                <c:pt idx="147">
                  <c:v>0.42214189469214219</c:v>
                </c:pt>
                <c:pt idx="148">
                  <c:v>0.42561629549176255</c:v>
                </c:pt>
                <c:pt idx="149">
                  <c:v>0.42895903218927484</c:v>
                </c:pt>
                <c:pt idx="150">
                  <c:v>0.43221937320611487</c:v>
                </c:pt>
                <c:pt idx="151">
                  <c:v>0.43525045594189576</c:v>
                </c:pt>
                <c:pt idx="152">
                  <c:v>0.43854770673255739</c:v>
                </c:pt>
                <c:pt idx="153">
                  <c:v>0.44208742208704604</c:v>
                </c:pt>
                <c:pt idx="154">
                  <c:v>0.44533497583182674</c:v>
                </c:pt>
                <c:pt idx="155">
                  <c:v>0.44839682560270716</c:v>
                </c:pt>
                <c:pt idx="156">
                  <c:v>0.45105294191633638</c:v>
                </c:pt>
                <c:pt idx="157">
                  <c:v>0.45372011249916178</c:v>
                </c:pt>
                <c:pt idx="158">
                  <c:v>0.45629388585168096</c:v>
                </c:pt>
                <c:pt idx="159">
                  <c:v>0.45859753047492363</c:v>
                </c:pt>
                <c:pt idx="160">
                  <c:v>0.46078390738483926</c:v>
                </c:pt>
                <c:pt idx="161">
                  <c:v>0.46290022661558405</c:v>
                </c:pt>
                <c:pt idx="162">
                  <c:v>0.46536592062673815</c:v>
                </c:pt>
                <c:pt idx="163">
                  <c:v>0.46758715997122047</c:v>
                </c:pt>
                <c:pt idx="164">
                  <c:v>0.46989656803719532</c:v>
                </c:pt>
                <c:pt idx="165">
                  <c:v>0.47252156454156941</c:v>
                </c:pt>
                <c:pt idx="166">
                  <c:v>0.47529116242073011</c:v>
                </c:pt>
                <c:pt idx="167">
                  <c:v>0.47833617025179753</c:v>
                </c:pt>
                <c:pt idx="168">
                  <c:v>0.48156276058341779</c:v>
                </c:pt>
                <c:pt idx="169">
                  <c:v>0.48451331746814852</c:v>
                </c:pt>
                <c:pt idx="170">
                  <c:v>0.48755398994838112</c:v>
                </c:pt>
                <c:pt idx="171">
                  <c:v>0.49037006502079999</c:v>
                </c:pt>
                <c:pt idx="172">
                  <c:v>0.49327053481223909</c:v>
                </c:pt>
                <c:pt idx="173">
                  <c:v>0.4959672892059741</c:v>
                </c:pt>
                <c:pt idx="174">
                  <c:v>0.49873740342907413</c:v>
                </c:pt>
                <c:pt idx="175">
                  <c:v>0.50111611975840464</c:v>
                </c:pt>
                <c:pt idx="176">
                  <c:v>0.50354954395408069</c:v>
                </c:pt>
                <c:pt idx="177">
                  <c:v>0.50622096623063373</c:v>
                </c:pt>
                <c:pt idx="178">
                  <c:v>0.50874787293415913</c:v>
                </c:pt>
                <c:pt idx="179">
                  <c:v>0.51122732315170039</c:v>
                </c:pt>
                <c:pt idx="180">
                  <c:v>0.51333827200063109</c:v>
                </c:pt>
                <c:pt idx="181">
                  <c:v>0.51551264749107983</c:v>
                </c:pt>
                <c:pt idx="182">
                  <c:v>0.51764310505128996</c:v>
                </c:pt>
                <c:pt idx="183">
                  <c:v>0.51949674352823161</c:v>
                </c:pt>
                <c:pt idx="184">
                  <c:v>0.52102041935092924</c:v>
                </c:pt>
                <c:pt idx="185">
                  <c:v>0.52279350527962853</c:v>
                </c:pt>
                <c:pt idx="186">
                  <c:v>0.52475880856432611</c:v>
                </c:pt>
                <c:pt idx="187">
                  <c:v>0.52703661069428409</c:v>
                </c:pt>
                <c:pt idx="188">
                  <c:v>0.52923558570623752</c:v>
                </c:pt>
                <c:pt idx="189">
                  <c:v>0.53117767058277676</c:v>
                </c:pt>
                <c:pt idx="190">
                  <c:v>0.53288126486615928</c:v>
                </c:pt>
                <c:pt idx="191">
                  <c:v>0.53495117262737624</c:v>
                </c:pt>
                <c:pt idx="192">
                  <c:v>0.53729083255996968</c:v>
                </c:pt>
                <c:pt idx="193">
                  <c:v>0.53986983773358488</c:v>
                </c:pt>
                <c:pt idx="194">
                  <c:v>0.54235863211076318</c:v>
                </c:pt>
                <c:pt idx="195">
                  <c:v>0.5447107078374519</c:v>
                </c:pt>
                <c:pt idx="196">
                  <c:v>0.54722973666310537</c:v>
                </c:pt>
                <c:pt idx="197">
                  <c:v>0.54963468217961076</c:v>
                </c:pt>
                <c:pt idx="198">
                  <c:v>0.55220625032836712</c:v>
                </c:pt>
                <c:pt idx="199">
                  <c:v>0.55466046313501616</c:v>
                </c:pt>
                <c:pt idx="200">
                  <c:v>0.55718453586893824</c:v>
                </c:pt>
                <c:pt idx="201">
                  <c:v>0.55951705055818535</c:v>
                </c:pt>
                <c:pt idx="202">
                  <c:v>0.56213145333470915</c:v>
                </c:pt>
                <c:pt idx="203">
                  <c:v>0.5644479972598383</c:v>
                </c:pt>
                <c:pt idx="204">
                  <c:v>0.56676839157724712</c:v>
                </c:pt>
                <c:pt idx="205">
                  <c:v>0.56921349111695441</c:v>
                </c:pt>
                <c:pt idx="206">
                  <c:v>0.57146252616369086</c:v>
                </c:pt>
                <c:pt idx="207">
                  <c:v>0.57353031803212617</c:v>
                </c:pt>
                <c:pt idx="208">
                  <c:v>0.57576261224547309</c:v>
                </c:pt>
                <c:pt idx="209">
                  <c:v>0.57758064782995111</c:v>
                </c:pt>
                <c:pt idx="210">
                  <c:v>0.57974392355767057</c:v>
                </c:pt>
                <c:pt idx="211">
                  <c:v>0.58223756317605468</c:v>
                </c:pt>
                <c:pt idx="212">
                  <c:v>0.58494924961804817</c:v>
                </c:pt>
                <c:pt idx="213">
                  <c:v>0.58740370397206854</c:v>
                </c:pt>
                <c:pt idx="214">
                  <c:v>0.59002373824629506</c:v>
                </c:pt>
                <c:pt idx="215">
                  <c:v>0.59248288511642433</c:v>
                </c:pt>
                <c:pt idx="216">
                  <c:v>0.59466946058382752</c:v>
                </c:pt>
                <c:pt idx="217">
                  <c:v>0.59686175037144007</c:v>
                </c:pt>
                <c:pt idx="218">
                  <c:v>0.59934347332322013</c:v>
                </c:pt>
                <c:pt idx="219">
                  <c:v>0.60144889291551851</c:v>
                </c:pt>
                <c:pt idx="220">
                  <c:v>0.60357250689819597</c:v>
                </c:pt>
                <c:pt idx="221">
                  <c:v>0.60604311649375586</c:v>
                </c:pt>
                <c:pt idx="222">
                  <c:v>0.6083712871838779</c:v>
                </c:pt>
                <c:pt idx="223">
                  <c:v>0.61099981036219642</c:v>
                </c:pt>
                <c:pt idx="224">
                  <c:v>0.61321437876993345</c:v>
                </c:pt>
                <c:pt idx="225">
                  <c:v>0.61560472363160879</c:v>
                </c:pt>
                <c:pt idx="226">
                  <c:v>0.61787802523209068</c:v>
                </c:pt>
                <c:pt idx="227">
                  <c:v>0.62008512233847868</c:v>
                </c:pt>
                <c:pt idx="228">
                  <c:v>0.62264666255859513</c:v>
                </c:pt>
                <c:pt idx="229">
                  <c:v>0.6250890733154858</c:v>
                </c:pt>
                <c:pt idx="230">
                  <c:v>0.62743013916826929</c:v>
                </c:pt>
                <c:pt idx="231">
                  <c:v>0.62966176177364153</c:v>
                </c:pt>
                <c:pt idx="232">
                  <c:v>0.63214504830287743</c:v>
                </c:pt>
                <c:pt idx="233">
                  <c:v>0.63455971474707085</c:v>
                </c:pt>
                <c:pt idx="234">
                  <c:v>0.63714736972913688</c:v>
                </c:pt>
                <c:pt idx="235">
                  <c:v>0.63973495301743555</c:v>
                </c:pt>
                <c:pt idx="236">
                  <c:v>0.64221959763901426</c:v>
                </c:pt>
                <c:pt idx="237">
                  <c:v>0.64429166583669739</c:v>
                </c:pt>
                <c:pt idx="238">
                  <c:v>0.64599516975568816</c:v>
                </c:pt>
                <c:pt idx="239">
                  <c:v>0.64745311438627384</c:v>
                </c:pt>
                <c:pt idx="240">
                  <c:v>0.64909046496591272</c:v>
                </c:pt>
                <c:pt idx="241">
                  <c:v>0.65056996919135868</c:v>
                </c:pt>
                <c:pt idx="242">
                  <c:v>0.65185751923358803</c:v>
                </c:pt>
                <c:pt idx="243">
                  <c:v>0.65298423969840469</c:v>
                </c:pt>
                <c:pt idx="244">
                  <c:v>0.65389326284421267</c:v>
                </c:pt>
                <c:pt idx="245">
                  <c:v>0.65485182654182772</c:v>
                </c:pt>
                <c:pt idx="246">
                  <c:v>0.65555583472802137</c:v>
                </c:pt>
                <c:pt idx="247">
                  <c:v>0.65599970657053408</c:v>
                </c:pt>
                <c:pt idx="248">
                  <c:v>0.65615339128163241</c:v>
                </c:pt>
                <c:pt idx="249">
                  <c:v>0.65645683362106699</c:v>
                </c:pt>
                <c:pt idx="250">
                  <c:v>0.65656112609503503</c:v>
                </c:pt>
                <c:pt idx="251">
                  <c:v>0.65625268573480233</c:v>
                </c:pt>
                <c:pt idx="252">
                  <c:v>0.65607383190922219</c:v>
                </c:pt>
                <c:pt idx="253">
                  <c:v>0.65604033672588169</c:v>
                </c:pt>
                <c:pt idx="254">
                  <c:v>0.65624883343827956</c:v>
                </c:pt>
                <c:pt idx="255">
                  <c:v>0.65681118058304155</c:v>
                </c:pt>
                <c:pt idx="256">
                  <c:v>0.65720048747148596</c:v>
                </c:pt>
                <c:pt idx="257">
                  <c:v>0.6574717949910055</c:v>
                </c:pt>
                <c:pt idx="258">
                  <c:v>0.6576672479699206</c:v>
                </c:pt>
                <c:pt idx="259">
                  <c:v>0.65757469041548611</c:v>
                </c:pt>
                <c:pt idx="260">
                  <c:v>0.65768319481923554</c:v>
                </c:pt>
                <c:pt idx="261">
                  <c:v>0.65810342898499608</c:v>
                </c:pt>
                <c:pt idx="262">
                  <c:v>0.65845812316224273</c:v>
                </c:pt>
                <c:pt idx="263">
                  <c:v>0.65913633052601639</c:v>
                </c:pt>
                <c:pt idx="264">
                  <c:v>0.660125249061703</c:v>
                </c:pt>
                <c:pt idx="265">
                  <c:v>0.66115894297298217</c:v>
                </c:pt>
                <c:pt idx="266">
                  <c:v>0.66209118157813684</c:v>
                </c:pt>
                <c:pt idx="267">
                  <c:v>0.66282627359136959</c:v>
                </c:pt>
                <c:pt idx="268">
                  <c:v>0.66343600699418925</c:v>
                </c:pt>
                <c:pt idx="269">
                  <c:v>0.66395238703667281</c:v>
                </c:pt>
                <c:pt idx="270">
                  <c:v>0.66410179053315943</c:v>
                </c:pt>
                <c:pt idx="271">
                  <c:v>0.66451791445405328</c:v>
                </c:pt>
                <c:pt idx="272">
                  <c:v>0.66528829606643158</c:v>
                </c:pt>
                <c:pt idx="273">
                  <c:v>0.66630021982528054</c:v>
                </c:pt>
                <c:pt idx="274">
                  <c:v>0.66742594739528471</c:v>
                </c:pt>
                <c:pt idx="275">
                  <c:v>0.66830946494790722</c:v>
                </c:pt>
                <c:pt idx="276">
                  <c:v>0.66885710268448484</c:v>
                </c:pt>
                <c:pt idx="277">
                  <c:v>0.66935443351635748</c:v>
                </c:pt>
                <c:pt idx="278">
                  <c:v>0.67020261573758366</c:v>
                </c:pt>
                <c:pt idx="279">
                  <c:v>0.67098125537743403</c:v>
                </c:pt>
                <c:pt idx="280">
                  <c:v>0.67188642817175837</c:v>
                </c:pt>
                <c:pt idx="281">
                  <c:v>0.67273689198401332</c:v>
                </c:pt>
                <c:pt idx="282">
                  <c:v>0.67338968645679942</c:v>
                </c:pt>
                <c:pt idx="283">
                  <c:v>0.67418021875703049</c:v>
                </c:pt>
                <c:pt idx="284">
                  <c:v>0.67502280170828777</c:v>
                </c:pt>
                <c:pt idx="285">
                  <c:v>0.67587562368418652</c:v>
                </c:pt>
                <c:pt idx="286">
                  <c:v>0.67655645879184056</c:v>
                </c:pt>
                <c:pt idx="287">
                  <c:v>0.67753180954671222</c:v>
                </c:pt>
                <c:pt idx="288">
                  <c:v>0.67885922090794426</c:v>
                </c:pt>
                <c:pt idx="289">
                  <c:v>0.68031545952611627</c:v>
                </c:pt>
                <c:pt idx="290">
                  <c:v>0.68198483911521668</c:v>
                </c:pt>
                <c:pt idx="291">
                  <c:v>0.68342804000792068</c:v>
                </c:pt>
                <c:pt idx="292">
                  <c:v>0.68465288022278659</c:v>
                </c:pt>
                <c:pt idx="293">
                  <c:v>0.68557410536620389</c:v>
                </c:pt>
                <c:pt idx="294">
                  <c:v>0.6865150279254173</c:v>
                </c:pt>
                <c:pt idx="295">
                  <c:v>0.68747906790279334</c:v>
                </c:pt>
                <c:pt idx="296">
                  <c:v>0.68864185608405581</c:v>
                </c:pt>
                <c:pt idx="297">
                  <c:v>0.69009859557745401</c:v>
                </c:pt>
                <c:pt idx="298">
                  <c:v>0.69115431367501734</c:v>
                </c:pt>
                <c:pt idx="299">
                  <c:v>0.69181594513732947</c:v>
                </c:pt>
                <c:pt idx="300">
                  <c:v>0.69232604220929694</c:v>
                </c:pt>
                <c:pt idx="301">
                  <c:v>0.69265856375896329</c:v>
                </c:pt>
                <c:pt idx="302">
                  <c:v>0.69267191844977416</c:v>
                </c:pt>
                <c:pt idx="303">
                  <c:v>0.69229189328650687</c:v>
                </c:pt>
                <c:pt idx="304">
                  <c:v>0.69158185831370989</c:v>
                </c:pt>
                <c:pt idx="305">
                  <c:v>0.69057997913256386</c:v>
                </c:pt>
                <c:pt idx="306">
                  <c:v>0.68994135380770549</c:v>
                </c:pt>
                <c:pt idx="307">
                  <c:v>0.6895908865794742</c:v>
                </c:pt>
                <c:pt idx="308">
                  <c:v>0.68924545347225075</c:v>
                </c:pt>
                <c:pt idx="309">
                  <c:v>0.6887065756447408</c:v>
                </c:pt>
                <c:pt idx="310">
                  <c:v>0.68829127739405471</c:v>
                </c:pt>
                <c:pt idx="311">
                  <c:v>0.68780134568658757</c:v>
                </c:pt>
                <c:pt idx="312">
                  <c:v>0.68739234805988181</c:v>
                </c:pt>
                <c:pt idx="313">
                  <c:v>0.68698130722667661</c:v>
                </c:pt>
                <c:pt idx="314">
                  <c:v>0.68625113696357232</c:v>
                </c:pt>
                <c:pt idx="315">
                  <c:v>0.68556488729065612</c:v>
                </c:pt>
                <c:pt idx="316">
                  <c:v>0.68454061438186331</c:v>
                </c:pt>
                <c:pt idx="317">
                  <c:v>0.68331166301490243</c:v>
                </c:pt>
                <c:pt idx="318">
                  <c:v>0.68166717863234183</c:v>
                </c:pt>
                <c:pt idx="319">
                  <c:v>0.68034278476507737</c:v>
                </c:pt>
                <c:pt idx="320">
                  <c:v>0.67924854779326715</c:v>
                </c:pt>
                <c:pt idx="321">
                  <c:v>0.67793031907774692</c:v>
                </c:pt>
                <c:pt idx="322">
                  <c:v>0.67677141930343598</c:v>
                </c:pt>
                <c:pt idx="323">
                  <c:v>0.67556049178396593</c:v>
                </c:pt>
                <c:pt idx="324">
                  <c:v>0.67470620504570644</c:v>
                </c:pt>
                <c:pt idx="325">
                  <c:v>0.67361339446254864</c:v>
                </c:pt>
                <c:pt idx="326">
                  <c:v>0.67265645794878159</c:v>
                </c:pt>
                <c:pt idx="327">
                  <c:v>0.67179013522058462</c:v>
                </c:pt>
                <c:pt idx="328">
                  <c:v>0.67121395742682022</c:v>
                </c:pt>
                <c:pt idx="329">
                  <c:v>0.670792442533515</c:v>
                </c:pt>
                <c:pt idx="330">
                  <c:v>0.67053185182342934</c:v>
                </c:pt>
                <c:pt idx="331">
                  <c:v>0.6705842044886503</c:v>
                </c:pt>
                <c:pt idx="332">
                  <c:v>0.6706621540495451</c:v>
                </c:pt>
                <c:pt idx="333">
                  <c:v>0.67090096973393765</c:v>
                </c:pt>
                <c:pt idx="334">
                  <c:v>0.67074661785818601</c:v>
                </c:pt>
                <c:pt idx="335">
                  <c:v>0.6704248046295237</c:v>
                </c:pt>
                <c:pt idx="336">
                  <c:v>0.67028900685130055</c:v>
                </c:pt>
                <c:pt idx="337">
                  <c:v>0.67043797410145933</c:v>
                </c:pt>
                <c:pt idx="338">
                  <c:v>0.67075882127191744</c:v>
                </c:pt>
                <c:pt idx="339">
                  <c:v>0.67137041462715008</c:v>
                </c:pt>
                <c:pt idx="340">
                  <c:v>0.67208836510086056</c:v>
                </c:pt>
                <c:pt idx="341">
                  <c:v>0.67246990255714578</c:v>
                </c:pt>
                <c:pt idx="342">
                  <c:v>0.67280360572458675</c:v>
                </c:pt>
                <c:pt idx="343">
                  <c:v>0.67337117023974158</c:v>
                </c:pt>
                <c:pt idx="344">
                  <c:v>0.67361899416278492</c:v>
                </c:pt>
                <c:pt idx="345">
                  <c:v>0.67412112329149021</c:v>
                </c:pt>
                <c:pt idx="346">
                  <c:v>0.67480448710621033</c:v>
                </c:pt>
                <c:pt idx="347">
                  <c:v>0.67575303437321532</c:v>
                </c:pt>
                <c:pt idx="348">
                  <c:v>0.67637081555665846</c:v>
                </c:pt>
                <c:pt idx="349">
                  <c:v>0.67675020420669918</c:v>
                </c:pt>
                <c:pt idx="350">
                  <c:v>0.67742553505015279</c:v>
                </c:pt>
                <c:pt idx="351">
                  <c:v>0.67842664542055264</c:v>
                </c:pt>
                <c:pt idx="352">
                  <c:v>0.67906783147874106</c:v>
                </c:pt>
                <c:pt idx="353">
                  <c:v>0.67970834544819314</c:v>
                </c:pt>
                <c:pt idx="354">
                  <c:v>0.67995881712979911</c:v>
                </c:pt>
                <c:pt idx="355">
                  <c:v>0.68024647670792837</c:v>
                </c:pt>
                <c:pt idx="356">
                  <c:v>0.68041141177951003</c:v>
                </c:pt>
                <c:pt idx="357">
                  <c:v>0.68017066030282292</c:v>
                </c:pt>
                <c:pt idx="358">
                  <c:v>0.67987269511139758</c:v>
                </c:pt>
                <c:pt idx="359">
                  <c:v>0.67935315319525091</c:v>
                </c:pt>
                <c:pt idx="360">
                  <c:v>0.67888887382949936</c:v>
                </c:pt>
                <c:pt idx="361">
                  <c:v>0.67872386832475162</c:v>
                </c:pt>
                <c:pt idx="362">
                  <c:v>0.67815084484916721</c:v>
                </c:pt>
                <c:pt idx="363">
                  <c:v>0.67761097358196976</c:v>
                </c:pt>
                <c:pt idx="364">
                  <c:v>0.67702570609433665</c:v>
                </c:pt>
                <c:pt idx="365">
                  <c:v>0.67601301716586915</c:v>
                </c:pt>
                <c:pt idx="366">
                  <c:v>0.67465581653586004</c:v>
                </c:pt>
                <c:pt idx="367">
                  <c:v>0.67352056515097636</c:v>
                </c:pt>
                <c:pt idx="368">
                  <c:v>0.67260869359870179</c:v>
                </c:pt>
                <c:pt idx="369">
                  <c:v>0.67197689500102431</c:v>
                </c:pt>
                <c:pt idx="370">
                  <c:v>0.67139316695878626</c:v>
                </c:pt>
                <c:pt idx="371">
                  <c:v>0.67112423255385512</c:v>
                </c:pt>
                <c:pt idx="372">
                  <c:v>0.67077531163126414</c:v>
                </c:pt>
                <c:pt idx="373">
                  <c:v>0.67050875682976419</c:v>
                </c:pt>
                <c:pt idx="374">
                  <c:v>0.67055341083537745</c:v>
                </c:pt>
                <c:pt idx="375">
                  <c:v>0.67029824419749529</c:v>
                </c:pt>
                <c:pt idx="376">
                  <c:v>0.66985658249836666</c:v>
                </c:pt>
                <c:pt idx="377">
                  <c:v>0.66939252919795611</c:v>
                </c:pt>
                <c:pt idx="378">
                  <c:v>0.66901160681801286</c:v>
                </c:pt>
                <c:pt idx="379">
                  <c:v>0.66864849158562145</c:v>
                </c:pt>
                <c:pt idx="380">
                  <c:v>0.66832722889584273</c:v>
                </c:pt>
                <c:pt idx="381">
                  <c:v>0.66814528390178773</c:v>
                </c:pt>
                <c:pt idx="382">
                  <c:v>0.66807100787889684</c:v>
                </c:pt>
                <c:pt idx="383">
                  <c:v>0.66768518289962764</c:v>
                </c:pt>
                <c:pt idx="384">
                  <c:v>0.66689073021130263</c:v>
                </c:pt>
                <c:pt idx="385">
                  <c:v>0.6660060510044451</c:v>
                </c:pt>
                <c:pt idx="386">
                  <c:v>0.66518075786103326</c:v>
                </c:pt>
                <c:pt idx="387">
                  <c:v>0.66397371741065392</c:v>
                </c:pt>
                <c:pt idx="388">
                  <c:v>0.66292974220428769</c:v>
                </c:pt>
                <c:pt idx="389">
                  <c:v>0.66172326748855359</c:v>
                </c:pt>
                <c:pt idx="390">
                  <c:v>0.66071005196611632</c:v>
                </c:pt>
                <c:pt idx="391">
                  <c:v>0.65952861217564385</c:v>
                </c:pt>
                <c:pt idx="392">
                  <c:v>0.65793709911530052</c:v>
                </c:pt>
                <c:pt idx="393">
                  <c:v>0.65655433324136536</c:v>
                </c:pt>
                <c:pt idx="394">
                  <c:v>0.65475943856994523</c:v>
                </c:pt>
                <c:pt idx="395">
                  <c:v>0.65316532105879521</c:v>
                </c:pt>
                <c:pt idx="396">
                  <c:v>0.65175021215051077</c:v>
                </c:pt>
                <c:pt idx="397">
                  <c:v>0.65041457664161295</c:v>
                </c:pt>
                <c:pt idx="398">
                  <c:v>0.64908819705673249</c:v>
                </c:pt>
                <c:pt idx="399">
                  <c:v>0.64774419319879217</c:v>
                </c:pt>
                <c:pt idx="400">
                  <c:v>0.6464153401532533</c:v>
                </c:pt>
                <c:pt idx="401">
                  <c:v>0.6447247174084888</c:v>
                </c:pt>
                <c:pt idx="402">
                  <c:v>0.64299649668619263</c:v>
                </c:pt>
                <c:pt idx="403">
                  <c:v>0.6408933558160852</c:v>
                </c:pt>
                <c:pt idx="404">
                  <c:v>0.63880541732151608</c:v>
                </c:pt>
                <c:pt idx="405">
                  <c:v>0.63702219289228434</c:v>
                </c:pt>
                <c:pt idx="406">
                  <c:v>0.63486923209772195</c:v>
                </c:pt>
                <c:pt idx="407">
                  <c:v>0.63245947804319247</c:v>
                </c:pt>
                <c:pt idx="408">
                  <c:v>0.630101915431733</c:v>
                </c:pt>
                <c:pt idx="409">
                  <c:v>0.62735001712951277</c:v>
                </c:pt>
                <c:pt idx="410">
                  <c:v>0.62433637125126096</c:v>
                </c:pt>
                <c:pt idx="411">
                  <c:v>0.62135955449085833</c:v>
                </c:pt>
                <c:pt idx="412">
                  <c:v>0.61873478688515571</c:v>
                </c:pt>
                <c:pt idx="413">
                  <c:v>0.61571129862967877</c:v>
                </c:pt>
                <c:pt idx="414">
                  <c:v>0.61285782331127259</c:v>
                </c:pt>
                <c:pt idx="415">
                  <c:v>0.60964869033283831</c:v>
                </c:pt>
                <c:pt idx="416">
                  <c:v>0.6063130508946144</c:v>
                </c:pt>
                <c:pt idx="417">
                  <c:v>0.60282903178613634</c:v>
                </c:pt>
                <c:pt idx="418">
                  <c:v>0.59902554284498644</c:v>
                </c:pt>
                <c:pt idx="419">
                  <c:v>0.59506526742381649</c:v>
                </c:pt>
                <c:pt idx="420">
                  <c:v>0.59099738515592182</c:v>
                </c:pt>
                <c:pt idx="421">
                  <c:v>0.58718035561764825</c:v>
                </c:pt>
                <c:pt idx="422">
                  <c:v>0.58341617648057065</c:v>
                </c:pt>
                <c:pt idx="423">
                  <c:v>0.57976572141954852</c:v>
                </c:pt>
                <c:pt idx="424">
                  <c:v>0.57647227045832583</c:v>
                </c:pt>
                <c:pt idx="425">
                  <c:v>0.57337138415079303</c:v>
                </c:pt>
                <c:pt idx="426">
                  <c:v>0.57054118785196783</c:v>
                </c:pt>
                <c:pt idx="427">
                  <c:v>0.56741953050100413</c:v>
                </c:pt>
                <c:pt idx="428">
                  <c:v>0.56406280744942838</c:v>
                </c:pt>
                <c:pt idx="429">
                  <c:v>0.56063772685917324</c:v>
                </c:pt>
                <c:pt idx="430">
                  <c:v>0.55720889788665495</c:v>
                </c:pt>
                <c:pt idx="431">
                  <c:v>0.55406629981240374</c:v>
                </c:pt>
                <c:pt idx="432">
                  <c:v>0.55076350706668709</c:v>
                </c:pt>
                <c:pt idx="433">
                  <c:v>0.54752268433085893</c:v>
                </c:pt>
                <c:pt idx="434">
                  <c:v>0.54438976469243194</c:v>
                </c:pt>
                <c:pt idx="435">
                  <c:v>0.54119894190126205</c:v>
                </c:pt>
                <c:pt idx="436">
                  <c:v>0.5377673425747197</c:v>
                </c:pt>
                <c:pt idx="437">
                  <c:v>0.53466542554725804</c:v>
                </c:pt>
                <c:pt idx="438">
                  <c:v>0.53138579838229694</c:v>
                </c:pt>
                <c:pt idx="439">
                  <c:v>0.52812336369375379</c:v>
                </c:pt>
                <c:pt idx="440">
                  <c:v>0.52478795238922737</c:v>
                </c:pt>
                <c:pt idx="441">
                  <c:v>0.52112230474941301</c:v>
                </c:pt>
                <c:pt idx="442">
                  <c:v>0.51726298670068427</c:v>
                </c:pt>
                <c:pt idx="443">
                  <c:v>0.51358682065945582</c:v>
                </c:pt>
                <c:pt idx="444">
                  <c:v>0.50971374655794655</c:v>
                </c:pt>
                <c:pt idx="445">
                  <c:v>0.50566757664748796</c:v>
                </c:pt>
                <c:pt idx="446">
                  <c:v>0.501936084702163</c:v>
                </c:pt>
                <c:pt idx="447">
                  <c:v>0.49822094389863042</c:v>
                </c:pt>
                <c:pt idx="448">
                  <c:v>0.4942692249113661</c:v>
                </c:pt>
                <c:pt idx="449">
                  <c:v>0.49036466439890336</c:v>
                </c:pt>
                <c:pt idx="450">
                  <c:v>0.48678443945725153</c:v>
                </c:pt>
                <c:pt idx="451">
                  <c:v>0.48295232022703466</c:v>
                </c:pt>
                <c:pt idx="452">
                  <c:v>0.47934258032672378</c:v>
                </c:pt>
                <c:pt idx="453">
                  <c:v>0.4754745875670271</c:v>
                </c:pt>
                <c:pt idx="454">
                  <c:v>0.47145419620975815</c:v>
                </c:pt>
                <c:pt idx="455">
                  <c:v>0.46700139962906312</c:v>
                </c:pt>
                <c:pt idx="456">
                  <c:v>0.46244984947244894</c:v>
                </c:pt>
                <c:pt idx="457">
                  <c:v>0.45757050129365906</c:v>
                </c:pt>
                <c:pt idx="458">
                  <c:v>0.45273521352771134</c:v>
                </c:pt>
                <c:pt idx="459">
                  <c:v>0.44822387020536752</c:v>
                </c:pt>
                <c:pt idx="460">
                  <c:v>0.44391589362299122</c:v>
                </c:pt>
                <c:pt idx="461">
                  <c:v>0.43947726187118785</c:v>
                </c:pt>
                <c:pt idx="462">
                  <c:v>0.4347274905192573</c:v>
                </c:pt>
                <c:pt idx="463">
                  <c:v>0.43003235900054265</c:v>
                </c:pt>
                <c:pt idx="464">
                  <c:v>0.42549650064472694</c:v>
                </c:pt>
                <c:pt idx="465">
                  <c:v>0.42108795649394887</c:v>
                </c:pt>
                <c:pt idx="466">
                  <c:v>0.41703779175128231</c:v>
                </c:pt>
                <c:pt idx="467">
                  <c:v>0.41301949392971266</c:v>
                </c:pt>
                <c:pt idx="468">
                  <c:v>0.40925035374583596</c:v>
                </c:pt>
                <c:pt idx="469">
                  <c:v>0.40549449304034429</c:v>
                </c:pt>
                <c:pt idx="470">
                  <c:v>0.40204215080636407</c:v>
                </c:pt>
                <c:pt idx="471">
                  <c:v>0.39869733253310535</c:v>
                </c:pt>
                <c:pt idx="472">
                  <c:v>0.39551490328966044</c:v>
                </c:pt>
                <c:pt idx="473">
                  <c:v>0.39257652330431658</c:v>
                </c:pt>
                <c:pt idx="474">
                  <c:v>0.38936247988412925</c:v>
                </c:pt>
                <c:pt idx="475">
                  <c:v>0.38587904872997775</c:v>
                </c:pt>
                <c:pt idx="476">
                  <c:v>0.38243273956244211</c:v>
                </c:pt>
                <c:pt idx="477">
                  <c:v>0.37919008417565925</c:v>
                </c:pt>
                <c:pt idx="478">
                  <c:v>0.37587456392523971</c:v>
                </c:pt>
                <c:pt idx="479">
                  <c:v>0.3722502874447573</c:v>
                </c:pt>
                <c:pt idx="480">
                  <c:v>0.36833356305310738</c:v>
                </c:pt>
                <c:pt idx="481">
                  <c:v>0.36472141679617393</c:v>
                </c:pt>
                <c:pt idx="482">
                  <c:v>0.36111589320920967</c:v>
                </c:pt>
                <c:pt idx="483">
                  <c:v>0.35765534232519103</c:v>
                </c:pt>
                <c:pt idx="484">
                  <c:v>0.35431883368789235</c:v>
                </c:pt>
                <c:pt idx="485">
                  <c:v>0.35112035349244808</c:v>
                </c:pt>
                <c:pt idx="486">
                  <c:v>0.34822259115382487</c:v>
                </c:pt>
                <c:pt idx="487">
                  <c:v>0.34558401853552384</c:v>
                </c:pt>
                <c:pt idx="488">
                  <c:v>0.34282069504218665</c:v>
                </c:pt>
                <c:pt idx="489">
                  <c:v>0.34022415735314293</c:v>
                </c:pt>
                <c:pt idx="490">
                  <c:v>0.33751368053371739</c:v>
                </c:pt>
                <c:pt idx="491">
                  <c:v>0.33463777987398441</c:v>
                </c:pt>
                <c:pt idx="492">
                  <c:v>0.33160659669026238</c:v>
                </c:pt>
                <c:pt idx="493">
                  <c:v>0.328245936246361</c:v>
                </c:pt>
                <c:pt idx="494">
                  <c:v>0.32493995640149087</c:v>
                </c:pt>
                <c:pt idx="495">
                  <c:v>0.3219298305829647</c:v>
                </c:pt>
                <c:pt idx="496">
                  <c:v>0.31900845146990592</c:v>
                </c:pt>
                <c:pt idx="497">
                  <c:v>0.31645406510731078</c:v>
                </c:pt>
                <c:pt idx="498">
                  <c:v>0.31394275737476757</c:v>
                </c:pt>
                <c:pt idx="499">
                  <c:v>0.31116486936113508</c:v>
                </c:pt>
                <c:pt idx="500">
                  <c:v>0.30865050297025703</c:v>
                </c:pt>
                <c:pt idx="501">
                  <c:v>0.30586702933793158</c:v>
                </c:pt>
                <c:pt idx="502">
                  <c:v>0.30316351499658517</c:v>
                </c:pt>
                <c:pt idx="503">
                  <c:v>0.30014513285897565</c:v>
                </c:pt>
                <c:pt idx="504">
                  <c:v>0.29711941460877961</c:v>
                </c:pt>
                <c:pt idx="505">
                  <c:v>0.29423886645403824</c:v>
                </c:pt>
                <c:pt idx="506">
                  <c:v>0.29133059473852629</c:v>
                </c:pt>
                <c:pt idx="507">
                  <c:v>0.28820669719139447</c:v>
                </c:pt>
                <c:pt idx="508">
                  <c:v>0.28488035290002506</c:v>
                </c:pt>
                <c:pt idx="509">
                  <c:v>0.2814832147942628</c:v>
                </c:pt>
                <c:pt idx="510">
                  <c:v>0.27817252390576219</c:v>
                </c:pt>
                <c:pt idx="511">
                  <c:v>0.27471130601638416</c:v>
                </c:pt>
                <c:pt idx="512">
                  <c:v>0.27084573545412766</c:v>
                </c:pt>
                <c:pt idx="513">
                  <c:v>0.26730112495229813</c:v>
                </c:pt>
                <c:pt idx="514">
                  <c:v>0.26388297020271273</c:v>
                </c:pt>
                <c:pt idx="515">
                  <c:v>0.26043124826913777</c:v>
                </c:pt>
                <c:pt idx="516">
                  <c:v>0.25709329034869355</c:v>
                </c:pt>
                <c:pt idx="517">
                  <c:v>0.25335292795906883</c:v>
                </c:pt>
                <c:pt idx="518">
                  <c:v>0.24974087248340268</c:v>
                </c:pt>
                <c:pt idx="519">
                  <c:v>0.24649006701284157</c:v>
                </c:pt>
                <c:pt idx="520">
                  <c:v>0.2432868869404054</c:v>
                </c:pt>
                <c:pt idx="521">
                  <c:v>0.24032089171546353</c:v>
                </c:pt>
                <c:pt idx="522">
                  <c:v>0.2372766213310841</c:v>
                </c:pt>
                <c:pt idx="523">
                  <c:v>0.23394726046804598</c:v>
                </c:pt>
                <c:pt idx="524">
                  <c:v>0.23061683645853168</c:v>
                </c:pt>
                <c:pt idx="525">
                  <c:v>0.22739582480191947</c:v>
                </c:pt>
                <c:pt idx="526">
                  <c:v>0.22405059251208503</c:v>
                </c:pt>
                <c:pt idx="527">
                  <c:v>0.22106559513638693</c:v>
                </c:pt>
                <c:pt idx="528">
                  <c:v>0.21817388454013614</c:v>
                </c:pt>
                <c:pt idx="529">
                  <c:v>0.21498312099970418</c:v>
                </c:pt>
                <c:pt idx="530">
                  <c:v>0.21149231816280731</c:v>
                </c:pt>
                <c:pt idx="531">
                  <c:v>0.20835663729161868</c:v>
                </c:pt>
                <c:pt idx="532">
                  <c:v>0.20531831732996017</c:v>
                </c:pt>
                <c:pt idx="533">
                  <c:v>0.20192861294269202</c:v>
                </c:pt>
                <c:pt idx="534">
                  <c:v>0.19874448645711698</c:v>
                </c:pt>
                <c:pt idx="535">
                  <c:v>0.19530112532330707</c:v>
                </c:pt>
                <c:pt idx="536">
                  <c:v>0.19176586924193029</c:v>
                </c:pt>
                <c:pt idx="537">
                  <c:v>0.18807926132125041</c:v>
                </c:pt>
                <c:pt idx="538">
                  <c:v>0.18403412287673285</c:v>
                </c:pt>
                <c:pt idx="539">
                  <c:v>0.17982899766698632</c:v>
                </c:pt>
                <c:pt idx="540">
                  <c:v>0.17592344984055389</c:v>
                </c:pt>
                <c:pt idx="541">
                  <c:v>0.17164818408296331</c:v>
                </c:pt>
                <c:pt idx="542">
                  <c:v>0.16760172055044312</c:v>
                </c:pt>
                <c:pt idx="543">
                  <c:v>0.16333498252956621</c:v>
                </c:pt>
                <c:pt idx="544">
                  <c:v>0.15938542425964125</c:v>
                </c:pt>
                <c:pt idx="545">
                  <c:v>0.15570609483570841</c:v>
                </c:pt>
                <c:pt idx="546">
                  <c:v>0.15208298912215046</c:v>
                </c:pt>
                <c:pt idx="547">
                  <c:v>0.14870714909770449</c:v>
                </c:pt>
                <c:pt idx="548">
                  <c:v>0.14506316930077048</c:v>
                </c:pt>
                <c:pt idx="549">
                  <c:v>0.14114513212433263</c:v>
                </c:pt>
                <c:pt idx="550">
                  <c:v>0.1369393112450748</c:v>
                </c:pt>
                <c:pt idx="551">
                  <c:v>0.1327552331608445</c:v>
                </c:pt>
                <c:pt idx="552">
                  <c:v>0.12888676264843149</c:v>
                </c:pt>
                <c:pt idx="553">
                  <c:v>0.12503038264764371</c:v>
                </c:pt>
                <c:pt idx="554">
                  <c:v>0.120992407232049</c:v>
                </c:pt>
                <c:pt idx="555">
                  <c:v>0.11707748175742733</c:v>
                </c:pt>
                <c:pt idx="556">
                  <c:v>0.11351108056521537</c:v>
                </c:pt>
                <c:pt idx="557">
                  <c:v>0.10966220253228053</c:v>
                </c:pt>
                <c:pt idx="558">
                  <c:v>0.10566421093104603</c:v>
                </c:pt>
                <c:pt idx="559">
                  <c:v>0.10173505480423989</c:v>
                </c:pt>
                <c:pt idx="560">
                  <c:v>9.7923372099993605E-2</c:v>
                </c:pt>
                <c:pt idx="561">
                  <c:v>9.4098371648840357E-2</c:v>
                </c:pt>
                <c:pt idx="562">
                  <c:v>8.9929501266249184E-2</c:v>
                </c:pt>
                <c:pt idx="563">
                  <c:v>8.586482779842762E-2</c:v>
                </c:pt>
                <c:pt idx="564">
                  <c:v>8.1595927817976879E-2</c:v>
                </c:pt>
                <c:pt idx="565">
                  <c:v>7.7050005498156535E-2</c:v>
                </c:pt>
                <c:pt idx="566">
                  <c:v>7.2498936741815928E-2</c:v>
                </c:pt>
                <c:pt idx="567">
                  <c:v>6.7967333118093817E-2</c:v>
                </c:pt>
                <c:pt idx="568">
                  <c:v>6.3698683987748486E-2</c:v>
                </c:pt>
                <c:pt idx="569">
                  <c:v>5.9045387939194151E-2</c:v>
                </c:pt>
                <c:pt idx="570">
                  <c:v>5.4453112041742358E-2</c:v>
                </c:pt>
                <c:pt idx="571">
                  <c:v>4.9545320710788585E-2</c:v>
                </c:pt>
                <c:pt idx="572">
                  <c:v>4.4245166437756764E-2</c:v>
                </c:pt>
                <c:pt idx="573">
                  <c:v>3.8844120543956501E-2</c:v>
                </c:pt>
                <c:pt idx="574">
                  <c:v>3.3583127986385672E-2</c:v>
                </c:pt>
                <c:pt idx="575">
                  <c:v>2.8018725615683023E-2</c:v>
                </c:pt>
                <c:pt idx="576">
                  <c:v>2.2130221273743804E-2</c:v>
                </c:pt>
                <c:pt idx="577">
                  <c:v>1.6245637586543432E-2</c:v>
                </c:pt>
                <c:pt idx="578">
                  <c:v>1.0550837476984732E-2</c:v>
                </c:pt>
                <c:pt idx="579">
                  <c:v>4.7049204197212096E-3</c:v>
                </c:pt>
                <c:pt idx="580">
                  <c:v>-1.5318346501615948E-3</c:v>
                </c:pt>
                <c:pt idx="581">
                  <c:v>-7.4737304566355137E-3</c:v>
                </c:pt>
                <c:pt idx="582">
                  <c:v>-1.3328799272805067E-2</c:v>
                </c:pt>
                <c:pt idx="583">
                  <c:v>-1.8842911820145903E-2</c:v>
                </c:pt>
                <c:pt idx="584">
                  <c:v>-2.4177080782315417E-2</c:v>
                </c:pt>
                <c:pt idx="585">
                  <c:v>-2.9233833343038192E-2</c:v>
                </c:pt>
                <c:pt idx="586">
                  <c:v>-3.411954060459356E-2</c:v>
                </c:pt>
                <c:pt idx="587">
                  <c:v>-3.9346547809615294E-2</c:v>
                </c:pt>
                <c:pt idx="588">
                  <c:v>-4.4548304406727884E-2</c:v>
                </c:pt>
                <c:pt idx="589">
                  <c:v>-4.9667349192753861E-2</c:v>
                </c:pt>
                <c:pt idx="590">
                  <c:v>-5.5025827168648046E-2</c:v>
                </c:pt>
                <c:pt idx="591">
                  <c:v>-6.0088482649067958E-2</c:v>
                </c:pt>
                <c:pt idx="592">
                  <c:v>-6.5182720611026146E-2</c:v>
                </c:pt>
                <c:pt idx="593">
                  <c:v>-7.0658651260906466E-2</c:v>
                </c:pt>
                <c:pt idx="594">
                  <c:v>-7.6338801588542796E-2</c:v>
                </c:pt>
                <c:pt idx="595">
                  <c:v>-8.1946103090313832E-2</c:v>
                </c:pt>
                <c:pt idx="596">
                  <c:v>-8.7277343087266285E-2</c:v>
                </c:pt>
                <c:pt idx="597">
                  <c:v>-9.3005194603576535E-2</c:v>
                </c:pt>
                <c:pt idx="598">
                  <c:v>-9.839351891083592E-2</c:v>
                </c:pt>
                <c:pt idx="599">
                  <c:v>-0.10399584798049247</c:v>
                </c:pt>
                <c:pt idx="600">
                  <c:v>-0.10963817947851599</c:v>
                </c:pt>
                <c:pt idx="601">
                  <c:v>-0.11522925653208449</c:v>
                </c:pt>
                <c:pt idx="602">
                  <c:v>-0.12119062281430611</c:v>
                </c:pt>
                <c:pt idx="603">
                  <c:v>-0.12732809300642248</c:v>
                </c:pt>
                <c:pt idx="604">
                  <c:v>-0.13373183871069425</c:v>
                </c:pt>
                <c:pt idx="605">
                  <c:v>-0.14029066704790985</c:v>
                </c:pt>
                <c:pt idx="606">
                  <c:v>-0.14666046627669699</c:v>
                </c:pt>
                <c:pt idx="607">
                  <c:v>-0.15315003443306621</c:v>
                </c:pt>
                <c:pt idx="608">
                  <c:v>-0.15929950499908949</c:v>
                </c:pt>
                <c:pt idx="609">
                  <c:v>-0.16521863303758746</c:v>
                </c:pt>
                <c:pt idx="610">
                  <c:v>-0.17089288371447914</c:v>
                </c:pt>
                <c:pt idx="611">
                  <c:v>-0.17692020042639489</c:v>
                </c:pt>
                <c:pt idx="612">
                  <c:v>-0.18260062566596344</c:v>
                </c:pt>
                <c:pt idx="613">
                  <c:v>-0.18862314207577902</c:v>
                </c:pt>
                <c:pt idx="614">
                  <c:v>-0.19495316571188981</c:v>
                </c:pt>
                <c:pt idx="615">
                  <c:v>-0.20142530838702102</c:v>
                </c:pt>
                <c:pt idx="616">
                  <c:v>-0.20790285504727454</c:v>
                </c:pt>
                <c:pt idx="617">
                  <c:v>-0.21414577729206377</c:v>
                </c:pt>
                <c:pt idx="618">
                  <c:v>-0.22021702850595012</c:v>
                </c:pt>
                <c:pt idx="619">
                  <c:v>-0.2266913327061249</c:v>
                </c:pt>
                <c:pt idx="620">
                  <c:v>-0.23296184358965866</c:v>
                </c:pt>
                <c:pt idx="621">
                  <c:v>-0.23960903884500703</c:v>
                </c:pt>
                <c:pt idx="622">
                  <c:v>-0.24591116046057379</c:v>
                </c:pt>
                <c:pt idx="623">
                  <c:v>-0.25204478765964239</c:v>
                </c:pt>
                <c:pt idx="624">
                  <c:v>-0.25854264506626823</c:v>
                </c:pt>
                <c:pt idx="625">
                  <c:v>-0.26486170721543989</c:v>
                </c:pt>
                <c:pt idx="626">
                  <c:v>-0.27123768982069507</c:v>
                </c:pt>
                <c:pt idx="627">
                  <c:v>-0.27788635502725789</c:v>
                </c:pt>
                <c:pt idx="628">
                  <c:v>-0.28454550137411883</c:v>
                </c:pt>
                <c:pt idx="629">
                  <c:v>-0.29148956558438571</c:v>
                </c:pt>
                <c:pt idx="630">
                  <c:v>-0.29818618474669734</c:v>
                </c:pt>
                <c:pt idx="631">
                  <c:v>-0.30467783758311823</c:v>
                </c:pt>
                <c:pt idx="632">
                  <c:v>-0.31143064669729426</c:v>
                </c:pt>
                <c:pt idx="633">
                  <c:v>-0.3184597178638503</c:v>
                </c:pt>
                <c:pt idx="634">
                  <c:v>-0.32568708187868856</c:v>
                </c:pt>
                <c:pt idx="635">
                  <c:v>-0.33266920211815965</c:v>
                </c:pt>
                <c:pt idx="636">
                  <c:v>-0.33992050215880837</c:v>
                </c:pt>
                <c:pt idx="637">
                  <c:v>-0.34729340488377825</c:v>
                </c:pt>
                <c:pt idx="638">
                  <c:v>-0.35492427275423083</c:v>
                </c:pt>
                <c:pt idx="639">
                  <c:v>-0.36245476412389072</c:v>
                </c:pt>
                <c:pt idx="640">
                  <c:v>-0.37017558889523444</c:v>
                </c:pt>
                <c:pt idx="641">
                  <c:v>-0.37827816091695338</c:v>
                </c:pt>
                <c:pt idx="642">
                  <c:v>-0.38675773863580865</c:v>
                </c:pt>
                <c:pt idx="643">
                  <c:v>-0.39497207092449915</c:v>
                </c:pt>
                <c:pt idx="644">
                  <c:v>-0.40284847914714178</c:v>
                </c:pt>
                <c:pt idx="645">
                  <c:v>-0.41064492062400709</c:v>
                </c:pt>
                <c:pt idx="646">
                  <c:v>-0.41882799081163713</c:v>
                </c:pt>
                <c:pt idx="647">
                  <c:v>-0.42721930170620404</c:v>
                </c:pt>
                <c:pt idx="648">
                  <c:v>-0.43566721224203586</c:v>
                </c:pt>
                <c:pt idx="649">
                  <c:v>-0.44448098705016048</c:v>
                </c:pt>
                <c:pt idx="650">
                  <c:v>-0.45335113984523256</c:v>
                </c:pt>
                <c:pt idx="651">
                  <c:v>-0.46233504212523358</c:v>
                </c:pt>
                <c:pt idx="652">
                  <c:v>-0.4717464070561424</c:v>
                </c:pt>
                <c:pt idx="653">
                  <c:v>-0.48147518898541064</c:v>
                </c:pt>
                <c:pt idx="654">
                  <c:v>-0.49087426153011943</c:v>
                </c:pt>
                <c:pt idx="655">
                  <c:v>-0.50034212227975894</c:v>
                </c:pt>
                <c:pt idx="656">
                  <c:v>-0.51008049055922522</c:v>
                </c:pt>
                <c:pt idx="657">
                  <c:v>-0.51997730083250637</c:v>
                </c:pt>
                <c:pt idx="658">
                  <c:v>-0.52976443653521321</c:v>
                </c:pt>
                <c:pt idx="659">
                  <c:v>-0.53984356709139392</c:v>
                </c:pt>
                <c:pt idx="660">
                  <c:v>-0.55004814639201682</c:v>
                </c:pt>
                <c:pt idx="661">
                  <c:v>-0.56026913823712787</c:v>
                </c:pt>
                <c:pt idx="662">
                  <c:v>-0.57047184264688644</c:v>
                </c:pt>
                <c:pt idx="663">
                  <c:v>-0.58045370240290262</c:v>
                </c:pt>
                <c:pt idx="664">
                  <c:v>-0.59061844352386661</c:v>
                </c:pt>
                <c:pt idx="665">
                  <c:v>-0.60069512500564382</c:v>
                </c:pt>
                <c:pt idx="666">
                  <c:v>-0.61108589349902886</c:v>
                </c:pt>
                <c:pt idx="667">
                  <c:v>-0.62146532400950394</c:v>
                </c:pt>
                <c:pt idx="668">
                  <c:v>-0.63178525170532185</c:v>
                </c:pt>
                <c:pt idx="669">
                  <c:v>-0.64188092478327585</c:v>
                </c:pt>
                <c:pt idx="670">
                  <c:v>-0.65165850406000081</c:v>
                </c:pt>
                <c:pt idx="671">
                  <c:v>-0.66154247679019684</c:v>
                </c:pt>
                <c:pt idx="672">
                  <c:v>-0.67170576333676957</c:v>
                </c:pt>
                <c:pt idx="673">
                  <c:v>-0.68217893043467392</c:v>
                </c:pt>
                <c:pt idx="674">
                  <c:v>-0.69276417455744754</c:v>
                </c:pt>
                <c:pt idx="675">
                  <c:v>-0.7032022500329288</c:v>
                </c:pt>
                <c:pt idx="676">
                  <c:v>-0.71395789472964399</c:v>
                </c:pt>
                <c:pt idx="677">
                  <c:v>-0.72454150119846639</c:v>
                </c:pt>
                <c:pt idx="678">
                  <c:v>-0.73544529854299878</c:v>
                </c:pt>
                <c:pt idx="679">
                  <c:v>-0.74623278123126369</c:v>
                </c:pt>
                <c:pt idx="680">
                  <c:v>-0.75666942653018154</c:v>
                </c:pt>
                <c:pt idx="681">
                  <c:v>-0.76703690313758133</c:v>
                </c:pt>
                <c:pt idx="682">
                  <c:v>-0.77745550758091564</c:v>
                </c:pt>
                <c:pt idx="683">
                  <c:v>-0.78759171803292027</c:v>
                </c:pt>
                <c:pt idx="684">
                  <c:v>-0.7981518348973714</c:v>
                </c:pt>
                <c:pt idx="685">
                  <c:v>-0.8086725160289534</c:v>
                </c:pt>
                <c:pt idx="686">
                  <c:v>-0.81894591262344107</c:v>
                </c:pt>
                <c:pt idx="687">
                  <c:v>-0.82961117984935573</c:v>
                </c:pt>
                <c:pt idx="688">
                  <c:v>-0.84021984581103026</c:v>
                </c:pt>
                <c:pt idx="689">
                  <c:v>-0.850508242951174</c:v>
                </c:pt>
                <c:pt idx="690">
                  <c:v>-0.86047542563483004</c:v>
                </c:pt>
                <c:pt idx="691">
                  <c:v>-0.87022873413365809</c:v>
                </c:pt>
                <c:pt idx="692">
                  <c:v>-0.88002712906865388</c:v>
                </c:pt>
                <c:pt idx="693">
                  <c:v>-0.8899003937359572</c:v>
                </c:pt>
                <c:pt idx="694">
                  <c:v>-0.90020463751195623</c:v>
                </c:pt>
                <c:pt idx="695">
                  <c:v>-0.91017707293565764</c:v>
                </c:pt>
                <c:pt idx="696">
                  <c:v>-0.92016658515652161</c:v>
                </c:pt>
                <c:pt idx="697">
                  <c:v>-0.93007111864453729</c:v>
                </c:pt>
                <c:pt idx="698">
                  <c:v>-0.94030794405988594</c:v>
                </c:pt>
                <c:pt idx="699">
                  <c:v>-0.95039248593316017</c:v>
                </c:pt>
                <c:pt idx="700">
                  <c:v>-0.960515803607354</c:v>
                </c:pt>
                <c:pt idx="701">
                  <c:v>-0.97053484579025839</c:v>
                </c:pt>
                <c:pt idx="702">
                  <c:v>-0.98081933265868904</c:v>
                </c:pt>
                <c:pt idx="703">
                  <c:v>-0.99137965657693983</c:v>
                </c:pt>
                <c:pt idx="704">
                  <c:v>-1.0015740060591867</c:v>
                </c:pt>
                <c:pt idx="705">
                  <c:v>-1.0118423053141856</c:v>
                </c:pt>
                <c:pt idx="706">
                  <c:v>-1.0223685380769951</c:v>
                </c:pt>
                <c:pt idx="707">
                  <c:v>-1.0326620096988948</c:v>
                </c:pt>
                <c:pt idx="708">
                  <c:v>-1.0430119650020429</c:v>
                </c:pt>
                <c:pt idx="709">
                  <c:v>-1.0530185814252468</c:v>
                </c:pt>
                <c:pt idx="710">
                  <c:v>-1.0627875324298002</c:v>
                </c:pt>
                <c:pt idx="711">
                  <c:v>-1.0722984829249389</c:v>
                </c:pt>
                <c:pt idx="712">
                  <c:v>-1.0816234965504283</c:v>
                </c:pt>
                <c:pt idx="713">
                  <c:v>-1.0910221182196651</c:v>
                </c:pt>
                <c:pt idx="714">
                  <c:v>-1.1003438918907282</c:v>
                </c:pt>
                <c:pt idx="715">
                  <c:v>-1.1098324999549722</c:v>
                </c:pt>
                <c:pt idx="716">
                  <c:v>-1.1195584071840068</c:v>
                </c:pt>
                <c:pt idx="717">
                  <c:v>-1.1291328525415554</c:v>
                </c:pt>
                <c:pt idx="718">
                  <c:v>-1.1385429565360692</c:v>
                </c:pt>
                <c:pt idx="719">
                  <c:v>-1.1477170892313442</c:v>
                </c:pt>
                <c:pt idx="720">
                  <c:v>-1.1568823733187612</c:v>
                </c:pt>
                <c:pt idx="721">
                  <c:v>-1.1664641939733107</c:v>
                </c:pt>
                <c:pt idx="722">
                  <c:v>-1.1764602119024192</c:v>
                </c:pt>
                <c:pt idx="723">
                  <c:v>-1.1861085247697256</c:v>
                </c:pt>
                <c:pt idx="724">
                  <c:v>-1.1957617425720779</c:v>
                </c:pt>
                <c:pt idx="725">
                  <c:v>-1.2056894335056128</c:v>
                </c:pt>
                <c:pt idx="726">
                  <c:v>-1.2153111326764874</c:v>
                </c:pt>
                <c:pt idx="727">
                  <c:v>-1.2247127553835075</c:v>
                </c:pt>
                <c:pt idx="728">
                  <c:v>-1.2338815188905863</c:v>
                </c:pt>
                <c:pt idx="729">
                  <c:v>-1.243440612031024</c:v>
                </c:pt>
                <c:pt idx="730">
                  <c:v>-1.2527523203019884</c:v>
                </c:pt>
                <c:pt idx="731">
                  <c:v>-1.2616969820029895</c:v>
                </c:pt>
                <c:pt idx="732">
                  <c:v>-1.270909299090448</c:v>
                </c:pt>
                <c:pt idx="733">
                  <c:v>-1.280055354244529</c:v>
                </c:pt>
                <c:pt idx="734">
                  <c:v>-1.2895366240271164</c:v>
                </c:pt>
                <c:pt idx="735">
                  <c:v>-1.2992697936490312</c:v>
                </c:pt>
                <c:pt idx="736">
                  <c:v>-1.3089988515801092</c:v>
                </c:pt>
                <c:pt idx="737">
                  <c:v>-1.3186215128137215</c:v>
                </c:pt>
                <c:pt idx="738">
                  <c:v>-1.3278909157006631</c:v>
                </c:pt>
                <c:pt idx="739">
                  <c:v>-1.3369314984021532</c:v>
                </c:pt>
                <c:pt idx="740">
                  <c:v>-1.34597066073358</c:v>
                </c:pt>
                <c:pt idx="741">
                  <c:v>-1.3548244372199751</c:v>
                </c:pt>
                <c:pt idx="742">
                  <c:v>-1.3639960078777595</c:v>
                </c:pt>
                <c:pt idx="743">
                  <c:v>-1.3735257631198352</c:v>
                </c:pt>
                <c:pt idx="744">
                  <c:v>-1.3830441906105919</c:v>
                </c:pt>
                <c:pt idx="745">
                  <c:v>-1.3929413773091974</c:v>
                </c:pt>
                <c:pt idx="746">
                  <c:v>-1.4031892940214892</c:v>
                </c:pt>
                <c:pt idx="747">
                  <c:v>-1.4135461715365518</c:v>
                </c:pt>
                <c:pt idx="748">
                  <c:v>-1.423556656645617</c:v>
                </c:pt>
                <c:pt idx="749">
                  <c:v>-1.4338583107978042</c:v>
                </c:pt>
                <c:pt idx="750">
                  <c:v>-1.4439828912208992</c:v>
                </c:pt>
                <c:pt idx="751">
                  <c:v>-1.4544199378927767</c:v>
                </c:pt>
                <c:pt idx="752">
                  <c:v>-1.4648951960398666</c:v>
                </c:pt>
                <c:pt idx="753">
                  <c:v>-1.4751517004265124</c:v>
                </c:pt>
                <c:pt idx="754">
                  <c:v>-1.4853190730406798</c:v>
                </c:pt>
                <c:pt idx="755">
                  <c:v>-1.4953368661642477</c:v>
                </c:pt>
                <c:pt idx="756">
                  <c:v>-1.505372046787951</c:v>
                </c:pt>
                <c:pt idx="757">
                  <c:v>-1.5156000345222336</c:v>
                </c:pt>
                <c:pt idx="758">
                  <c:v>-1.5255703362888247</c:v>
                </c:pt>
                <c:pt idx="759">
                  <c:v>-1.5352413105520319</c:v>
                </c:pt>
                <c:pt idx="760">
                  <c:v>-1.5449523490352808</c:v>
                </c:pt>
                <c:pt idx="761">
                  <c:v>-1.5550009207892528</c:v>
                </c:pt>
                <c:pt idx="762">
                  <c:v>-1.5652570328475734</c:v>
                </c:pt>
                <c:pt idx="763">
                  <c:v>-1.5754808684647332</c:v>
                </c:pt>
                <c:pt idx="764">
                  <c:v>-1.5861326681103427</c:v>
                </c:pt>
                <c:pt idx="765">
                  <c:v>-1.5964615602798571</c:v>
                </c:pt>
                <c:pt idx="766">
                  <c:v>-1.6070433875565191</c:v>
                </c:pt>
                <c:pt idx="767">
                  <c:v>-1.6180059133271896</c:v>
                </c:pt>
                <c:pt idx="768">
                  <c:v>-1.6286335737374553</c:v>
                </c:pt>
                <c:pt idx="769">
                  <c:v>-1.6393022076308317</c:v>
                </c:pt>
                <c:pt idx="770">
                  <c:v>-1.6502514282145622</c:v>
                </c:pt>
                <c:pt idx="771">
                  <c:v>-1.6613847425700858</c:v>
                </c:pt>
                <c:pt idx="772">
                  <c:v>-1.6722487778524389</c:v>
                </c:pt>
                <c:pt idx="773">
                  <c:v>-1.6830719483884735</c:v>
                </c:pt>
                <c:pt idx="774">
                  <c:v>-1.69405895102298</c:v>
                </c:pt>
                <c:pt idx="775">
                  <c:v>-1.7048058963100363</c:v>
                </c:pt>
                <c:pt idx="776">
                  <c:v>-1.7152569939676749</c:v>
                </c:pt>
                <c:pt idx="777">
                  <c:v>-1.7258748624726752</c:v>
                </c:pt>
                <c:pt idx="778">
                  <c:v>-1.7366063961194798</c:v>
                </c:pt>
                <c:pt idx="779">
                  <c:v>-1.747503518443863</c:v>
                </c:pt>
                <c:pt idx="780">
                  <c:v>-1.7583539730403273</c:v>
                </c:pt>
                <c:pt idx="781">
                  <c:v>-1.7693480710620717</c:v>
                </c:pt>
                <c:pt idx="782">
                  <c:v>-1.7805435318642497</c:v>
                </c:pt>
                <c:pt idx="783">
                  <c:v>-1.7918417267858524</c:v>
                </c:pt>
                <c:pt idx="784">
                  <c:v>-1.8034222780535256</c:v>
                </c:pt>
                <c:pt idx="785">
                  <c:v>-1.8148625891933918</c:v>
                </c:pt>
                <c:pt idx="786">
                  <c:v>-1.8260432340640222</c:v>
                </c:pt>
                <c:pt idx="787">
                  <c:v>-1.8375403651471443</c:v>
                </c:pt>
                <c:pt idx="788">
                  <c:v>-1.8490793948672908</c:v>
                </c:pt>
                <c:pt idx="789">
                  <c:v>-1.8605980913434512</c:v>
                </c:pt>
                <c:pt idx="790">
                  <c:v>-1.871939522006336</c:v>
                </c:pt>
                <c:pt idx="791">
                  <c:v>-1.8834075238622037</c:v>
                </c:pt>
                <c:pt idx="792">
                  <c:v>-1.8946167513898515</c:v>
                </c:pt>
                <c:pt idx="793">
                  <c:v>-1.9055083123585503</c:v>
                </c:pt>
                <c:pt idx="794">
                  <c:v>-1.9163457881717225</c:v>
                </c:pt>
                <c:pt idx="795">
                  <c:v>-1.9268302742479044</c:v>
                </c:pt>
                <c:pt idx="796">
                  <c:v>-1.9373635397101505</c:v>
                </c:pt>
                <c:pt idx="797">
                  <c:v>-1.9479882944587514</c:v>
                </c:pt>
                <c:pt idx="798">
                  <c:v>-1.9589448580495379</c:v>
                </c:pt>
                <c:pt idx="799">
                  <c:v>-1.970208821862562</c:v>
                </c:pt>
                <c:pt idx="800">
                  <c:v>-1.9813699964454139</c:v>
                </c:pt>
                <c:pt idx="801">
                  <c:v>-1.9925272231107016</c:v>
                </c:pt>
                <c:pt idx="802">
                  <c:v>-2.0036256932961147</c:v>
                </c:pt>
                <c:pt idx="803">
                  <c:v>-2.0146385778017137</c:v>
                </c:pt>
                <c:pt idx="804">
                  <c:v>-2.0257615007476115</c:v>
                </c:pt>
                <c:pt idx="805">
                  <c:v>-2.0370419983964965</c:v>
                </c:pt>
                <c:pt idx="806">
                  <c:v>-2.0485354810523035</c:v>
                </c:pt>
                <c:pt idx="807">
                  <c:v>-2.0597148281919226</c:v>
                </c:pt>
                <c:pt idx="808">
                  <c:v>-2.0706018828309203</c:v>
                </c:pt>
                <c:pt idx="809">
                  <c:v>-2.0817075465152723</c:v>
                </c:pt>
                <c:pt idx="810">
                  <c:v>-2.0924819670786263</c:v>
                </c:pt>
                <c:pt idx="811">
                  <c:v>-2.1035344823951942</c:v>
                </c:pt>
                <c:pt idx="812">
                  <c:v>-2.1146993579818738</c:v>
                </c:pt>
                <c:pt idx="813">
                  <c:v>-2.1259905585107126</c:v>
                </c:pt>
                <c:pt idx="814">
                  <c:v>-2.1372175080407643</c:v>
                </c:pt>
                <c:pt idx="815">
                  <c:v>-2.1486030079933025</c:v>
                </c:pt>
                <c:pt idx="816">
                  <c:v>-2.159724729437547</c:v>
                </c:pt>
                <c:pt idx="817">
                  <c:v>-2.1712301752728056</c:v>
                </c:pt>
                <c:pt idx="818">
                  <c:v>-2.1827914250071325</c:v>
                </c:pt>
                <c:pt idx="819">
                  <c:v>-2.1943005740540791</c:v>
                </c:pt>
                <c:pt idx="820">
                  <c:v>-2.205630790137779</c:v>
                </c:pt>
                <c:pt idx="821">
                  <c:v>-2.2170298825492445</c:v>
                </c:pt>
                <c:pt idx="822">
                  <c:v>-2.2283844918016551</c:v>
                </c:pt>
                <c:pt idx="823">
                  <c:v>-2.2395079157683475</c:v>
                </c:pt>
                <c:pt idx="824">
                  <c:v>-2.2508537479553055</c:v>
                </c:pt>
                <c:pt idx="825">
                  <c:v>-2.2619202865578418</c:v>
                </c:pt>
                <c:pt idx="826">
                  <c:v>-2.2731181803392406</c:v>
                </c:pt>
                <c:pt idx="827">
                  <c:v>-2.2843752735412588</c:v>
                </c:pt>
                <c:pt idx="828">
                  <c:v>-2.2953278113979758</c:v>
                </c:pt>
                <c:pt idx="829">
                  <c:v>-2.3065977594115137</c:v>
                </c:pt>
                <c:pt idx="830">
                  <c:v>-2.317632226924625</c:v>
                </c:pt>
                <c:pt idx="831">
                  <c:v>-2.3283941813158231</c:v>
                </c:pt>
                <c:pt idx="832">
                  <c:v>-2.3390196771339409</c:v>
                </c:pt>
                <c:pt idx="833">
                  <c:v>-2.349917143646445</c:v>
                </c:pt>
                <c:pt idx="834">
                  <c:v>-2.3605232705435748</c:v>
                </c:pt>
                <c:pt idx="835">
                  <c:v>-2.3715492692053246</c:v>
                </c:pt>
                <c:pt idx="836">
                  <c:v>-2.3823781576417331</c:v>
                </c:pt>
                <c:pt idx="837">
                  <c:v>-2.3935645098177774</c:v>
                </c:pt>
                <c:pt idx="838">
                  <c:v>-2.4046867582318061</c:v>
                </c:pt>
                <c:pt idx="839">
                  <c:v>-2.4160107455244142</c:v>
                </c:pt>
                <c:pt idx="840">
                  <c:v>-2.4277660714194407</c:v>
                </c:pt>
                <c:pt idx="841">
                  <c:v>-2.4393518194804442</c:v>
                </c:pt>
                <c:pt idx="842">
                  <c:v>-2.4512632709138229</c:v>
                </c:pt>
                <c:pt idx="843">
                  <c:v>-2.4630113456478249</c:v>
                </c:pt>
                <c:pt idx="844">
                  <c:v>-2.4745509194622866</c:v>
                </c:pt>
                <c:pt idx="845">
                  <c:v>-2.4863331936841759</c:v>
                </c:pt>
                <c:pt idx="846">
                  <c:v>-2.498349064468492</c:v>
                </c:pt>
                <c:pt idx="847">
                  <c:v>-2.5101080863179828</c:v>
                </c:pt>
                <c:pt idx="848">
                  <c:v>-2.5215183590897619</c:v>
                </c:pt>
                <c:pt idx="849">
                  <c:v>-2.5329239390885578</c:v>
                </c:pt>
                <c:pt idx="850">
                  <c:v>-2.5440210928162759</c:v>
                </c:pt>
                <c:pt idx="851">
                  <c:v>-2.5550073076912159</c:v>
                </c:pt>
                <c:pt idx="852">
                  <c:v>-2.5659004479942848</c:v>
                </c:pt>
                <c:pt idx="853">
                  <c:v>-2.5770787675884406</c:v>
                </c:pt>
                <c:pt idx="854">
                  <c:v>-2.5882937351799731</c:v>
                </c:pt>
                <c:pt idx="855">
                  <c:v>-2.5994995019872111</c:v>
                </c:pt>
                <c:pt idx="856">
                  <c:v>-2.6105012224315973</c:v>
                </c:pt>
                <c:pt idx="857">
                  <c:v>-2.6212460972024059</c:v>
                </c:pt>
                <c:pt idx="858">
                  <c:v>-2.6322808019540966</c:v>
                </c:pt>
                <c:pt idx="859">
                  <c:v>-2.6435482021513592</c:v>
                </c:pt>
                <c:pt idx="860">
                  <c:v>-2.6549456174648474</c:v>
                </c:pt>
                <c:pt idx="861">
                  <c:v>-2.6662127365147854</c:v>
                </c:pt>
                <c:pt idx="862">
                  <c:v>-2.67789760641045</c:v>
                </c:pt>
                <c:pt idx="863">
                  <c:v>-2.6898459377769535</c:v>
                </c:pt>
                <c:pt idx="864">
                  <c:v>-2.7019465755531549</c:v>
                </c:pt>
                <c:pt idx="865">
                  <c:v>-2.7138550029073225</c:v>
                </c:pt>
                <c:pt idx="866">
                  <c:v>-2.725705622135878</c:v>
                </c:pt>
                <c:pt idx="867">
                  <c:v>-2.737318415882469</c:v>
                </c:pt>
                <c:pt idx="868">
                  <c:v>-2.7492876741643397</c:v>
                </c:pt>
                <c:pt idx="869">
                  <c:v>-2.7610663228524603</c:v>
                </c:pt>
                <c:pt idx="870">
                  <c:v>-2.7728440713665972</c:v>
                </c:pt>
                <c:pt idx="871">
                  <c:v>-2.7846529826920334</c:v>
                </c:pt>
                <c:pt idx="872">
                  <c:v>-2.796835698377051</c:v>
                </c:pt>
                <c:pt idx="873">
                  <c:v>-2.8088967523326867</c:v>
                </c:pt>
                <c:pt idx="874">
                  <c:v>-2.821325586240524</c:v>
                </c:pt>
                <c:pt idx="875">
                  <c:v>-2.8338584462322647</c:v>
                </c:pt>
                <c:pt idx="876">
                  <c:v>-2.8461600556892477</c:v>
                </c:pt>
                <c:pt idx="877">
                  <c:v>-2.8582615759354462</c:v>
                </c:pt>
                <c:pt idx="878">
                  <c:v>-2.8707116019343339</c:v>
                </c:pt>
                <c:pt idx="879">
                  <c:v>-2.8831264390984606</c:v>
                </c:pt>
                <c:pt idx="880">
                  <c:v>-2.8959202598018781</c:v>
                </c:pt>
                <c:pt idx="881">
                  <c:v>-2.9084746122103899</c:v>
                </c:pt>
                <c:pt idx="882">
                  <c:v>-2.9212656688324325</c:v>
                </c:pt>
                <c:pt idx="883">
                  <c:v>-2.9344737514169199</c:v>
                </c:pt>
                <c:pt idx="884">
                  <c:v>-2.9476534092982312</c:v>
                </c:pt>
                <c:pt idx="885">
                  <c:v>-2.9607037081546728</c:v>
                </c:pt>
                <c:pt idx="886">
                  <c:v>-2.973828447447012</c:v>
                </c:pt>
                <c:pt idx="887">
                  <c:v>-2.9870683545594674</c:v>
                </c:pt>
                <c:pt idx="888">
                  <c:v>-3.0003968548512239</c:v>
                </c:pt>
                <c:pt idx="889">
                  <c:v>-3.0138973298861256</c:v>
                </c:pt>
                <c:pt idx="890">
                  <c:v>-3.0271339235246053</c:v>
                </c:pt>
                <c:pt idx="891">
                  <c:v>-3.0404208118219764</c:v>
                </c:pt>
                <c:pt idx="892">
                  <c:v>-3.053983383095447</c:v>
                </c:pt>
                <c:pt idx="893">
                  <c:v>-3.0675914567675164</c:v>
                </c:pt>
                <c:pt idx="894">
                  <c:v>-3.0814934957189002</c:v>
                </c:pt>
                <c:pt idx="895">
                  <c:v>-3.0952889929204153</c:v>
                </c:pt>
                <c:pt idx="896">
                  <c:v>-3.1090650947525349</c:v>
                </c:pt>
                <c:pt idx="897">
                  <c:v>-3.1226862364379473</c:v>
                </c:pt>
                <c:pt idx="898">
                  <c:v>-3.1366746350925032</c:v>
                </c:pt>
                <c:pt idx="899">
                  <c:v>-3.1504841150443594</c:v>
                </c:pt>
                <c:pt idx="900">
                  <c:v>-3.1646665279937296</c:v>
                </c:pt>
                <c:pt idx="901">
                  <c:v>-3.1790017275183415</c:v>
                </c:pt>
                <c:pt idx="902">
                  <c:v>-3.1934682856699301</c:v>
                </c:pt>
                <c:pt idx="903">
                  <c:v>-3.2081337153411766</c:v>
                </c:pt>
                <c:pt idx="904">
                  <c:v>-3.2232169140728453</c:v>
                </c:pt>
                <c:pt idx="905">
                  <c:v>-3.2384615887225792</c:v>
                </c:pt>
                <c:pt idx="906">
                  <c:v>-3.2533713578839674</c:v>
                </c:pt>
                <c:pt idx="907">
                  <c:v>-3.2684660231503644</c:v>
                </c:pt>
                <c:pt idx="908">
                  <c:v>-3.2839551174773458</c:v>
                </c:pt>
                <c:pt idx="909">
                  <c:v>-3.2992279870756858</c:v>
                </c:pt>
                <c:pt idx="910">
                  <c:v>-3.3149326200606488</c:v>
                </c:pt>
                <c:pt idx="911">
                  <c:v>-3.3306327869642485</c:v>
                </c:pt>
                <c:pt idx="912">
                  <c:v>-3.3460184091245226</c:v>
                </c:pt>
                <c:pt idx="913">
                  <c:v>-3.3616889480583936</c:v>
                </c:pt>
                <c:pt idx="914">
                  <c:v>-3.3770103028015699</c:v>
                </c:pt>
                <c:pt idx="915">
                  <c:v>-3.3924532936706555</c:v>
                </c:pt>
                <c:pt idx="916">
                  <c:v>-3.4080414652547453</c:v>
                </c:pt>
                <c:pt idx="917">
                  <c:v>-3.423477436799327</c:v>
                </c:pt>
                <c:pt idx="918">
                  <c:v>-3.4390567922273831</c:v>
                </c:pt>
                <c:pt idx="919">
                  <c:v>-3.4545883092860832</c:v>
                </c:pt>
                <c:pt idx="920">
                  <c:v>-3.4698975167149926</c:v>
                </c:pt>
                <c:pt idx="921">
                  <c:v>-3.4848752390257967</c:v>
                </c:pt>
                <c:pt idx="922">
                  <c:v>-3.4999829103942433</c:v>
                </c:pt>
                <c:pt idx="923">
                  <c:v>-3.5153880333831462</c:v>
                </c:pt>
                <c:pt idx="924">
                  <c:v>-3.5307905848975483</c:v>
                </c:pt>
                <c:pt idx="925">
                  <c:v>-3.5460262580114388</c:v>
                </c:pt>
                <c:pt idx="926">
                  <c:v>-3.5613897326529522</c:v>
                </c:pt>
                <c:pt idx="927">
                  <c:v>-3.5771801500632012</c:v>
                </c:pt>
                <c:pt idx="928">
                  <c:v>-3.5928538681997439</c:v>
                </c:pt>
                <c:pt idx="929">
                  <c:v>-3.6085148192258596</c:v>
                </c:pt>
                <c:pt idx="930">
                  <c:v>-3.6244229727823072</c:v>
                </c:pt>
                <c:pt idx="931">
                  <c:v>-3.6407211553253771</c:v>
                </c:pt>
                <c:pt idx="932">
                  <c:v>-3.6572283997683788</c:v>
                </c:pt>
                <c:pt idx="933">
                  <c:v>-3.6734036583648066</c:v>
                </c:pt>
                <c:pt idx="934">
                  <c:v>-3.6897759219978563</c:v>
                </c:pt>
                <c:pt idx="935">
                  <c:v>-3.7060349322448878</c:v>
                </c:pt>
                <c:pt idx="936">
                  <c:v>-3.7226892838752694</c:v>
                </c:pt>
                <c:pt idx="937">
                  <c:v>-3.7393530079822708</c:v>
                </c:pt>
                <c:pt idx="938">
                  <c:v>-3.7558010192484166</c:v>
                </c:pt>
                <c:pt idx="939">
                  <c:v>-3.7724573010263232</c:v>
                </c:pt>
                <c:pt idx="940">
                  <c:v>-3.7892957514829129</c:v>
                </c:pt>
                <c:pt idx="941">
                  <c:v>-3.8060367676697018</c:v>
                </c:pt>
                <c:pt idx="942">
                  <c:v>-3.8230464448692638</c:v>
                </c:pt>
                <c:pt idx="943">
                  <c:v>-3.8398101030747873</c:v>
                </c:pt>
                <c:pt idx="944">
                  <c:v>-3.8568775539070357</c:v>
                </c:pt>
                <c:pt idx="945">
                  <c:v>-3.8740575969841524</c:v>
                </c:pt>
                <c:pt idx="946">
                  <c:v>-3.8914514389528887</c:v>
                </c:pt>
                <c:pt idx="947">
                  <c:v>-3.908743817028181</c:v>
                </c:pt>
                <c:pt idx="948">
                  <c:v>-3.925985111633878</c:v>
                </c:pt>
                <c:pt idx="949">
                  <c:v>-3.9436469827393035</c:v>
                </c:pt>
                <c:pt idx="950">
                  <c:v>-3.9613803701412733</c:v>
                </c:pt>
                <c:pt idx="951">
                  <c:v>-3.9792125147734563</c:v>
                </c:pt>
                <c:pt idx="952">
                  <c:v>-3.9967511691621751</c:v>
                </c:pt>
                <c:pt idx="953">
                  <c:v>-4.0146155625187463</c:v>
                </c:pt>
                <c:pt idx="954">
                  <c:v>-4.0327883821483486</c:v>
                </c:pt>
                <c:pt idx="955">
                  <c:v>-4.0513594195106339</c:v>
                </c:pt>
                <c:pt idx="956">
                  <c:v>-4.0701076629974393</c:v>
                </c:pt>
                <c:pt idx="957">
                  <c:v>-4.0889557148590479</c:v>
                </c:pt>
                <c:pt idx="958">
                  <c:v>-4.1077892291870803</c:v>
                </c:pt>
                <c:pt idx="959">
                  <c:v>-4.1269934569165789</c:v>
                </c:pt>
                <c:pt idx="960">
                  <c:v>-4.146559180211943</c:v>
                </c:pt>
                <c:pt idx="961">
                  <c:v>-4.1662777834927098</c:v>
                </c:pt>
                <c:pt idx="962">
                  <c:v>-4.1858281117824818</c:v>
                </c:pt>
                <c:pt idx="963">
                  <c:v>-4.2052408000104231</c:v>
                </c:pt>
                <c:pt idx="964">
                  <c:v>-4.2246714211342988</c:v>
                </c:pt>
                <c:pt idx="965">
                  <c:v>-4.2440233280739381</c:v>
                </c:pt>
                <c:pt idx="966">
                  <c:v>-4.2637693759037685</c:v>
                </c:pt>
                <c:pt idx="967">
                  <c:v>-4.2837845255699163</c:v>
                </c:pt>
                <c:pt idx="968">
                  <c:v>-4.3040523893357632</c:v>
                </c:pt>
                <c:pt idx="969">
                  <c:v>-4.3242263919237702</c:v>
                </c:pt>
                <c:pt idx="970">
                  <c:v>-4.3440952650386402</c:v>
                </c:pt>
                <c:pt idx="971">
                  <c:v>-4.3636776518852871</c:v>
                </c:pt>
                <c:pt idx="972">
                  <c:v>-4.3829324043285069</c:v>
                </c:pt>
                <c:pt idx="973">
                  <c:v>-4.4019568051695455</c:v>
                </c:pt>
                <c:pt idx="974">
                  <c:v>-4.4211853493685664</c:v>
                </c:pt>
                <c:pt idx="975">
                  <c:v>-4.4405415202254392</c:v>
                </c:pt>
                <c:pt idx="976">
                  <c:v>-4.4599952210079046</c:v>
                </c:pt>
                <c:pt idx="977">
                  <c:v>-4.4794162833957367</c:v>
                </c:pt>
                <c:pt idx="978">
                  <c:v>-4.4988615088805641</c:v>
                </c:pt>
                <c:pt idx="979">
                  <c:v>-4.5186856998216518</c:v>
                </c:pt>
                <c:pt idx="980">
                  <c:v>-4.5385996297106539</c:v>
                </c:pt>
                <c:pt idx="981">
                  <c:v>-4.558708831321165</c:v>
                </c:pt>
                <c:pt idx="982">
                  <c:v>-4.5784827282830731</c:v>
                </c:pt>
                <c:pt idx="983">
                  <c:v>-4.5979939896205781</c:v>
                </c:pt>
                <c:pt idx="984">
                  <c:v>-4.6172930099950111</c:v>
                </c:pt>
                <c:pt idx="985">
                  <c:v>-4.6365309010782054</c:v>
                </c:pt>
                <c:pt idx="986">
                  <c:v>-4.6561000552030656</c:v>
                </c:pt>
                <c:pt idx="987">
                  <c:v>-4.6754731511826808</c:v>
                </c:pt>
                <c:pt idx="988">
                  <c:v>-4.6950407059307606</c:v>
                </c:pt>
                <c:pt idx="989">
                  <c:v>-4.7144897477253425</c:v>
                </c:pt>
                <c:pt idx="990">
                  <c:v>-4.7337155962327504</c:v>
                </c:pt>
                <c:pt idx="991">
                  <c:v>-4.7529903862283582</c:v>
                </c:pt>
                <c:pt idx="992">
                  <c:v>-4.7722724943286501</c:v>
                </c:pt>
                <c:pt idx="993">
                  <c:v>-4.7915184057794065</c:v>
                </c:pt>
                <c:pt idx="994">
                  <c:v>-4.8105034138012721</c:v>
                </c:pt>
                <c:pt idx="995">
                  <c:v>-4.8297505148321997</c:v>
                </c:pt>
                <c:pt idx="996">
                  <c:v>-4.8487268550670413</c:v>
                </c:pt>
                <c:pt idx="997">
                  <c:v>-4.867708554743313</c:v>
                </c:pt>
                <c:pt idx="998">
                  <c:v>-4.8870913474272468</c:v>
                </c:pt>
                <c:pt idx="999">
                  <c:v>-4.9061837519742939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3E-45B6-A598-D29D20AA0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85864"/>
        <c:axId val="344586192"/>
      </c:scatterChart>
      <c:valAx>
        <c:axId val="34458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4586192"/>
        <c:crosses val="autoZero"/>
        <c:crossBetween val="midCat"/>
      </c:valAx>
      <c:valAx>
        <c:axId val="34458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4585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/>
              <a:t>filtered Data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Values'!$D$3:$D$1002</c:f>
              <c:numCache>
                <c:formatCode>General</c:formatCode>
                <c:ptCount val="1000"/>
                <c:pt idx="0">
                  <c:v>-0.33875142530893387</c:v>
                </c:pt>
                <c:pt idx="1">
                  <c:v>-0.55374209044959111</c:v>
                </c:pt>
                <c:pt idx="2">
                  <c:v>0.77768715152238022</c:v>
                </c:pt>
                <c:pt idx="3">
                  <c:v>0.97254278573143527</c:v>
                </c:pt>
                <c:pt idx="4">
                  <c:v>0.66004675897839848</c:v>
                </c:pt>
                <c:pt idx="5">
                  <c:v>0.77898185464921044</c:v>
                </c:pt>
                <c:pt idx="6">
                  <c:v>-0.95401554686313328</c:v>
                </c:pt>
                <c:pt idx="7">
                  <c:v>0.41258338663460825</c:v>
                </c:pt>
                <c:pt idx="8">
                  <c:v>0.79500112456255523</c:v>
                </c:pt>
                <c:pt idx="9">
                  <c:v>0.8636435588953626</c:v>
                </c:pt>
                <c:pt idx="10">
                  <c:v>0.85176883086675437</c:v>
                </c:pt>
                <c:pt idx="11">
                  <c:v>-0.13386230350399586</c:v>
                </c:pt>
                <c:pt idx="12">
                  <c:v>-0.69019514742343979</c:v>
                </c:pt>
                <c:pt idx="13">
                  <c:v>0.89362290515344478</c:v>
                </c:pt>
                <c:pt idx="14">
                  <c:v>0.54009595391528453</c:v>
                </c:pt>
                <c:pt idx="15">
                  <c:v>0.91466228182627418</c:v>
                </c:pt>
                <c:pt idx="16">
                  <c:v>-0.58709114132219864</c:v>
                </c:pt>
                <c:pt idx="17">
                  <c:v>0.88371112854062828</c:v>
                </c:pt>
                <c:pt idx="18">
                  <c:v>0.38992026329576079</c:v>
                </c:pt>
                <c:pt idx="19">
                  <c:v>0.67387082938506881</c:v>
                </c:pt>
                <c:pt idx="20">
                  <c:v>0.99090693864295831</c:v>
                </c:pt>
                <c:pt idx="21">
                  <c:v>-0.68351901643539481</c:v>
                </c:pt>
                <c:pt idx="22">
                  <c:v>0.34647799507001165</c:v>
                </c:pt>
                <c:pt idx="23">
                  <c:v>0.91660941208902558</c:v>
                </c:pt>
                <c:pt idx="24">
                  <c:v>0.51636279382036587</c:v>
                </c:pt>
                <c:pt idx="25">
                  <c:v>-0.53145164875082607</c:v>
                </c:pt>
                <c:pt idx="26">
                  <c:v>0.90283778754542499</c:v>
                </c:pt>
                <c:pt idx="27">
                  <c:v>-0.62460251737394024</c:v>
                </c:pt>
                <c:pt idx="28">
                  <c:v>0.65776113733388786</c:v>
                </c:pt>
                <c:pt idx="29">
                  <c:v>0.83090514705151519</c:v>
                </c:pt>
                <c:pt idx="30">
                  <c:v>0.89746550828185989</c:v>
                </c:pt>
                <c:pt idx="31">
                  <c:v>-0.16071843441806966</c:v>
                </c:pt>
                <c:pt idx="32">
                  <c:v>0.21205271197479125</c:v>
                </c:pt>
                <c:pt idx="33">
                  <c:v>0.74471395024949216</c:v>
                </c:pt>
                <c:pt idx="34">
                  <c:v>0.53882987289554873</c:v>
                </c:pt>
                <c:pt idx="35">
                  <c:v>-9.9281035018322195E-2</c:v>
                </c:pt>
                <c:pt idx="36">
                  <c:v>-0.9070882642640874</c:v>
                </c:pt>
                <c:pt idx="37">
                  <c:v>0.92881770478654069</c:v>
                </c:pt>
                <c:pt idx="38">
                  <c:v>-0.54739608515658489</c:v>
                </c:pt>
                <c:pt idx="39">
                  <c:v>-0.74376335337692745</c:v>
                </c:pt>
                <c:pt idx="40">
                  <c:v>0.61615582849756345</c:v>
                </c:pt>
                <c:pt idx="41">
                  <c:v>5.747747289445182E-2</c:v>
                </c:pt>
                <c:pt idx="42">
                  <c:v>0.6125319716113955</c:v>
                </c:pt>
                <c:pt idx="43">
                  <c:v>0.1656790032074964</c:v>
                </c:pt>
                <c:pt idx="44">
                  <c:v>-0.63068609063963077</c:v>
                </c:pt>
                <c:pt idx="45">
                  <c:v>0.93440395819099531</c:v>
                </c:pt>
                <c:pt idx="46">
                  <c:v>0.86892166661683712</c:v>
                </c:pt>
                <c:pt idx="47">
                  <c:v>-0.17291443494935788</c:v>
                </c:pt>
                <c:pt idx="48">
                  <c:v>-0.46155989686294174</c:v>
                </c:pt>
                <c:pt idx="49">
                  <c:v>-2.0244945557708727E-2</c:v>
                </c:pt>
                <c:pt idx="50">
                  <c:v>0.82918039229432883</c:v>
                </c:pt>
                <c:pt idx="51">
                  <c:v>-0.65237920096291768</c:v>
                </c:pt>
                <c:pt idx="52">
                  <c:v>-0.69269349972525807</c:v>
                </c:pt>
                <c:pt idx="53">
                  <c:v>0.33625907058086391</c:v>
                </c:pt>
                <c:pt idx="54">
                  <c:v>0.15116659501018925</c:v>
                </c:pt>
                <c:pt idx="55">
                  <c:v>-0.71592880623033417</c:v>
                </c:pt>
                <c:pt idx="56">
                  <c:v>-0.27560388206265918</c:v>
                </c:pt>
                <c:pt idx="57">
                  <c:v>-0.1404636142378799</c:v>
                </c:pt>
                <c:pt idx="58">
                  <c:v>0.45284088697895108</c:v>
                </c:pt>
                <c:pt idx="59">
                  <c:v>0.19154867898423378</c:v>
                </c:pt>
                <c:pt idx="60">
                  <c:v>0.86225336025745003</c:v>
                </c:pt>
                <c:pt idx="61">
                  <c:v>-0.7050197218368186</c:v>
                </c:pt>
                <c:pt idx="62">
                  <c:v>0.67430769709556904</c:v>
                </c:pt>
                <c:pt idx="63">
                  <c:v>0.30767633654920035</c:v>
                </c:pt>
                <c:pt idx="64">
                  <c:v>-0.32202540189469353</c:v>
                </c:pt>
                <c:pt idx="65">
                  <c:v>-0.35577685238541457</c:v>
                </c:pt>
                <c:pt idx="66">
                  <c:v>-0.23514035828841284</c:v>
                </c:pt>
                <c:pt idx="67">
                  <c:v>0.22401442869820531</c:v>
                </c:pt>
                <c:pt idx="68">
                  <c:v>0.30622039734267137</c:v>
                </c:pt>
                <c:pt idx="69">
                  <c:v>2.190120145441421E-2</c:v>
                </c:pt>
                <c:pt idx="70">
                  <c:v>-7.5252178839744666E-2</c:v>
                </c:pt>
                <c:pt idx="71">
                  <c:v>-0.34291033583918629</c:v>
                </c:pt>
                <c:pt idx="72">
                  <c:v>-0.42259084246469825</c:v>
                </c:pt>
                <c:pt idx="73">
                  <c:v>-0.69212315493924903</c:v>
                </c:pt>
                <c:pt idx="74">
                  <c:v>0.84617845232045852</c:v>
                </c:pt>
                <c:pt idx="75">
                  <c:v>-0.81393876547707866</c:v>
                </c:pt>
                <c:pt idx="76">
                  <c:v>0.63246170069338459</c:v>
                </c:pt>
                <c:pt idx="77">
                  <c:v>0.18371357961426948</c:v>
                </c:pt>
                <c:pt idx="78">
                  <c:v>0.17976039741592653</c:v>
                </c:pt>
                <c:pt idx="79">
                  <c:v>-0.6565385836510087</c:v>
                </c:pt>
                <c:pt idx="80">
                  <c:v>0.32069114879466865</c:v>
                </c:pt>
                <c:pt idx="81">
                  <c:v>-0.29795987514180733</c:v>
                </c:pt>
                <c:pt idx="82">
                  <c:v>-0.5526726557617978</c:v>
                </c:pt>
                <c:pt idx="83">
                  <c:v>0.58051510279999796</c:v>
                </c:pt>
                <c:pt idx="84">
                  <c:v>-0.26476050886736258</c:v>
                </c:pt>
                <c:pt idx="85">
                  <c:v>4.2649696181078722E-2</c:v>
                </c:pt>
                <c:pt idx="86">
                  <c:v>0.59593325543634967</c:v>
                </c:pt>
                <c:pt idx="87">
                  <c:v>0.69805486360527791</c:v>
                </c:pt>
                <c:pt idx="88">
                  <c:v>0.39228500898171403</c:v>
                </c:pt>
                <c:pt idx="89">
                  <c:v>0.45837651681629477</c:v>
                </c:pt>
                <c:pt idx="90">
                  <c:v>0.18458812546908598</c:v>
                </c:pt>
                <c:pt idx="91">
                  <c:v>0.27451930385454859</c:v>
                </c:pt>
                <c:pt idx="92">
                  <c:v>1.4223188316443647E-2</c:v>
                </c:pt>
                <c:pt idx="93">
                  <c:v>-0.50636289543824398</c:v>
                </c:pt>
                <c:pt idx="94">
                  <c:v>0.50156729185905036</c:v>
                </c:pt>
                <c:pt idx="95">
                  <c:v>0.59750370251261886</c:v>
                </c:pt>
                <c:pt idx="96">
                  <c:v>-0.43691778472694209</c:v>
                </c:pt>
                <c:pt idx="97">
                  <c:v>0.55177152015905917</c:v>
                </c:pt>
                <c:pt idx="98">
                  <c:v>-0.46666100563298718</c:v>
                </c:pt>
                <c:pt idx="99">
                  <c:v>-0.62615657521647328</c:v>
                </c:pt>
                <c:pt idx="100">
                  <c:v>0.86624689116646314</c:v>
                </c:pt>
                <c:pt idx="101">
                  <c:v>0.20784403828625231</c:v>
                </c:pt>
                <c:pt idx="102">
                  <c:v>-0.20655002485450735</c:v>
                </c:pt>
                <c:pt idx="103">
                  <c:v>-0.25693401100303892</c:v>
                </c:pt>
                <c:pt idx="104">
                  <c:v>0.78048712968865508</c:v>
                </c:pt>
                <c:pt idx="105">
                  <c:v>0.83943587652897111</c:v>
                </c:pt>
                <c:pt idx="106">
                  <c:v>0.41918099328414438</c:v>
                </c:pt>
                <c:pt idx="107">
                  <c:v>-0.12593983251215679</c:v>
                </c:pt>
                <c:pt idx="108">
                  <c:v>0.35137870572388508</c:v>
                </c:pt>
                <c:pt idx="109">
                  <c:v>-0.49581425420622915</c:v>
                </c:pt>
                <c:pt idx="110">
                  <c:v>0.87460905069949169</c:v>
                </c:pt>
                <c:pt idx="111">
                  <c:v>-0.68182798855621773</c:v>
                </c:pt>
                <c:pt idx="112">
                  <c:v>-0.86458201541458535</c:v>
                </c:pt>
                <c:pt idx="113">
                  <c:v>-0.68681862945602434</c:v>
                </c:pt>
                <c:pt idx="114">
                  <c:v>-0.6565816810720988</c:v>
                </c:pt>
                <c:pt idx="115">
                  <c:v>0.94075930603441971</c:v>
                </c:pt>
                <c:pt idx="116">
                  <c:v>-4.0422313427607603E-2</c:v>
                </c:pt>
                <c:pt idx="117">
                  <c:v>0.39512469856490373</c:v>
                </c:pt>
                <c:pt idx="118">
                  <c:v>5.435383295676588E-2</c:v>
                </c:pt>
                <c:pt idx="119">
                  <c:v>-0.36521685431411477</c:v>
                </c:pt>
                <c:pt idx="120">
                  <c:v>0.92108432902184734</c:v>
                </c:pt>
                <c:pt idx="121">
                  <c:v>0.10074635779883701</c:v>
                </c:pt>
                <c:pt idx="122">
                  <c:v>-0.79506463772170921</c:v>
                </c:pt>
                <c:pt idx="123">
                  <c:v>-0.32355242679580076</c:v>
                </c:pt>
                <c:pt idx="124">
                  <c:v>0.45831389160224734</c:v>
                </c:pt>
                <c:pt idx="125">
                  <c:v>0.44447759258242669</c:v>
                </c:pt>
                <c:pt idx="126">
                  <c:v>-0.3293376106545205</c:v>
                </c:pt>
                <c:pt idx="127">
                  <c:v>-0.49329443197425338</c:v>
                </c:pt>
                <c:pt idx="128">
                  <c:v>-0.61014030962904942</c:v>
                </c:pt>
                <c:pt idx="129">
                  <c:v>0.86984981701416708</c:v>
                </c:pt>
                <c:pt idx="130">
                  <c:v>9.159277031879709E-2</c:v>
                </c:pt>
                <c:pt idx="131">
                  <c:v>1.381379271000327E-2</c:v>
                </c:pt>
                <c:pt idx="132">
                  <c:v>0.1918539319108381</c:v>
                </c:pt>
                <c:pt idx="133">
                  <c:v>0.39775791740487221</c:v>
                </c:pt>
                <c:pt idx="134">
                  <c:v>0.87771818631933018</c:v>
                </c:pt>
                <c:pt idx="135">
                  <c:v>-0.77805384518520171</c:v>
                </c:pt>
                <c:pt idx="136">
                  <c:v>0.54089246218472775</c:v>
                </c:pt>
                <c:pt idx="137">
                  <c:v>0.62391994651392824</c:v>
                </c:pt>
                <c:pt idx="138">
                  <c:v>0.6538055064035686</c:v>
                </c:pt>
                <c:pt idx="139">
                  <c:v>0.60460490636697406</c:v>
                </c:pt>
                <c:pt idx="140">
                  <c:v>0.21818917252578696</c:v>
                </c:pt>
                <c:pt idx="141">
                  <c:v>0.68992688640108546</c:v>
                </c:pt>
                <c:pt idx="142">
                  <c:v>-0.8819714937413492</c:v>
                </c:pt>
                <c:pt idx="143">
                  <c:v>-0.24354132357203939</c:v>
                </c:pt>
                <c:pt idx="144">
                  <c:v>0.60325469161692546</c:v>
                </c:pt>
                <c:pt idx="145">
                  <c:v>0.88976063094538005</c:v>
                </c:pt>
                <c:pt idx="146">
                  <c:v>-0.12332929296738326</c:v>
                </c:pt>
                <c:pt idx="147">
                  <c:v>0.75472749567766906</c:v>
                </c:pt>
                <c:pt idx="148">
                  <c:v>-0.83469525559060687</c:v>
                </c:pt>
                <c:pt idx="149">
                  <c:v>-0.24805725730149719</c:v>
                </c:pt>
                <c:pt idx="150">
                  <c:v>-0.12488620371203529</c:v>
                </c:pt>
                <c:pt idx="151">
                  <c:v>-0.4920427046791791</c:v>
                </c:pt>
                <c:pt idx="152">
                  <c:v>0.74652313517053903</c:v>
                </c:pt>
                <c:pt idx="153">
                  <c:v>0.68726440753625662</c:v>
                </c:pt>
                <c:pt idx="154">
                  <c:v>-0.64930102630125153</c:v>
                </c:pt>
                <c:pt idx="155">
                  <c:v>-0.38315693678203222</c:v>
                </c:pt>
                <c:pt idx="156">
                  <c:v>-0.93323064515941478</c:v>
                </c:pt>
                <c:pt idx="157">
                  <c:v>0.10873867095918577</c:v>
                </c:pt>
                <c:pt idx="158">
                  <c:v>-0.15239007779698777</c:v>
                </c:pt>
                <c:pt idx="159">
                  <c:v>-0.59421882522261327</c:v>
                </c:pt>
                <c:pt idx="160">
                  <c:v>-0.21206628534884775</c:v>
                </c:pt>
                <c:pt idx="161">
                  <c:v>-9.4041199958551314E-2</c:v>
                </c:pt>
                <c:pt idx="162">
                  <c:v>0.95453994899190464</c:v>
                </c:pt>
                <c:pt idx="163">
                  <c:v>-0.53003366871075719</c:v>
                </c:pt>
                <c:pt idx="164">
                  <c:v>0.30152480169998919</c:v>
                </c:pt>
                <c:pt idx="165">
                  <c:v>0.87007409396671842</c:v>
                </c:pt>
                <c:pt idx="166">
                  <c:v>0.44260643493542728</c:v>
                </c:pt>
                <c:pt idx="167">
                  <c:v>0.76962787773524943</c:v>
                </c:pt>
                <c:pt idx="168">
                  <c:v>0.53505924935067783</c:v>
                </c:pt>
                <c:pt idx="169">
                  <c:v>-0.60898061925517788</c:v>
                </c:pt>
                <c:pt idx="170">
                  <c:v>0.30639198672339685</c:v>
                </c:pt>
                <c:pt idx="171">
                  <c:v>-0.48039052156559858</c:v>
                </c:pt>
                <c:pt idx="172">
                  <c:v>0.29208979551921188</c:v>
                </c:pt>
                <c:pt idx="173">
                  <c:v>-0.42818549629162383</c:v>
                </c:pt>
                <c:pt idx="174">
                  <c:v>0.26450257138118149</c:v>
                </c:pt>
                <c:pt idx="175">
                  <c:v>-0.89739173645523462</c:v>
                </c:pt>
                <c:pt idx="176">
                  <c:v>0.21787266383253745</c:v>
                </c:pt>
                <c:pt idx="177">
                  <c:v>0.67609820016120947</c:v>
                </c:pt>
                <c:pt idx="178">
                  <c:v>-0.28018593460037522</c:v>
                </c:pt>
                <c:pt idx="179">
                  <c:v>-3.7538216991691797E-2</c:v>
                </c:pt>
                <c:pt idx="180">
                  <c:v>-0.84015042355783498</c:v>
                </c:pt>
                <c:pt idx="181">
                  <c:v>0.2396696017637352</c:v>
                </c:pt>
                <c:pt idx="182">
                  <c:v>-2.8691827627829403E-2</c:v>
                </c:pt>
                <c:pt idx="183">
                  <c:v>-0.61094471020267349</c:v>
                </c:pt>
                <c:pt idx="184">
                  <c:v>-0.74380363764121005</c:v>
                </c:pt>
                <c:pt idx="185">
                  <c:v>0.70462826297258885</c:v>
                </c:pt>
                <c:pt idx="186">
                  <c:v>0.56164638796448663</c:v>
                </c:pt>
                <c:pt idx="187">
                  <c:v>0.86235011111955417</c:v>
                </c:pt>
                <c:pt idx="188">
                  <c:v>-0.11596479704268781</c:v>
                </c:pt>
                <c:pt idx="189">
                  <c:v>-0.56112234056681687</c:v>
                </c:pt>
                <c:pt idx="190">
                  <c:v>-0.51512348492296556</c:v>
                </c:pt>
                <c:pt idx="191">
                  <c:v>0.99688669255478146</c:v>
                </c:pt>
                <c:pt idx="192">
                  <c:v>0.7554834264097714</c:v>
                </c:pt>
                <c:pt idx="193">
                  <c:v>0.67946610052295475</c:v>
                </c:pt>
                <c:pt idx="194">
                  <c:v>-0.14442399312366261</c:v>
                </c:pt>
                <c:pt idx="195">
                  <c:v>-0.26069362825531939</c:v>
                </c:pt>
                <c:pt idx="196">
                  <c:v>0.4984857453807201</c:v>
                </c:pt>
                <c:pt idx="197">
                  <c:v>-0.2041052749017056</c:v>
                </c:pt>
                <c:pt idx="198">
                  <c:v>0.49765957859613352</c:v>
                </c:pt>
                <c:pt idx="199">
                  <c:v>-0.21228535729950782</c:v>
                </c:pt>
                <c:pt idx="200">
                  <c:v>0.25575281615103118</c:v>
                </c:pt>
                <c:pt idx="201">
                  <c:v>-0.39779211371865442</c:v>
                </c:pt>
                <c:pt idx="202">
                  <c:v>0.78582321616031603</c:v>
                </c:pt>
                <c:pt idx="203">
                  <c:v>-0.66354413051772299</c:v>
                </c:pt>
                <c:pt idx="204">
                  <c:v>9.0728978667759863E-2</c:v>
                </c:pt>
                <c:pt idx="205">
                  <c:v>0.39286605371452166</c:v>
                </c:pt>
                <c:pt idx="206">
                  <c:v>-0.40905823445817546</c:v>
                </c:pt>
                <c:pt idx="207">
                  <c:v>-0.37200494778440962</c:v>
                </c:pt>
                <c:pt idx="208">
                  <c:v>0.49235886024781661</c:v>
                </c:pt>
                <c:pt idx="209">
                  <c:v>-0.95454357420385083</c:v>
                </c:pt>
                <c:pt idx="210">
                  <c:v>0.94420335607268147</c:v>
                </c:pt>
                <c:pt idx="211">
                  <c:v>0.90701272462986937</c:v>
                </c:pt>
                <c:pt idx="212">
                  <c:v>0.6262200569925489</c:v>
                </c:pt>
                <c:pt idx="213">
                  <c:v>-0.56197722196464306</c:v>
                </c:pt>
                <c:pt idx="214">
                  <c:v>0.49505279848459849</c:v>
                </c:pt>
                <c:pt idx="215">
                  <c:v>-0.32111551227492363</c:v>
                </c:pt>
                <c:pt idx="216">
                  <c:v>-0.60032550884614588</c:v>
                </c:pt>
                <c:pt idx="217">
                  <c:v>9.5388798491732762E-2</c:v>
                </c:pt>
                <c:pt idx="218">
                  <c:v>0.80468590838759568</c:v>
                </c:pt>
                <c:pt idx="219">
                  <c:v>-0.85965540073586855</c:v>
                </c:pt>
                <c:pt idx="220">
                  <c:v>0.126588973916818</c:v>
                </c:pt>
                <c:pt idx="221">
                  <c:v>0.94859203017433091</c:v>
                </c:pt>
                <c:pt idx="222">
                  <c:v>-0.27499426562570295</c:v>
                </c:pt>
                <c:pt idx="223">
                  <c:v>0.83198421845957826</c:v>
                </c:pt>
                <c:pt idx="224">
                  <c:v>-0.95378392848491411</c:v>
                </c:pt>
                <c:pt idx="225">
                  <c:v>0.52054413281416045</c:v>
                </c:pt>
                <c:pt idx="226">
                  <c:v>-0.21150515501452616</c:v>
                </c:pt>
                <c:pt idx="227">
                  <c:v>-8.4408237266281327E-2</c:v>
                </c:pt>
                <c:pt idx="228">
                  <c:v>0.96721078229003421</c:v>
                </c:pt>
                <c:pt idx="229">
                  <c:v>-0.21672066009619617</c:v>
                </c:pt>
                <c:pt idx="230">
                  <c:v>-0.17225926229897448</c:v>
                </c:pt>
                <c:pt idx="231">
                  <c:v>-0.1925051205595476</c:v>
                </c:pt>
                <c:pt idx="232">
                  <c:v>0.7102628076275288</c:v>
                </c:pt>
                <c:pt idx="233">
                  <c:v>-9.0447214637399798E-2</c:v>
                </c:pt>
                <c:pt idx="234">
                  <c:v>0.51357434265013135</c:v>
                </c:pt>
                <c:pt idx="235">
                  <c:v>8.0923763550459382E-2</c:v>
                </c:pt>
                <c:pt idx="236">
                  <c:v>-0.17624366883159004</c:v>
                </c:pt>
                <c:pt idx="237">
                  <c:v>-0.95033806177012004</c:v>
                </c:pt>
                <c:pt idx="238">
                  <c:v>-0.8403076987624547</c:v>
                </c:pt>
                <c:pt idx="239">
                  <c:v>-0.53279522304366811</c:v>
                </c:pt>
                <c:pt idx="240">
                  <c:v>0.52961787060145205</c:v>
                </c:pt>
                <c:pt idx="241">
                  <c:v>-0.31351288751370698</c:v>
                </c:pt>
                <c:pt idx="242">
                  <c:v>-0.39878246007290929</c:v>
                </c:pt>
                <c:pt idx="243">
                  <c:v>-0.32097094556304895</c:v>
                </c:pt>
                <c:pt idx="244">
                  <c:v>-0.46314029955308889</c:v>
                </c:pt>
                <c:pt idx="245">
                  <c:v>0.20495437748659162</c:v>
                </c:pt>
                <c:pt idx="246">
                  <c:v>-0.55528578058502864</c:v>
                </c:pt>
                <c:pt idx="247">
                  <c:v>-0.56923786123359177</c:v>
                </c:pt>
                <c:pt idx="248">
                  <c:v>-0.64436483056729577</c:v>
                </c:pt>
                <c:pt idx="249">
                  <c:v>0.45549706880925411</c:v>
                </c:pt>
                <c:pt idx="250">
                  <c:v>-0.41677166569766211</c:v>
                </c:pt>
                <c:pt idx="251">
                  <c:v>-0.95072908753315755</c:v>
                </c:pt>
                <c:pt idx="252">
                  <c:v>0.4050693346000005</c:v>
                </c:pt>
                <c:pt idx="253">
                  <c:v>0.44449960356775575</c:v>
                </c:pt>
                <c:pt idx="254">
                  <c:v>0.68608273731435143</c:v>
                </c:pt>
                <c:pt idx="255">
                  <c:v>0.9657290788792563</c:v>
                </c:pt>
                <c:pt idx="256">
                  <c:v>-0.3514976428254315</c:v>
                </c:pt>
                <c:pt idx="257">
                  <c:v>-0.21389542434358377</c:v>
                </c:pt>
                <c:pt idx="258">
                  <c:v>-0.10853335354242155</c:v>
                </c:pt>
                <c:pt idx="259">
                  <c:v>-0.63892333540525348</c:v>
                </c:pt>
                <c:pt idx="260">
                  <c:v>0.58375789342842865</c:v>
                </c:pt>
                <c:pt idx="261">
                  <c:v>0.86042740299625931</c:v>
                </c:pt>
                <c:pt idx="262">
                  <c:v>-8.2746973315829253E-2</c:v>
                </c:pt>
                <c:pt idx="263">
                  <c:v>0.88988596428589872</c:v>
                </c:pt>
                <c:pt idx="264">
                  <c:v>0.85788092775124913</c:v>
                </c:pt>
                <c:pt idx="265">
                  <c:v>0.19304143694985787</c:v>
                </c:pt>
                <c:pt idx="266">
                  <c:v>-0.17253526734252622</c:v>
                </c:pt>
                <c:pt idx="267">
                  <c:v>-0.4117634818360778</c:v>
                </c:pt>
                <c:pt idx="268">
                  <c:v>-0.23229352806399439</c:v>
                </c:pt>
                <c:pt idx="269">
                  <c:v>-0.15228040287176947</c:v>
                </c:pt>
                <c:pt idx="270">
                  <c:v>-0.83633836702361375</c:v>
                </c:pt>
                <c:pt idx="271">
                  <c:v>0.74790405898657641</c:v>
                </c:pt>
                <c:pt idx="272">
                  <c:v>0.96674722667996482</c:v>
                </c:pt>
                <c:pt idx="273">
                  <c:v>0.68495836414515865</c:v>
                </c:pt>
                <c:pt idx="274">
                  <c:v>0.36561252585689119</c:v>
                </c:pt>
                <c:pt idx="275">
                  <c:v>-0.52442204548571536</c:v>
                </c:pt>
                <c:pt idx="276">
                  <c:v>-0.75859654214346572</c:v>
                </c:pt>
                <c:pt idx="277">
                  <c:v>-4.4664263793871672E-2</c:v>
                </c:pt>
                <c:pt idx="278">
                  <c:v>0.95823147135271247</c:v>
                </c:pt>
                <c:pt idx="279">
                  <c:v>-9.2753455471169532E-2</c:v>
                </c:pt>
                <c:pt idx="280">
                  <c:v>0.3974358841538399</c:v>
                </c:pt>
                <c:pt idx="281">
                  <c:v>-5.5669457204918338E-2</c:v>
                </c:pt>
                <c:pt idx="282">
                  <c:v>-0.41307035070348941</c:v>
                </c:pt>
                <c:pt idx="283">
                  <c:v>0.42544756658119987</c:v>
                </c:pt>
                <c:pt idx="284">
                  <c:v>0.21122962553404956</c:v>
                </c:pt>
                <c:pt idx="285">
                  <c:v>0.10670055957245195</c:v>
                </c:pt>
                <c:pt idx="286">
                  <c:v>-0.34886417264318514</c:v>
                </c:pt>
                <c:pt idx="287">
                  <c:v>0.81739211601275863</c:v>
                </c:pt>
                <c:pt idx="288">
                  <c:v>0.96125451386957272</c:v>
                </c:pt>
                <c:pt idx="289">
                  <c:v>0.40317114031853785</c:v>
                </c:pt>
                <c:pt idx="290">
                  <c:v>0.6139554252894579</c:v>
                </c:pt>
                <c:pt idx="291">
                  <c:v>-0.48434374302210714</c:v>
                </c:pt>
                <c:pt idx="292">
                  <c:v>-0.46479869662669304</c:v>
                </c:pt>
                <c:pt idx="293">
                  <c:v>-0.67793468065283435</c:v>
                </c:pt>
                <c:pt idx="294">
                  <c:v>0.13034653745878755</c:v>
                </c:pt>
                <c:pt idx="295">
                  <c:v>0.13889654337547275</c:v>
                </c:pt>
                <c:pt idx="296">
                  <c:v>0.57797350768458666</c:v>
                </c:pt>
                <c:pt idx="297">
                  <c:v>0.81598127830794076</c:v>
                </c:pt>
                <c:pt idx="298">
                  <c:v>-0.9214504916184445</c:v>
                </c:pt>
                <c:pt idx="299">
                  <c:v>-0.90411359015941839</c:v>
                </c:pt>
                <c:pt idx="300">
                  <c:v>-0.29773297789302089</c:v>
                </c:pt>
                <c:pt idx="301">
                  <c:v>-0.36283580778405278</c:v>
                </c:pt>
                <c:pt idx="302">
                  <c:v>-0.71681414917014918</c:v>
                </c:pt>
                <c:pt idx="303">
                  <c:v>-0.9023466372266018</c:v>
                </c:pt>
                <c:pt idx="304">
                  <c:v>-0.7439215258556644</c:v>
                </c:pt>
                <c:pt idx="305">
                  <c:v>-0.64850752290398495</c:v>
                </c:pt>
                <c:pt idx="306">
                  <c:v>0.98923763868777548</c:v>
                </c:pt>
                <c:pt idx="307">
                  <c:v>0.80149823953634569</c:v>
                </c:pt>
                <c:pt idx="308">
                  <c:v>9.368830048818122E-2</c:v>
                </c:pt>
                <c:pt idx="309">
                  <c:v>-0.40250880274728185</c:v>
                </c:pt>
                <c:pt idx="310">
                  <c:v>0.39005194002821164</c:v>
                </c:pt>
                <c:pt idx="311">
                  <c:v>-0.10548064398403589</c:v>
                </c:pt>
                <c:pt idx="312">
                  <c:v>0.28343819987199703</c:v>
                </c:pt>
                <c:pt idx="313">
                  <c:v>7.5994981720192145E-2</c:v>
                </c:pt>
                <c:pt idx="314">
                  <c:v>-0.71672057677926326</c:v>
                </c:pt>
                <c:pt idx="315">
                  <c:v>0.19090447343900774</c:v>
                </c:pt>
                <c:pt idx="316">
                  <c:v>-0.76395509172295628</c:v>
                </c:pt>
                <c:pt idx="317">
                  <c:v>-0.43059314745146615</c:v>
                </c:pt>
                <c:pt idx="318">
                  <c:v>-0.95772954103083663</c:v>
                </c:pt>
                <c:pt idx="319">
                  <c:v>0.88132928620934781</c:v>
                </c:pt>
                <c:pt idx="320">
                  <c:v>0.65649523660392806</c:v>
                </c:pt>
                <c:pt idx="321">
                  <c:v>-0.47887636130623101</c:v>
                </c:pt>
                <c:pt idx="322">
                  <c:v>0.479425350991872</c:v>
                </c:pt>
                <c:pt idx="323">
                  <c:v>-4.8966364928868078E-2</c:v>
                </c:pt>
                <c:pt idx="324">
                  <c:v>0.97270495099483312</c:v>
                </c:pt>
                <c:pt idx="325">
                  <c:v>-0.51520661427714076</c:v>
                </c:pt>
                <c:pt idx="326">
                  <c:v>0.42078817144558389</c:v>
                </c:pt>
                <c:pt idx="327">
                  <c:v>0.30763746189398633</c:v>
                </c:pt>
                <c:pt idx="328">
                  <c:v>0.80646533404987197</c:v>
                </c:pt>
                <c:pt idx="329">
                  <c:v>0.46776024911661773</c:v>
                </c:pt>
                <c:pt idx="330">
                  <c:v>0.48341345601748609</c:v>
                </c:pt>
                <c:pt idx="331">
                  <c:v>0.86346143623534766</c:v>
                </c:pt>
                <c:pt idx="332">
                  <c:v>0.14509523715318928</c:v>
                </c:pt>
                <c:pt idx="333">
                  <c:v>0.48326830671301901</c:v>
                </c:pt>
                <c:pt idx="334">
                  <c:v>-0.90181590239168763</c:v>
                </c:pt>
                <c:pt idx="335">
                  <c:v>-0.33755038430817796</c:v>
                </c:pt>
                <c:pt idx="336">
                  <c:v>0.54614162406661904</c:v>
                </c:pt>
                <c:pt idx="337">
                  <c:v>0.79301556892349701</c:v>
                </c:pt>
                <c:pt idx="338">
                  <c:v>0.51080279871688616</c:v>
                </c:pt>
                <c:pt idx="339">
                  <c:v>0.80796845990502386</c:v>
                </c:pt>
                <c:pt idx="340">
                  <c:v>0.34699579416340631</c:v>
                </c:pt>
                <c:pt idx="341">
                  <c:v>-0.75992954559449633</c:v>
                </c:pt>
                <c:pt idx="342">
                  <c:v>-3.8482724142038682E-2</c:v>
                </c:pt>
                <c:pt idx="343">
                  <c:v>0.66575636725316545</c:v>
                </c:pt>
                <c:pt idx="344">
                  <c:v>-0.71824848231006988</c:v>
                </c:pt>
                <c:pt idx="345">
                  <c:v>0.71686601212378553</c:v>
                </c:pt>
                <c:pt idx="346">
                  <c:v>0.53418971300546425</c:v>
                </c:pt>
                <c:pt idx="347">
                  <c:v>0.7440616286810362</c:v>
                </c:pt>
                <c:pt idx="348">
                  <c:v>-0.74581221093616423</c:v>
                </c:pt>
                <c:pt idx="349">
                  <c:v>-0.51487833553719176</c:v>
                </c:pt>
                <c:pt idx="350">
                  <c:v>0.82095848150067519</c:v>
                </c:pt>
                <c:pt idx="351">
                  <c:v>0.89555181533452366</c:v>
                </c:pt>
                <c:pt idx="352">
                  <c:v>-0.81870778256010279</c:v>
                </c:pt>
                <c:pt idx="353">
                  <c:v>7.9422776127889838E-2</c:v>
                </c:pt>
                <c:pt idx="354">
                  <c:v>-0.89400272164658667</c:v>
                </c:pt>
                <c:pt idx="355">
                  <c:v>0.17407273927695166</c:v>
                </c:pt>
                <c:pt idx="356">
                  <c:v>-0.22570826840045832</c:v>
                </c:pt>
                <c:pt idx="357">
                  <c:v>-0.93311337270341599</c:v>
                </c:pt>
                <c:pt idx="358">
                  <c:v>-6.1931288876895474E-2</c:v>
                </c:pt>
                <c:pt idx="359">
                  <c:v>-0.47283881383454629</c:v>
                </c:pt>
                <c:pt idx="360">
                  <c:v>0.21925937395627648</c:v>
                </c:pt>
                <c:pt idx="361">
                  <c:v>0.82928765047832487</c:v>
                </c:pt>
                <c:pt idx="362">
                  <c:v>-0.93894192912309182</c:v>
                </c:pt>
                <c:pt idx="363">
                  <c:v>0.16398351893611141</c:v>
                </c:pt>
                <c:pt idx="364">
                  <c:v>-3.238755312051711E-2</c:v>
                </c:pt>
                <c:pt idx="365">
                  <c:v>-0.98745060411718266</c:v>
                </c:pt>
                <c:pt idx="366">
                  <c:v>-0.78017625588567929</c:v>
                </c:pt>
                <c:pt idx="367">
                  <c:v>0.63597611078254013</c:v>
                </c:pt>
                <c:pt idx="368">
                  <c:v>0.63955257949112587</c:v>
                </c:pt>
                <c:pt idx="369">
                  <c:v>0.78128538446142692</c:v>
                </c:pt>
                <c:pt idx="370">
                  <c:v>0.20127938656726485</c:v>
                </c:pt>
                <c:pt idx="371">
                  <c:v>0.8680870912359524</c:v>
                </c:pt>
                <c:pt idx="372">
                  <c:v>-0.11886329618101033</c:v>
                </c:pt>
                <c:pt idx="373">
                  <c:v>0.28701830069629386</c:v>
                </c:pt>
                <c:pt idx="374">
                  <c:v>0.85912501575174649</c:v>
                </c:pt>
                <c:pt idx="375">
                  <c:v>-0.66844861076993034</c:v>
                </c:pt>
                <c:pt idx="376">
                  <c:v>-0.38513465514767464</c:v>
                </c:pt>
                <c:pt idx="377">
                  <c:v>2.5123994763924129E-2</c:v>
                </c:pt>
                <c:pt idx="378">
                  <c:v>0.28893029913694002</c:v>
                </c:pt>
                <c:pt idx="379">
                  <c:v>0.12562086684819551</c:v>
                </c:pt>
                <c:pt idx="380">
                  <c:v>0.18573435450054099</c:v>
                </c:pt>
                <c:pt idx="381">
                  <c:v>0.42939723727791379</c:v>
                </c:pt>
                <c:pt idx="382">
                  <c:v>0.35027542587899796</c:v>
                </c:pt>
                <c:pt idx="383">
                  <c:v>-0.69776939297734519</c:v>
                </c:pt>
                <c:pt idx="384">
                  <c:v>-0.94046627467065713</c:v>
                </c:pt>
                <c:pt idx="385">
                  <c:v>-0.14446329836288085</c:v>
                </c:pt>
                <c:pt idx="386">
                  <c:v>0.22956815658304031</c:v>
                </c:pt>
                <c:pt idx="387">
                  <c:v>-0.87326526945012883</c:v>
                </c:pt>
                <c:pt idx="388">
                  <c:v>0.48876610800152709</c:v>
                </c:pt>
                <c:pt idx="389">
                  <c:v>-0.32514577545108714</c:v>
                </c:pt>
                <c:pt idx="390">
                  <c:v>0.56425098121074124</c:v>
                </c:pt>
                <c:pt idx="391">
                  <c:v>-0.33945767211950617</c:v>
                </c:pt>
                <c:pt idx="392">
                  <c:v>-0.94408017670825384</c:v>
                </c:pt>
                <c:pt idx="393">
                  <c:v>0.60297096398881278</c:v>
                </c:pt>
                <c:pt idx="394">
                  <c:v>-0.94921899574351465</c:v>
                </c:pt>
                <c:pt idx="395">
                  <c:v>0.58304589864380341</c:v>
                </c:pt>
                <c:pt idx="396">
                  <c:v>0.52862450513252512</c:v>
                </c:pt>
                <c:pt idx="397">
                  <c:v>0.27978649643524522</c:v>
                </c:pt>
                <c:pt idx="398">
                  <c:v>0.10424280801227148</c:v>
                </c:pt>
                <c:pt idx="399">
                  <c:v>3.7042315318729813E-2</c:v>
                </c:pt>
                <c:pt idx="400">
                  <c:v>0.11898002897241722</c:v>
                </c:pt>
                <c:pt idx="401">
                  <c:v>-0.82332125009522361</c:v>
                </c:pt>
                <c:pt idx="402">
                  <c:v>-1.2891945860766141E-2</c:v>
                </c:pt>
                <c:pt idx="403">
                  <c:v>-0.85619737155950726</c:v>
                </c:pt>
                <c:pt idx="404">
                  <c:v>0.11910893681432499</c:v>
                </c:pt>
                <c:pt idx="405">
                  <c:v>0.8428881613123862</c:v>
                </c:pt>
                <c:pt idx="406">
                  <c:v>-0.84323791535839421</c:v>
                </c:pt>
                <c:pt idx="407">
                  <c:v>-0.56088015194909158</c:v>
                </c:pt>
                <c:pt idx="408">
                  <c:v>0.21158160564381756</c:v>
                </c:pt>
                <c:pt idx="409">
                  <c:v>-0.90473622893324412</c:v>
                </c:pt>
                <c:pt idx="410">
                  <c:v>-0.57326594210959003</c:v>
                </c:pt>
                <c:pt idx="411">
                  <c:v>0.17317579259072935</c:v>
                </c:pt>
                <c:pt idx="412">
                  <c:v>0.9612258847188575</c:v>
                </c:pt>
                <c:pt idx="413">
                  <c:v>-0.91569862646709987</c:v>
                </c:pt>
                <c:pt idx="414">
                  <c:v>0.50613534064604071</c:v>
                </c:pt>
                <c:pt idx="415">
                  <c:v>-0.80804115210220528</c:v>
                </c:pt>
                <c:pt idx="416">
                  <c:v>-0.23516315150558698</c:v>
                </c:pt>
                <c:pt idx="417">
                  <c:v>-0.28984617766671095</c:v>
                </c:pt>
                <c:pt idx="418">
                  <c:v>-0.71757158370997987</c:v>
                </c:pt>
                <c:pt idx="419">
                  <c:v>-0.31086320208229079</c:v>
                </c:pt>
                <c:pt idx="420">
                  <c:v>-0.18791411884333487</c:v>
                </c:pt>
                <c:pt idx="421">
                  <c:v>0.7082348220214103</c:v>
                </c:pt>
                <c:pt idx="422">
                  <c:v>0.21322900095944552</c:v>
                </c:pt>
                <c:pt idx="423">
                  <c:v>0.36541318810671108</c:v>
                </c:pt>
                <c:pt idx="424">
                  <c:v>0.97361324746711619</c:v>
                </c:pt>
                <c:pt idx="425">
                  <c:v>0.56251463219341358</c:v>
                </c:pt>
                <c:pt idx="426">
                  <c:v>0.75782801973832536</c:v>
                </c:pt>
                <c:pt idx="427">
                  <c:v>-0.64754963237834073</c:v>
                </c:pt>
                <c:pt idx="428">
                  <c:v>-0.50656125356156956</c:v>
                </c:pt>
                <c:pt idx="429">
                  <c:v>-8.9790848729781381E-2</c:v>
                </c:pt>
                <c:pt idx="430">
                  <c:v>7.1732042311711375E-2</c:v>
                </c:pt>
                <c:pt idx="431">
                  <c:v>0.79668024363552825</c:v>
                </c:pt>
                <c:pt idx="432">
                  <c:v>-0.31938368069511958</c:v>
                </c:pt>
                <c:pt idx="433">
                  <c:v>0.23602802268991874</c:v>
                </c:pt>
                <c:pt idx="434">
                  <c:v>0.3508607414724334</c:v>
                </c:pt>
                <c:pt idx="435">
                  <c:v>-6.3654883889330049E-2</c:v>
                </c:pt>
                <c:pt idx="436">
                  <c:v>-0.52083834046269373</c:v>
                </c:pt>
                <c:pt idx="437">
                  <c:v>0.9053087456704465</c:v>
                </c:pt>
                <c:pt idx="438">
                  <c:v>-0.36317234577995983</c:v>
                </c:pt>
                <c:pt idx="439">
                  <c:v>0.12408418901436868</c:v>
                </c:pt>
                <c:pt idx="440">
                  <c:v>-0.10133854199014514</c:v>
                </c:pt>
                <c:pt idx="441">
                  <c:v>-0.74448784025145875</c:v>
                </c:pt>
                <c:pt idx="442">
                  <c:v>-0.4030730243171865</c:v>
                </c:pt>
                <c:pt idx="443">
                  <c:v>0.53898301672012372</c:v>
                </c:pt>
                <c:pt idx="444">
                  <c:v>-0.41116715273422222</c:v>
                </c:pt>
                <c:pt idx="445">
                  <c:v>-0.35163652440456161</c:v>
                </c:pt>
                <c:pt idx="446">
                  <c:v>0.86779791080260638</c:v>
                </c:pt>
                <c:pt idx="447">
                  <c:v>0.12198085245040602</c:v>
                </c:pt>
                <c:pt idx="448">
                  <c:v>-0.51034246136155859</c:v>
                </c:pt>
                <c:pt idx="449">
                  <c:v>0.19899918497269109</c:v>
                </c:pt>
                <c:pt idx="450">
                  <c:v>0.89194192499597214</c:v>
                </c:pt>
                <c:pt idx="451">
                  <c:v>-0.54863272344305103</c:v>
                </c:pt>
                <c:pt idx="452">
                  <c:v>0.63705132273266907</c:v>
                </c:pt>
                <c:pt idx="453">
                  <c:v>-0.56452915049583297</c:v>
                </c:pt>
                <c:pt idx="454">
                  <c:v>-0.2998934959620585</c:v>
                </c:pt>
                <c:pt idx="455">
                  <c:v>-0.99991006059550513</c:v>
                </c:pt>
                <c:pt idx="456">
                  <c:v>-0.1657809418302465</c:v>
                </c:pt>
                <c:pt idx="457">
                  <c:v>-0.73839205747049519</c:v>
                </c:pt>
                <c:pt idx="458">
                  <c:v>0.19125403007406461</c:v>
                </c:pt>
                <c:pt idx="459">
                  <c:v>0.89096410697924977</c:v>
                </c:pt>
                <c:pt idx="460">
                  <c:v>0.58951984788653289</c:v>
                </c:pt>
                <c:pt idx="461">
                  <c:v>-0.24553492559908929</c:v>
                </c:pt>
                <c:pt idx="462">
                  <c:v>-0.69674600234935036</c:v>
                </c:pt>
                <c:pt idx="463">
                  <c:v>0.21770258100843409</c:v>
                </c:pt>
                <c:pt idx="464">
                  <c:v>0.47928590521702197</c:v>
                </c:pt>
                <c:pt idx="465">
                  <c:v>0.39938851056181801</c:v>
                </c:pt>
                <c:pt idx="466">
                  <c:v>0.97705151824732561</c:v>
                </c:pt>
                <c:pt idx="467">
                  <c:v>0.160770300710944</c:v>
                </c:pt>
                <c:pt idx="468">
                  <c:v>0.70399709220189366</c:v>
                </c:pt>
                <c:pt idx="469">
                  <c:v>0.11430169393040002</c:v>
                </c:pt>
                <c:pt idx="470">
                  <c:v>0.8398991767473214</c:v>
                </c:pt>
                <c:pt idx="471">
                  <c:v>0.34991289977239171</c:v>
                </c:pt>
                <c:pt idx="472">
                  <c:v>0.48707557250389222</c:v>
                </c:pt>
                <c:pt idx="473">
                  <c:v>0.69122614322057907</c:v>
                </c:pt>
                <c:pt idx="474">
                  <c:v>-0.60805558914003077</c:v>
                </c:pt>
                <c:pt idx="475">
                  <c:v>-0.59236633694189211</c:v>
                </c:pt>
                <c:pt idx="476">
                  <c:v>0.17390796450908552</c:v>
                </c:pt>
                <c:pt idx="477">
                  <c:v>0.59023744984985327</c:v>
                </c:pt>
                <c:pt idx="478">
                  <c:v>-0.10105916112304314</c:v>
                </c:pt>
                <c:pt idx="479">
                  <c:v>-0.69078757718860073</c:v>
                </c:pt>
                <c:pt idx="480">
                  <c:v>-0.65001677994914431</c:v>
                </c:pt>
                <c:pt idx="481">
                  <c:v>0.84254833475897328</c:v>
                </c:pt>
                <c:pt idx="482">
                  <c:v>9.7659672891666771E-2</c:v>
                </c:pt>
                <c:pt idx="483">
                  <c:v>0.44353475533265385</c:v>
                </c:pt>
                <c:pt idx="484">
                  <c:v>0.39120861476936297</c:v>
                </c:pt>
                <c:pt idx="485">
                  <c:v>0.42617410260387589</c:v>
                </c:pt>
                <c:pt idx="486">
                  <c:v>0.83289764002137079</c:v>
                </c:pt>
                <c:pt idx="487">
                  <c:v>0.72907729877412941</c:v>
                </c:pt>
                <c:pt idx="488">
                  <c:v>-0.2307741896217097</c:v>
                </c:pt>
                <c:pt idx="489">
                  <c:v>0.49806750870285832</c:v>
                </c:pt>
                <c:pt idx="490">
                  <c:v>-0.20374482798648552</c:v>
                </c:pt>
                <c:pt idx="491">
                  <c:v>-0.33245660280001199</c:v>
                </c:pt>
                <c:pt idx="492">
                  <c:v>-0.30710331200391239</c:v>
                </c:pt>
                <c:pt idx="493">
                  <c:v>-0.74259015247901727</c:v>
                </c:pt>
                <c:pt idx="494">
                  <c:v>0.21780449554603298</c:v>
                </c:pt>
                <c:pt idx="495">
                  <c:v>0.82073806382864611</c:v>
                </c:pt>
                <c:pt idx="496">
                  <c:v>0.30296976163702838</c:v>
                </c:pt>
                <c:pt idx="497">
                  <c:v>0.99858487412832031</c:v>
                </c:pt>
                <c:pt idx="498">
                  <c:v>0.1887995730978671</c:v>
                </c:pt>
                <c:pt idx="499">
                  <c:v>-0.58534770475447417</c:v>
                </c:pt>
                <c:pt idx="500">
                  <c:v>0.73990705485472663</c:v>
                </c:pt>
                <c:pt idx="501">
                  <c:v>-0.5916651056491351</c:v>
                </c:pt>
                <c:pt idx="502">
                  <c:v>0.2810012254156482</c:v>
                </c:pt>
                <c:pt idx="503">
                  <c:v>-0.706066492689162</c:v>
                </c:pt>
                <c:pt idx="504">
                  <c:v>6.276271650224996E-2</c:v>
                </c:pt>
                <c:pt idx="505">
                  <c:v>0.44402823660599933</c:v>
                </c:pt>
                <c:pt idx="506">
                  <c:v>1.1794096041533697E-2</c:v>
                </c:pt>
                <c:pt idx="507">
                  <c:v>-0.45796158108106022</c:v>
                </c:pt>
                <c:pt idx="508">
                  <c:v>-0.42501386262524865</c:v>
                </c:pt>
                <c:pt idx="509">
                  <c:v>-9.5881538012796863E-2</c:v>
                </c:pt>
                <c:pt idx="510">
                  <c:v>0.29722104112209036</c:v>
                </c:pt>
                <c:pt idx="511">
                  <c:v>-0.29521450422500584</c:v>
                </c:pt>
                <c:pt idx="512">
                  <c:v>-0.92977868422747223</c:v>
                </c:pt>
                <c:pt idx="513">
                  <c:v>0.88350314903615956</c:v>
                </c:pt>
                <c:pt idx="514">
                  <c:v>0.3972423785796142</c:v>
                </c:pt>
                <c:pt idx="515">
                  <c:v>-2.8149620058988134E-3</c:v>
                </c:pt>
                <c:pt idx="516">
                  <c:v>0.36551303079545949</c:v>
                </c:pt>
                <c:pt idx="517">
                  <c:v>-0.92490817498264133</c:v>
                </c:pt>
                <c:pt idx="518">
                  <c:v>0.40187028286587512</c:v>
                </c:pt>
                <c:pt idx="519">
                  <c:v>0.98422801073048327</c:v>
                </c:pt>
                <c:pt idx="520">
                  <c:v>0.20016649328095992</c:v>
                </c:pt>
                <c:pt idx="521">
                  <c:v>0.67406511670442826</c:v>
                </c:pt>
                <c:pt idx="522">
                  <c:v>-0.11458490062456717</c:v>
                </c:pt>
                <c:pt idx="523">
                  <c:v>-0.63162319867875216</c:v>
                </c:pt>
                <c:pt idx="524">
                  <c:v>7.8445131778160926E-2</c:v>
                </c:pt>
                <c:pt idx="525">
                  <c:v>0.35463388022393261</c:v>
                </c:pt>
                <c:pt idx="526">
                  <c:v>-0.2294485850861534</c:v>
                </c:pt>
                <c:pt idx="527">
                  <c:v>0.98169028330878683</c:v>
                </c:pt>
                <c:pt idx="528">
                  <c:v>0.31431994658690798</c:v>
                </c:pt>
                <c:pt idx="529">
                  <c:v>-0.66652936248426875</c:v>
                </c:pt>
                <c:pt idx="530">
                  <c:v>-0.66899524319283832</c:v>
                </c:pt>
                <c:pt idx="531">
                  <c:v>0.96890791223857242</c:v>
                </c:pt>
                <c:pt idx="532">
                  <c:v>0.32450527179389743</c:v>
                </c:pt>
                <c:pt idx="533">
                  <c:v>-0.79735806605547355</c:v>
                </c:pt>
                <c:pt idx="534">
                  <c:v>0.59504775220211026</c:v>
                </c:pt>
                <c:pt idx="535">
                  <c:v>-0.56698362261923063</c:v>
                </c:pt>
                <c:pt idx="536">
                  <c:v>-0.14863437094857135</c:v>
                </c:pt>
                <c:pt idx="537">
                  <c:v>-0.29727660028905811</c:v>
                </c:pt>
                <c:pt idx="538">
                  <c:v>-0.815223311625624</c:v>
                </c:pt>
                <c:pt idx="539">
                  <c:v>-0.31886391510281364</c:v>
                </c:pt>
                <c:pt idx="540">
                  <c:v>0.83004645625299811</c:v>
                </c:pt>
                <c:pt idx="541">
                  <c:v>-0.8431918299267489</c:v>
                </c:pt>
                <c:pt idx="542">
                  <c:v>0.65310856064464429</c:v>
                </c:pt>
                <c:pt idx="543">
                  <c:v>-0.46958322292215415</c:v>
                </c:pt>
                <c:pt idx="544">
                  <c:v>0.8740523753476046</c:v>
                </c:pt>
                <c:pt idx="545">
                  <c:v>0.75667511294898038</c:v>
                </c:pt>
                <c:pt idx="546">
                  <c:v>0.22166227390589022</c:v>
                </c:pt>
                <c:pt idx="547">
                  <c:v>0.69926722074932335</c:v>
                </c:pt>
                <c:pt idx="548">
                  <c:v>-0.58924643325226422</c:v>
                </c:pt>
                <c:pt idx="549">
                  <c:v>-0.60404045079096336</c:v>
                </c:pt>
                <c:pt idx="550">
                  <c:v>-0.63835625908131322</c:v>
                </c:pt>
                <c:pt idx="551">
                  <c:v>0.13545998553838601</c:v>
                </c:pt>
                <c:pt idx="552">
                  <c:v>0.87012192751093931</c:v>
                </c:pt>
                <c:pt idx="553">
                  <c:v>0.1113292770317944</c:v>
                </c:pt>
                <c:pt idx="554">
                  <c:v>-0.37288553904870958</c:v>
                </c:pt>
                <c:pt idx="555">
                  <c:v>0.38872785040208391</c:v>
                </c:pt>
                <c:pt idx="556">
                  <c:v>0.95241370399214453</c:v>
                </c:pt>
                <c:pt idx="557">
                  <c:v>-0.62508910383862415</c:v>
                </c:pt>
                <c:pt idx="558">
                  <c:v>-0.29168092278050972</c:v>
                </c:pt>
                <c:pt idx="559">
                  <c:v>0.25319168404043779</c:v>
                </c:pt>
                <c:pt idx="560">
                  <c:v>0.37478655436743691</c:v>
                </c:pt>
                <c:pt idx="561">
                  <c:v>4.7808630701236421E-2</c:v>
                </c:pt>
                <c:pt idx="562">
                  <c:v>-0.7785718306262186</c:v>
                </c:pt>
                <c:pt idx="563">
                  <c:v>0.34159528489269042</c:v>
                </c:pt>
                <c:pt idx="564">
                  <c:v>-0.42946328360330899</c:v>
                </c:pt>
                <c:pt idx="565">
                  <c:v>-0.61145285045632902</c:v>
                </c:pt>
                <c:pt idx="566">
                  <c:v>6.8236906667966224E-2</c:v>
                </c:pt>
                <c:pt idx="567">
                  <c:v>0.12976582951490268</c:v>
                </c:pt>
                <c:pt idx="568">
                  <c:v>0.73848923141153455</c:v>
                </c:pt>
                <c:pt idx="569">
                  <c:v>-0.88051429755486166</c:v>
                </c:pt>
                <c:pt idx="570">
                  <c:v>0.2336533757250181</c:v>
                </c:pt>
                <c:pt idx="571">
                  <c:v>-0.70768558578632335</c:v>
                </c:pt>
                <c:pt idx="572">
                  <c:v>-0.89980435722525187</c:v>
                </c:pt>
                <c:pt idx="573">
                  <c:v>-0.17112605395364722</c:v>
                </c:pt>
                <c:pt idx="574">
                  <c:v>0.43123633854225729</c:v>
                </c:pt>
                <c:pt idx="575">
                  <c:v>-0.67742153486093115</c:v>
                </c:pt>
                <c:pt idx="576">
                  <c:v>-0.72915193012143042</c:v>
                </c:pt>
                <c:pt idx="577">
                  <c:v>9.0904634814463536E-2</c:v>
                </c:pt>
                <c:pt idx="578">
                  <c:v>0.55556194207285303</c:v>
                </c:pt>
                <c:pt idx="579">
                  <c:v>-0.29668937129341733</c:v>
                </c:pt>
                <c:pt idx="580">
                  <c:v>-0.89599203357812507</c:v>
                </c:pt>
                <c:pt idx="581">
                  <c:v>0.81825115648951385</c:v>
                </c:pt>
                <c:pt idx="582">
                  <c:v>0.29817047372957406</c:v>
                </c:pt>
                <c:pt idx="583">
                  <c:v>0.93349367004048411</c:v>
                </c:pt>
                <c:pt idx="584">
                  <c:v>0.53096196089811798</c:v>
                </c:pt>
                <c:pt idx="585">
                  <c:v>0.77464400158434032</c:v>
                </c:pt>
                <c:pt idx="586">
                  <c:v>0.50871624588719744</c:v>
                </c:pt>
                <c:pt idx="587">
                  <c:v>-0.77214686069729965</c:v>
                </c:pt>
                <c:pt idx="588">
                  <c:v>0.14422951774150494</c:v>
                </c:pt>
                <c:pt idx="589">
                  <c:v>0.28788252568630801</c:v>
                </c:pt>
                <c:pt idx="590">
                  <c:v>-0.51747997670302515</c:v>
                </c:pt>
                <c:pt idx="591">
                  <c:v>0.82065923665437324</c:v>
                </c:pt>
                <c:pt idx="592">
                  <c:v>2.146794122957596E-3</c:v>
                </c:pt>
                <c:pt idx="593">
                  <c:v>-0.87312872183541002</c:v>
                </c:pt>
                <c:pt idx="594">
                  <c:v>-0.42944619642261639</c:v>
                </c:pt>
                <c:pt idx="595">
                  <c:v>0.26322506263189172</c:v>
                </c:pt>
                <c:pt idx="596">
                  <c:v>0.77125676001515164</c:v>
                </c:pt>
                <c:pt idx="597">
                  <c:v>-0.9104258004245509</c:v>
                </c:pt>
                <c:pt idx="598">
                  <c:v>0.9299210205946038</c:v>
                </c:pt>
                <c:pt idx="599">
                  <c:v>-0.45390890802429062</c:v>
                </c:pt>
                <c:pt idx="600">
                  <c:v>-1.8903072948786459E-2</c:v>
                </c:pt>
                <c:pt idx="601">
                  <c:v>0.20923910910745169</c:v>
                </c:pt>
                <c:pt idx="602">
                  <c:v>-0.84462007366544167</c:v>
                </c:pt>
                <c:pt idx="603">
                  <c:v>-0.3591567767682311</c:v>
                </c:pt>
                <c:pt idx="604">
                  <c:v>-0.58458578241990011</c:v>
                </c:pt>
                <c:pt idx="605">
                  <c:v>-0.30660358438942503</c:v>
                </c:pt>
                <c:pt idx="606">
                  <c:v>0.55367576903835247</c:v>
                </c:pt>
                <c:pt idx="607">
                  <c:v>-0.21831932098657125</c:v>
                </c:pt>
                <c:pt idx="608">
                  <c:v>0.93134697383358378</c:v>
                </c:pt>
                <c:pt idx="609">
                  <c:v>0.65695931678316466</c:v>
                </c:pt>
                <c:pt idx="610">
                  <c:v>0.69329640198312403</c:v>
                </c:pt>
                <c:pt idx="611">
                  <c:v>-0.80156208959155606</c:v>
                </c:pt>
                <c:pt idx="612">
                  <c:v>0.94833167883664449</c:v>
                </c:pt>
                <c:pt idx="613">
                  <c:v>-0.77412492764753349</c:v>
                </c:pt>
                <c:pt idx="614">
                  <c:v>-0.6876650677707552</c:v>
                </c:pt>
                <c:pt idx="615">
                  <c:v>-0.27419459958242243</c:v>
                </c:pt>
                <c:pt idx="616">
                  <c:v>6.7593035162920145E-2</c:v>
                </c:pt>
                <c:pt idx="617">
                  <c:v>0.66766403662941021</c:v>
                </c:pt>
                <c:pt idx="618">
                  <c:v>0.51028057522718728</c:v>
                </c:pt>
                <c:pt idx="619">
                  <c:v>-0.92652946775384959</c:v>
                </c:pt>
                <c:pt idx="620">
                  <c:v>0.59058628957122594</c:v>
                </c:pt>
                <c:pt idx="621">
                  <c:v>-0.8606079315679469</c:v>
                </c:pt>
                <c:pt idx="622">
                  <c:v>0.94378709742410449</c:v>
                </c:pt>
                <c:pt idx="623">
                  <c:v>0.50233903921266054</c:v>
                </c:pt>
                <c:pt idx="624">
                  <c:v>-0.82947252092448953</c:v>
                </c:pt>
                <c:pt idx="625">
                  <c:v>0.52809114160409587</c:v>
                </c:pt>
                <c:pt idx="626">
                  <c:v>-6.1198142238694242E-2</c:v>
                </c:pt>
                <c:pt idx="627">
                  <c:v>-0.60060350530195983</c:v>
                </c:pt>
                <c:pt idx="628">
                  <c:v>5.4900147223384321E-2</c:v>
                </c:pt>
                <c:pt idx="629">
                  <c:v>-0.63119166054628439</c:v>
                </c:pt>
                <c:pt idx="630">
                  <c:v>0.69971561785833636</c:v>
                </c:pt>
                <c:pt idx="631">
                  <c:v>0.59351881269406426</c:v>
                </c:pt>
                <c:pt idx="632">
                  <c:v>-0.57178769641929406</c:v>
                </c:pt>
                <c:pt idx="633">
                  <c:v>-0.60955213298142619</c:v>
                </c:pt>
                <c:pt idx="634">
                  <c:v>-0.41462912273524055</c:v>
                </c:pt>
                <c:pt idx="635">
                  <c:v>0.69421243638503549</c:v>
                </c:pt>
                <c:pt idx="636">
                  <c:v>-0.59184650497556013</c:v>
                </c:pt>
                <c:pt idx="637">
                  <c:v>-0.22290371283417265</c:v>
                </c:pt>
                <c:pt idx="638">
                  <c:v>-0.56380986573634728</c:v>
                </c:pt>
                <c:pt idx="639">
                  <c:v>0.33204424994873016</c:v>
                </c:pt>
                <c:pt idx="640">
                  <c:v>-0.39473050624108619</c:v>
                </c:pt>
                <c:pt idx="641">
                  <c:v>-0.87326512796934042</c:v>
                </c:pt>
                <c:pt idx="642">
                  <c:v>-0.86141124487223264</c:v>
                </c:pt>
                <c:pt idx="643">
                  <c:v>0.7442165733822772</c:v>
                </c:pt>
                <c:pt idx="644">
                  <c:v>0.92591316308661931</c:v>
                </c:pt>
                <c:pt idx="645">
                  <c:v>0.28101986241199328</c:v>
                </c:pt>
                <c:pt idx="646">
                  <c:v>-0.88546877894321629</c:v>
                </c:pt>
                <c:pt idx="647">
                  <c:v>-0.43949876937160615</c:v>
                </c:pt>
                <c:pt idx="648">
                  <c:v>-6.0396105195520855E-2</c:v>
                </c:pt>
                <c:pt idx="649">
                  <c:v>-0.83355768276344344</c:v>
                </c:pt>
                <c:pt idx="650">
                  <c:v>-5.9841969399988759E-2</c:v>
                </c:pt>
                <c:pt idx="651">
                  <c:v>-0.20327071435166033</c:v>
                </c:pt>
                <c:pt idx="652">
                  <c:v>-0.98755362930290347</c:v>
                </c:pt>
                <c:pt idx="653">
                  <c:v>-0.7124394979298827</c:v>
                </c:pt>
                <c:pt idx="654">
                  <c:v>0.90537645936722466</c:v>
                </c:pt>
                <c:pt idx="655">
                  <c:v>-9.086751435593432E-2</c:v>
                </c:pt>
                <c:pt idx="656">
                  <c:v>-0.59516582660049089</c:v>
                </c:pt>
                <c:pt idx="657">
                  <c:v>-0.31500198656858402</c:v>
                </c:pt>
                <c:pt idx="658">
                  <c:v>0.35528942440447486</c:v>
                </c:pt>
                <c:pt idx="659">
                  <c:v>-0.64888413571366144</c:v>
                </c:pt>
                <c:pt idx="660">
                  <c:v>-0.23251886313926162</c:v>
                </c:pt>
                <c:pt idx="661">
                  <c:v>4.0071636748264972E-2</c:v>
                </c:pt>
                <c:pt idx="662">
                  <c:v>0.12682158634994201</c:v>
                </c:pt>
                <c:pt idx="663">
                  <c:v>0.63321463232695629</c:v>
                </c:pt>
                <c:pt idx="664">
                  <c:v>-0.37610041440334041</c:v>
                </c:pt>
                <c:pt idx="665">
                  <c:v>0.30125209593570434</c:v>
                </c:pt>
                <c:pt idx="666">
                  <c:v>-0.7041145310510124</c:v>
                </c:pt>
                <c:pt idx="667">
                  <c:v>0.10944795524366246</c:v>
                </c:pt>
                <c:pt idx="668">
                  <c:v>0.22986003461380133</c:v>
                </c:pt>
                <c:pt idx="669">
                  <c:v>0.64173954262607102</c:v>
                </c:pt>
                <c:pt idx="670">
                  <c:v>0.87633750104145181</c:v>
                </c:pt>
                <c:pt idx="671">
                  <c:v>-0.18488063570906643</c:v>
                </c:pt>
                <c:pt idx="672">
                  <c:v>-0.61718154297090977</c:v>
                </c:pt>
                <c:pt idx="673">
                  <c:v>-0.6935983803625474</c:v>
                </c:pt>
                <c:pt idx="674">
                  <c:v>-0.19908956420464552</c:v>
                </c:pt>
                <c:pt idx="675">
                  <c:v>0.44902461619955591</c:v>
                </c:pt>
                <c:pt idx="676">
                  <c:v>-0.71282005511378599</c:v>
                </c:pt>
                <c:pt idx="677">
                  <c:v>0.51119856769831795</c:v>
                </c:pt>
                <c:pt idx="678">
                  <c:v>-0.71937419130637204</c:v>
                </c:pt>
                <c:pt idx="679">
                  <c:v>0.37188963863747238</c:v>
                </c:pt>
                <c:pt idx="680">
                  <c:v>0.95819647133860664</c:v>
                </c:pt>
                <c:pt idx="681">
                  <c:v>0.25402472676157895</c:v>
                </c:pt>
                <c:pt idx="682">
                  <c:v>-4.6716591867766777E-2</c:v>
                </c:pt>
                <c:pt idx="683">
                  <c:v>0.78708797629288174</c:v>
                </c:pt>
                <c:pt idx="684">
                  <c:v>-0.97866303314528658</c:v>
                </c:pt>
                <c:pt idx="685">
                  <c:v>0.17969233013922237</c:v>
                </c:pt>
                <c:pt idx="686">
                  <c:v>0.69931434070435028</c:v>
                </c:pt>
                <c:pt idx="687">
                  <c:v>-0.8985735805988766</c:v>
                </c:pt>
                <c:pt idx="688">
                  <c:v>0.22260615857144916</c:v>
                </c:pt>
                <c:pt idx="689">
                  <c:v>0.88177505179344062</c:v>
                </c:pt>
                <c:pt idx="690">
                  <c:v>0.88413913918769826</c:v>
                </c:pt>
                <c:pt idx="691">
                  <c:v>0.61578846003871957</c:v>
                </c:pt>
                <c:pt idx="692">
                  <c:v>-3.1613092450584634E-2</c:v>
                </c:pt>
                <c:pt idx="693">
                  <c:v>-0.10607133279812642</c:v>
                </c:pt>
                <c:pt idx="694">
                  <c:v>-0.99634477377278619</c:v>
                </c:pt>
                <c:pt idx="695">
                  <c:v>0.91062387871269146</c:v>
                </c:pt>
                <c:pt idx="696">
                  <c:v>3.8411005062374048E-2</c:v>
                </c:pt>
                <c:pt idx="697">
                  <c:v>0.29354983009162172</c:v>
                </c:pt>
                <c:pt idx="698">
                  <c:v>-0.74962682036619377</c:v>
                </c:pt>
                <c:pt idx="699">
                  <c:v>0.46181185315465667</c:v>
                </c:pt>
                <c:pt idx="700">
                  <c:v>-1.5836504330281276E-2</c:v>
                </c:pt>
                <c:pt idx="701">
                  <c:v>0.34179172619463571</c:v>
                </c:pt>
                <c:pt idx="702">
                  <c:v>-0.58250871584926367</c:v>
                </c:pt>
                <c:pt idx="703">
                  <c:v>-0.60848962658193262</c:v>
                </c:pt>
                <c:pt idx="704">
                  <c:v>0.99603908797844087</c:v>
                </c:pt>
                <c:pt idx="705">
                  <c:v>-0.1037714339093827</c:v>
                </c:pt>
                <c:pt idx="706">
                  <c:v>-0.56373077156002993</c:v>
                </c:pt>
                <c:pt idx="707">
                  <c:v>0.6630058502437377</c:v>
                </c:pt>
                <c:pt idx="708">
                  <c:v>-6.0106205152412828E-2</c:v>
                </c:pt>
                <c:pt idx="709">
                  <c:v>0.9394501978305847</c:v>
                </c:pt>
                <c:pt idx="710">
                  <c:v>0.67526654459365476</c:v>
                </c:pt>
                <c:pt idx="711">
                  <c:v>0.72610427150513068</c:v>
                </c:pt>
                <c:pt idx="712">
                  <c:v>0.54594517209179538</c:v>
                </c:pt>
                <c:pt idx="713">
                  <c:v>-0.10291711139797322</c:v>
                </c:pt>
                <c:pt idx="714">
                  <c:v>0.27322299340091538</c:v>
                </c:pt>
                <c:pt idx="715">
                  <c:v>-0.33598298498380297</c:v>
                </c:pt>
                <c:pt idx="716">
                  <c:v>-0.51214491400753315</c:v>
                </c:pt>
                <c:pt idx="717">
                  <c:v>0.45975767668381495</c:v>
                </c:pt>
                <c:pt idx="718">
                  <c:v>0.49195640555767439</c:v>
                </c:pt>
                <c:pt idx="719">
                  <c:v>0.67103124606366249</c:v>
                </c:pt>
                <c:pt idx="720">
                  <c:v>0.10322451761341433</c:v>
                </c:pt>
                <c:pt idx="721">
                  <c:v>-0.96023841986258951</c:v>
                </c:pt>
                <c:pt idx="722">
                  <c:v>-0.95439018842698409</c:v>
                </c:pt>
                <c:pt idx="723">
                  <c:v>0.95036565247202787</c:v>
                </c:pt>
                <c:pt idx="724">
                  <c:v>6.8840660354212213E-2</c:v>
                </c:pt>
                <c:pt idx="725">
                  <c:v>-0.60507982998805265</c:v>
                </c:pt>
                <c:pt idx="726">
                  <c:v>0.84608240462108952</c:v>
                </c:pt>
                <c:pt idx="727">
                  <c:v>0.63129415760302865</c:v>
                </c:pt>
                <c:pt idx="728">
                  <c:v>0.6632509978221437</c:v>
                </c:pt>
                <c:pt idx="729">
                  <c:v>-0.89472108542849216</c:v>
                </c:pt>
                <c:pt idx="730">
                  <c:v>0.69956517165364329</c:v>
                </c:pt>
                <c:pt idx="731">
                  <c:v>0.99871942287454463</c:v>
                </c:pt>
                <c:pt idx="732">
                  <c:v>-0.58803546817438956</c:v>
                </c:pt>
                <c:pt idx="733">
                  <c:v>0.24675783141263663</c:v>
                </c:pt>
                <c:pt idx="734">
                  <c:v>-0.75693357329590216</c:v>
                </c:pt>
                <c:pt idx="735">
                  <c:v>-0.54864660035171564</c:v>
                </c:pt>
                <c:pt idx="736">
                  <c:v>9.1382225060530065E-2</c:v>
                </c:pt>
                <c:pt idx="737">
                  <c:v>0.34709474163325194</c:v>
                </c:pt>
                <c:pt idx="738">
                  <c:v>0.96424886464735682</c:v>
                </c:pt>
                <c:pt idx="739">
                  <c:v>0.65315346159520793</c:v>
                </c:pt>
                <c:pt idx="740">
                  <c:v>8.4653923126857933E-2</c:v>
                </c:pt>
                <c:pt idx="741">
                  <c:v>0.54456761054777325</c:v>
                </c:pt>
                <c:pt idx="742">
                  <c:v>-0.71338243050448336</c:v>
                </c:pt>
                <c:pt idx="743">
                  <c:v>-0.81435846275722046</c:v>
                </c:pt>
                <c:pt idx="744">
                  <c:v>0.10942237626397144</c:v>
                </c:pt>
                <c:pt idx="745">
                  <c:v>-0.86579502165362499</c:v>
                </c:pt>
                <c:pt idx="746">
                  <c:v>-0.79572203624658711</c:v>
                </c:pt>
                <c:pt idx="747">
                  <c:v>-0.19129900895663798</c:v>
                </c:pt>
                <c:pt idx="748">
                  <c:v>0.94708401296020406</c:v>
                </c:pt>
                <c:pt idx="749">
                  <c:v>-0.64681960983666609</c:v>
                </c:pt>
                <c:pt idx="750">
                  <c:v>0.52378732069971123</c:v>
                </c:pt>
                <c:pt idx="751">
                  <c:v>-0.70006262398545172</c:v>
                </c:pt>
                <c:pt idx="752">
                  <c:v>-1.4425690064608698E-2</c:v>
                </c:pt>
                <c:pt idx="753">
                  <c:v>0.62798739907874346</c:v>
                </c:pt>
                <c:pt idx="754">
                  <c:v>0.30393242916507801</c:v>
                </c:pt>
                <c:pt idx="755">
                  <c:v>0.45505172446912923</c:v>
                </c:pt>
                <c:pt idx="756">
                  <c:v>3.7634247627880368E-2</c:v>
                </c:pt>
                <c:pt idx="757">
                  <c:v>-0.40091477847924617</c:v>
                </c:pt>
                <c:pt idx="758">
                  <c:v>0.72531791719714156</c:v>
                </c:pt>
                <c:pt idx="759">
                  <c:v>0.82942175643025551</c:v>
                </c:pt>
                <c:pt idx="760">
                  <c:v>-1.905755213703042E-2</c:v>
                </c:pt>
                <c:pt idx="761">
                  <c:v>-0.76273017883933392</c:v>
                </c:pt>
                <c:pt idx="762">
                  <c:v>-0.43774776290306949</c:v>
                </c:pt>
                <c:pt idx="763">
                  <c:v>0.16179410087306412</c:v>
                </c:pt>
                <c:pt idx="764">
                  <c:v>-0.98880707315809513</c:v>
                </c:pt>
                <c:pt idx="765">
                  <c:v>0.88837168820655177</c:v>
                </c:pt>
                <c:pt idx="766">
                  <c:v>-0.55123476990053444</c:v>
                </c:pt>
                <c:pt idx="767">
                  <c:v>-0.87064323705243618</c:v>
                </c:pt>
                <c:pt idx="768">
                  <c:v>0.9182663989829869</c:v>
                </c:pt>
                <c:pt idx="769">
                  <c:v>-2.1330709810295057E-2</c:v>
                </c:pt>
                <c:pt idx="770">
                  <c:v>-0.62036372791686167</c:v>
                </c:pt>
                <c:pt idx="771">
                  <c:v>-0.37913143151449447</c:v>
                </c:pt>
                <c:pt idx="772">
                  <c:v>0.7543006808976056</c:v>
                </c:pt>
                <c:pt idx="773">
                  <c:v>0.18326486376211126</c:v>
                </c:pt>
                <c:pt idx="774">
                  <c:v>-0.32847724821089752</c:v>
                </c:pt>
                <c:pt idx="775">
                  <c:v>0.68124636659422677</c:v>
                </c:pt>
                <c:pt idx="776">
                  <c:v>0.82072207151508159</c:v>
                </c:pt>
                <c:pt idx="777">
                  <c:v>-0.33582412043740906</c:v>
                </c:pt>
                <c:pt idx="778">
                  <c:v>-0.20305985654210601</c:v>
                </c:pt>
                <c:pt idx="779">
                  <c:v>-0.33286869597820123</c:v>
                </c:pt>
                <c:pt idx="780">
                  <c:v>0.19777231776846982</c:v>
                </c:pt>
                <c:pt idx="781">
                  <c:v>-0.27800556523411313</c:v>
                </c:pt>
                <c:pt idx="782">
                  <c:v>-0.42230395311532209</c:v>
                </c:pt>
                <c:pt idx="783">
                  <c:v>-0.17573230059296363</c:v>
                </c:pt>
                <c:pt idx="784">
                  <c:v>-0.62478786720522739</c:v>
                </c:pt>
                <c:pt idx="785">
                  <c:v>0.43170331748373902</c:v>
                </c:pt>
                <c:pt idx="786">
                  <c:v>0.73026867105808968</c:v>
                </c:pt>
                <c:pt idx="787">
                  <c:v>-0.71011253326065238</c:v>
                </c:pt>
                <c:pt idx="788">
                  <c:v>-2.3643594590042838E-2</c:v>
                </c:pt>
                <c:pt idx="789">
                  <c:v>0.13193610793132593</c:v>
                </c:pt>
                <c:pt idx="790">
                  <c:v>0.52426753115829028</c:v>
                </c:pt>
                <c:pt idx="791">
                  <c:v>-0.23532498448890071</c:v>
                </c:pt>
                <c:pt idx="792">
                  <c:v>0.72803881852083441</c:v>
                </c:pt>
                <c:pt idx="793">
                  <c:v>0.8752693953387416</c:v>
                </c:pt>
                <c:pt idx="794">
                  <c:v>0.21631588678502056</c:v>
                </c:pt>
                <c:pt idx="795">
                  <c:v>0.9635773404445882</c:v>
                </c:pt>
                <c:pt idx="796">
                  <c:v>-4.0845467191981122E-2</c:v>
                </c:pt>
                <c:pt idx="797">
                  <c:v>-0.14762021791629221</c:v>
                </c:pt>
                <c:pt idx="798">
                  <c:v>-0.74841910749709317</c:v>
                </c:pt>
                <c:pt idx="799">
                  <c:v>-0.68739755762549404</c:v>
                </c:pt>
                <c:pt idx="800">
                  <c:v>0.33807607339901691</c:v>
                </c:pt>
                <c:pt idx="801">
                  <c:v>9.0972791879215142E-2</c:v>
                </c:pt>
                <c:pt idx="802">
                  <c:v>0.22799419765500817</c:v>
                </c:pt>
                <c:pt idx="803">
                  <c:v>0.29506719750920296</c:v>
                </c:pt>
                <c:pt idx="804">
                  <c:v>-0.19399310278394344</c:v>
                </c:pt>
                <c:pt idx="805">
                  <c:v>-0.31283375949895498</c:v>
                </c:pt>
                <c:pt idx="806">
                  <c:v>-0.45135951933687446</c:v>
                </c:pt>
                <c:pt idx="807">
                  <c:v>0.86644178843900321</c:v>
                </c:pt>
                <c:pt idx="808">
                  <c:v>0.81183424952264893</c:v>
                </c:pt>
                <c:pt idx="809">
                  <c:v>-0.46541961541771903</c:v>
                </c:pt>
                <c:pt idx="810">
                  <c:v>0.90921080046388236</c:v>
                </c:pt>
                <c:pt idx="811">
                  <c:v>-0.61413388506196154</c:v>
                </c:pt>
                <c:pt idx="812">
                  <c:v>-0.19979767731471054</c:v>
                </c:pt>
                <c:pt idx="813">
                  <c:v>-0.23470935742911192</c:v>
                </c:pt>
                <c:pt idx="814">
                  <c:v>0.24173049493575149</c:v>
                </c:pt>
                <c:pt idx="815">
                  <c:v>-0.31527305824709484</c:v>
                </c:pt>
                <c:pt idx="816">
                  <c:v>0.74054926870278859</c:v>
                </c:pt>
                <c:pt idx="817">
                  <c:v>-0.87820797956703966</c:v>
                </c:pt>
                <c:pt idx="818">
                  <c:v>-5.8406749701985783E-2</c:v>
                </c:pt>
                <c:pt idx="819">
                  <c:v>0.2113547164199554</c:v>
                </c:pt>
                <c:pt idx="820">
                  <c:v>0.52843540609009043</c:v>
                </c:pt>
                <c:pt idx="821">
                  <c:v>-9.1087821450723361E-2</c:v>
                </c:pt>
                <c:pt idx="822">
                  <c:v>0.19231089560563031</c:v>
                </c:pt>
                <c:pt idx="823">
                  <c:v>0.65906621226508921</c:v>
                </c:pt>
                <c:pt idx="824">
                  <c:v>-0.47491755269615998</c:v>
                </c:pt>
                <c:pt idx="825">
                  <c:v>0.77933695902326616</c:v>
                </c:pt>
                <c:pt idx="826">
                  <c:v>-0.24728494918814703</c:v>
                </c:pt>
                <c:pt idx="827">
                  <c:v>-6.6895553579706224E-2</c:v>
                </c:pt>
                <c:pt idx="828">
                  <c:v>0.84249136122670132</c:v>
                </c:pt>
                <c:pt idx="829">
                  <c:v>-0.71242239408842201</c:v>
                </c:pt>
                <c:pt idx="830">
                  <c:v>0.66980424903536995</c:v>
                </c:pt>
                <c:pt idx="831">
                  <c:v>0.76238580275174828</c:v>
                </c:pt>
                <c:pt idx="832">
                  <c:v>0.42224943066896325</c:v>
                </c:pt>
                <c:pt idx="833">
                  <c:v>-0.59882373799744038</c:v>
                </c:pt>
                <c:pt idx="834">
                  <c:v>0.80945203640478791</c:v>
                </c:pt>
                <c:pt idx="835">
                  <c:v>-0.96857641358117252</c:v>
                </c:pt>
                <c:pt idx="836">
                  <c:v>0.57387856132693282</c:v>
                </c:pt>
                <c:pt idx="837">
                  <c:v>-0.81255635112543212</c:v>
                </c:pt>
                <c:pt idx="838">
                  <c:v>0.24136240300632705</c:v>
                </c:pt>
                <c:pt idx="839">
                  <c:v>-0.42324419847888883</c:v>
                </c:pt>
                <c:pt idx="840">
                  <c:v>-0.99724350807746376</c:v>
                </c:pt>
                <c:pt idx="841">
                  <c:v>0.50504758302604924</c:v>
                </c:pt>
                <c:pt idx="842">
                  <c:v>-0.73315543296913632</c:v>
                </c:pt>
                <c:pt idx="843">
                  <c:v>0.4895447464103897</c:v>
                </c:pt>
                <c:pt idx="844">
                  <c:v>0.60235529681950517</c:v>
                </c:pt>
                <c:pt idx="845">
                  <c:v>-0.52564802059543103</c:v>
                </c:pt>
                <c:pt idx="846">
                  <c:v>-0.50288840810393443</c:v>
                </c:pt>
                <c:pt idx="847">
                  <c:v>0.7232253350327853</c:v>
                </c:pt>
                <c:pt idx="848">
                  <c:v>0.95297569224731959</c:v>
                </c:pt>
                <c:pt idx="849">
                  <c:v>9.2834930427047269E-2</c:v>
                </c:pt>
                <c:pt idx="850">
                  <c:v>0.85216867566283083</c:v>
                </c:pt>
                <c:pt idx="851">
                  <c:v>0.35845012991397907</c:v>
                </c:pt>
                <c:pt idx="852">
                  <c:v>0.3137894276461608</c:v>
                </c:pt>
                <c:pt idx="853">
                  <c:v>-0.63184522974273061</c:v>
                </c:pt>
                <c:pt idx="854">
                  <c:v>-1.051699547919327E-2</c:v>
                </c:pt>
                <c:pt idx="855">
                  <c:v>0.10410495870502001</c:v>
                </c:pt>
                <c:pt idx="856">
                  <c:v>0.59121890509835784</c:v>
                </c:pt>
                <c:pt idx="857">
                  <c:v>0.72321718191267492</c:v>
                </c:pt>
                <c:pt idx="858">
                  <c:v>-0.64347195423665804</c:v>
                </c:pt>
                <c:pt idx="859">
                  <c:v>-0.50063561596089468</c:v>
                </c:pt>
                <c:pt idx="860">
                  <c:v>-0.24393479259543804</c:v>
                </c:pt>
                <c:pt idx="861">
                  <c:v>0.40684365684862867</c:v>
                </c:pt>
                <c:pt idx="862">
                  <c:v>-0.96327411635260662</c:v>
                </c:pt>
                <c:pt idx="863">
                  <c:v>-0.5775506791277103</c:v>
                </c:pt>
                <c:pt idx="864">
                  <c:v>-0.29966302627668884</c:v>
                </c:pt>
                <c:pt idx="865">
                  <c:v>0.56162905305330857</c:v>
                </c:pt>
                <c:pt idx="866">
                  <c:v>0.22562331199857799</c:v>
                </c:pt>
                <c:pt idx="867">
                  <c:v>0.67566670288030539</c:v>
                </c:pt>
                <c:pt idx="868">
                  <c:v>-0.81005834023076906</c:v>
                </c:pt>
                <c:pt idx="869">
                  <c:v>0.55762698234915198</c:v>
                </c:pt>
                <c:pt idx="870">
                  <c:v>8.3353432922530724E-2</c:v>
                </c:pt>
                <c:pt idx="871">
                  <c:v>3.1959697207966098E-3</c:v>
                </c:pt>
                <c:pt idx="872">
                  <c:v>-0.85340790098554731</c:v>
                </c:pt>
                <c:pt idx="873">
                  <c:v>0.38525732142391567</c:v>
                </c:pt>
                <c:pt idx="874">
                  <c:v>-0.83834688253613043</c:v>
                </c:pt>
                <c:pt idx="875">
                  <c:v>-0.17896221178929084</c:v>
                </c:pt>
                <c:pt idx="876">
                  <c:v>0.65922933486327495</c:v>
                </c:pt>
                <c:pt idx="877">
                  <c:v>0.58132602492949537</c:v>
                </c:pt>
                <c:pt idx="878">
                  <c:v>-0.79016138374888167</c:v>
                </c:pt>
                <c:pt idx="879">
                  <c:v>0.16907508486623746</c:v>
                </c:pt>
                <c:pt idx="880">
                  <c:v>-0.8663558502584312</c:v>
                </c:pt>
                <c:pt idx="881">
                  <c:v>0.67977373523238027</c:v>
                </c:pt>
                <c:pt idx="882">
                  <c:v>-0.51065753585776319</c:v>
                </c:pt>
                <c:pt idx="883">
                  <c:v>-0.96146190814378807</c:v>
                </c:pt>
                <c:pt idx="884">
                  <c:v>0.15216475590884948</c:v>
                </c:pt>
                <c:pt idx="885">
                  <c:v>0.4045005601424454</c:v>
                </c:pt>
                <c:pt idx="886">
                  <c:v>-0.10499809176944686</c:v>
                </c:pt>
                <c:pt idx="887">
                  <c:v>-0.20681655232735086</c:v>
                </c:pt>
                <c:pt idx="888">
                  <c:v>-0.1403799502836065</c:v>
                </c:pt>
                <c:pt idx="889">
                  <c:v>-0.34883385989529736</c:v>
                </c:pt>
                <c:pt idx="890">
                  <c:v>0.74080648902444235</c:v>
                </c:pt>
                <c:pt idx="891">
                  <c:v>-4.4633649259714359E-2</c:v>
                </c:pt>
                <c:pt idx="892">
                  <c:v>-0.60810444228020311</c:v>
                </c:pt>
                <c:pt idx="893">
                  <c:v>-3.2652998528534649E-2</c:v>
                </c:pt>
                <c:pt idx="894">
                  <c:v>-0.65381020031059101</c:v>
                </c:pt>
                <c:pt idx="895">
                  <c:v>0.34745737263319931</c:v>
                </c:pt>
                <c:pt idx="896">
                  <c:v>0.12959142145784375</c:v>
                </c:pt>
                <c:pt idx="897">
                  <c:v>0.46850336473621379</c:v>
                </c:pt>
                <c:pt idx="898">
                  <c:v>-0.83703942488922567</c:v>
                </c:pt>
                <c:pt idx="899">
                  <c:v>0.52839975471691236</c:v>
                </c:pt>
                <c:pt idx="900">
                  <c:v>-0.85122949581523621</c:v>
                </c:pt>
                <c:pt idx="901">
                  <c:v>-0.30086344013604416</c:v>
                </c:pt>
                <c:pt idx="902">
                  <c:v>-0.24729356947303338</c:v>
                </c:pt>
                <c:pt idx="903">
                  <c:v>-0.41607580116965059</c:v>
                </c:pt>
                <c:pt idx="904">
                  <c:v>-0.96331965309325107</c:v>
                </c:pt>
                <c:pt idx="905">
                  <c:v>-0.32258679719490568</c:v>
                </c:pt>
                <c:pt idx="906">
                  <c:v>0.91836671883342524</c:v>
                </c:pt>
                <c:pt idx="907">
                  <c:v>-0.38113726455360508</c:v>
                </c:pt>
                <c:pt idx="908">
                  <c:v>-0.9049696534925693</c:v>
                </c:pt>
                <c:pt idx="909">
                  <c:v>0.62166481957232422</c:v>
                </c:pt>
                <c:pt idx="910">
                  <c:v>-0.99830546858852887</c:v>
                </c:pt>
                <c:pt idx="911">
                  <c:v>9.2268201383828963E-2</c:v>
                </c:pt>
                <c:pt idx="912">
                  <c:v>0.86746485627483549</c:v>
                </c:pt>
                <c:pt idx="913">
                  <c:v>-0.63118893602276138</c:v>
                </c:pt>
                <c:pt idx="914">
                  <c:v>0.95406347470554764</c:v>
                </c:pt>
                <c:pt idx="915">
                  <c:v>-0.22298731680477801</c:v>
                </c:pt>
                <c:pt idx="916">
                  <c:v>-0.28184878954237558</c:v>
                </c:pt>
                <c:pt idx="917">
                  <c:v>0.46160309673945377</c:v>
                </c:pt>
                <c:pt idx="918">
                  <c:v>-0.27735671071707579</c:v>
                </c:pt>
                <c:pt idx="919">
                  <c:v>0.20069892136562273</c:v>
                </c:pt>
                <c:pt idx="920">
                  <c:v>0.63687707243822378</c:v>
                </c:pt>
                <c:pt idx="921">
                  <c:v>0.90981579323161466</c:v>
                </c:pt>
                <c:pt idx="922">
                  <c:v>-0.24376964613746277</c:v>
                </c:pt>
                <c:pt idx="923">
                  <c:v>-0.6625260531724777</c:v>
                </c:pt>
                <c:pt idx="924">
                  <c:v>8.7531684220727213E-2</c:v>
                </c:pt>
                <c:pt idx="925">
                  <c:v>0.49829899924800891</c:v>
                </c:pt>
                <c:pt idx="926">
                  <c:v>-0.23840082108880845</c:v>
                </c:pt>
                <c:pt idx="927">
                  <c:v>-0.98625392386999988</c:v>
                </c:pt>
                <c:pt idx="928">
                  <c:v>0.37285118224127856</c:v>
                </c:pt>
                <c:pt idx="929">
                  <c:v>0.11302077402946198</c:v>
                </c:pt>
                <c:pt idx="930">
                  <c:v>-0.53690332786153427</c:v>
                </c:pt>
                <c:pt idx="931">
                  <c:v>-0.89396946858688708</c:v>
                </c:pt>
                <c:pt idx="932">
                  <c:v>-0.44155175186166185</c:v>
                </c:pt>
                <c:pt idx="933">
                  <c:v>0.91106761440316952</c:v>
                </c:pt>
                <c:pt idx="934">
                  <c:v>-0.41140959358582063</c:v>
                </c:pt>
                <c:pt idx="935">
                  <c:v>0.36423646301470103</c:v>
                </c:pt>
                <c:pt idx="936">
                  <c:v>-0.90725046039884738</c:v>
                </c:pt>
                <c:pt idx="937">
                  <c:v>5.7671806411412341E-2</c:v>
                </c:pt>
                <c:pt idx="938">
                  <c:v>0.62038510010796277</c:v>
                </c:pt>
                <c:pt idx="939">
                  <c:v>-0.43957328143313279</c:v>
                </c:pt>
                <c:pt idx="940">
                  <c:v>-0.37431869874022516</c:v>
                </c:pt>
                <c:pt idx="941">
                  <c:v>0.32468867247116329</c:v>
                </c:pt>
                <c:pt idx="942">
                  <c:v>-0.59054953396425636</c:v>
                </c:pt>
                <c:pt idx="943">
                  <c:v>0.69615048306476934</c:v>
                </c:pt>
                <c:pt idx="944">
                  <c:v>-0.67837856883556191</c:v>
                </c:pt>
                <c:pt idx="945">
                  <c:v>-0.20037761421013234</c:v>
                </c:pt>
                <c:pt idx="946">
                  <c:v>-0.45339423108038468</c:v>
                </c:pt>
                <c:pt idx="947">
                  <c:v>0.33476273157860947</c:v>
                </c:pt>
                <c:pt idx="948">
                  <c:v>0.20881167195728945</c:v>
                </c:pt>
                <c:pt idx="949">
                  <c:v>-0.9703382513522163</c:v>
                </c:pt>
                <c:pt idx="950">
                  <c:v>-9.768774339279207E-2</c:v>
                </c:pt>
                <c:pt idx="951">
                  <c:v>-0.16579007756347686</c:v>
                </c:pt>
                <c:pt idx="952">
                  <c:v>0.81482860662826906</c:v>
                </c:pt>
                <c:pt idx="953">
                  <c:v>-0.73324442165448778</c:v>
                </c:pt>
                <c:pt idx="954">
                  <c:v>-0.68996268461581645</c:v>
                </c:pt>
                <c:pt idx="955">
                  <c:v>-0.9144413337401569</c:v>
                </c:pt>
                <c:pt idx="956">
                  <c:v>-0.36191231333027973</c:v>
                </c:pt>
                <c:pt idx="957">
                  <c:v>-0.16841793903958791</c:v>
                </c:pt>
                <c:pt idx="958">
                  <c:v>0.11744683190898031</c:v>
                </c:pt>
                <c:pt idx="959">
                  <c:v>-0.84568050569637188</c:v>
                </c:pt>
                <c:pt idx="960">
                  <c:v>-0.82263591669625069</c:v>
                </c:pt>
                <c:pt idx="961">
                  <c:v>-0.3010969655286424</c:v>
                </c:pt>
                <c:pt idx="962">
                  <c:v>0.50179047544712541</c:v>
                </c:pt>
                <c:pt idx="963">
                  <c:v>0.42520315254388152</c:v>
                </c:pt>
                <c:pt idx="964">
                  <c:v>3.6270758132968872E-2</c:v>
                </c:pt>
                <c:pt idx="965">
                  <c:v>0.27788845856120448</c:v>
                </c:pt>
                <c:pt idx="966">
                  <c:v>-0.90424922751001713</c:v>
                </c:pt>
                <c:pt idx="967">
                  <c:v>-0.59165159282514579</c:v>
                </c:pt>
                <c:pt idx="968">
                  <c:v>-0.55068225127976644</c:v>
                </c:pt>
                <c:pt idx="969">
                  <c:v>0.31575594257702244</c:v>
                </c:pt>
                <c:pt idx="970">
                  <c:v>0.8439266808028405</c:v>
                </c:pt>
                <c:pt idx="971">
                  <c:v>0.79731866852591815</c:v>
                </c:pt>
                <c:pt idx="972">
                  <c:v>0.90018900653636758</c:v>
                </c:pt>
                <c:pt idx="973">
                  <c:v>0.65698200342277935</c:v>
                </c:pt>
                <c:pt idx="974">
                  <c:v>-0.4292553969882813</c:v>
                </c:pt>
                <c:pt idx="975">
                  <c:v>-0.23796364665946146</c:v>
                </c:pt>
                <c:pt idx="976">
                  <c:v>-0.16272181601363256</c:v>
                </c:pt>
                <c:pt idx="977">
                  <c:v>0.16269898455209697</c:v>
                </c:pt>
                <c:pt idx="978">
                  <c:v>2.0695255488145881E-2</c:v>
                </c:pt>
                <c:pt idx="979">
                  <c:v>-0.86631064268889313</c:v>
                </c:pt>
                <c:pt idx="980">
                  <c:v>-0.14324437181873706</c:v>
                </c:pt>
                <c:pt idx="981">
                  <c:v>-0.40707630580262455</c:v>
                </c:pt>
                <c:pt idx="982">
                  <c:v>0.91936461947583692</c:v>
                </c:pt>
                <c:pt idx="983">
                  <c:v>0.7376920589751077</c:v>
                </c:pt>
                <c:pt idx="984">
                  <c:v>0.61170540564942644</c:v>
                </c:pt>
                <c:pt idx="985">
                  <c:v>0.23392622606589741</c:v>
                </c:pt>
                <c:pt idx="986">
                  <c:v>-0.74705460618778852</c:v>
                </c:pt>
                <c:pt idx="987">
                  <c:v>0.5712483610723853</c:v>
                </c:pt>
                <c:pt idx="988">
                  <c:v>-0.4050439231931775</c:v>
                </c:pt>
                <c:pt idx="989">
                  <c:v>0.37738538171408065</c:v>
                </c:pt>
                <c:pt idx="990">
                  <c:v>0.63908621590348846</c:v>
                </c:pt>
                <c:pt idx="991">
                  <c:v>-4.1250722530996597E-2</c:v>
                </c:pt>
                <c:pt idx="992">
                  <c:v>6.2807736258373437E-2</c:v>
                </c:pt>
                <c:pt idx="993">
                  <c:v>0.17159462180765073</c:v>
                </c:pt>
                <c:pt idx="994">
                  <c:v>0.73336157020471537</c:v>
                </c:pt>
                <c:pt idx="995">
                  <c:v>-0.57412952469681477</c:v>
                </c:pt>
                <c:pt idx="996">
                  <c:v>0.75800498818398521</c:v>
                </c:pt>
                <c:pt idx="997">
                  <c:v>6.7704394395034395E-2</c:v>
                </c:pt>
                <c:pt idx="998">
                  <c:v>-0.92162952118741548</c:v>
                </c:pt>
                <c:pt idx="999">
                  <c:v>0.8070733401862622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F-4BDB-B186-406C7ECD2A99}"/>
            </c:ext>
          </c:extLst>
        </c:ser>
        <c:ser>
          <c:idx val="0"/>
          <c:order val="1"/>
          <c:tx>
            <c:v>Integral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Values'!$L$3:$L$1002</c:f>
              <c:numCache>
                <c:formatCode>General</c:formatCode>
                <c:ptCount val="1000"/>
                <c:pt idx="0">
                  <c:v>0</c:v>
                </c:pt>
                <c:pt idx="1">
                  <c:v>-8.3970884655517192E-3</c:v>
                </c:pt>
                <c:pt idx="2">
                  <c:v>-1.6794176931103438E-2</c:v>
                </c:pt>
                <c:pt idx="3">
                  <c:v>-2.5191265396655158E-2</c:v>
                </c:pt>
                <c:pt idx="4">
                  <c:v>-3.1923690221727988E-2</c:v>
                </c:pt>
                <c:pt idx="5">
                  <c:v>-3.6040215040333994E-2</c:v>
                </c:pt>
                <c:pt idx="6">
                  <c:v>-3.9443312584449053E-2</c:v>
                </c:pt>
                <c:pt idx="7">
                  <c:v>-4.1456705790689434E-2</c:v>
                </c:pt>
                <c:pt idx="8">
                  <c:v>-4.19932317617423E-2</c:v>
                </c:pt>
                <c:pt idx="9">
                  <c:v>-4.1213288998850101E-2</c:v>
                </c:pt>
                <c:pt idx="10">
                  <c:v>-3.9321860646803534E-2</c:v>
                </c:pt>
                <c:pt idx="11">
                  <c:v>-3.6593755538998782E-2</c:v>
                </c:pt>
                <c:pt idx="12">
                  <c:v>-3.3325258477932565E-2</c:v>
                </c:pt>
                <c:pt idx="13">
                  <c:v>-2.9577742210764188E-2</c:v>
                </c:pt>
                <c:pt idx="14">
                  <c:v>-2.5331388783706013E-2</c:v>
                </c:pt>
                <c:pt idx="15">
                  <c:v>-2.0461547935008893E-2</c:v>
                </c:pt>
                <c:pt idx="16">
                  <c:v>-1.5179110028547872E-2</c:v>
                </c:pt>
                <c:pt idx="17">
                  <c:v>-9.527506333561267E-3</c:v>
                </c:pt>
                <c:pt idx="18">
                  <c:v>-3.7745777126871067E-3</c:v>
                </c:pt>
                <c:pt idx="19">
                  <c:v>2.205240396413545E-3</c:v>
                </c:pt>
                <c:pt idx="20">
                  <c:v>9.2493846048206374E-3</c:v>
                </c:pt>
                <c:pt idx="21">
                  <c:v>1.7194228638903093E-2</c:v>
                </c:pt>
                <c:pt idx="22">
                  <c:v>2.5968260265032548E-2</c:v>
                </c:pt>
                <c:pt idx="23">
                  <c:v>3.5571479483208976E-2</c:v>
                </c:pt>
                <c:pt idx="24">
                  <c:v>4.6064097022253669E-2</c:v>
                </c:pt>
                <c:pt idx="25">
                  <c:v>5.6835280143892011E-2</c:v>
                </c:pt>
                <c:pt idx="26">
                  <c:v>6.7544625220410659E-2</c:v>
                </c:pt>
                <c:pt idx="27">
                  <c:v>7.8511849085129745E-2</c:v>
                </c:pt>
                <c:pt idx="28">
                  <c:v>8.9379173256171326E-2</c:v>
                </c:pt>
                <c:pt idx="29">
                  <c:v>0.10012096886561939</c:v>
                </c:pt>
                <c:pt idx="30">
                  <c:v>0.11083038222659783</c:v>
                </c:pt>
                <c:pt idx="31">
                  <c:v>0.12134938651707269</c:v>
                </c:pt>
                <c:pt idx="32">
                  <c:v>0.13159733615787189</c:v>
                </c:pt>
                <c:pt idx="33">
                  <c:v>0.14194571905881373</c:v>
                </c:pt>
                <c:pt idx="34">
                  <c:v>0.15228886695929475</c:v>
                </c:pt>
                <c:pt idx="35">
                  <c:v>0.16256605958918122</c:v>
                </c:pt>
                <c:pt idx="36">
                  <c:v>0.17241663918546823</c:v>
                </c:pt>
                <c:pt idx="37">
                  <c:v>0.18196198916274969</c:v>
                </c:pt>
                <c:pt idx="38">
                  <c:v>0.19089824718392373</c:v>
                </c:pt>
                <c:pt idx="39">
                  <c:v>0.19944534113830986</c:v>
                </c:pt>
                <c:pt idx="40">
                  <c:v>0.20762366464249452</c:v>
                </c:pt>
                <c:pt idx="41">
                  <c:v>0.21504037599427459</c:v>
                </c:pt>
                <c:pt idx="42">
                  <c:v>0.22185910146728124</c:v>
                </c:pt>
                <c:pt idx="43">
                  <c:v>0.22827752474191701</c:v>
                </c:pt>
                <c:pt idx="44">
                  <c:v>0.23429564581818188</c:v>
                </c:pt>
                <c:pt idx="45">
                  <c:v>0.2398532539672546</c:v>
                </c:pt>
                <c:pt idx="46">
                  <c:v>0.24534987541047151</c:v>
                </c:pt>
                <c:pt idx="47">
                  <c:v>0.25065029559255192</c:v>
                </c:pt>
                <c:pt idx="48">
                  <c:v>0.25564610419711409</c:v>
                </c:pt>
                <c:pt idx="49">
                  <c:v>0.26030029054870452</c:v>
                </c:pt>
                <c:pt idx="50">
                  <c:v>0.26446462457957853</c:v>
                </c:pt>
                <c:pt idx="51">
                  <c:v>0.26782808924621804</c:v>
                </c:pt>
                <c:pt idx="52">
                  <c:v>0.27054046662159026</c:v>
                </c:pt>
                <c:pt idx="53">
                  <c:v>0.27274666626847882</c:v>
                </c:pt>
                <c:pt idx="54">
                  <c:v>0.27419303997818145</c:v>
                </c:pt>
                <c:pt idx="55">
                  <c:v>0.27484017756757451</c:v>
                </c:pt>
                <c:pt idx="56">
                  <c:v>0.27477662951989623</c:v>
                </c:pt>
                <c:pt idx="57">
                  <c:v>0.27415739095737468</c:v>
                </c:pt>
                <c:pt idx="58">
                  <c:v>0.27298246188000985</c:v>
                </c:pt>
                <c:pt idx="59">
                  <c:v>0.27175892866160495</c:v>
                </c:pt>
                <c:pt idx="60">
                  <c:v>0.2706448923941705</c:v>
                </c:pt>
                <c:pt idx="61">
                  <c:v>0.26932664381382893</c:v>
                </c:pt>
                <c:pt idx="62">
                  <c:v>0.26805262791294937</c:v>
                </c:pt>
                <c:pt idx="63">
                  <c:v>0.26703624466809711</c:v>
                </c:pt>
                <c:pt idx="64">
                  <c:v>0.26615132263249791</c:v>
                </c:pt>
                <c:pt idx="65">
                  <c:v>0.26539786180615182</c:v>
                </c:pt>
                <c:pt idx="66">
                  <c:v>0.26451737804865993</c:v>
                </c:pt>
                <c:pt idx="67">
                  <c:v>0.26326101957478276</c:v>
                </c:pt>
                <c:pt idx="68">
                  <c:v>0.26162878638452031</c:v>
                </c:pt>
                <c:pt idx="69">
                  <c:v>0.26000739088666297</c:v>
                </c:pt>
                <c:pt idx="70">
                  <c:v>0.25829133584831271</c:v>
                </c:pt>
                <c:pt idx="71">
                  <c:v>0.25635822052673485</c:v>
                </c:pt>
                <c:pt idx="72">
                  <c:v>0.25436927989248026</c:v>
                </c:pt>
                <c:pt idx="73">
                  <c:v>0.252324513945549</c:v>
                </c:pt>
                <c:pt idx="74">
                  <c:v>0.25034632342867569</c:v>
                </c:pt>
                <c:pt idx="75">
                  <c:v>0.24826098856219672</c:v>
                </c:pt>
                <c:pt idx="76">
                  <c:v>0.24620595956607094</c:v>
                </c:pt>
                <c:pt idx="77">
                  <c:v>0.24409268595706016</c:v>
                </c:pt>
                <c:pt idx="78">
                  <c:v>0.24209984928037187</c:v>
                </c:pt>
                <c:pt idx="79">
                  <c:v>0.240189506437613</c:v>
                </c:pt>
                <c:pt idx="80">
                  <c:v>0.23844714978354836</c:v>
                </c:pt>
                <c:pt idx="81">
                  <c:v>0.23671467822616743</c:v>
                </c:pt>
                <c:pt idx="82">
                  <c:v>0.23492082454569213</c:v>
                </c:pt>
                <c:pt idx="83">
                  <c:v>0.23327572749011391</c:v>
                </c:pt>
                <c:pt idx="84">
                  <c:v>0.23135242799311431</c:v>
                </c:pt>
                <c:pt idx="85">
                  <c:v>0.2290856352445815</c:v>
                </c:pt>
                <c:pt idx="86">
                  <c:v>0.22647534924451548</c:v>
                </c:pt>
                <c:pt idx="87">
                  <c:v>0.22405884063696371</c:v>
                </c:pt>
                <c:pt idx="88">
                  <c:v>0.22185474185548482</c:v>
                </c:pt>
                <c:pt idx="89">
                  <c:v>0.22006101805276221</c:v>
                </c:pt>
                <c:pt idx="90">
                  <c:v>0.21855526848606122</c:v>
                </c:pt>
                <c:pt idx="91">
                  <c:v>0.21739245000994192</c:v>
                </c:pt>
                <c:pt idx="92">
                  <c:v>0.21669496336713903</c:v>
                </c:pt>
                <c:pt idx="93">
                  <c:v>0.21646280855765254</c:v>
                </c:pt>
                <c:pt idx="94">
                  <c:v>0.21669598558148243</c:v>
                </c:pt>
                <c:pt idx="95">
                  <c:v>0.21727209369589401</c:v>
                </c:pt>
                <c:pt idx="96">
                  <c:v>0.21826594940268779</c:v>
                </c:pt>
                <c:pt idx="97">
                  <c:v>0.21967755270186373</c:v>
                </c:pt>
                <c:pt idx="98">
                  <c:v>0.22142577743287298</c:v>
                </c:pt>
                <c:pt idx="99">
                  <c:v>0.22305040946960258</c:v>
                </c:pt>
                <c:pt idx="100">
                  <c:v>0.22482146053118024</c:v>
                </c:pt>
                <c:pt idx="101">
                  <c:v>0.22675724366566985</c:v>
                </c:pt>
                <c:pt idx="102">
                  <c:v>0.22852056015082686</c:v>
                </c:pt>
                <c:pt idx="103">
                  <c:v>0.23011945541782594</c:v>
                </c:pt>
                <c:pt idx="104">
                  <c:v>0.23154588403549242</c:v>
                </c:pt>
                <c:pt idx="105">
                  <c:v>0.23301340509357946</c:v>
                </c:pt>
                <c:pt idx="106">
                  <c:v>0.23488527655369348</c:v>
                </c:pt>
                <c:pt idx="107">
                  <c:v>0.2371614984158345</c:v>
                </c:pt>
                <c:pt idx="108">
                  <c:v>0.2395309973727538</c:v>
                </c:pt>
                <c:pt idx="109">
                  <c:v>0.2418007364096964</c:v>
                </c:pt>
                <c:pt idx="110">
                  <c:v>0.24403233171959615</c:v>
                </c:pt>
                <c:pt idx="111">
                  <c:v>0.24622578330245307</c:v>
                </c:pt>
                <c:pt idx="112">
                  <c:v>0.24820906086644115</c:v>
                </c:pt>
                <c:pt idx="113">
                  <c:v>0.24957873919254606</c:v>
                </c:pt>
                <c:pt idx="114">
                  <c:v>0.25008213168621546</c:v>
                </c:pt>
                <c:pt idx="115">
                  <c:v>0.24971923834744936</c:v>
                </c:pt>
                <c:pt idx="116">
                  <c:v>0.24849005917624772</c:v>
                </c:pt>
                <c:pt idx="117">
                  <c:v>0.24671035075560641</c:v>
                </c:pt>
                <c:pt idx="118">
                  <c:v>0.2443801130855254</c:v>
                </c:pt>
                <c:pt idx="119">
                  <c:v>0.24171921748215261</c:v>
                </c:pt>
                <c:pt idx="120">
                  <c:v>0.23926623907684633</c:v>
                </c:pt>
                <c:pt idx="121">
                  <c:v>0.23685633242564647</c:v>
                </c:pt>
                <c:pt idx="122">
                  <c:v>0.23418246808902293</c:v>
                </c:pt>
                <c:pt idx="123">
                  <c:v>0.23151462161244579</c:v>
                </c:pt>
                <c:pt idx="124">
                  <c:v>0.2291413390533035</c:v>
                </c:pt>
                <c:pt idx="125">
                  <c:v>0.22684129753098209</c:v>
                </c:pt>
                <c:pt idx="126">
                  <c:v>0.22443454168369462</c:v>
                </c:pt>
                <c:pt idx="127">
                  <c:v>0.2216231043599465</c:v>
                </c:pt>
                <c:pt idx="128">
                  <c:v>0.21820218366999805</c:v>
                </c:pt>
                <c:pt idx="129">
                  <c:v>0.21420406641744938</c:v>
                </c:pt>
                <c:pt idx="130">
                  <c:v>0.20998814034123939</c:v>
                </c:pt>
                <c:pt idx="131">
                  <c:v>0.20545547467646788</c:v>
                </c:pt>
                <c:pt idx="132">
                  <c:v>0.20060606942313483</c:v>
                </c:pt>
                <c:pt idx="133">
                  <c:v>0.19569950592685753</c:v>
                </c:pt>
                <c:pt idx="134">
                  <c:v>0.19122399042531738</c:v>
                </c:pt>
                <c:pt idx="135">
                  <c:v>0.18743220951306672</c:v>
                </c:pt>
                <c:pt idx="136">
                  <c:v>0.18446995611728942</c:v>
                </c:pt>
                <c:pt idx="137">
                  <c:v>0.18233723023798548</c:v>
                </c:pt>
                <c:pt idx="138">
                  <c:v>0.18098338739396216</c:v>
                </c:pt>
                <c:pt idx="139">
                  <c:v>0.18050692615139191</c:v>
                </c:pt>
                <c:pt idx="140">
                  <c:v>0.18076910135467564</c:v>
                </c:pt>
                <c:pt idx="141">
                  <c:v>0.18160965433574594</c:v>
                </c:pt>
                <c:pt idx="142">
                  <c:v>0.18292182502052867</c:v>
                </c:pt>
                <c:pt idx="143">
                  <c:v>0.18470561340902383</c:v>
                </c:pt>
                <c:pt idx="144">
                  <c:v>0.18705793897773554</c:v>
                </c:pt>
                <c:pt idx="145">
                  <c:v>0.18991157854988927</c:v>
                </c:pt>
                <c:pt idx="146">
                  <c:v>0.19308252463317974</c:v>
                </c:pt>
                <c:pt idx="147">
                  <c:v>0.19675073258939385</c:v>
                </c:pt>
                <c:pt idx="148">
                  <c:v>0.20075357457782059</c:v>
                </c:pt>
                <c:pt idx="149">
                  <c:v>0.2048926162904906</c:v>
                </c:pt>
                <c:pt idx="150">
                  <c:v>0.20922436016543247</c:v>
                </c:pt>
                <c:pt idx="151">
                  <c:v>0.21354836316408748</c:v>
                </c:pt>
                <c:pt idx="152">
                  <c:v>0.2177039747057386</c:v>
                </c:pt>
                <c:pt idx="153">
                  <c:v>0.22169119479038579</c:v>
                </c:pt>
                <c:pt idx="154">
                  <c:v>0.22545062914929853</c:v>
                </c:pt>
                <c:pt idx="155">
                  <c:v>0.22877451070044311</c:v>
                </c:pt>
                <c:pt idx="156">
                  <c:v>0.23166283944381949</c:v>
                </c:pt>
                <c:pt idx="157">
                  <c:v>0.23402847533490551</c:v>
                </c:pt>
                <c:pt idx="158">
                  <c:v>0.23585832129080356</c:v>
                </c:pt>
                <c:pt idx="159">
                  <c:v>0.2369861684875737</c:v>
                </c:pt>
                <c:pt idx="160">
                  <c:v>0.23728510111735213</c:v>
                </c:pt>
                <c:pt idx="161">
                  <c:v>0.23675511918013886</c:v>
                </c:pt>
                <c:pt idx="162">
                  <c:v>0.23546657475910332</c:v>
                </c:pt>
                <c:pt idx="163">
                  <c:v>0.23345900475154516</c:v>
                </c:pt>
                <c:pt idx="164">
                  <c:v>0.23078861157907879</c:v>
                </c:pt>
                <c:pt idx="165">
                  <c:v>0.22742569894197459</c:v>
                </c:pt>
                <c:pt idx="166">
                  <c:v>0.22358641678285024</c:v>
                </c:pt>
                <c:pt idx="167">
                  <c:v>0.21971031908681757</c:v>
                </c:pt>
                <c:pt idx="168">
                  <c:v>0.21590861273371034</c:v>
                </c:pt>
                <c:pt idx="169">
                  <c:v>0.21234392556423956</c:v>
                </c:pt>
                <c:pt idx="170">
                  <c:v>0.20931060460343462</c:v>
                </c:pt>
                <c:pt idx="171">
                  <c:v>0.20675214741326692</c:v>
                </c:pt>
                <c:pt idx="172">
                  <c:v>0.20466855399373649</c:v>
                </c:pt>
                <c:pt idx="173">
                  <c:v>0.20298814975464513</c:v>
                </c:pt>
                <c:pt idx="174">
                  <c:v>0.20169098735535368</c:v>
                </c:pt>
                <c:pt idx="175">
                  <c:v>0.20049347283039703</c:v>
                </c:pt>
                <c:pt idx="176">
                  <c:v>0.19949638752526155</c:v>
                </c:pt>
                <c:pt idx="177">
                  <c:v>0.1990295829007438</c:v>
                </c:pt>
                <c:pt idx="178">
                  <c:v>0.19877503059514329</c:v>
                </c:pt>
                <c:pt idx="179">
                  <c:v>0.19886137422355224</c:v>
                </c:pt>
                <c:pt idx="180">
                  <c:v>0.19905144302481212</c:v>
                </c:pt>
                <c:pt idx="181">
                  <c:v>0.19961082500177282</c:v>
                </c:pt>
                <c:pt idx="182">
                  <c:v>0.20042210849183417</c:v>
                </c:pt>
                <c:pt idx="183">
                  <c:v>0.20137540451452712</c:v>
                </c:pt>
                <c:pt idx="184">
                  <c:v>0.2023509539712933</c:v>
                </c:pt>
                <c:pt idx="185">
                  <c:v>0.20329255444051825</c:v>
                </c:pt>
                <c:pt idx="186">
                  <c:v>0.20431996502076036</c:v>
                </c:pt>
                <c:pt idx="187">
                  <c:v>0.20534903949261887</c:v>
                </c:pt>
                <c:pt idx="188">
                  <c:v>0.20612423136328714</c:v>
                </c:pt>
                <c:pt idx="189">
                  <c:v>0.20636498403921416</c:v>
                </c:pt>
                <c:pt idx="190">
                  <c:v>0.20583966339787846</c:v>
                </c:pt>
                <c:pt idx="191">
                  <c:v>0.20516990617047751</c:v>
                </c:pt>
                <c:pt idx="192">
                  <c:v>0.20474647095701856</c:v>
                </c:pt>
                <c:pt idx="193">
                  <c:v>0.20455737577538277</c:v>
                </c:pt>
                <c:pt idx="194">
                  <c:v>0.20435162322290779</c:v>
                </c:pt>
                <c:pt idx="195">
                  <c:v>0.20375683202421052</c:v>
                </c:pt>
                <c:pt idx="196">
                  <c:v>0.20340858590987873</c:v>
                </c:pt>
                <c:pt idx="197">
                  <c:v>0.20332908959779272</c:v>
                </c:pt>
                <c:pt idx="198">
                  <c:v>0.20349424570892727</c:v>
                </c:pt>
                <c:pt idx="199">
                  <c:v>0.20385728222779528</c:v>
                </c:pt>
                <c:pt idx="200">
                  <c:v>0.20418745892579976</c:v>
                </c:pt>
                <c:pt idx="201">
                  <c:v>0.20450296652074074</c:v>
                </c:pt>
                <c:pt idx="202">
                  <c:v>0.20475719463682862</c:v>
                </c:pt>
                <c:pt idx="203">
                  <c:v>0.20506755493666357</c:v>
                </c:pt>
                <c:pt idx="204">
                  <c:v>0.20535546464049165</c:v>
                </c:pt>
                <c:pt idx="205">
                  <c:v>0.20595966289022968</c:v>
                </c:pt>
                <c:pt idx="206">
                  <c:v>0.20665727436518688</c:v>
                </c:pt>
                <c:pt idx="207">
                  <c:v>0.20725248301895499</c:v>
                </c:pt>
                <c:pt idx="208">
                  <c:v>0.20761328512831712</c:v>
                </c:pt>
                <c:pt idx="209">
                  <c:v>0.20773968069327325</c:v>
                </c:pt>
                <c:pt idx="210">
                  <c:v>0.20780101942754076</c:v>
                </c:pt>
                <c:pt idx="211">
                  <c:v>0.20839315974006919</c:v>
                </c:pt>
                <c:pt idx="212">
                  <c:v>0.20919460639690263</c:v>
                </c:pt>
                <c:pt idx="213">
                  <c:v>0.20945037651160578</c:v>
                </c:pt>
                <c:pt idx="214">
                  <c:v>0.20958533670737794</c:v>
                </c:pt>
                <c:pt idx="215">
                  <c:v>0.20992215897707972</c:v>
                </c:pt>
                <c:pt idx="216">
                  <c:v>0.21046580318791291</c:v>
                </c:pt>
                <c:pt idx="217">
                  <c:v>0.21112200922956484</c:v>
                </c:pt>
                <c:pt idx="218">
                  <c:v>0.21189077710203544</c:v>
                </c:pt>
                <c:pt idx="219">
                  <c:v>0.21207770114700128</c:v>
                </c:pt>
                <c:pt idx="220">
                  <c:v>0.21198892885898823</c:v>
                </c:pt>
                <c:pt idx="221">
                  <c:v>0.21195284654687097</c:v>
                </c:pt>
                <c:pt idx="222">
                  <c:v>0.21199720413994008</c:v>
                </c:pt>
                <c:pt idx="223">
                  <c:v>0.21212267136689456</c:v>
                </c:pt>
                <c:pt idx="224">
                  <c:v>0.21232924822773436</c:v>
                </c:pt>
                <c:pt idx="225">
                  <c:v>0.2128979724233194</c:v>
                </c:pt>
                <c:pt idx="226">
                  <c:v>0.21326126901132511</c:v>
                </c:pt>
                <c:pt idx="227">
                  <c:v>0.21370253565422717</c:v>
                </c:pt>
                <c:pt idx="228">
                  <c:v>0.2144854269945885</c:v>
                </c:pt>
                <c:pt idx="229">
                  <c:v>0.21526134813344314</c:v>
                </c:pt>
                <c:pt idx="230">
                  <c:v>0.21604898759113172</c:v>
                </c:pt>
                <c:pt idx="231">
                  <c:v>0.21679687066132419</c:v>
                </c:pt>
                <c:pt idx="232">
                  <c:v>0.21719224776392262</c:v>
                </c:pt>
                <c:pt idx="233">
                  <c:v>0.21704099087085499</c:v>
                </c:pt>
                <c:pt idx="234">
                  <c:v>0.21674915808999348</c:v>
                </c:pt>
                <c:pt idx="235">
                  <c:v>0.21598259430445613</c:v>
                </c:pt>
                <c:pt idx="236">
                  <c:v>0.21462073616860025</c:v>
                </c:pt>
                <c:pt idx="237">
                  <c:v>0.21305095243124633</c:v>
                </c:pt>
                <c:pt idx="238">
                  <c:v>0.21107301036987075</c:v>
                </c:pt>
                <c:pt idx="239">
                  <c:v>0.20868690998447367</c:v>
                </c:pt>
                <c:pt idx="240">
                  <c:v>0.20628130285160706</c:v>
                </c:pt>
                <c:pt idx="241">
                  <c:v>0.20374996722228242</c:v>
                </c:pt>
                <c:pt idx="242">
                  <c:v>0.20077373963105519</c:v>
                </c:pt>
                <c:pt idx="243">
                  <c:v>0.19754029873577952</c:v>
                </c:pt>
                <c:pt idx="244">
                  <c:v>0.19379071473001108</c:v>
                </c:pt>
                <c:pt idx="245">
                  <c:v>0.18959268730612638</c:v>
                </c:pt>
                <c:pt idx="246">
                  <c:v>0.18474376154301911</c:v>
                </c:pt>
                <c:pt idx="247">
                  <c:v>0.17959253233965575</c:v>
                </c:pt>
                <c:pt idx="248">
                  <c:v>0.17401077766187475</c:v>
                </c:pt>
                <c:pt idx="249">
                  <c:v>0.16781089981496361</c:v>
                </c:pt>
                <c:pt idx="250">
                  <c:v>0.16133292740949506</c:v>
                </c:pt>
                <c:pt idx="251">
                  <c:v>0.15449221282280165</c:v>
                </c:pt>
                <c:pt idx="252">
                  <c:v>0.14736231106304878</c:v>
                </c:pt>
                <c:pt idx="253">
                  <c:v>0.139891747423907</c:v>
                </c:pt>
                <c:pt idx="254">
                  <c:v>0.13254070956849762</c:v>
                </c:pt>
                <c:pt idx="255">
                  <c:v>0.12567749285121779</c:v>
                </c:pt>
                <c:pt idx="256">
                  <c:v>0.11922336774786876</c:v>
                </c:pt>
                <c:pt idx="257">
                  <c:v>0.11298537616223031</c:v>
                </c:pt>
                <c:pt idx="258">
                  <c:v>0.10701369050897021</c:v>
                </c:pt>
                <c:pt idx="259">
                  <c:v>0.10131020812453201</c:v>
                </c:pt>
                <c:pt idx="260">
                  <c:v>9.5893705327472309E-2</c:v>
                </c:pt>
                <c:pt idx="261">
                  <c:v>9.0830495589152849E-2</c:v>
                </c:pt>
                <c:pt idx="262">
                  <c:v>8.5909417388684586E-2</c:v>
                </c:pt>
                <c:pt idx="263">
                  <c:v>8.1236441579039143E-2</c:v>
                </c:pt>
                <c:pt idx="264">
                  <c:v>7.7144782114988444E-2</c:v>
                </c:pt>
                <c:pt idx="265">
                  <c:v>7.383346650332058E-2</c:v>
                </c:pt>
                <c:pt idx="266">
                  <c:v>7.1234795051659625E-2</c:v>
                </c:pt>
                <c:pt idx="267">
                  <c:v>6.9348767760005356E-2</c:v>
                </c:pt>
                <c:pt idx="268">
                  <c:v>6.7858001358479733E-2</c:v>
                </c:pt>
                <c:pt idx="269">
                  <c:v>6.6665756568115186E-2</c:v>
                </c:pt>
                <c:pt idx="270">
                  <c:v>6.5729277058422936E-2</c:v>
                </c:pt>
                <c:pt idx="271">
                  <c:v>6.5057129117795626E-2</c:v>
                </c:pt>
                <c:pt idx="272">
                  <c:v>6.4715271848560629E-2</c:v>
                </c:pt>
                <c:pt idx="273">
                  <c:v>6.4681624948882008E-2</c:v>
                </c:pt>
                <c:pt idx="274">
                  <c:v>6.5212449272664244E-2</c:v>
                </c:pt>
                <c:pt idx="275">
                  <c:v>6.5850432860295446E-2</c:v>
                </c:pt>
                <c:pt idx="276">
                  <c:v>6.6185446535934889E-2</c:v>
                </c:pt>
                <c:pt idx="277">
                  <c:v>6.6268736080095897E-2</c:v>
                </c:pt>
                <c:pt idx="278">
                  <c:v>6.6761262281278627E-2</c:v>
                </c:pt>
                <c:pt idx="279">
                  <c:v>6.7265413378178249E-2</c:v>
                </c:pt>
                <c:pt idx="280">
                  <c:v>6.7781189370794734E-2</c:v>
                </c:pt>
                <c:pt idx="281">
                  <c:v>6.8089203472447346E-2</c:v>
                </c:pt>
                <c:pt idx="282">
                  <c:v>6.8100242596689453E-2</c:v>
                </c:pt>
                <c:pt idx="283">
                  <c:v>6.8154589628483683E-2</c:v>
                </c:pt>
                <c:pt idx="284">
                  <c:v>6.8379339369134304E-2</c:v>
                </c:pt>
                <c:pt idx="285">
                  <c:v>6.8516907807401065E-2</c:v>
                </c:pt>
                <c:pt idx="286">
                  <c:v>6.8308872327567466E-2</c:v>
                </c:pt>
                <c:pt idx="287">
                  <c:v>6.7882327730937789E-2</c:v>
                </c:pt>
                <c:pt idx="288">
                  <c:v>6.7237274017512005E-2</c:v>
                </c:pt>
                <c:pt idx="289">
                  <c:v>6.6832270924190321E-2</c:v>
                </c:pt>
                <c:pt idx="290">
                  <c:v>6.6933765965672118E-2</c:v>
                </c:pt>
                <c:pt idx="291">
                  <c:v>6.7482506929090511E-2</c:v>
                </c:pt>
                <c:pt idx="292">
                  <c:v>6.8428718068749561E-2</c:v>
                </c:pt>
                <c:pt idx="293">
                  <c:v>6.9555463797879816E-2</c:v>
                </c:pt>
                <c:pt idx="294">
                  <c:v>7.1090939692720428E-2</c:v>
                </c:pt>
                <c:pt idx="295">
                  <c:v>7.2653039853203427E-2</c:v>
                </c:pt>
                <c:pt idx="296">
                  <c:v>7.4241764279328937E-2</c:v>
                </c:pt>
                <c:pt idx="297">
                  <c:v>7.5857112971096818E-2</c:v>
                </c:pt>
                <c:pt idx="298">
                  <c:v>7.7160366224183374E-2</c:v>
                </c:pt>
                <c:pt idx="299">
                  <c:v>7.7804084691950867E-2</c:v>
                </c:pt>
                <c:pt idx="300">
                  <c:v>7.8215262825195878E-2</c:v>
                </c:pt>
                <c:pt idx="301">
                  <c:v>7.8393900623918378E-2</c:v>
                </c:pt>
                <c:pt idx="302">
                  <c:v>7.8305759820413115E-2</c:v>
                </c:pt>
                <c:pt idx="303">
                  <c:v>7.7774177567251621E-2</c:v>
                </c:pt>
                <c:pt idx="304">
                  <c:v>7.6594784859791515E-2</c:v>
                </c:pt>
                <c:pt idx="305">
                  <c:v>7.4640486896728614E-2</c:v>
                </c:pt>
                <c:pt idx="306">
                  <c:v>7.1884640430246269E-2</c:v>
                </c:pt>
                <c:pt idx="307">
                  <c:v>6.8622901376594728E-2</c:v>
                </c:pt>
                <c:pt idx="308">
                  <c:v>6.4728174934469612E-2</c:v>
                </c:pt>
                <c:pt idx="309">
                  <c:v>6.018156920150728E-2</c:v>
                </c:pt>
                <c:pt idx="310">
                  <c:v>5.5195334293253878E-2</c:v>
                </c:pt>
                <c:pt idx="311">
                  <c:v>4.9808903646716626E-2</c:v>
                </c:pt>
                <c:pt idx="312">
                  <c:v>4.4309485254707043E-2</c:v>
                </c:pt>
                <c:pt idx="313">
                  <c:v>3.8746854862920635E-2</c:v>
                </c:pt>
                <c:pt idx="314">
                  <c:v>3.3239165573293053E-2</c:v>
                </c:pt>
                <c:pt idx="315">
                  <c:v>2.7558221809584772E-2</c:v>
                </c:pt>
                <c:pt idx="316">
                  <c:v>2.1735026263449076E-2</c:v>
                </c:pt>
                <c:pt idx="317">
                  <c:v>1.5769578934885453E-2</c:v>
                </c:pt>
                <c:pt idx="318">
                  <c:v>9.4206473814317394E-3</c:v>
                </c:pt>
                <c:pt idx="319">
                  <c:v>3.062122491518997E-3</c:v>
                </c:pt>
                <c:pt idx="320">
                  <c:v>-3.3059957348522103E-3</c:v>
                </c:pt>
                <c:pt idx="321">
                  <c:v>-1.0027486850901549E-2</c:v>
                </c:pt>
                <c:pt idx="322">
                  <c:v>-1.6783407601987838E-2</c:v>
                </c:pt>
                <c:pt idx="323">
                  <c:v>-2.3453133461028359E-2</c:v>
                </c:pt>
                <c:pt idx="324">
                  <c:v>-2.9403759823393737E-2</c:v>
                </c:pt>
                <c:pt idx="325">
                  <c:v>-3.4453817299526589E-2</c:v>
                </c:pt>
                <c:pt idx="326">
                  <c:v>-3.8379613253057686E-2</c:v>
                </c:pt>
                <c:pt idx="327">
                  <c:v>-4.1308386680201453E-2</c:v>
                </c:pt>
                <c:pt idx="328">
                  <c:v>-4.3408698695903393E-2</c:v>
                </c:pt>
                <c:pt idx="329">
                  <c:v>-4.4604300353867192E-2</c:v>
                </c:pt>
                <c:pt idx="330">
                  <c:v>-4.4876299751729312E-2</c:v>
                </c:pt>
                <c:pt idx="331">
                  <c:v>-4.4548301907975617E-2</c:v>
                </c:pt>
                <c:pt idx="332">
                  <c:v>-4.379157036705144E-2</c:v>
                </c:pt>
                <c:pt idx="333">
                  <c:v>-4.2761552133046575E-2</c:v>
                </c:pt>
                <c:pt idx="334">
                  <c:v>-4.1458247205960967E-2</c:v>
                </c:pt>
                <c:pt idx="335">
                  <c:v>-3.9782873100960535E-2</c:v>
                </c:pt>
                <c:pt idx="336">
                  <c:v>-3.7735429818045133E-2</c:v>
                </c:pt>
                <c:pt idx="337">
                  <c:v>-3.5213621094656332E-2</c:v>
                </c:pt>
                <c:pt idx="338">
                  <c:v>-3.2204404386651335E-2</c:v>
                </c:pt>
                <c:pt idx="339">
                  <c:v>-2.8466547251567723E-2</c:v>
                </c:pt>
                <c:pt idx="340">
                  <c:v>-2.4086466654026226E-2</c:v>
                </c:pt>
                <c:pt idx="341">
                  <c:v>-1.9129054266669904E-2</c:v>
                </c:pt>
                <c:pt idx="342">
                  <c:v>-1.3330085640438111E-2</c:v>
                </c:pt>
                <c:pt idx="343">
                  <c:v>-6.9136726823989846E-3</c:v>
                </c:pt>
                <c:pt idx="344">
                  <c:v>1.395774686216919E-4</c:v>
                </c:pt>
                <c:pt idx="345">
                  <c:v>7.3963226705074259E-3</c:v>
                </c:pt>
                <c:pt idx="346">
                  <c:v>1.4867699549110568E-2</c:v>
                </c:pt>
                <c:pt idx="347">
                  <c:v>2.2330015468061671E-2</c:v>
                </c:pt>
                <c:pt idx="348">
                  <c:v>2.9681512984881604E-2</c:v>
                </c:pt>
                <c:pt idx="349">
                  <c:v>3.6922192099569713E-2</c:v>
                </c:pt>
                <c:pt idx="350">
                  <c:v>4.4311155814113594E-2</c:v>
                </c:pt>
                <c:pt idx="351">
                  <c:v>5.1872742054641451E-2</c:v>
                </c:pt>
                <c:pt idx="352">
                  <c:v>5.9577129257072092E-2</c:v>
                </c:pt>
                <c:pt idx="353">
                  <c:v>6.715059458739342E-2</c:v>
                </c:pt>
                <c:pt idx="354">
                  <c:v>7.4063829386648905E-2</c:v>
                </c:pt>
                <c:pt idx="355">
                  <c:v>8.0316833654837938E-2</c:v>
                </c:pt>
                <c:pt idx="356">
                  <c:v>8.6047307423930949E-2</c:v>
                </c:pt>
                <c:pt idx="357">
                  <c:v>9.1255250693927425E-2</c:v>
                </c:pt>
                <c:pt idx="358">
                  <c:v>9.5865898097253516E-2</c:v>
                </c:pt>
                <c:pt idx="359">
                  <c:v>9.9670536839786966E-2</c:v>
                </c:pt>
                <c:pt idx="360">
                  <c:v>0.10286483717150728</c:v>
                </c:pt>
                <c:pt idx="361">
                  <c:v>0.10544879909241475</c:v>
                </c:pt>
                <c:pt idx="362">
                  <c:v>0.1074873142751518</c:v>
                </c:pt>
                <c:pt idx="363">
                  <c:v>0.10898038271971863</c:v>
                </c:pt>
                <c:pt idx="364">
                  <c:v>0.10992523056200877</c:v>
                </c:pt>
                <c:pt idx="365">
                  <c:v>0.11041668914959528</c:v>
                </c:pt>
                <c:pt idx="366">
                  <c:v>0.11025908823249828</c:v>
                </c:pt>
                <c:pt idx="367">
                  <c:v>0.10974453991475684</c:v>
                </c:pt>
                <c:pt idx="368">
                  <c:v>0.10887304419637102</c:v>
                </c:pt>
                <c:pt idx="369">
                  <c:v>0.1078281622765338</c:v>
                </c:pt>
                <c:pt idx="370">
                  <c:v>0.10672116412652519</c:v>
                </c:pt>
                <c:pt idx="371">
                  <c:v>0.10544145617513136</c:v>
                </c:pt>
                <c:pt idx="372">
                  <c:v>0.10396470049622357</c:v>
                </c:pt>
                <c:pt idx="373">
                  <c:v>0.10233172514414884</c:v>
                </c:pt>
                <c:pt idx="374">
                  <c:v>0.10101394798309339</c:v>
                </c:pt>
                <c:pt idx="375">
                  <c:v>0.10034475484089347</c:v>
                </c:pt>
                <c:pt idx="376">
                  <c:v>0.10011544419710922</c:v>
                </c:pt>
                <c:pt idx="377">
                  <c:v>0.10006360444551722</c:v>
                </c:pt>
                <c:pt idx="378">
                  <c:v>0.10023006364046465</c:v>
                </c:pt>
                <c:pt idx="379">
                  <c:v>0.10060527732059756</c:v>
                </c:pt>
                <c:pt idx="380">
                  <c:v>0.10146139685957983</c:v>
                </c:pt>
                <c:pt idx="381">
                  <c:v>0.10260275200743173</c:v>
                </c:pt>
                <c:pt idx="382">
                  <c:v>0.10402934276415313</c:v>
                </c:pt>
                <c:pt idx="383">
                  <c:v>0.10574116912974409</c:v>
                </c:pt>
                <c:pt idx="384">
                  <c:v>0.10773823110420469</c:v>
                </c:pt>
                <c:pt idx="385">
                  <c:v>0.10992847120406814</c:v>
                </c:pt>
                <c:pt idx="386">
                  <c:v>0.11231188942933461</c:v>
                </c:pt>
                <c:pt idx="387">
                  <c:v>0.11495554452274036</c:v>
                </c:pt>
                <c:pt idx="388">
                  <c:v>0.11757706099348174</c:v>
                </c:pt>
                <c:pt idx="389">
                  <c:v>0.11991228935011369</c:v>
                </c:pt>
                <c:pt idx="390">
                  <c:v>0.12196122959263643</c:v>
                </c:pt>
                <c:pt idx="391">
                  <c:v>0.12361261174976987</c:v>
                </c:pt>
                <c:pt idx="392">
                  <c:v>0.12464167744444443</c:v>
                </c:pt>
                <c:pt idx="393">
                  <c:v>0.12522653689330093</c:v>
                </c:pt>
                <c:pt idx="394">
                  <c:v>0.12505539736165772</c:v>
                </c:pt>
                <c:pt idx="395">
                  <c:v>0.12435477765967012</c:v>
                </c:pt>
                <c:pt idx="396">
                  <c:v>0.12330982836220346</c:v>
                </c:pt>
                <c:pt idx="397">
                  <c:v>0.12241731397631027</c:v>
                </c:pt>
                <c:pt idx="398">
                  <c:v>0.12159985955380577</c:v>
                </c:pt>
                <c:pt idx="399">
                  <c:v>0.12081663704034287</c:v>
                </c:pt>
                <c:pt idx="400">
                  <c:v>0.12015152008106833</c:v>
                </c:pt>
                <c:pt idx="401">
                  <c:v>0.1194444353197156</c:v>
                </c:pt>
                <c:pt idx="402">
                  <c:v>0.11869538275628481</c:v>
                </c:pt>
                <c:pt idx="403">
                  <c:v>0.11786534443189321</c:v>
                </c:pt>
                <c:pt idx="404">
                  <c:v>0.11695432034654078</c:v>
                </c:pt>
                <c:pt idx="405">
                  <c:v>0.11596231050022744</c:v>
                </c:pt>
                <c:pt idx="406">
                  <c:v>0.11483353643872811</c:v>
                </c:pt>
                <c:pt idx="407">
                  <c:v>0.11328327317762946</c:v>
                </c:pt>
                <c:pt idx="408">
                  <c:v>0.11144013222417484</c:v>
                </c:pt>
                <c:pt idx="409">
                  <c:v>0.10928324033927737</c:v>
                </c:pt>
                <c:pt idx="410">
                  <c:v>0.10680990225426316</c:v>
                </c:pt>
                <c:pt idx="411">
                  <c:v>0.10434982029242974</c:v>
                </c:pt>
                <c:pt idx="412">
                  <c:v>0.10192874057557517</c:v>
                </c:pt>
                <c:pt idx="413">
                  <c:v>9.9191214658604088E-2</c:v>
                </c:pt>
                <c:pt idx="414">
                  <c:v>9.6314580769970695E-2</c:v>
                </c:pt>
                <c:pt idx="415">
                  <c:v>9.3563905594695518E-2</c:v>
                </c:pt>
                <c:pt idx="416">
                  <c:v>9.0350349740293878E-2</c:v>
                </c:pt>
                <c:pt idx="417">
                  <c:v>8.6789894810247598E-2</c:v>
                </c:pt>
                <c:pt idx="418">
                  <c:v>8.2594477817943796E-2</c:v>
                </c:pt>
                <c:pt idx="419">
                  <c:v>7.7930137642689648E-2</c:v>
                </c:pt>
                <c:pt idx="420">
                  <c:v>7.279687428448478E-2</c:v>
                </c:pt>
                <c:pt idx="421">
                  <c:v>6.7223717662194232E-2</c:v>
                </c:pt>
                <c:pt idx="422">
                  <c:v>6.129426000839984E-2</c:v>
                </c:pt>
                <c:pt idx="423">
                  <c:v>5.5057040398732833E-2</c:v>
                </c:pt>
                <c:pt idx="424">
                  <c:v>4.8764596864677781E-2</c:v>
                </c:pt>
                <c:pt idx="425">
                  <c:v>4.268041860002042E-2</c:v>
                </c:pt>
                <c:pt idx="426">
                  <c:v>3.6970832095824031E-2</c:v>
                </c:pt>
                <c:pt idx="427">
                  <c:v>3.1691615806314882E-2</c:v>
                </c:pt>
                <c:pt idx="428">
                  <c:v>2.7127494715905712E-2</c:v>
                </c:pt>
                <c:pt idx="429">
                  <c:v>2.3112142333532724E-2</c:v>
                </c:pt>
                <c:pt idx="430">
                  <c:v>1.9578179155077643E-2</c:v>
                </c:pt>
                <c:pt idx="431">
                  <c:v>1.6886307771177049E-2</c:v>
                </c:pt>
                <c:pt idx="432">
                  <c:v>1.4396204200951069E-2</c:v>
                </c:pt>
                <c:pt idx="433">
                  <c:v>1.2082122322601415E-2</c:v>
                </c:pt>
                <c:pt idx="434">
                  <c:v>1.029951058122331E-2</c:v>
                </c:pt>
                <c:pt idx="435">
                  <c:v>8.7053662292647625E-3</c:v>
                </c:pt>
                <c:pt idx="436">
                  <c:v>7.3055872620401349E-3</c:v>
                </c:pt>
                <c:pt idx="437">
                  <c:v>6.4373269417758797E-3</c:v>
                </c:pt>
                <c:pt idx="438">
                  <c:v>5.9011535110225161E-3</c:v>
                </c:pt>
                <c:pt idx="439">
                  <c:v>5.6437603823154738E-3</c:v>
                </c:pt>
                <c:pt idx="440">
                  <c:v>5.7011951987865628E-3</c:v>
                </c:pt>
                <c:pt idx="441">
                  <c:v>5.9661138028145643E-3</c:v>
                </c:pt>
                <c:pt idx="442">
                  <c:v>6.2598411884626573E-3</c:v>
                </c:pt>
                <c:pt idx="443">
                  <c:v>6.5823773557308696E-3</c:v>
                </c:pt>
                <c:pt idx="444">
                  <c:v>6.8851832289889671E-3</c:v>
                </c:pt>
                <c:pt idx="445">
                  <c:v>6.8355492201991512E-3</c:v>
                </c:pt>
                <c:pt idx="446">
                  <c:v>6.2946688992851253E-3</c:v>
                </c:pt>
                <c:pt idx="447">
                  <c:v>5.0962157751829919E-3</c:v>
                </c:pt>
                <c:pt idx="448">
                  <c:v>3.096506761070567E-3</c:v>
                </c:pt>
                <c:pt idx="449">
                  <c:v>5.4556751255135363E-4</c:v>
                </c:pt>
                <c:pt idx="450">
                  <c:v>-2.1280679986550284E-3</c:v>
                </c:pt>
                <c:pt idx="451">
                  <c:v>-5.1192277490867064E-3</c:v>
                </c:pt>
                <c:pt idx="452">
                  <c:v>-8.2595620886047969E-3</c:v>
                </c:pt>
                <c:pt idx="453">
                  <c:v>-1.1238449359627097E-2</c:v>
                </c:pt>
                <c:pt idx="454">
                  <c:v>-1.4293457505455862E-2</c:v>
                </c:pt>
                <c:pt idx="455">
                  <c:v>-1.7725692866001851E-2</c:v>
                </c:pt>
                <c:pt idx="456">
                  <c:v>-2.1383524224745001E-2</c:v>
                </c:pt>
                <c:pt idx="457">
                  <c:v>-2.5449261953882186E-2</c:v>
                </c:pt>
                <c:pt idx="458">
                  <c:v>-3.006561219940352E-2</c:v>
                </c:pt>
                <c:pt idx="459">
                  <c:v>-3.4985794624255231E-2</c:v>
                </c:pt>
                <c:pt idx="460">
                  <c:v>-4.0156502640971904E-2</c:v>
                </c:pt>
                <c:pt idx="461">
                  <c:v>-4.5551851216047802E-2</c:v>
                </c:pt>
                <c:pt idx="462">
                  <c:v>-5.1064496191861722E-2</c:v>
                </c:pt>
                <c:pt idx="463">
                  <c:v>-5.6343815464811875E-2</c:v>
                </c:pt>
                <c:pt idx="464">
                  <c:v>-6.1207197833546945E-2</c:v>
                </c:pt>
                <c:pt idx="465">
                  <c:v>-6.5555531640690945E-2</c:v>
                </c:pt>
                <c:pt idx="466">
                  <c:v>-6.914506388309051E-2</c:v>
                </c:pt>
                <c:pt idx="467">
                  <c:v>-7.222504081217343E-2</c:v>
                </c:pt>
                <c:pt idx="468">
                  <c:v>-7.479546242793994E-2</c:v>
                </c:pt>
                <c:pt idx="469">
                  <c:v>-7.6712645643567196E-2</c:v>
                </c:pt>
                <c:pt idx="470">
                  <c:v>-7.8102052626940657E-2</c:v>
                </c:pt>
                <c:pt idx="471">
                  <c:v>-7.9225890858716147E-2</c:v>
                </c:pt>
                <c:pt idx="472">
                  <c:v>-7.9818243492863192E-2</c:v>
                </c:pt>
                <c:pt idx="473">
                  <c:v>-8.0002347708771446E-2</c:v>
                </c:pt>
                <c:pt idx="474">
                  <c:v>-7.9940733622368657E-2</c:v>
                </c:pt>
                <c:pt idx="475">
                  <c:v>-7.9395833290352574E-2</c:v>
                </c:pt>
                <c:pt idx="476">
                  <c:v>-7.8215667805191125E-2</c:v>
                </c:pt>
                <c:pt idx="477">
                  <c:v>-7.6415186648568556E-2</c:v>
                </c:pt>
                <c:pt idx="478">
                  <c:v>-7.396120688066668E-2</c:v>
                </c:pt>
                <c:pt idx="479">
                  <c:v>-7.1068477101911887E-2</c:v>
                </c:pt>
                <c:pt idx="480">
                  <c:v>-6.8284200209000945E-2</c:v>
                </c:pt>
                <c:pt idx="481">
                  <c:v>-6.5608376201934354E-2</c:v>
                </c:pt>
                <c:pt idx="482">
                  <c:v>-6.2738306300011606E-2</c:v>
                </c:pt>
                <c:pt idx="483">
                  <c:v>-5.9543053776741205E-2</c:v>
                </c:pt>
                <c:pt idx="484">
                  <c:v>-5.6127136872795635E-2</c:v>
                </c:pt>
                <c:pt idx="485">
                  <c:v>-5.2673166789527263E-2</c:v>
                </c:pt>
                <c:pt idx="486">
                  <c:v>-4.9123819741590802E-2</c:v>
                </c:pt>
                <c:pt idx="487">
                  <c:v>-4.5578742006912587E-2</c:v>
                </c:pt>
                <c:pt idx="488">
                  <c:v>-4.1913370097774238E-2</c:v>
                </c:pt>
                <c:pt idx="489">
                  <c:v>-3.8127704014175423E-2</c:v>
                </c:pt>
                <c:pt idx="490">
                  <c:v>-3.4221743756116814E-2</c:v>
                </c:pt>
                <c:pt idx="491">
                  <c:v>-3.0344970021108496E-2</c:v>
                </c:pt>
                <c:pt idx="492">
                  <c:v>-2.6780693972367525E-2</c:v>
                </c:pt>
                <c:pt idx="493">
                  <c:v>-2.3845457495375758E-2</c:v>
                </c:pt>
                <c:pt idx="494">
                  <c:v>-2.1678230891399794E-2</c:v>
                </c:pt>
                <c:pt idx="495">
                  <c:v>-2.0116484044511662E-2</c:v>
                </c:pt>
                <c:pt idx="496">
                  <c:v>-1.8946608057012444E-2</c:v>
                </c:pt>
                <c:pt idx="497">
                  <c:v>-1.8019475496523583E-2</c:v>
                </c:pt>
                <c:pt idx="498">
                  <c:v>-1.7297287890145459E-2</c:v>
                </c:pt>
                <c:pt idx="499">
                  <c:v>-1.6630917805499513E-2</c:v>
                </c:pt>
                <c:pt idx="500">
                  <c:v>-1.5751249885712134E-2</c:v>
                </c:pt>
                <c:pt idx="501">
                  <c:v>-1.4293391606282735E-2</c:v>
                </c:pt>
                <c:pt idx="502">
                  <c:v>-1.2227249286321282E-2</c:v>
                </c:pt>
                <c:pt idx="503">
                  <c:v>-9.9357734964813128E-3</c:v>
                </c:pt>
                <c:pt idx="504">
                  <c:v>-7.6538240627368843E-3</c:v>
                </c:pt>
                <c:pt idx="505">
                  <c:v>-5.4848774852117432E-3</c:v>
                </c:pt>
                <c:pt idx="506">
                  <c:v>-3.5132220863140508E-3</c:v>
                </c:pt>
                <c:pt idx="507">
                  <c:v>-1.8952933087637096E-3</c:v>
                </c:pt>
                <c:pt idx="508">
                  <c:v>-8.8828292384204367E-4</c:v>
                </c:pt>
                <c:pt idx="509">
                  <c:v>-3.3546125316212528E-4</c:v>
                </c:pt>
                <c:pt idx="510">
                  <c:v>-2.3682829672405273E-4</c:v>
                </c:pt>
                <c:pt idx="511">
                  <c:v>-5.9238405452777666E-4</c:v>
                </c:pt>
                <c:pt idx="512">
                  <c:v>-1.523405888336746E-3</c:v>
                </c:pt>
                <c:pt idx="513">
                  <c:v>-2.7465826349338967E-3</c:v>
                </c:pt>
                <c:pt idx="514">
                  <c:v>-3.9490817742119204E-3</c:v>
                </c:pt>
                <c:pt idx="515">
                  <c:v>-4.9916654289234117E-3</c:v>
                </c:pt>
                <c:pt idx="516">
                  <c:v>-5.687141894718536E-3</c:v>
                </c:pt>
                <c:pt idx="517">
                  <c:v>-6.2491200692962132E-3</c:v>
                </c:pt>
                <c:pt idx="518">
                  <c:v>-6.6450799575739228E-3</c:v>
                </c:pt>
                <c:pt idx="519">
                  <c:v>-6.8714439693129473E-3</c:v>
                </c:pt>
                <c:pt idx="520">
                  <c:v>-6.9282121045133212E-3</c:v>
                </c:pt>
                <c:pt idx="521">
                  <c:v>-6.8697511196222629E-3</c:v>
                </c:pt>
                <c:pt idx="522">
                  <c:v>-6.7899066743057892E-3</c:v>
                </c:pt>
                <c:pt idx="523">
                  <c:v>-6.718772449454207E-3</c:v>
                </c:pt>
                <c:pt idx="524">
                  <c:v>-6.7386806881523341E-3</c:v>
                </c:pt>
                <c:pt idx="525">
                  <c:v>-6.6141898392767613E-3</c:v>
                </c:pt>
                <c:pt idx="526">
                  <c:v>-6.4768183544683181E-3</c:v>
                </c:pt>
                <c:pt idx="527">
                  <c:v>-6.2422779113192528E-3</c:v>
                </c:pt>
                <c:pt idx="528">
                  <c:v>-5.8562097225410073E-3</c:v>
                </c:pt>
                <c:pt idx="529">
                  <c:v>-5.2905796300783325E-3</c:v>
                </c:pt>
                <c:pt idx="530">
                  <c:v>-4.756814304918814E-3</c:v>
                </c:pt>
                <c:pt idx="531">
                  <c:v>-3.9959763510277616E-3</c:v>
                </c:pt>
                <c:pt idx="532">
                  <c:v>-2.8908942731595407E-3</c:v>
                </c:pt>
                <c:pt idx="533">
                  <c:v>-1.5591610506539165E-3</c:v>
                </c:pt>
                <c:pt idx="534">
                  <c:v>2.6301086738452981E-4</c:v>
                </c:pt>
                <c:pt idx="535">
                  <c:v>2.1511029598063748E-3</c:v>
                </c:pt>
                <c:pt idx="536">
                  <c:v>3.7454229124429372E-3</c:v>
                </c:pt>
                <c:pt idx="537">
                  <c:v>4.9872109363395915E-3</c:v>
                </c:pt>
                <c:pt idx="538">
                  <c:v>5.8764670314963401E-3</c:v>
                </c:pt>
                <c:pt idx="539">
                  <c:v>6.2996095151381677E-3</c:v>
                </c:pt>
                <c:pt idx="540">
                  <c:v>6.0661348917480928E-3</c:v>
                </c:pt>
                <c:pt idx="541">
                  <c:v>5.1760431613261529E-3</c:v>
                </c:pt>
                <c:pt idx="542">
                  <c:v>3.6293343238723488E-3</c:v>
                </c:pt>
                <c:pt idx="543">
                  <c:v>1.5198540390525162E-3</c:v>
                </c:pt>
                <c:pt idx="544">
                  <c:v>-1.1523976931329702E-3</c:v>
                </c:pt>
                <c:pt idx="545">
                  <c:v>-3.7981575108028808E-3</c:v>
                </c:pt>
                <c:pt idx="546">
                  <c:v>-6.291550442260584E-3</c:v>
                </c:pt>
                <c:pt idx="547">
                  <c:v>-8.2736271087971193E-3</c:v>
                </c:pt>
                <c:pt idx="548">
                  <c:v>-9.9718184374804307E-3</c:v>
                </c:pt>
                <c:pt idx="549">
                  <c:v>-1.1440483215599239E-2</c:v>
                </c:pt>
                <c:pt idx="550">
                  <c:v>-1.300999617475131E-2</c:v>
                </c:pt>
                <c:pt idx="551">
                  <c:v>-1.4337544508783377E-2</c:v>
                </c:pt>
                <c:pt idx="552">
                  <c:v>-1.5682065613729989E-2</c:v>
                </c:pt>
                <c:pt idx="553">
                  <c:v>-1.7213270507157846E-2</c:v>
                </c:pt>
                <c:pt idx="554">
                  <c:v>-1.8909440935594116E-2</c:v>
                </c:pt>
                <c:pt idx="555">
                  <c:v>-2.1034364449934242E-2</c:v>
                </c:pt>
                <c:pt idx="556">
                  <c:v>-2.2921453231606322E-2</c:v>
                </c:pt>
                <c:pt idx="557">
                  <c:v>-2.4350252843688899E-2</c:v>
                </c:pt>
                <c:pt idx="558">
                  <c:v>-2.5449195201577287E-2</c:v>
                </c:pt>
                <c:pt idx="559">
                  <c:v>-2.6162217591699146E-2</c:v>
                </c:pt>
                <c:pt idx="560">
                  <c:v>-2.6408258326361855E-2</c:v>
                </c:pt>
                <c:pt idx="561">
                  <c:v>-2.6217565332389552E-2</c:v>
                </c:pt>
                <c:pt idx="562">
                  <c:v>-2.5590138609782234E-2</c:v>
                </c:pt>
                <c:pt idx="563">
                  <c:v>-2.4525978158539904E-2</c:v>
                </c:pt>
                <c:pt idx="564">
                  <c:v>-2.3284547124767657E-2</c:v>
                </c:pt>
                <c:pt idx="565">
                  <c:v>-2.1865845508465716E-2</c:v>
                </c:pt>
                <c:pt idx="566">
                  <c:v>-2.0551048229388837E-2</c:v>
                </c:pt>
                <c:pt idx="567">
                  <c:v>-1.9597548710874487E-2</c:v>
                </c:pt>
                <c:pt idx="568">
                  <c:v>-1.9232777879990934E-2</c:v>
                </c:pt>
                <c:pt idx="569">
                  <c:v>-1.9456577149814962E-2</c:v>
                </c:pt>
                <c:pt idx="570">
                  <c:v>-2.0002646942671204E-2</c:v>
                </c:pt>
                <c:pt idx="571">
                  <c:v>-2.0602671701203196E-2</c:v>
                </c:pt>
                <c:pt idx="572">
                  <c:v>-2.16314289374651E-2</c:v>
                </c:pt>
                <c:pt idx="573">
                  <c:v>-2.2879239224550697E-2</c:v>
                </c:pt>
                <c:pt idx="574">
                  <c:v>-2.4264263553069113E-2</c:v>
                </c:pt>
                <c:pt idx="575">
                  <c:v>-2.5928807561014979E-2</c:v>
                </c:pt>
                <c:pt idx="576">
                  <c:v>-2.8128375787356431E-2</c:v>
                </c:pt>
                <c:pt idx="577">
                  <c:v>-3.084953299054756E-2</c:v>
                </c:pt>
                <c:pt idx="578">
                  <c:v>-3.409227917058856E-2</c:v>
                </c:pt>
                <c:pt idx="579">
                  <c:v>-3.7675313297209197E-2</c:v>
                </c:pt>
                <c:pt idx="580">
                  <c:v>-4.1654698083982228E-2</c:v>
                </c:pt>
                <c:pt idx="581">
                  <c:v>-4.5905657012445936E-2</c:v>
                </c:pt>
                <c:pt idx="582">
                  <c:v>-5.0397942155776608E-2</c:v>
                </c:pt>
                <c:pt idx="583">
                  <c:v>-5.4848286921106153E-2</c:v>
                </c:pt>
                <c:pt idx="584">
                  <c:v>-5.9047140200776067E-2</c:v>
                </c:pt>
                <c:pt idx="585">
                  <c:v>-6.2612471482802648E-2</c:v>
                </c:pt>
                <c:pt idx="586">
                  <c:v>-6.5566588241560392E-2</c:v>
                </c:pt>
                <c:pt idx="587">
                  <c:v>-6.8080879919643802E-2</c:v>
                </c:pt>
                <c:pt idx="588">
                  <c:v>-7.015534651705288E-2</c:v>
                </c:pt>
                <c:pt idx="589">
                  <c:v>-7.1900841122915671E-2</c:v>
                </c:pt>
                <c:pt idx="590">
                  <c:v>-7.3094990419964576E-2</c:v>
                </c:pt>
                <c:pt idx="591">
                  <c:v>-7.4004093985875083E-2</c:v>
                </c:pt>
                <c:pt idx="592">
                  <c:v>-7.4535417351612676E-2</c:v>
                </c:pt>
                <c:pt idx="593">
                  <c:v>-7.4738363452753712E-2</c:v>
                </c:pt>
                <c:pt idx="594">
                  <c:v>-7.5095790627710907E-2</c:v>
                </c:pt>
                <c:pt idx="595">
                  <c:v>-7.5363819452047523E-2</c:v>
                </c:pt>
                <c:pt idx="596">
                  <c:v>-7.510141044516061E-2</c:v>
                </c:pt>
                <c:pt idx="597">
                  <c:v>-7.4382902524774794E-2</c:v>
                </c:pt>
                <c:pt idx="598">
                  <c:v>-7.3133956773165518E-2</c:v>
                </c:pt>
                <c:pt idx="599">
                  <c:v>-7.1684416647025323E-2</c:v>
                </c:pt>
                <c:pt idx="600">
                  <c:v>-7.0225606922849099E-2</c:v>
                </c:pt>
                <c:pt idx="601">
                  <c:v>-6.8453391740860473E-2</c:v>
                </c:pt>
                <c:pt idx="602">
                  <c:v>-6.6492547619520767E-2</c:v>
                </c:pt>
                <c:pt idx="603">
                  <c:v>-6.4613739266389664E-2</c:v>
                </c:pt>
                <c:pt idx="604">
                  <c:v>-6.3307378910085477E-2</c:v>
                </c:pt>
                <c:pt idx="605">
                  <c:v>-6.2712872266059955E-2</c:v>
                </c:pt>
                <c:pt idx="606">
                  <c:v>-6.2952786700190957E-2</c:v>
                </c:pt>
                <c:pt idx="607">
                  <c:v>-6.3937749282970191E-2</c:v>
                </c:pt>
                <c:pt idx="608">
                  <c:v>-6.5667760014397655E-2</c:v>
                </c:pt>
                <c:pt idx="609">
                  <c:v>-6.8142818894473559E-2</c:v>
                </c:pt>
                <c:pt idx="610">
                  <c:v>-7.0842415999104E-2</c:v>
                </c:pt>
                <c:pt idx="611">
                  <c:v>-7.3761652305411443E-2</c:v>
                </c:pt>
                <c:pt idx="612">
                  <c:v>-7.6483728462076989E-2</c:v>
                </c:pt>
                <c:pt idx="613">
                  <c:v>-7.8835079360460025E-2</c:v>
                </c:pt>
                <c:pt idx="614">
                  <c:v>-8.1047257076018037E-2</c:v>
                </c:pt>
                <c:pt idx="615">
                  <c:v>-8.287368997276634E-2</c:v>
                </c:pt>
                <c:pt idx="616">
                  <c:v>-8.4868207572507001E-2</c:v>
                </c:pt>
                <c:pt idx="617">
                  <c:v>-8.7087474420425928E-2</c:v>
                </c:pt>
                <c:pt idx="618">
                  <c:v>-8.9201647059830677E-2</c:v>
                </c:pt>
                <c:pt idx="619">
                  <c:v>-9.1540568947413498E-2</c:v>
                </c:pt>
                <c:pt idx="620">
                  <c:v>-9.377439662648196E-2</c:v>
                </c:pt>
                <c:pt idx="621">
                  <c:v>-9.5893106350811427E-2</c:v>
                </c:pt>
                <c:pt idx="622">
                  <c:v>-9.7827274373126105E-2</c:v>
                </c:pt>
                <c:pt idx="623">
                  <c:v>-9.9369878786735283E-2</c:v>
                </c:pt>
                <c:pt idx="624">
                  <c:v>-0.10025025488407931</c:v>
                </c:pt>
                <c:pt idx="625">
                  <c:v>-0.10026125702940794</c:v>
                </c:pt>
                <c:pt idx="626">
                  <c:v>-9.9745163337531001E-2</c:v>
                </c:pt>
                <c:pt idx="627">
                  <c:v>-9.8701973808448584E-2</c:v>
                </c:pt>
                <c:pt idx="628">
                  <c:v>-9.7411820036337277E-2</c:v>
                </c:pt>
                <c:pt idx="629">
                  <c:v>-9.5874702021197078E-2</c:v>
                </c:pt>
                <c:pt idx="630">
                  <c:v>-9.4090619763027822E-2</c:v>
                </c:pt>
                <c:pt idx="631">
                  <c:v>-9.2469230096795432E-2</c:v>
                </c:pt>
                <c:pt idx="632">
                  <c:v>-9.1010533022499743E-2</c:v>
                </c:pt>
                <c:pt idx="633">
                  <c:v>-9.0429750674146658E-2</c:v>
                </c:pt>
                <c:pt idx="634">
                  <c:v>-9.089518351863933E-2</c:v>
                </c:pt>
                <c:pt idx="635">
                  <c:v>-9.1740792063755031E-2</c:v>
                </c:pt>
                <c:pt idx="636">
                  <c:v>-9.3238391816658939E-2</c:v>
                </c:pt>
                <c:pt idx="637">
                  <c:v>-9.4941196936777092E-2</c:v>
                </c:pt>
                <c:pt idx="638">
                  <c:v>-9.7011543687396409E-2</c:v>
                </c:pt>
                <c:pt idx="639">
                  <c:v>-9.944943206851653E-2</c:v>
                </c:pt>
                <c:pt idx="640">
                  <c:v>-0.1021743480994256</c:v>
                </c:pt>
                <c:pt idx="641">
                  <c:v>-0.10518629178012365</c:v>
                </c:pt>
                <c:pt idx="642">
                  <c:v>-0.10855630155965879</c:v>
                </c:pt>
                <c:pt idx="643">
                  <c:v>-0.11265793704508358</c:v>
                </c:pt>
                <c:pt idx="644">
                  <c:v>-0.11753588387980089</c:v>
                </c:pt>
                <c:pt idx="645">
                  <c:v>-0.12295017845655103</c:v>
                </c:pt>
                <c:pt idx="646">
                  <c:v>-0.12890082077533399</c:v>
                </c:pt>
                <c:pt idx="647">
                  <c:v>-0.13545878222392069</c:v>
                </c:pt>
                <c:pt idx="648">
                  <c:v>-0.14246485594466921</c:v>
                </c:pt>
                <c:pt idx="649">
                  <c:v>-0.14970597579853764</c:v>
                </c:pt>
                <c:pt idx="650">
                  <c:v>-0.15700135283315855</c:v>
                </c:pt>
                <c:pt idx="651">
                  <c:v>-0.16441928645089054</c:v>
                </c:pt>
                <c:pt idx="652">
                  <c:v>-0.17214030172991138</c:v>
                </c:pt>
                <c:pt idx="653">
                  <c:v>-0.18040685999573514</c:v>
                </c:pt>
                <c:pt idx="654">
                  <c:v>-0.18867807714016141</c:v>
                </c:pt>
                <c:pt idx="655">
                  <c:v>-0.196619637812947</c:v>
                </c:pt>
                <c:pt idx="656">
                  <c:v>-0.20477010685022726</c:v>
                </c:pt>
                <c:pt idx="657">
                  <c:v>-0.21269765011691974</c:v>
                </c:pt>
                <c:pt idx="658">
                  <c:v>-0.22056840284330312</c:v>
                </c:pt>
                <c:pt idx="659">
                  <c:v>-0.22840664548620979</c:v>
                </c:pt>
                <c:pt idx="660">
                  <c:v>-0.23603968901541875</c:v>
                </c:pt>
                <c:pt idx="661">
                  <c:v>-0.24344131671058908</c:v>
                </c:pt>
                <c:pt idx="662">
                  <c:v>-0.25061152857172081</c:v>
                </c:pt>
                <c:pt idx="663">
                  <c:v>-0.25741693417305006</c:v>
                </c:pt>
                <c:pt idx="664">
                  <c:v>-0.26385753351457564</c:v>
                </c:pt>
                <c:pt idx="665">
                  <c:v>-0.26992454835982815</c:v>
                </c:pt>
                <c:pt idx="666">
                  <c:v>-0.27602905681582446</c:v>
                </c:pt>
                <c:pt idx="667">
                  <c:v>-0.28200821754047739</c:v>
                </c:pt>
                <c:pt idx="668">
                  <c:v>-0.28747761692360402</c:v>
                </c:pt>
                <c:pt idx="669">
                  <c:v>-0.29253912273742977</c:v>
                </c:pt>
                <c:pt idx="670">
                  <c:v>-0.29710967283453332</c:v>
                </c:pt>
                <c:pt idx="671">
                  <c:v>-0.30146139147237355</c:v>
                </c:pt>
                <c:pt idx="672">
                  <c:v>-0.30552597924859287</c:v>
                </c:pt>
                <c:pt idx="673">
                  <c:v>-0.30932040664230809</c:v>
                </c:pt>
                <c:pt idx="674">
                  <c:v>-0.31260221232800617</c:v>
                </c:pt>
                <c:pt idx="675">
                  <c:v>-0.31555651854578615</c:v>
                </c:pt>
                <c:pt idx="676">
                  <c:v>-0.31855360189271215</c:v>
                </c:pt>
                <c:pt idx="677">
                  <c:v>-0.32135332031533387</c:v>
                </c:pt>
                <c:pt idx="678">
                  <c:v>-0.32429494274093429</c:v>
                </c:pt>
                <c:pt idx="679">
                  <c:v>-0.32737846916951346</c:v>
                </c:pt>
                <c:pt idx="680">
                  <c:v>-0.32994629660399671</c:v>
                </c:pt>
                <c:pt idx="681">
                  <c:v>-0.33195534536461935</c:v>
                </c:pt>
                <c:pt idx="682">
                  <c:v>-0.33351234615243519</c:v>
                </c:pt>
                <c:pt idx="683">
                  <c:v>-0.33461729896744424</c:v>
                </c:pt>
                <c:pt idx="684">
                  <c:v>-0.3353325557863629</c:v>
                </c:pt>
                <c:pt idx="685">
                  <c:v>-0.33574963913704731</c:v>
                </c:pt>
                <c:pt idx="686">
                  <c:v>-0.33594814099139797</c:v>
                </c:pt>
                <c:pt idx="687">
                  <c:v>-0.33584846937751445</c:v>
                </c:pt>
                <c:pt idx="688">
                  <c:v>-0.33562842686043148</c:v>
                </c:pt>
                <c:pt idx="689">
                  <c:v>-0.33532932293995948</c:v>
                </c:pt>
                <c:pt idx="690">
                  <c:v>-0.33476105764886271</c:v>
                </c:pt>
                <c:pt idx="691">
                  <c:v>-0.33404646736345134</c:v>
                </c:pt>
                <c:pt idx="692">
                  <c:v>-0.33309421677863393</c:v>
                </c:pt>
                <c:pt idx="693">
                  <c:v>-0.33190430589441033</c:v>
                </c:pt>
                <c:pt idx="694">
                  <c:v>-0.33058752560705057</c:v>
                </c:pt>
                <c:pt idx="695">
                  <c:v>-0.32883558946298813</c:v>
                </c:pt>
                <c:pt idx="696">
                  <c:v>-0.32679354852549886</c:v>
                </c:pt>
                <c:pt idx="697">
                  <c:v>-0.32441058804750095</c:v>
                </c:pt>
                <c:pt idx="698">
                  <c:v>-0.3218415475159197</c:v>
                </c:pt>
                <c:pt idx="699">
                  <c:v>-0.31888056935586828</c:v>
                </c:pt>
                <c:pt idx="700">
                  <c:v>-0.31552014090633707</c:v>
                </c:pt>
                <c:pt idx="701">
                  <c:v>-0.3120839216183669</c:v>
                </c:pt>
                <c:pt idx="702">
                  <c:v>-0.30878768020194225</c:v>
                </c:pt>
                <c:pt idx="703">
                  <c:v>-0.30577874348297807</c:v>
                </c:pt>
                <c:pt idx="704">
                  <c:v>-0.30293561678288899</c:v>
                </c:pt>
                <c:pt idx="705">
                  <c:v>-0.30044750070358001</c:v>
                </c:pt>
                <c:pt idx="706">
                  <c:v>-0.29822287271719528</c:v>
                </c:pt>
                <c:pt idx="707">
                  <c:v>-0.29635325535159091</c:v>
                </c:pt>
                <c:pt idx="708">
                  <c:v>-0.29476820688882582</c:v>
                </c:pt>
                <c:pt idx="709">
                  <c:v>-0.29345276610595228</c:v>
                </c:pt>
                <c:pt idx="710">
                  <c:v>-0.29204180096289761</c:v>
                </c:pt>
                <c:pt idx="711">
                  <c:v>-0.29043257301243264</c:v>
                </c:pt>
                <c:pt idx="712">
                  <c:v>-0.28864688963162227</c:v>
                </c:pt>
                <c:pt idx="713">
                  <c:v>-0.28668475082046635</c:v>
                </c:pt>
                <c:pt idx="714">
                  <c:v>-0.28454615657896515</c:v>
                </c:pt>
                <c:pt idx="715">
                  <c:v>-0.28210843133776309</c:v>
                </c:pt>
                <c:pt idx="716">
                  <c:v>-0.27967986155042651</c:v>
                </c:pt>
                <c:pt idx="717">
                  <c:v>-0.27721377690357391</c:v>
                </c:pt>
                <c:pt idx="718">
                  <c:v>-0.27455673043056356</c:v>
                </c:pt>
                <c:pt idx="719">
                  <c:v>-0.27155388264447111</c:v>
                </c:pt>
                <c:pt idx="720">
                  <c:v>-0.26837501124009172</c:v>
                </c:pt>
                <c:pt idx="721">
                  <c:v>-0.26502762887843512</c:v>
                </c:pt>
                <c:pt idx="722">
                  <c:v>-0.26194916047036126</c:v>
                </c:pt>
                <c:pt idx="723">
                  <c:v>-0.25876068189126711</c:v>
                </c:pt>
                <c:pt idx="724">
                  <c:v>-0.25531486631523714</c:v>
                </c:pt>
                <c:pt idx="725">
                  <c:v>-0.25191935938101373</c:v>
                </c:pt>
                <c:pt idx="726">
                  <c:v>-0.24838496048669129</c:v>
                </c:pt>
                <c:pt idx="727">
                  <c:v>-0.24471166963227045</c:v>
                </c:pt>
                <c:pt idx="728">
                  <c:v>-0.24064802508442254</c:v>
                </c:pt>
                <c:pt idx="729">
                  <c:v>-0.23617294603323225</c:v>
                </c:pt>
                <c:pt idx="730">
                  <c:v>-0.2310033799370477</c:v>
                </c:pt>
                <c:pt idx="731">
                  <c:v>-0.22550445883594275</c:v>
                </c:pt>
                <c:pt idx="732">
                  <c:v>-0.22002636022979599</c:v>
                </c:pt>
                <c:pt idx="733">
                  <c:v>-0.21450750251265416</c:v>
                </c:pt>
                <c:pt idx="734">
                  <c:v>-0.20914621576375941</c:v>
                </c:pt>
                <c:pt idx="735">
                  <c:v>-0.20450437653451969</c:v>
                </c:pt>
                <c:pt idx="736">
                  <c:v>-0.20047036232470089</c:v>
                </c:pt>
                <c:pt idx="737">
                  <c:v>-0.1966654091191771</c:v>
                </c:pt>
                <c:pt idx="738">
                  <c:v>-0.19304847525346799</c:v>
                </c:pt>
                <c:pt idx="739">
                  <c:v>-0.18961956072757424</c:v>
                </c:pt>
                <c:pt idx="740">
                  <c:v>-0.18637866554149551</c:v>
                </c:pt>
                <c:pt idx="741">
                  <c:v>-0.18310823251937897</c:v>
                </c:pt>
                <c:pt idx="742">
                  <c:v>-0.17980826166122457</c:v>
                </c:pt>
                <c:pt idx="743">
                  <c:v>-0.17618865488208693</c:v>
                </c:pt>
                <c:pt idx="744">
                  <c:v>-0.17261974575837818</c:v>
                </c:pt>
                <c:pt idx="745">
                  <c:v>-0.16922650610843437</c:v>
                </c:pt>
                <c:pt idx="746">
                  <c:v>-0.16621459678484546</c:v>
                </c:pt>
                <c:pt idx="747">
                  <c:v>-0.16371542394574617</c:v>
                </c:pt>
                <c:pt idx="748">
                  <c:v>-0.16172898759113699</c:v>
                </c:pt>
                <c:pt idx="749">
                  <c:v>-0.16072366402619367</c:v>
                </c:pt>
                <c:pt idx="750">
                  <c:v>-0.16045084209779822</c:v>
                </c:pt>
                <c:pt idx="751">
                  <c:v>-0.16119357434760209</c:v>
                </c:pt>
                <c:pt idx="752">
                  <c:v>-0.16295186077560514</c:v>
                </c:pt>
                <c:pt idx="753">
                  <c:v>-0.16542456142001125</c:v>
                </c:pt>
                <c:pt idx="754">
                  <c:v>-0.16837585178647671</c:v>
                </c:pt>
                <c:pt idx="755">
                  <c:v>-0.17138384112217173</c:v>
                </c:pt>
                <c:pt idx="756">
                  <c:v>-0.17408542310275599</c:v>
                </c:pt>
                <c:pt idx="757">
                  <c:v>-0.17640660934425256</c:v>
                </c:pt>
                <c:pt idx="758">
                  <c:v>-0.17872616386178733</c:v>
                </c:pt>
                <c:pt idx="759">
                  <c:v>-0.18084531642829321</c:v>
                </c:pt>
                <c:pt idx="760">
                  <c:v>-0.18276406704376985</c:v>
                </c:pt>
                <c:pt idx="761">
                  <c:v>-0.18468118593528468</c:v>
                </c:pt>
                <c:pt idx="762">
                  <c:v>-0.18679825733689615</c:v>
                </c:pt>
                <c:pt idx="763">
                  <c:v>-0.18911528124860444</c:v>
                </c:pt>
                <c:pt idx="764">
                  <c:v>-0.19184109053998399</c:v>
                </c:pt>
                <c:pt idx="765">
                  <c:v>-0.19471631915001172</c:v>
                </c:pt>
                <c:pt idx="766">
                  <c:v>-0.19790149138595894</c:v>
                </c:pt>
                <c:pt idx="767">
                  <c:v>-0.20125821315782327</c:v>
                </c:pt>
                <c:pt idx="768">
                  <c:v>-0.20465507830747004</c:v>
                </c:pt>
                <c:pt idx="769">
                  <c:v>-0.20783975156818901</c:v>
                </c:pt>
                <c:pt idx="770">
                  <c:v>-0.21064935980003641</c:v>
                </c:pt>
                <c:pt idx="771">
                  <c:v>-0.21350289545217987</c:v>
                </c:pt>
                <c:pt idx="772">
                  <c:v>-0.21614802325790999</c:v>
                </c:pt>
                <c:pt idx="773">
                  <c:v>-0.21858474321722632</c:v>
                </c:pt>
                <c:pt idx="774">
                  <c:v>-0.22109007425225688</c:v>
                </c:pt>
                <c:pt idx="775">
                  <c:v>-0.22365615413735823</c:v>
                </c:pt>
                <c:pt idx="776">
                  <c:v>-0.22650654354611813</c:v>
                </c:pt>
                <c:pt idx="777">
                  <c:v>-0.22958873250785</c:v>
                </c:pt>
                <c:pt idx="778">
                  <c:v>-0.23284299845509282</c:v>
                </c:pt>
                <c:pt idx="779">
                  <c:v>-0.23626934138784655</c:v>
                </c:pt>
                <c:pt idx="780">
                  <c:v>-0.24006653153317881</c:v>
                </c:pt>
                <c:pt idx="781">
                  <c:v>-0.2444542214763252</c:v>
                </c:pt>
                <c:pt idx="782">
                  <c:v>-0.24923364099021883</c:v>
                </c:pt>
                <c:pt idx="783">
                  <c:v>-0.25425098532185869</c:v>
                </c:pt>
                <c:pt idx="784">
                  <c:v>-0.25956806820431</c:v>
                </c:pt>
                <c:pt idx="785">
                  <c:v>-0.26491424303493227</c:v>
                </c:pt>
                <c:pt idx="786">
                  <c:v>-0.27054445330106075</c:v>
                </c:pt>
                <c:pt idx="787">
                  <c:v>-0.2761732028770878</c:v>
                </c:pt>
                <c:pt idx="788">
                  <c:v>-0.28154707404026935</c:v>
                </c:pt>
                <c:pt idx="789">
                  <c:v>-0.28654494204267872</c:v>
                </c:pt>
                <c:pt idx="790">
                  <c:v>-0.2912726333850621</c:v>
                </c:pt>
                <c:pt idx="791">
                  <c:v>-0.29567610663551591</c:v>
                </c:pt>
                <c:pt idx="792">
                  <c:v>-0.29936814863509859</c:v>
                </c:pt>
                <c:pt idx="793">
                  <c:v>-0.30255701645353122</c:v>
                </c:pt>
                <c:pt idx="794">
                  <c:v>-0.30538935373099191</c:v>
                </c:pt>
                <c:pt idx="795">
                  <c:v>-0.30770245701989807</c:v>
                </c:pt>
                <c:pt idx="796">
                  <c:v>-0.30974001304023685</c:v>
                </c:pt>
                <c:pt idx="797">
                  <c:v>-0.31150202179200842</c:v>
                </c:pt>
                <c:pt idx="798">
                  <c:v>-0.31311132444661705</c:v>
                </c:pt>
                <c:pt idx="799">
                  <c:v>-0.31462764357152423</c:v>
                </c:pt>
                <c:pt idx="800">
                  <c:v>-0.31605097916672997</c:v>
                </c:pt>
                <c:pt idx="801">
                  <c:v>-0.31744101842028466</c:v>
                </c:pt>
                <c:pt idx="802">
                  <c:v>-0.31857810874695203</c:v>
                </c:pt>
                <c:pt idx="803">
                  <c:v>-0.31946225014673219</c:v>
                </c:pt>
                <c:pt idx="804">
                  <c:v>-0.32014428773901737</c:v>
                </c:pt>
                <c:pt idx="805">
                  <c:v>-0.32058449011687035</c:v>
                </c:pt>
                <c:pt idx="806">
                  <c:v>-0.32084467101335595</c:v>
                </c:pt>
                <c:pt idx="807">
                  <c:v>-0.32073689721681237</c:v>
                </c:pt>
                <c:pt idx="808">
                  <c:v>-0.32026116872723964</c:v>
                </c:pt>
                <c:pt idx="809">
                  <c:v>-0.31955318358971541</c:v>
                </c:pt>
                <c:pt idx="810">
                  <c:v>-0.31870212702842532</c:v>
                </c:pt>
                <c:pt idx="811">
                  <c:v>-0.31814398445552761</c:v>
                </c:pt>
                <c:pt idx="812">
                  <c:v>-0.31788151995413233</c:v>
                </c:pt>
                <c:pt idx="813">
                  <c:v>-0.31809436329090796</c:v>
                </c:pt>
                <c:pt idx="814">
                  <c:v>-0.31859971654266861</c:v>
                </c:pt>
                <c:pt idx="815">
                  <c:v>-0.31947781218941029</c:v>
                </c:pt>
                <c:pt idx="816">
                  <c:v>-0.32091547471838394</c:v>
                </c:pt>
                <c:pt idx="817">
                  <c:v>-0.32291270412958956</c:v>
                </c:pt>
                <c:pt idx="818">
                  <c:v>-0.32546950042302708</c:v>
                </c:pt>
                <c:pt idx="819">
                  <c:v>-0.32823280854818354</c:v>
                </c:pt>
                <c:pt idx="820">
                  <c:v>-0.33100684165090005</c:v>
                </c:pt>
                <c:pt idx="821">
                  <c:v>-0.33379159973117561</c:v>
                </c:pt>
                <c:pt idx="822">
                  <c:v>-0.33653646408706245</c:v>
                </c:pt>
                <c:pt idx="823">
                  <c:v>-0.33911297687755004</c:v>
                </c:pt>
                <c:pt idx="824">
                  <c:v>-0.34164959594364885</c:v>
                </c:pt>
                <c:pt idx="825">
                  <c:v>-0.34396701832495596</c:v>
                </c:pt>
                <c:pt idx="826">
                  <c:v>-0.34604316169534388</c:v>
                </c:pt>
                <c:pt idx="827">
                  <c:v>-0.34801052618338385</c:v>
                </c:pt>
                <c:pt idx="828">
                  <c:v>-0.3500700581226186</c:v>
                </c:pt>
                <c:pt idx="829">
                  <c:v>-0.35222175751304741</c:v>
                </c:pt>
                <c:pt idx="830">
                  <c:v>-0.35410766187308845</c:v>
                </c:pt>
                <c:pt idx="831">
                  <c:v>-0.35575459737563886</c:v>
                </c:pt>
                <c:pt idx="832">
                  <c:v>-0.35664016119152869</c:v>
                </c:pt>
                <c:pt idx="833">
                  <c:v>-0.35711239866746475</c:v>
                </c:pt>
                <c:pt idx="834">
                  <c:v>-0.3568577024698541</c:v>
                </c:pt>
                <c:pt idx="835">
                  <c:v>-0.35610294871887044</c:v>
                </c:pt>
                <c:pt idx="836">
                  <c:v>-0.35466694019324857</c:v>
                </c:pt>
                <c:pt idx="837">
                  <c:v>-0.35254967689298905</c:v>
                </c:pt>
                <c:pt idx="838">
                  <c:v>-0.34990949984586328</c:v>
                </c:pt>
                <c:pt idx="839">
                  <c:v>-0.34714902506575118</c:v>
                </c:pt>
                <c:pt idx="840">
                  <c:v>-0.3447522948139532</c:v>
                </c:pt>
                <c:pt idx="841">
                  <c:v>-0.34251500730605544</c:v>
                </c:pt>
                <c:pt idx="842">
                  <c:v>-0.34090121865442724</c:v>
                </c:pt>
                <c:pt idx="843">
                  <c:v>-0.33943780426059722</c:v>
                </c:pt>
                <c:pt idx="844">
                  <c:v>-0.33825322196557583</c:v>
                </c:pt>
                <c:pt idx="845">
                  <c:v>-0.33721901392835246</c:v>
                </c:pt>
                <c:pt idx="846">
                  <c:v>-0.33681804313808561</c:v>
                </c:pt>
                <c:pt idx="847">
                  <c:v>-0.33661564819244694</c:v>
                </c:pt>
                <c:pt idx="848">
                  <c:v>-0.33599935944327947</c:v>
                </c:pt>
                <c:pt idx="849">
                  <c:v>-0.33516546862991603</c:v>
                </c:pt>
                <c:pt idx="850">
                  <c:v>-0.33387134700645549</c:v>
                </c:pt>
                <c:pt idx="851">
                  <c:v>-0.33240168501725775</c:v>
                </c:pt>
                <c:pt idx="852">
                  <c:v>-0.33089900833181979</c:v>
                </c:pt>
                <c:pt idx="853">
                  <c:v>-0.32959624313311692</c:v>
                </c:pt>
                <c:pt idx="854">
                  <c:v>-0.32814257999133289</c:v>
                </c:pt>
                <c:pt idx="855">
                  <c:v>-0.32700994508447895</c:v>
                </c:pt>
                <c:pt idx="856">
                  <c:v>-0.32619833841255508</c:v>
                </c:pt>
                <c:pt idx="857">
                  <c:v>-0.32554096432845775</c:v>
                </c:pt>
                <c:pt idx="858">
                  <c:v>-0.32515893958038172</c:v>
                </c:pt>
                <c:pt idx="859">
                  <c:v>-0.32504835477061494</c:v>
                </c:pt>
                <c:pt idx="860">
                  <c:v>-0.32497232710018248</c:v>
                </c:pt>
                <c:pt idx="861">
                  <c:v>-0.32436503471560602</c:v>
                </c:pt>
                <c:pt idx="862">
                  <c:v>-0.32373771758741915</c:v>
                </c:pt>
                <c:pt idx="863">
                  <c:v>-0.32291429130547433</c:v>
                </c:pt>
                <c:pt idx="864">
                  <c:v>-0.32238534923627477</c:v>
                </c:pt>
                <c:pt idx="865">
                  <c:v>-0.32215089137982039</c:v>
                </c:pt>
                <c:pt idx="866">
                  <c:v>-0.32208867924879442</c:v>
                </c:pt>
                <c:pt idx="867">
                  <c:v>-0.32159417134348939</c:v>
                </c:pt>
                <c:pt idx="868">
                  <c:v>-0.32112856632036751</c:v>
                </c:pt>
                <c:pt idx="869">
                  <c:v>-0.32117183369901448</c:v>
                </c:pt>
                <c:pt idx="870">
                  <c:v>-0.32134529295000253</c:v>
                </c:pt>
                <c:pt idx="871">
                  <c:v>-0.32189157281923286</c:v>
                </c:pt>
                <c:pt idx="872">
                  <c:v>-0.32274824729885004</c:v>
                </c:pt>
                <c:pt idx="873">
                  <c:v>-0.32377790407020007</c:v>
                </c:pt>
                <c:pt idx="874">
                  <c:v>-0.32508646091532001</c:v>
                </c:pt>
                <c:pt idx="875">
                  <c:v>-0.32679883004597737</c:v>
                </c:pt>
                <c:pt idx="876">
                  <c:v>-0.32866898250220988</c:v>
                </c:pt>
                <c:pt idx="877">
                  <c:v>-0.33069691828401759</c:v>
                </c:pt>
                <c:pt idx="878">
                  <c:v>-0.33312866635136318</c:v>
                </c:pt>
                <c:pt idx="879">
                  <c:v>-0.33576411990121985</c:v>
                </c:pt>
                <c:pt idx="880">
                  <c:v>-0.33844884730352837</c:v>
                </c:pt>
                <c:pt idx="881">
                  <c:v>-0.34101711534338375</c:v>
                </c:pt>
                <c:pt idx="882">
                  <c:v>-0.34363465723569098</c:v>
                </c:pt>
                <c:pt idx="883">
                  <c:v>-0.34634827180280825</c:v>
                </c:pt>
                <c:pt idx="884">
                  <c:v>-0.34887803988011246</c:v>
                </c:pt>
                <c:pt idx="885">
                  <c:v>-0.35119742421346972</c:v>
                </c:pt>
                <c:pt idx="886">
                  <c:v>-0.35311325363902873</c:v>
                </c:pt>
                <c:pt idx="887">
                  <c:v>-0.35491871012421822</c:v>
                </c:pt>
                <c:pt idx="888">
                  <c:v>-0.35683229354343449</c:v>
                </c:pt>
                <c:pt idx="889">
                  <c:v>-0.35887595162376162</c:v>
                </c:pt>
                <c:pt idx="890">
                  <c:v>-0.36100119938398156</c:v>
                </c:pt>
                <c:pt idx="891">
                  <c:v>-0.36334483213751118</c:v>
                </c:pt>
                <c:pt idx="892">
                  <c:v>-0.36595244336102845</c:v>
                </c:pt>
                <c:pt idx="893">
                  <c:v>-0.36882403305453343</c:v>
                </c:pt>
                <c:pt idx="894">
                  <c:v>-0.37200808619924469</c:v>
                </c:pt>
                <c:pt idx="895">
                  <c:v>-0.37532145505928238</c:v>
                </c:pt>
                <c:pt idx="896">
                  <c:v>-0.37858792887442472</c:v>
                </c:pt>
                <c:pt idx="897">
                  <c:v>-0.38184945553704991</c:v>
                </c:pt>
                <c:pt idx="898">
                  <c:v>-0.38518899936654727</c:v>
                </c:pt>
                <c:pt idx="899">
                  <c:v>-0.38839868383175996</c:v>
                </c:pt>
                <c:pt idx="900">
                  <c:v>-0.39155749898751918</c:v>
                </c:pt>
                <c:pt idx="901">
                  <c:v>-0.39479316409173321</c:v>
                </c:pt>
                <c:pt idx="902">
                  <c:v>-0.39808016968218157</c:v>
                </c:pt>
                <c:pt idx="903">
                  <c:v>-0.40162349426438582</c:v>
                </c:pt>
                <c:pt idx="904">
                  <c:v>-0.40534556017531048</c:v>
                </c:pt>
                <c:pt idx="905">
                  <c:v>-0.40924865933309973</c:v>
                </c:pt>
                <c:pt idx="906">
                  <c:v>-0.41327792870868996</c:v>
                </c:pt>
                <c:pt idx="907">
                  <c:v>-0.41766476509660772</c:v>
                </c:pt>
                <c:pt idx="908">
                  <c:v>-0.42223822501674058</c:v>
                </c:pt>
                <c:pt idx="909">
                  <c:v>-0.42702994494625224</c:v>
                </c:pt>
                <c:pt idx="910">
                  <c:v>-0.43203595847724596</c:v>
                </c:pt>
                <c:pt idx="911">
                  <c:v>-0.43726023201761938</c:v>
                </c:pt>
                <c:pt idx="912">
                  <c:v>-0.4425229278697928</c:v>
                </c:pt>
                <c:pt idx="913">
                  <c:v>-0.44780633373202178</c:v>
                </c:pt>
                <c:pt idx="914">
                  <c:v>-0.45311044960430635</c:v>
                </c:pt>
                <c:pt idx="915">
                  <c:v>-0.45831148100650043</c:v>
                </c:pt>
                <c:pt idx="916">
                  <c:v>-0.46348665789244575</c:v>
                </c:pt>
                <c:pt idx="917">
                  <c:v>-0.46868727881059713</c:v>
                </c:pt>
                <c:pt idx="918">
                  <c:v>-0.47399630808034388</c:v>
                </c:pt>
                <c:pt idx="919">
                  <c:v>-0.47927914770611579</c:v>
                </c:pt>
                <c:pt idx="920">
                  <c:v>-0.48461876200730031</c:v>
                </c:pt>
                <c:pt idx="921">
                  <c:v>-0.48968915554887732</c:v>
                </c:pt>
                <c:pt idx="922">
                  <c:v>-0.4946886045079596</c:v>
                </c:pt>
                <c:pt idx="923">
                  <c:v>-0.49965251469406885</c:v>
                </c:pt>
                <c:pt idx="924">
                  <c:v>-0.50421814506341833</c:v>
                </c:pt>
                <c:pt idx="925">
                  <c:v>-0.50830512312472398</c:v>
                </c:pt>
                <c:pt idx="926">
                  <c:v>-0.51190310442224352</c:v>
                </c:pt>
                <c:pt idx="927">
                  <c:v>-0.51527604710049502</c:v>
                </c:pt>
                <c:pt idx="928">
                  <c:v>-0.51838572552880402</c:v>
                </c:pt>
                <c:pt idx="929">
                  <c:v>-0.52123213970716942</c:v>
                </c:pt>
                <c:pt idx="930">
                  <c:v>-0.52381528963559176</c:v>
                </c:pt>
                <c:pt idx="931">
                  <c:v>-0.52609065674074973</c:v>
                </c:pt>
                <c:pt idx="932">
                  <c:v>-0.52835470408933727</c:v>
                </c:pt>
                <c:pt idx="933">
                  <c:v>-0.53083286285561015</c:v>
                </c:pt>
                <c:pt idx="934">
                  <c:v>-0.53357963699439626</c:v>
                </c:pt>
                <c:pt idx="935">
                  <c:v>-0.53633094435050932</c:v>
                </c:pt>
                <c:pt idx="936">
                  <c:v>-0.53942617657806413</c:v>
                </c:pt>
                <c:pt idx="937">
                  <c:v>-0.54286533367705958</c:v>
                </c:pt>
                <c:pt idx="938">
                  <c:v>-0.5464106901435567</c:v>
                </c:pt>
                <c:pt idx="939">
                  <c:v>-0.55006224597755549</c:v>
                </c:pt>
                <c:pt idx="940">
                  <c:v>-0.55385397252435886</c:v>
                </c:pt>
                <c:pt idx="941">
                  <c:v>-0.55778586978396683</c:v>
                </c:pt>
                <c:pt idx="942">
                  <c:v>-0.56218393319140036</c:v>
                </c:pt>
                <c:pt idx="943">
                  <c:v>-0.5667221673116386</c:v>
                </c:pt>
                <c:pt idx="944">
                  <c:v>-0.5713906757973809</c:v>
                </c:pt>
                <c:pt idx="945">
                  <c:v>-0.57647010186337799</c:v>
                </c:pt>
                <c:pt idx="946">
                  <c:v>-0.58207434820830828</c:v>
                </c:pt>
                <c:pt idx="947">
                  <c:v>-0.58808951213349414</c:v>
                </c:pt>
                <c:pt idx="948">
                  <c:v>-0.59402881739457747</c:v>
                </c:pt>
                <c:pt idx="949">
                  <c:v>-0.60020760013586194</c:v>
                </c:pt>
                <c:pt idx="950">
                  <c:v>-0.60645647631559163</c:v>
                </c:pt>
                <c:pt idx="951">
                  <c:v>-0.6128078756167048</c:v>
                </c:pt>
                <c:pt idx="952">
                  <c:v>-0.61921289810071711</c:v>
                </c:pt>
                <c:pt idx="953">
                  <c:v>-0.62541959927425717</c:v>
                </c:pt>
                <c:pt idx="954">
                  <c:v>-0.63142797913732263</c:v>
                </c:pt>
                <c:pt idx="955">
                  <c:v>-0.63743768824645086</c:v>
                </c:pt>
                <c:pt idx="956">
                  <c:v>-0.64380620029766944</c:v>
                </c:pt>
                <c:pt idx="957">
                  <c:v>-0.65002107849504154</c:v>
                </c:pt>
                <c:pt idx="958">
                  <c:v>-0.65608232283856716</c:v>
                </c:pt>
                <c:pt idx="959">
                  <c:v>-0.6624760134729365</c:v>
                </c:pt>
                <c:pt idx="960">
                  <c:v>-0.66937897521163714</c:v>
                </c:pt>
                <c:pt idx="961">
                  <c:v>-0.67663204557206158</c:v>
                </c:pt>
                <c:pt idx="962">
                  <c:v>-0.68405005040226097</c:v>
                </c:pt>
                <c:pt idx="963">
                  <c:v>-0.69154084952400297</c:v>
                </c:pt>
                <c:pt idx="964">
                  <c:v>-0.69894379164030584</c:v>
                </c:pt>
                <c:pt idx="965">
                  <c:v>-0.70612275066976549</c:v>
                </c:pt>
                <c:pt idx="966">
                  <c:v>-0.71315415250610392</c:v>
                </c:pt>
                <c:pt idx="967">
                  <c:v>-0.71992409445064343</c:v>
                </c:pt>
                <c:pt idx="968">
                  <c:v>-0.72654647920206161</c:v>
                </c:pt>
                <c:pt idx="969">
                  <c:v>-0.73302328054445864</c:v>
                </c:pt>
                <c:pt idx="970">
                  <c:v>-0.7390391623335284</c:v>
                </c:pt>
                <c:pt idx="971">
                  <c:v>-0.74476350861102814</c:v>
                </c:pt>
                <c:pt idx="972">
                  <c:v>-0.75003080151095081</c:v>
                </c:pt>
                <c:pt idx="973">
                  <c:v>-0.75470942023613252</c:v>
                </c:pt>
                <c:pt idx="974">
                  <c:v>-0.75879936478657328</c:v>
                </c:pt>
                <c:pt idx="975">
                  <c:v>-0.76230063516227309</c:v>
                </c:pt>
                <c:pt idx="976">
                  <c:v>-0.76493119567693524</c:v>
                </c:pt>
                <c:pt idx="977">
                  <c:v>-0.76667053905544458</c:v>
                </c:pt>
                <c:pt idx="978">
                  <c:v>-0.76807001362804461</c:v>
                </c:pt>
                <c:pt idx="979">
                  <c:v>-0.76928458168071845</c:v>
                </c:pt>
                <c:pt idx="980">
                  <c:v>-0.77014395506190958</c:v>
                </c:pt>
                <c:pt idx="981">
                  <c:v>-0.7705164133747211</c:v>
                </c:pt>
                <c:pt idx="982">
                  <c:v>-0.77053367701604991</c:v>
                </c:pt>
                <c:pt idx="983">
                  <c:v>-0.77029357867522241</c:v>
                </c:pt>
                <c:pt idx="984">
                  <c:v>-0.76974257121791467</c:v>
                </c:pt>
                <c:pt idx="985">
                  <c:v>-0.76900738820705417</c:v>
                </c:pt>
                <c:pt idx="986">
                  <c:v>-0.76830222221323874</c:v>
                </c:pt>
                <c:pt idx="987">
                  <c:v>-0.76708753203155011</c:v>
                </c:pt>
                <c:pt idx="988">
                  <c:v>-0.76536331766198817</c:v>
                </c:pt>
                <c:pt idx="989">
                  <c:v>-0.763061265220911</c:v>
                </c:pt>
                <c:pt idx="990">
                  <c:v>-0.76045708205312312</c:v>
                </c:pt>
                <c:pt idx="991">
                  <c:v>-0.75771139774672303</c:v>
                </c:pt>
                <c:pt idx="992">
                  <c:v>-0.75497401118049901</c:v>
                </c:pt>
                <c:pt idx="993">
                  <c:v>-0.75240769225383319</c:v>
                </c:pt>
                <c:pt idx="994">
                  <c:v>-0.75004316282358507</c:v>
                </c:pt>
                <c:pt idx="995">
                  <c:v>-0.74803022176854395</c:v>
                </c:pt>
                <c:pt idx="996">
                  <c:v>-0.74621907020992095</c:v>
                </c:pt>
                <c:pt idx="997">
                  <c:v>-0.74475717528453467</c:v>
                </c:pt>
                <c:pt idx="998">
                  <c:v>-0.74362345600549196</c:v>
                </c:pt>
                <c:pt idx="999">
                  <c:v>-0.74246311540446708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9F-4BDB-B186-406C7ECD2A99}"/>
            </c:ext>
          </c:extLst>
        </c:ser>
        <c:ser>
          <c:idx val="1"/>
          <c:order val="2"/>
          <c:tx>
            <c:v>Integral 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Values'!$M$3:$M$1002</c:f>
              <c:numCache>
                <c:formatCode>General</c:formatCode>
                <c:ptCount val="1000"/>
                <c:pt idx="0">
                  <c:v>0</c:v>
                </c:pt>
                <c:pt idx="1">
                  <c:v>-1.6794176931103437E-4</c:v>
                </c:pt>
                <c:pt idx="2">
                  <c:v>-5.0382530793310312E-4</c:v>
                </c:pt>
                <c:pt idx="3">
                  <c:v>-1.0076506158662062E-3</c:v>
                </c:pt>
                <c:pt idx="4">
                  <c:v>-1.6461244203007661E-3</c:v>
                </c:pt>
                <c:pt idx="5">
                  <c:v>-2.3669287211074454E-3</c:v>
                </c:pt>
                <c:pt idx="6">
                  <c:v>-3.1557949727964271E-3</c:v>
                </c:pt>
                <c:pt idx="7">
                  <c:v>-3.9849290886102154E-3</c:v>
                </c:pt>
                <c:pt idx="8">
                  <c:v>-4.8247937238450611E-3</c:v>
                </c:pt>
                <c:pt idx="9">
                  <c:v>-5.6490595038220636E-3</c:v>
                </c:pt>
                <c:pt idx="10">
                  <c:v>-6.4354967167581344E-3</c:v>
                </c:pt>
                <c:pt idx="11">
                  <c:v>-7.1673718275381097E-3</c:v>
                </c:pt>
                <c:pt idx="12">
                  <c:v>-7.8338769970967611E-3</c:v>
                </c:pt>
                <c:pt idx="13">
                  <c:v>-8.4254318413120449E-3</c:v>
                </c:pt>
                <c:pt idx="14">
                  <c:v>-8.9320596169861644E-3</c:v>
                </c:pt>
                <c:pt idx="15">
                  <c:v>-9.3412905756863427E-3</c:v>
                </c:pt>
                <c:pt idx="16">
                  <c:v>-9.6448727762573003E-3</c:v>
                </c:pt>
                <c:pt idx="17">
                  <c:v>-9.8354229029285253E-3</c:v>
                </c:pt>
                <c:pt idx="18">
                  <c:v>-9.9109144571822676E-3</c:v>
                </c:pt>
                <c:pt idx="19">
                  <c:v>-9.8668096492539967E-3</c:v>
                </c:pt>
                <c:pt idx="20">
                  <c:v>-9.6818219571575843E-3</c:v>
                </c:pt>
                <c:pt idx="21">
                  <c:v>-9.3379373843795223E-3</c:v>
                </c:pt>
                <c:pt idx="22">
                  <c:v>-8.81857217907887E-3</c:v>
                </c:pt>
                <c:pt idx="23">
                  <c:v>-8.1071425894146919E-3</c:v>
                </c:pt>
                <c:pt idx="24">
                  <c:v>-7.1858606489696181E-3</c:v>
                </c:pt>
                <c:pt idx="25">
                  <c:v>-6.0491550460917767E-3</c:v>
                </c:pt>
                <c:pt idx="26">
                  <c:v>-4.6982625416835625E-3</c:v>
                </c:pt>
                <c:pt idx="27">
                  <c:v>-3.1280255599809665E-3</c:v>
                </c:pt>
                <c:pt idx="28">
                  <c:v>-1.3404420948575483E-3</c:v>
                </c:pt>
                <c:pt idx="29">
                  <c:v>6.6197728245484099E-4</c:v>
                </c:pt>
                <c:pt idx="30">
                  <c:v>2.8785849269867994E-3</c:v>
                </c:pt>
                <c:pt idx="31">
                  <c:v>5.3055726573282558E-3</c:v>
                </c:pt>
                <c:pt idx="32">
                  <c:v>7.9375193804856956E-3</c:v>
                </c:pt>
                <c:pt idx="33">
                  <c:v>1.0776433761661973E-2</c:v>
                </c:pt>
                <c:pt idx="34">
                  <c:v>1.3822211100847871E-2</c:v>
                </c:pt>
                <c:pt idx="35">
                  <c:v>1.707353229263148E-2</c:v>
                </c:pt>
                <c:pt idx="36">
                  <c:v>2.0521865076340847E-2</c:v>
                </c:pt>
                <c:pt idx="37">
                  <c:v>2.4161104859595845E-2</c:v>
                </c:pt>
                <c:pt idx="38">
                  <c:v>2.7979069803274324E-2</c:v>
                </c:pt>
                <c:pt idx="39">
                  <c:v>3.1967976626040527E-2</c:v>
                </c:pt>
                <c:pt idx="40">
                  <c:v>3.6120449918890421E-2</c:v>
                </c:pt>
                <c:pt idx="41">
                  <c:v>4.0421257438775893E-2</c:v>
                </c:pt>
                <c:pt idx="42">
                  <c:v>4.4858439468121521E-2</c:v>
                </c:pt>
                <c:pt idx="43">
                  <c:v>4.9423989962959866E-2</c:v>
                </c:pt>
                <c:pt idx="44">
                  <c:v>5.4109902879323504E-2</c:v>
                </c:pt>
                <c:pt idx="45">
                  <c:v>5.89069679586686E-2</c:v>
                </c:pt>
                <c:pt idx="46">
                  <c:v>6.3813965466878037E-2</c:v>
                </c:pt>
                <c:pt idx="47">
                  <c:v>6.8826971378729049E-2</c:v>
                </c:pt>
                <c:pt idx="48">
                  <c:v>7.3939893462671338E-2</c:v>
                </c:pt>
                <c:pt idx="49">
                  <c:v>7.9145899273645431E-2</c:v>
                </c:pt>
                <c:pt idx="50">
                  <c:v>8.4435191765237005E-2</c:v>
                </c:pt>
                <c:pt idx="51">
                  <c:v>8.9791753550161377E-2</c:v>
                </c:pt>
                <c:pt idx="52">
                  <c:v>9.5202562882593184E-2</c:v>
                </c:pt>
                <c:pt idx="53">
                  <c:v>0.10065749620796277</c:v>
                </c:pt>
                <c:pt idx="54">
                  <c:v>0.1061413570075264</c:v>
                </c:pt>
                <c:pt idx="55">
                  <c:v>0.1116381605588779</c:v>
                </c:pt>
                <c:pt idx="56">
                  <c:v>0.11713369314927582</c:v>
                </c:pt>
                <c:pt idx="57">
                  <c:v>0.12261684096842326</c:v>
                </c:pt>
                <c:pt idx="58">
                  <c:v>0.12807649020602346</c:v>
                </c:pt>
                <c:pt idx="59">
                  <c:v>0.13351166877925558</c:v>
                </c:pt>
                <c:pt idx="60">
                  <c:v>0.13892456662713898</c:v>
                </c:pt>
                <c:pt idx="61">
                  <c:v>0.14431109950341556</c:v>
                </c:pt>
                <c:pt idx="62">
                  <c:v>0.14967215206167456</c:v>
                </c:pt>
                <c:pt idx="63">
                  <c:v>0.15501287695503652</c:v>
                </c:pt>
                <c:pt idx="64">
                  <c:v>0.16033590340768647</c:v>
                </c:pt>
                <c:pt idx="65">
                  <c:v>0.16564386064380951</c:v>
                </c:pt>
                <c:pt idx="66">
                  <c:v>0.17093420820478272</c:v>
                </c:pt>
                <c:pt idx="67">
                  <c:v>0.17619942859627838</c:v>
                </c:pt>
                <c:pt idx="68">
                  <c:v>0.18143200432396878</c:v>
                </c:pt>
                <c:pt idx="69">
                  <c:v>0.18663215214170203</c:v>
                </c:pt>
                <c:pt idx="70">
                  <c:v>0.19179797885866823</c:v>
                </c:pt>
                <c:pt idx="71">
                  <c:v>0.19692514326920293</c:v>
                </c:pt>
                <c:pt idx="72">
                  <c:v>0.20201252886705254</c:v>
                </c:pt>
                <c:pt idx="73">
                  <c:v>0.20705901914596353</c:v>
                </c:pt>
                <c:pt idx="74">
                  <c:v>0.21206594561453704</c:v>
                </c:pt>
                <c:pt idx="75">
                  <c:v>0.21703116538578099</c:v>
                </c:pt>
                <c:pt idx="76">
                  <c:v>0.22195528457710242</c:v>
                </c:pt>
                <c:pt idx="77">
                  <c:v>0.22683713829624363</c:v>
                </c:pt>
                <c:pt idx="78">
                  <c:v>0.23167913528185108</c:v>
                </c:pt>
                <c:pt idx="79">
                  <c:v>0.23648292541060334</c:v>
                </c:pt>
                <c:pt idx="80">
                  <c:v>0.2412518684062743</c:v>
                </c:pt>
                <c:pt idx="81">
                  <c:v>0.24598616197079765</c:v>
                </c:pt>
                <c:pt idx="82">
                  <c:v>0.25068457846171149</c:v>
                </c:pt>
                <c:pt idx="83">
                  <c:v>0.25535009301151373</c:v>
                </c:pt>
                <c:pt idx="84">
                  <c:v>0.25997714157137602</c:v>
                </c:pt>
                <c:pt idx="85">
                  <c:v>0.26455885427626769</c:v>
                </c:pt>
                <c:pt idx="86">
                  <c:v>0.26908836126115798</c:v>
                </c:pt>
                <c:pt idx="87">
                  <c:v>0.27356953807389728</c:v>
                </c:pt>
                <c:pt idx="88">
                  <c:v>0.27800663291100697</c:v>
                </c:pt>
                <c:pt idx="89">
                  <c:v>0.28240785327206219</c:v>
                </c:pt>
                <c:pt idx="90">
                  <c:v>0.28677895864178343</c:v>
                </c:pt>
                <c:pt idx="91">
                  <c:v>0.29112680764198229</c:v>
                </c:pt>
                <c:pt idx="92">
                  <c:v>0.29546070690932508</c:v>
                </c:pt>
                <c:pt idx="93">
                  <c:v>0.29978996308047812</c:v>
                </c:pt>
                <c:pt idx="94">
                  <c:v>0.30412388279210778</c:v>
                </c:pt>
                <c:pt idx="95">
                  <c:v>0.30846932466602561</c:v>
                </c:pt>
                <c:pt idx="96">
                  <c:v>0.31283464365407937</c:v>
                </c:pt>
                <c:pt idx="97">
                  <c:v>0.31722819470811664</c:v>
                </c:pt>
                <c:pt idx="98">
                  <c:v>0.32165671025677411</c:v>
                </c:pt>
                <c:pt idx="99">
                  <c:v>0.32611771844616616</c:v>
                </c:pt>
                <c:pt idx="100">
                  <c:v>0.33061414765678976</c:v>
                </c:pt>
                <c:pt idx="101">
                  <c:v>0.33514929253010317</c:v>
                </c:pt>
                <c:pt idx="102">
                  <c:v>0.33971970373311972</c:v>
                </c:pt>
                <c:pt idx="103">
                  <c:v>0.34432209284147625</c:v>
                </c:pt>
                <c:pt idx="104">
                  <c:v>0.34895301052218608</c:v>
                </c:pt>
                <c:pt idx="105">
                  <c:v>0.35361327862405767</c:v>
                </c:pt>
                <c:pt idx="106">
                  <c:v>0.35831098415513152</c:v>
                </c:pt>
                <c:pt idx="107">
                  <c:v>0.36305421412344824</c:v>
                </c:pt>
                <c:pt idx="108">
                  <c:v>0.36784483407090329</c:v>
                </c:pt>
                <c:pt idx="109">
                  <c:v>0.37268084879909724</c:v>
                </c:pt>
                <c:pt idx="110">
                  <c:v>0.37756149543348916</c:v>
                </c:pt>
                <c:pt idx="111">
                  <c:v>0.38248601109953823</c:v>
                </c:pt>
                <c:pt idx="112">
                  <c:v>0.38745019231686706</c:v>
                </c:pt>
                <c:pt idx="113">
                  <c:v>0.39244176710071799</c:v>
                </c:pt>
                <c:pt idx="114">
                  <c:v>0.39744340973444231</c:v>
                </c:pt>
                <c:pt idx="115">
                  <c:v>0.40243779450139117</c:v>
                </c:pt>
                <c:pt idx="116">
                  <c:v>0.40740759568491614</c:v>
                </c:pt>
                <c:pt idx="117">
                  <c:v>0.41234180270002829</c:v>
                </c:pt>
                <c:pt idx="118">
                  <c:v>0.41722940496173883</c:v>
                </c:pt>
                <c:pt idx="119">
                  <c:v>0.42206378931138189</c:v>
                </c:pt>
                <c:pt idx="120">
                  <c:v>0.42684911409291881</c:v>
                </c:pt>
                <c:pt idx="121">
                  <c:v>0.43158624074143176</c:v>
                </c:pt>
                <c:pt idx="122">
                  <c:v>0.43626989010321221</c:v>
                </c:pt>
                <c:pt idx="123">
                  <c:v>0.44090018253546115</c:v>
                </c:pt>
                <c:pt idx="124">
                  <c:v>0.44548300931652723</c:v>
                </c:pt>
                <c:pt idx="125">
                  <c:v>0.45001983526714689</c:v>
                </c:pt>
                <c:pt idx="126">
                  <c:v>0.45450852610082076</c:v>
                </c:pt>
                <c:pt idx="127">
                  <c:v>0.45894098818801971</c:v>
                </c:pt>
                <c:pt idx="128">
                  <c:v>0.46330503186141969</c:v>
                </c:pt>
                <c:pt idx="129">
                  <c:v>0.4675891131897687</c:v>
                </c:pt>
                <c:pt idx="130">
                  <c:v>0.47178887599659347</c:v>
                </c:pt>
                <c:pt idx="131">
                  <c:v>0.47589798549012285</c:v>
                </c:pt>
                <c:pt idx="132">
                  <c:v>0.47991010687858554</c:v>
                </c:pt>
                <c:pt idx="133">
                  <c:v>0.4838240969971227</c:v>
                </c:pt>
                <c:pt idx="134">
                  <c:v>0.48764857680562906</c:v>
                </c:pt>
                <c:pt idx="135">
                  <c:v>0.49139722099589039</c:v>
                </c:pt>
                <c:pt idx="136">
                  <c:v>0.49508662011823618</c:v>
                </c:pt>
                <c:pt idx="137">
                  <c:v>0.4987333647229959</c:v>
                </c:pt>
                <c:pt idx="138">
                  <c:v>0.50235303247087515</c:v>
                </c:pt>
                <c:pt idx="139">
                  <c:v>0.50596317099390298</c:v>
                </c:pt>
                <c:pt idx="140">
                  <c:v>0.50957855302099642</c:v>
                </c:pt>
                <c:pt idx="141">
                  <c:v>0.51321074610771134</c:v>
                </c:pt>
                <c:pt idx="142">
                  <c:v>0.51686918260812187</c:v>
                </c:pt>
                <c:pt idx="143">
                  <c:v>0.52056329487630237</c:v>
                </c:pt>
                <c:pt idx="144">
                  <c:v>0.52430445365585709</c:v>
                </c:pt>
                <c:pt idx="145">
                  <c:v>0.52810268522685488</c:v>
                </c:pt>
                <c:pt idx="146">
                  <c:v>0.53196433571951851</c:v>
                </c:pt>
                <c:pt idx="147">
                  <c:v>0.53589935037130643</c:v>
                </c:pt>
                <c:pt idx="148">
                  <c:v>0.53991442186286287</c:v>
                </c:pt>
                <c:pt idx="149">
                  <c:v>0.54401227418867271</c:v>
                </c:pt>
                <c:pt idx="150">
                  <c:v>0.54819676139198137</c:v>
                </c:pt>
                <c:pt idx="151">
                  <c:v>0.55246772865526317</c:v>
                </c:pt>
                <c:pt idx="152">
                  <c:v>0.55682180814937798</c:v>
                </c:pt>
                <c:pt idx="153">
                  <c:v>0.56125563204518569</c:v>
                </c:pt>
                <c:pt idx="154">
                  <c:v>0.56576464462817166</c:v>
                </c:pt>
                <c:pt idx="155">
                  <c:v>0.57034013484218049</c:v>
                </c:pt>
                <c:pt idx="156">
                  <c:v>0.57497339163105687</c:v>
                </c:pt>
                <c:pt idx="157">
                  <c:v>0.57965396113775502</c:v>
                </c:pt>
                <c:pt idx="158">
                  <c:v>0.58437112756357112</c:v>
                </c:pt>
                <c:pt idx="159">
                  <c:v>0.58911085093332261</c:v>
                </c:pt>
                <c:pt idx="160">
                  <c:v>0.59385655295566964</c:v>
                </c:pt>
                <c:pt idx="161">
                  <c:v>0.59859165533927239</c:v>
                </c:pt>
                <c:pt idx="162">
                  <c:v>0.60330098683445443</c:v>
                </c:pt>
                <c:pt idx="163">
                  <c:v>0.60797016692948536</c:v>
                </c:pt>
                <c:pt idx="164">
                  <c:v>0.61258593916106696</c:v>
                </c:pt>
                <c:pt idx="165">
                  <c:v>0.61713445313990645</c:v>
                </c:pt>
                <c:pt idx="166">
                  <c:v>0.62160618147556335</c:v>
                </c:pt>
                <c:pt idx="167">
                  <c:v>0.62600038785729972</c:v>
                </c:pt>
                <c:pt idx="168">
                  <c:v>0.63031856011197396</c:v>
                </c:pt>
                <c:pt idx="169">
                  <c:v>0.63456543862325876</c:v>
                </c:pt>
                <c:pt idx="170">
                  <c:v>0.63875165071532747</c:v>
                </c:pt>
                <c:pt idx="171">
                  <c:v>0.64288669366359286</c:v>
                </c:pt>
                <c:pt idx="172">
                  <c:v>0.64698006474346759</c:v>
                </c:pt>
                <c:pt idx="173">
                  <c:v>0.65103982773856051</c:v>
                </c:pt>
                <c:pt idx="174">
                  <c:v>0.65507364748566754</c:v>
                </c:pt>
                <c:pt idx="175">
                  <c:v>0.65908351694227552</c:v>
                </c:pt>
                <c:pt idx="176">
                  <c:v>0.66307344469278073</c:v>
                </c:pt>
                <c:pt idx="177">
                  <c:v>0.66705403635079563</c:v>
                </c:pt>
                <c:pt idx="178">
                  <c:v>0.67102953696269851</c:v>
                </c:pt>
                <c:pt idx="179">
                  <c:v>0.67500676444716956</c:v>
                </c:pt>
                <c:pt idx="180">
                  <c:v>0.67898779330766579</c:v>
                </c:pt>
                <c:pt idx="181">
                  <c:v>0.68298000980770124</c:v>
                </c:pt>
                <c:pt idx="182">
                  <c:v>0.68698845197753788</c:v>
                </c:pt>
                <c:pt idx="183">
                  <c:v>0.69101596006782839</c:v>
                </c:pt>
                <c:pt idx="184">
                  <c:v>0.69506297914725423</c:v>
                </c:pt>
                <c:pt idx="185">
                  <c:v>0.69912883023606465</c:v>
                </c:pt>
                <c:pt idx="186">
                  <c:v>0.70321522953647986</c:v>
                </c:pt>
                <c:pt idx="187">
                  <c:v>0.70732221032633225</c:v>
                </c:pt>
                <c:pt idx="188">
                  <c:v>0.71144469495359797</c:v>
                </c:pt>
                <c:pt idx="189">
                  <c:v>0.71557199463438226</c:v>
                </c:pt>
                <c:pt idx="190">
                  <c:v>0.71968878790233981</c:v>
                </c:pt>
                <c:pt idx="191">
                  <c:v>0.72379218602574924</c:v>
                </c:pt>
                <c:pt idx="192">
                  <c:v>0.7278871154448896</c:v>
                </c:pt>
                <c:pt idx="193">
                  <c:v>0.73197826296039725</c:v>
                </c:pt>
                <c:pt idx="194">
                  <c:v>0.73606529542485544</c:v>
                </c:pt>
                <c:pt idx="195">
                  <c:v>0.74014043206533964</c:v>
                </c:pt>
                <c:pt idx="196">
                  <c:v>0.74420860378353726</c:v>
                </c:pt>
                <c:pt idx="197">
                  <c:v>0.74827518557549311</c:v>
                </c:pt>
                <c:pt idx="198">
                  <c:v>0.7523450704896717</c:v>
                </c:pt>
                <c:pt idx="199">
                  <c:v>0.75642221613422755</c:v>
                </c:pt>
                <c:pt idx="200">
                  <c:v>0.76050596531274361</c:v>
                </c:pt>
                <c:pt idx="201">
                  <c:v>0.76459602464315835</c:v>
                </c:pt>
                <c:pt idx="202">
                  <c:v>0.76869116853589503</c:v>
                </c:pt>
                <c:pt idx="203">
                  <c:v>0.77279251963462825</c:v>
                </c:pt>
                <c:pt idx="204">
                  <c:v>0.77689962892743802</c:v>
                </c:pt>
                <c:pt idx="205">
                  <c:v>0.78101882218524277</c:v>
                </c:pt>
                <c:pt idx="206">
                  <c:v>0.78515196767254647</c:v>
                </c:pt>
                <c:pt idx="207">
                  <c:v>0.78929701733292568</c:v>
                </c:pt>
                <c:pt idx="208">
                  <c:v>0.79344928303549189</c:v>
                </c:pt>
                <c:pt idx="209">
                  <c:v>0.79760407664935751</c:v>
                </c:pt>
                <c:pt idx="210">
                  <c:v>0.80176009703790818</c:v>
                </c:pt>
                <c:pt idx="211">
                  <c:v>0.80592796023270963</c:v>
                </c:pt>
                <c:pt idx="212">
                  <c:v>0.81011185236064764</c:v>
                </c:pt>
                <c:pt idx="213">
                  <c:v>0.81430085989087986</c:v>
                </c:pt>
                <c:pt idx="214">
                  <c:v>0.81849256662502734</c:v>
                </c:pt>
                <c:pt idx="215">
                  <c:v>0.822691009804569</c:v>
                </c:pt>
                <c:pt idx="216">
                  <c:v>0.82690032586832718</c:v>
                </c:pt>
                <c:pt idx="217">
                  <c:v>0.83112276605291857</c:v>
                </c:pt>
                <c:pt idx="218">
                  <c:v>0.83536058159495918</c:v>
                </c:pt>
                <c:pt idx="219">
                  <c:v>0.83960213561789931</c:v>
                </c:pt>
                <c:pt idx="220">
                  <c:v>0.84384191419507903</c:v>
                </c:pt>
                <c:pt idx="221">
                  <c:v>0.84808097112601655</c:v>
                </c:pt>
                <c:pt idx="222">
                  <c:v>0.85232091520881526</c:v>
                </c:pt>
                <c:pt idx="223">
                  <c:v>0.85656336863615323</c:v>
                </c:pt>
                <c:pt idx="224">
                  <c:v>0.86080995360070778</c:v>
                </c:pt>
                <c:pt idx="225">
                  <c:v>0.8650679130491743</c:v>
                </c:pt>
                <c:pt idx="226">
                  <c:v>0.86933313842940074</c:v>
                </c:pt>
                <c:pt idx="227">
                  <c:v>0.87360718914248536</c:v>
                </c:pt>
                <c:pt idx="228">
                  <c:v>0.877896897682377</c:v>
                </c:pt>
                <c:pt idx="229">
                  <c:v>0.88220212464504599</c:v>
                </c:pt>
                <c:pt idx="230">
                  <c:v>0.88652310439686854</c:v>
                </c:pt>
                <c:pt idx="231">
                  <c:v>0.8908590418100949</c:v>
                </c:pt>
                <c:pt idx="232">
                  <c:v>0.89520288676537341</c:v>
                </c:pt>
                <c:pt idx="233">
                  <c:v>0.89954370658279037</c:v>
                </c:pt>
                <c:pt idx="234">
                  <c:v>0.90387868974459029</c:v>
                </c:pt>
                <c:pt idx="235">
                  <c:v>0.90819834163067936</c:v>
                </c:pt>
                <c:pt idx="236">
                  <c:v>0.91249075635405141</c:v>
                </c:pt>
                <c:pt idx="237">
                  <c:v>0.91675177540267627</c:v>
                </c:pt>
                <c:pt idx="238">
                  <c:v>0.92097323561007383</c:v>
                </c:pt>
                <c:pt idx="239">
                  <c:v>0.92514697380976318</c:v>
                </c:pt>
                <c:pt idx="240">
                  <c:v>0.92927259986679545</c:v>
                </c:pt>
                <c:pt idx="241">
                  <c:v>0.933347599211241</c:v>
                </c:pt>
                <c:pt idx="242">
                  <c:v>0.93736307400386221</c:v>
                </c:pt>
                <c:pt idx="243">
                  <c:v>0.94131387997857774</c:v>
                </c:pt>
                <c:pt idx="244">
                  <c:v>0.945189694273178</c:v>
                </c:pt>
                <c:pt idx="245">
                  <c:v>0.94898154801930046</c:v>
                </c:pt>
                <c:pt idx="246">
                  <c:v>0.95267642325016089</c:v>
                </c:pt>
                <c:pt idx="247">
                  <c:v>0.9562682738969539</c:v>
                </c:pt>
                <c:pt idx="248">
                  <c:v>0.95974848945019153</c:v>
                </c:pt>
                <c:pt idx="249">
                  <c:v>0.96310470744649068</c:v>
                </c:pt>
                <c:pt idx="250">
                  <c:v>0.96633136599468061</c:v>
                </c:pt>
                <c:pt idx="251">
                  <c:v>0.96942121025113659</c:v>
                </c:pt>
                <c:pt idx="252">
                  <c:v>0.97236845647239767</c:v>
                </c:pt>
                <c:pt idx="253">
                  <c:v>0.97516629142087574</c:v>
                </c:pt>
                <c:pt idx="254">
                  <c:v>0.97781710561224577</c:v>
                </c:pt>
                <c:pt idx="255">
                  <c:v>0.98033065546927012</c:v>
                </c:pt>
                <c:pt idx="256">
                  <c:v>0.98271512282422746</c:v>
                </c:pt>
                <c:pt idx="257">
                  <c:v>0.98497483034747213</c:v>
                </c:pt>
                <c:pt idx="258">
                  <c:v>0.98711510415765147</c:v>
                </c:pt>
                <c:pt idx="259">
                  <c:v>0.98914130832014213</c:v>
                </c:pt>
                <c:pt idx="260">
                  <c:v>0.99105918242669155</c:v>
                </c:pt>
                <c:pt idx="261">
                  <c:v>0.99287579233847467</c:v>
                </c:pt>
                <c:pt idx="262">
                  <c:v>0.99459398068624838</c:v>
                </c:pt>
                <c:pt idx="263">
                  <c:v>0.9962187095178292</c:v>
                </c:pt>
                <c:pt idx="264">
                  <c:v>0.99776160516012891</c:v>
                </c:pt>
                <c:pt idx="265">
                  <c:v>0.99923827449019531</c:v>
                </c:pt>
                <c:pt idx="266">
                  <c:v>1.0006629703912284</c:v>
                </c:pt>
                <c:pt idx="267">
                  <c:v>1.0020499457464285</c:v>
                </c:pt>
                <c:pt idx="268">
                  <c:v>1.003407105773598</c:v>
                </c:pt>
                <c:pt idx="269">
                  <c:v>1.0047404209049604</c:v>
                </c:pt>
                <c:pt idx="270">
                  <c:v>1.0060550064461289</c:v>
                </c:pt>
                <c:pt idx="271">
                  <c:v>1.0073561490284848</c:v>
                </c:pt>
                <c:pt idx="272">
                  <c:v>1.008650454465456</c:v>
                </c:pt>
                <c:pt idx="273">
                  <c:v>1.0099440869644336</c:v>
                </c:pt>
                <c:pt idx="274">
                  <c:v>1.0112483359498869</c:v>
                </c:pt>
                <c:pt idx="275">
                  <c:v>1.0125653446070928</c:v>
                </c:pt>
                <c:pt idx="276">
                  <c:v>1.0138890535378116</c:v>
                </c:pt>
                <c:pt idx="277">
                  <c:v>1.0152144282594135</c:v>
                </c:pt>
                <c:pt idx="278">
                  <c:v>1.0165496535050391</c:v>
                </c:pt>
                <c:pt idx="279">
                  <c:v>1.0178949617726027</c:v>
                </c:pt>
                <c:pt idx="280">
                  <c:v>1.0192505855600187</c:v>
                </c:pt>
                <c:pt idx="281">
                  <c:v>1.0206123696294676</c:v>
                </c:pt>
                <c:pt idx="282">
                  <c:v>1.0219743744814014</c:v>
                </c:pt>
                <c:pt idx="283">
                  <c:v>1.0233374662739709</c:v>
                </c:pt>
                <c:pt idx="284">
                  <c:v>1.0247050530613537</c:v>
                </c:pt>
                <c:pt idx="285">
                  <c:v>1.0260753912175018</c:v>
                </c:pt>
                <c:pt idx="286">
                  <c:v>1.0274415686640532</c:v>
                </c:pt>
                <c:pt idx="287">
                  <c:v>1.028799215218672</c:v>
                </c:pt>
                <c:pt idx="288">
                  <c:v>1.0301439606990224</c:v>
                </c:pt>
                <c:pt idx="289">
                  <c:v>1.0314806061175061</c:v>
                </c:pt>
                <c:pt idx="290">
                  <c:v>1.0328192814368196</c:v>
                </c:pt>
                <c:pt idx="291">
                  <c:v>1.0341689315754012</c:v>
                </c:pt>
                <c:pt idx="292">
                  <c:v>1.0355375059367762</c:v>
                </c:pt>
                <c:pt idx="293">
                  <c:v>1.0369286152127337</c:v>
                </c:pt>
                <c:pt idx="294">
                  <c:v>1.0383504340065881</c:v>
                </c:pt>
                <c:pt idx="295">
                  <c:v>1.0398034948036521</c:v>
                </c:pt>
                <c:pt idx="296">
                  <c:v>1.0412883300892386</c:v>
                </c:pt>
                <c:pt idx="297">
                  <c:v>1.0428054723486606</c:v>
                </c:pt>
                <c:pt idx="298">
                  <c:v>1.0443486796731443</c:v>
                </c:pt>
                <c:pt idx="299">
                  <c:v>1.0459047613669832</c:v>
                </c:pt>
                <c:pt idx="300">
                  <c:v>1.0474690666234872</c:v>
                </c:pt>
                <c:pt idx="301">
                  <c:v>1.0490369446359655</c:v>
                </c:pt>
                <c:pt idx="302">
                  <c:v>1.0506030598323739</c:v>
                </c:pt>
                <c:pt idx="303">
                  <c:v>1.0521585433837188</c:v>
                </c:pt>
                <c:pt idx="304">
                  <c:v>1.0536904390809148</c:v>
                </c:pt>
                <c:pt idx="305">
                  <c:v>1.0551832488188493</c:v>
                </c:pt>
                <c:pt idx="306">
                  <c:v>1.0566209416274543</c:v>
                </c:pt>
                <c:pt idx="307">
                  <c:v>1.0579933996549862</c:v>
                </c:pt>
                <c:pt idx="308">
                  <c:v>1.0592879631536756</c:v>
                </c:pt>
                <c:pt idx="309">
                  <c:v>1.0604915945377058</c:v>
                </c:pt>
                <c:pt idx="310">
                  <c:v>1.0615955012235709</c:v>
                </c:pt>
                <c:pt idx="311">
                  <c:v>1.0625916792965053</c:v>
                </c:pt>
                <c:pt idx="312">
                  <c:v>1.0634778690015994</c:v>
                </c:pt>
                <c:pt idx="313">
                  <c:v>1.0642528060988579</c:v>
                </c:pt>
                <c:pt idx="314">
                  <c:v>1.0649175894103238</c:v>
                </c:pt>
                <c:pt idx="315">
                  <c:v>1.0654687538465155</c:v>
                </c:pt>
                <c:pt idx="316">
                  <c:v>1.0659034543717845</c:v>
                </c:pt>
                <c:pt idx="317">
                  <c:v>1.0662188459504822</c:v>
                </c:pt>
                <c:pt idx="318">
                  <c:v>1.0664072588981108</c:v>
                </c:pt>
                <c:pt idx="319">
                  <c:v>1.0664685013479411</c:v>
                </c:pt>
                <c:pt idx="320">
                  <c:v>1.0664023814332442</c:v>
                </c:pt>
                <c:pt idx="321">
                  <c:v>1.0662018316962261</c:v>
                </c:pt>
                <c:pt idx="322">
                  <c:v>1.0658661635441864</c:v>
                </c:pt>
                <c:pt idx="323">
                  <c:v>1.0653971008749659</c:v>
                </c:pt>
                <c:pt idx="324">
                  <c:v>1.0648090256784981</c:v>
                </c:pt>
                <c:pt idx="325">
                  <c:v>1.0641199493325075</c:v>
                </c:pt>
                <c:pt idx="326">
                  <c:v>1.0633523570674464</c:v>
                </c:pt>
                <c:pt idx="327">
                  <c:v>1.0625261893338422</c:v>
                </c:pt>
                <c:pt idx="328">
                  <c:v>1.0616580153599242</c:v>
                </c:pt>
                <c:pt idx="329">
                  <c:v>1.0607659293528469</c:v>
                </c:pt>
                <c:pt idx="330">
                  <c:v>1.0598684033578123</c:v>
                </c:pt>
                <c:pt idx="331">
                  <c:v>1.0589774373196528</c:v>
                </c:pt>
                <c:pt idx="332">
                  <c:v>1.0581016059123118</c:v>
                </c:pt>
                <c:pt idx="333">
                  <c:v>1.057246374869651</c:v>
                </c:pt>
                <c:pt idx="334">
                  <c:v>1.0564172099255318</c:v>
                </c:pt>
                <c:pt idx="335">
                  <c:v>1.0556215524635126</c:v>
                </c:pt>
                <c:pt idx="336">
                  <c:v>1.0548668438671518</c:v>
                </c:pt>
                <c:pt idx="337">
                  <c:v>1.0541625714452587</c:v>
                </c:pt>
                <c:pt idx="338">
                  <c:v>1.0535184833575257</c:v>
                </c:pt>
                <c:pt idx="339">
                  <c:v>1.0529491524124943</c:v>
                </c:pt>
                <c:pt idx="340">
                  <c:v>1.0524674230794138</c:v>
                </c:pt>
                <c:pt idx="341">
                  <c:v>1.0520848419940805</c:v>
                </c:pt>
                <c:pt idx="342">
                  <c:v>1.0518182402812717</c:v>
                </c:pt>
                <c:pt idx="343">
                  <c:v>1.0516799668276238</c:v>
                </c:pt>
                <c:pt idx="344">
                  <c:v>1.0516827583769961</c:v>
                </c:pt>
                <c:pt idx="345">
                  <c:v>1.0518306848304062</c:v>
                </c:pt>
                <c:pt idx="346">
                  <c:v>1.0521280388213885</c:v>
                </c:pt>
                <c:pt idx="347">
                  <c:v>1.0525746391307498</c:v>
                </c:pt>
                <c:pt idx="348">
                  <c:v>1.0531682693904474</c:v>
                </c:pt>
                <c:pt idx="349">
                  <c:v>1.0539067132324387</c:v>
                </c:pt>
                <c:pt idx="350">
                  <c:v>1.054792936348721</c:v>
                </c:pt>
                <c:pt idx="351">
                  <c:v>1.0558303911898137</c:v>
                </c:pt>
                <c:pt idx="352">
                  <c:v>1.0570219337749551</c:v>
                </c:pt>
                <c:pt idx="353">
                  <c:v>1.058364945666703</c:v>
                </c:pt>
                <c:pt idx="354">
                  <c:v>1.059846222254436</c:v>
                </c:pt>
                <c:pt idx="355">
                  <c:v>1.0614525589275328</c:v>
                </c:pt>
                <c:pt idx="356">
                  <c:v>1.0631735050760114</c:v>
                </c:pt>
                <c:pt idx="357">
                  <c:v>1.0649986100898898</c:v>
                </c:pt>
                <c:pt idx="358">
                  <c:v>1.0669159280518348</c:v>
                </c:pt>
                <c:pt idx="359">
                  <c:v>1.0689093387886306</c:v>
                </c:pt>
                <c:pt idx="360">
                  <c:v>1.0709666355320606</c:v>
                </c:pt>
                <c:pt idx="361">
                  <c:v>1.0730756115139091</c:v>
                </c:pt>
                <c:pt idx="362">
                  <c:v>1.075225357799412</c:v>
                </c:pt>
                <c:pt idx="363">
                  <c:v>1.0774049654538065</c:v>
                </c:pt>
                <c:pt idx="364">
                  <c:v>1.0796034700650465</c:v>
                </c:pt>
                <c:pt idx="365">
                  <c:v>1.0818118038480384</c:v>
                </c:pt>
                <c:pt idx="366">
                  <c:v>1.0840169856126884</c:v>
                </c:pt>
                <c:pt idx="367">
                  <c:v>1.0862118764109836</c:v>
                </c:pt>
                <c:pt idx="368">
                  <c:v>1.0883893372949109</c:v>
                </c:pt>
                <c:pt idx="369">
                  <c:v>1.0905459005404416</c:v>
                </c:pt>
                <c:pt idx="370">
                  <c:v>1.0926803238229721</c:v>
                </c:pt>
                <c:pt idx="371">
                  <c:v>1.0947891529464748</c:v>
                </c:pt>
                <c:pt idx="372">
                  <c:v>1.0968684469563992</c:v>
                </c:pt>
                <c:pt idx="373">
                  <c:v>1.0989150814592823</c:v>
                </c:pt>
                <c:pt idx="374">
                  <c:v>1.100935360418944</c:v>
                </c:pt>
                <c:pt idx="375">
                  <c:v>1.102942255515762</c:v>
                </c:pt>
                <c:pt idx="376">
                  <c:v>1.104944564399704</c:v>
                </c:pt>
                <c:pt idx="377">
                  <c:v>1.1069458364886144</c:v>
                </c:pt>
                <c:pt idx="378">
                  <c:v>1.1089504377614237</c:v>
                </c:pt>
                <c:pt idx="379">
                  <c:v>1.1109625433078356</c:v>
                </c:pt>
                <c:pt idx="380">
                  <c:v>1.1129917712450272</c:v>
                </c:pt>
                <c:pt idx="381">
                  <c:v>1.1150438262851758</c:v>
                </c:pt>
                <c:pt idx="382">
                  <c:v>1.117124413140459</c:v>
                </c:pt>
                <c:pt idx="383">
                  <c:v>1.1192392365230539</c:v>
                </c:pt>
                <c:pt idx="384">
                  <c:v>1.121394001145138</c:v>
                </c:pt>
                <c:pt idx="385">
                  <c:v>1.1235925705692194</c:v>
                </c:pt>
                <c:pt idx="386">
                  <c:v>1.1258388083578061</c:v>
                </c:pt>
                <c:pt idx="387">
                  <c:v>1.1281379192482608</c:v>
                </c:pt>
                <c:pt idx="388">
                  <c:v>1.1304894604681304</c:v>
                </c:pt>
                <c:pt idx="389">
                  <c:v>1.1328877062551326</c:v>
                </c:pt>
                <c:pt idx="390">
                  <c:v>1.1353269308469853</c:v>
                </c:pt>
                <c:pt idx="391">
                  <c:v>1.1377991830819807</c:v>
                </c:pt>
                <c:pt idx="392">
                  <c:v>1.1402920166308697</c:v>
                </c:pt>
                <c:pt idx="393">
                  <c:v>1.1427965473687356</c:v>
                </c:pt>
                <c:pt idx="394">
                  <c:v>1.1452976553159688</c:v>
                </c:pt>
                <c:pt idx="395">
                  <c:v>1.1477847508691621</c:v>
                </c:pt>
                <c:pt idx="396">
                  <c:v>1.1502509474364062</c:v>
                </c:pt>
                <c:pt idx="397">
                  <c:v>1.1526992937159324</c:v>
                </c:pt>
                <c:pt idx="398">
                  <c:v>1.1551312909070086</c:v>
                </c:pt>
                <c:pt idx="399">
                  <c:v>1.1575476236478155</c:v>
                </c:pt>
                <c:pt idx="400">
                  <c:v>1.1599506540494369</c:v>
                </c:pt>
                <c:pt idx="401">
                  <c:v>1.1623395427558314</c:v>
                </c:pt>
                <c:pt idx="402">
                  <c:v>1.1647134504109571</c:v>
                </c:pt>
                <c:pt idx="403">
                  <c:v>1.1670707572995949</c:v>
                </c:pt>
                <c:pt idx="404">
                  <c:v>1.1694098437065257</c:v>
                </c:pt>
                <c:pt idx="405">
                  <c:v>1.1717290899165305</c:v>
                </c:pt>
                <c:pt idx="406">
                  <c:v>1.1740257606453051</c:v>
                </c:pt>
                <c:pt idx="407">
                  <c:v>1.1762914261088575</c:v>
                </c:pt>
                <c:pt idx="408">
                  <c:v>1.1785202287533409</c:v>
                </c:pt>
                <c:pt idx="409">
                  <c:v>1.1807058935601265</c:v>
                </c:pt>
                <c:pt idx="410">
                  <c:v>1.1828420916052118</c:v>
                </c:pt>
                <c:pt idx="411">
                  <c:v>1.1849290880110603</c:v>
                </c:pt>
                <c:pt idx="412">
                  <c:v>1.1869676628225718</c:v>
                </c:pt>
                <c:pt idx="413">
                  <c:v>1.1889514871157438</c:v>
                </c:pt>
                <c:pt idx="414">
                  <c:v>1.1908777787311433</c:v>
                </c:pt>
                <c:pt idx="415">
                  <c:v>1.1927490568430372</c:v>
                </c:pt>
                <c:pt idx="416">
                  <c:v>1.194556063837843</c:v>
                </c:pt>
                <c:pt idx="417">
                  <c:v>1.1962918617340479</c:v>
                </c:pt>
                <c:pt idx="418">
                  <c:v>1.197943751290407</c:v>
                </c:pt>
                <c:pt idx="419">
                  <c:v>1.1995023540432608</c:v>
                </c:pt>
                <c:pt idx="420">
                  <c:v>1.2009582915289505</c:v>
                </c:pt>
                <c:pt idx="421">
                  <c:v>1.2023027658821943</c:v>
                </c:pt>
                <c:pt idx="422">
                  <c:v>1.2035286510823624</c:v>
                </c:pt>
                <c:pt idx="423">
                  <c:v>1.204629791890337</c:v>
                </c:pt>
                <c:pt idx="424">
                  <c:v>1.2056050838276307</c:v>
                </c:pt>
                <c:pt idx="425">
                  <c:v>1.206458692199631</c:v>
                </c:pt>
                <c:pt idx="426">
                  <c:v>1.2071981088415475</c:v>
                </c:pt>
                <c:pt idx="427">
                  <c:v>1.2078319411576739</c:v>
                </c:pt>
                <c:pt idx="428">
                  <c:v>1.208374491051992</c:v>
                </c:pt>
                <c:pt idx="429">
                  <c:v>1.2088367338986628</c:v>
                </c:pt>
                <c:pt idx="430">
                  <c:v>1.2092282974817643</c:v>
                </c:pt>
                <c:pt idx="431">
                  <c:v>1.2095660236371879</c:v>
                </c:pt>
                <c:pt idx="432">
                  <c:v>1.2098539477212069</c:v>
                </c:pt>
                <c:pt idx="433">
                  <c:v>1.2100955901676589</c:v>
                </c:pt>
                <c:pt idx="434">
                  <c:v>1.2103015803792834</c:v>
                </c:pt>
                <c:pt idx="435">
                  <c:v>1.2104756877038687</c:v>
                </c:pt>
                <c:pt idx="436">
                  <c:v>1.2106217994491095</c:v>
                </c:pt>
                <c:pt idx="437">
                  <c:v>1.2107505459879451</c:v>
                </c:pt>
                <c:pt idx="438">
                  <c:v>1.2108685690581655</c:v>
                </c:pt>
                <c:pt idx="439">
                  <c:v>1.2109814442658118</c:v>
                </c:pt>
                <c:pt idx="440">
                  <c:v>1.2110954681697874</c:v>
                </c:pt>
                <c:pt idx="441">
                  <c:v>1.2112147904458437</c:v>
                </c:pt>
                <c:pt idx="442">
                  <c:v>1.2113399872696129</c:v>
                </c:pt>
                <c:pt idx="443">
                  <c:v>1.2114716348167276</c:v>
                </c:pt>
                <c:pt idx="444">
                  <c:v>1.2116093384813074</c:v>
                </c:pt>
                <c:pt idx="445">
                  <c:v>1.2117460494657113</c:v>
                </c:pt>
                <c:pt idx="446">
                  <c:v>1.211871942843697</c:v>
                </c:pt>
                <c:pt idx="447">
                  <c:v>1.2119738671592006</c:v>
                </c:pt>
                <c:pt idx="448">
                  <c:v>1.212035797294422</c:v>
                </c:pt>
                <c:pt idx="449">
                  <c:v>1.2120467086446731</c:v>
                </c:pt>
                <c:pt idx="450">
                  <c:v>1.2120041472847001</c:v>
                </c:pt>
                <c:pt idx="451">
                  <c:v>1.2119017627297184</c:v>
                </c:pt>
                <c:pt idx="452">
                  <c:v>1.2117365714879462</c:v>
                </c:pt>
                <c:pt idx="453">
                  <c:v>1.2115118025007536</c:v>
                </c:pt>
                <c:pt idx="454">
                  <c:v>1.2112259333506445</c:v>
                </c:pt>
                <c:pt idx="455">
                  <c:v>1.2108714194933246</c:v>
                </c:pt>
                <c:pt idx="456">
                  <c:v>1.2104437490088296</c:v>
                </c:pt>
                <c:pt idx="457">
                  <c:v>1.209934763769752</c:v>
                </c:pt>
                <c:pt idx="458">
                  <c:v>1.2093334515257639</c:v>
                </c:pt>
                <c:pt idx="459">
                  <c:v>1.2086337356332788</c:v>
                </c:pt>
                <c:pt idx="460">
                  <c:v>1.2078306055804593</c:v>
                </c:pt>
                <c:pt idx="461">
                  <c:v>1.2069195685561385</c:v>
                </c:pt>
                <c:pt idx="462">
                  <c:v>1.2058982786323011</c:v>
                </c:pt>
                <c:pt idx="463">
                  <c:v>1.2047714023230049</c:v>
                </c:pt>
                <c:pt idx="464">
                  <c:v>1.203547258366334</c:v>
                </c:pt>
                <c:pt idx="465">
                  <c:v>1.2022361477335202</c:v>
                </c:pt>
                <c:pt idx="466">
                  <c:v>1.2008532464558583</c:v>
                </c:pt>
                <c:pt idx="467">
                  <c:v>1.199408745639615</c:v>
                </c:pt>
                <c:pt idx="468">
                  <c:v>1.1979128363910561</c:v>
                </c:pt>
                <c:pt idx="469">
                  <c:v>1.1963785834781848</c:v>
                </c:pt>
                <c:pt idx="470">
                  <c:v>1.1948165424256461</c:v>
                </c:pt>
                <c:pt idx="471">
                  <c:v>1.1932320246084718</c:v>
                </c:pt>
                <c:pt idx="472">
                  <c:v>1.1916356597386144</c:v>
                </c:pt>
                <c:pt idx="473">
                  <c:v>1.1900356127844389</c:v>
                </c:pt>
                <c:pt idx="474">
                  <c:v>1.1884367981119917</c:v>
                </c:pt>
                <c:pt idx="475">
                  <c:v>1.1868488814461846</c:v>
                </c:pt>
                <c:pt idx="476">
                  <c:v>1.1852845680900808</c:v>
                </c:pt>
                <c:pt idx="477">
                  <c:v>1.1837562643571093</c:v>
                </c:pt>
                <c:pt idx="478">
                  <c:v>1.182277040219496</c:v>
                </c:pt>
                <c:pt idx="479">
                  <c:v>1.1808556706774578</c:v>
                </c:pt>
                <c:pt idx="480">
                  <c:v>1.1794899866732778</c:v>
                </c:pt>
                <c:pt idx="481">
                  <c:v>1.1781778191492391</c:v>
                </c:pt>
                <c:pt idx="482">
                  <c:v>1.1769230530232389</c:v>
                </c:pt>
                <c:pt idx="483">
                  <c:v>1.175732191947704</c:v>
                </c:pt>
                <c:pt idx="484">
                  <c:v>1.174609649210248</c:v>
                </c:pt>
                <c:pt idx="485">
                  <c:v>1.1735561858744574</c:v>
                </c:pt>
                <c:pt idx="486">
                  <c:v>1.1725737094796256</c:v>
                </c:pt>
                <c:pt idx="487">
                  <c:v>1.1716621346394873</c:v>
                </c:pt>
                <c:pt idx="488">
                  <c:v>1.170823867237532</c:v>
                </c:pt>
                <c:pt idx="489">
                  <c:v>1.1700613131572484</c:v>
                </c:pt>
                <c:pt idx="490">
                  <c:v>1.1693768782821261</c:v>
                </c:pt>
                <c:pt idx="491">
                  <c:v>1.1687699788817039</c:v>
                </c:pt>
                <c:pt idx="492">
                  <c:v>1.1682343650022564</c:v>
                </c:pt>
                <c:pt idx="493">
                  <c:v>1.1677574558523489</c:v>
                </c:pt>
                <c:pt idx="494">
                  <c:v>1.167323891234521</c:v>
                </c:pt>
                <c:pt idx="495">
                  <c:v>1.1669215615536308</c:v>
                </c:pt>
                <c:pt idx="496">
                  <c:v>1.1665426293924905</c:v>
                </c:pt>
                <c:pt idx="497">
                  <c:v>1.1661822398825601</c:v>
                </c:pt>
                <c:pt idx="498">
                  <c:v>1.1658362941247571</c:v>
                </c:pt>
                <c:pt idx="499">
                  <c:v>1.165503675768647</c:v>
                </c:pt>
                <c:pt idx="500">
                  <c:v>1.1651886507709328</c:v>
                </c:pt>
                <c:pt idx="501">
                  <c:v>1.1649027829388072</c:v>
                </c:pt>
                <c:pt idx="502">
                  <c:v>1.1646582379530808</c:v>
                </c:pt>
                <c:pt idx="503">
                  <c:v>1.1644595224831511</c:v>
                </c:pt>
                <c:pt idx="504">
                  <c:v>1.1643064460018964</c:v>
                </c:pt>
                <c:pt idx="505">
                  <c:v>1.1641967484521922</c:v>
                </c:pt>
                <c:pt idx="506">
                  <c:v>1.1641264840104659</c:v>
                </c:pt>
                <c:pt idx="507">
                  <c:v>1.1640885781442907</c:v>
                </c:pt>
                <c:pt idx="508">
                  <c:v>1.1640708124858139</c:v>
                </c:pt>
                <c:pt idx="509">
                  <c:v>1.1640641032607506</c:v>
                </c:pt>
                <c:pt idx="510">
                  <c:v>1.164059366694816</c:v>
                </c:pt>
                <c:pt idx="511">
                  <c:v>1.1640475190137254</c:v>
                </c:pt>
                <c:pt idx="512">
                  <c:v>1.1640170508959586</c:v>
                </c:pt>
                <c:pt idx="513">
                  <c:v>1.1639621192432599</c:v>
                </c:pt>
                <c:pt idx="514">
                  <c:v>1.1638831376077756</c:v>
                </c:pt>
                <c:pt idx="515">
                  <c:v>1.1637833042991972</c:v>
                </c:pt>
                <c:pt idx="516">
                  <c:v>1.1636695614613028</c:v>
                </c:pt>
                <c:pt idx="517">
                  <c:v>1.1635445790599168</c:v>
                </c:pt>
                <c:pt idx="518">
                  <c:v>1.1634116774607652</c:v>
                </c:pt>
                <c:pt idx="519">
                  <c:v>1.163274248581379</c:v>
                </c:pt>
                <c:pt idx="520">
                  <c:v>1.1631356843392886</c:v>
                </c:pt>
                <c:pt idx="521">
                  <c:v>1.1629982893168962</c:v>
                </c:pt>
                <c:pt idx="522">
                  <c:v>1.16286249118341</c:v>
                </c:pt>
                <c:pt idx="523">
                  <c:v>1.1627281157344209</c:v>
                </c:pt>
                <c:pt idx="524">
                  <c:v>1.1625933421206578</c:v>
                </c:pt>
                <c:pt idx="525">
                  <c:v>1.1624610583238724</c:v>
                </c:pt>
                <c:pt idx="526">
                  <c:v>1.1623315219567829</c:v>
                </c:pt>
                <c:pt idx="527">
                  <c:v>1.1622066763985566</c:v>
                </c:pt>
                <c:pt idx="528">
                  <c:v>1.1620895522041057</c:v>
                </c:pt>
                <c:pt idx="529">
                  <c:v>1.1619837406115041</c:v>
                </c:pt>
                <c:pt idx="530">
                  <c:v>1.1618886043254057</c:v>
                </c:pt>
                <c:pt idx="531">
                  <c:v>1.1618086847983853</c:v>
                </c:pt>
                <c:pt idx="532">
                  <c:v>1.1617508669129222</c:v>
                </c:pt>
                <c:pt idx="533">
                  <c:v>1.161719683691909</c:v>
                </c:pt>
                <c:pt idx="534">
                  <c:v>1.1617249439092567</c:v>
                </c:pt>
                <c:pt idx="535">
                  <c:v>1.1617679659684528</c:v>
                </c:pt>
                <c:pt idx="536">
                  <c:v>1.1618428744267015</c:v>
                </c:pt>
                <c:pt idx="537">
                  <c:v>1.1619426186454282</c:v>
                </c:pt>
                <c:pt idx="538">
                  <c:v>1.1620601479860582</c:v>
                </c:pt>
                <c:pt idx="539">
                  <c:v>1.1621861401763609</c:v>
                </c:pt>
                <c:pt idx="540">
                  <c:v>1.1623074628741958</c:v>
                </c:pt>
                <c:pt idx="541">
                  <c:v>1.1624109837374224</c:v>
                </c:pt>
                <c:pt idx="542">
                  <c:v>1.1624835704238998</c:v>
                </c:pt>
                <c:pt idx="543">
                  <c:v>1.1625139675046809</c:v>
                </c:pt>
                <c:pt idx="544">
                  <c:v>1.1624909195508182</c:v>
                </c:pt>
                <c:pt idx="545">
                  <c:v>1.1624149564006021</c:v>
                </c:pt>
                <c:pt idx="546">
                  <c:v>1.1622891253917569</c:v>
                </c:pt>
                <c:pt idx="547">
                  <c:v>1.1621236528495809</c:v>
                </c:pt>
                <c:pt idx="548">
                  <c:v>1.1619242164808312</c:v>
                </c:pt>
                <c:pt idx="549">
                  <c:v>1.1616954068165193</c:v>
                </c:pt>
                <c:pt idx="550">
                  <c:v>1.1614352068930243</c:v>
                </c:pt>
                <c:pt idx="551">
                  <c:v>1.1611484560028487</c:v>
                </c:pt>
                <c:pt idx="552">
                  <c:v>1.160834814690574</c:v>
                </c:pt>
                <c:pt idx="553">
                  <c:v>1.1604905492804309</c:v>
                </c:pt>
                <c:pt idx="554">
                  <c:v>1.1601123604617192</c:v>
                </c:pt>
                <c:pt idx="555">
                  <c:v>1.1596916731727205</c:v>
                </c:pt>
                <c:pt idx="556">
                  <c:v>1.1592332441080884</c:v>
                </c:pt>
                <c:pt idx="557">
                  <c:v>1.1587462390512147</c:v>
                </c:pt>
                <c:pt idx="558">
                  <c:v>1.1582372551471831</c:v>
                </c:pt>
                <c:pt idx="559">
                  <c:v>1.1577140107953492</c:v>
                </c:pt>
                <c:pt idx="560">
                  <c:v>1.157185845628822</c:v>
                </c:pt>
                <c:pt idx="561">
                  <c:v>1.1566614943221742</c:v>
                </c:pt>
                <c:pt idx="562">
                  <c:v>1.1561496915499787</c:v>
                </c:pt>
                <c:pt idx="563">
                  <c:v>1.1556591719868079</c:v>
                </c:pt>
                <c:pt idx="564">
                  <c:v>1.1551934810443125</c:v>
                </c:pt>
                <c:pt idx="565">
                  <c:v>1.1547561641341433</c:v>
                </c:pt>
                <c:pt idx="566">
                  <c:v>1.1543451431695555</c:v>
                </c:pt>
                <c:pt idx="567">
                  <c:v>1.1539531921953381</c:v>
                </c:pt>
                <c:pt idx="568">
                  <c:v>1.1535685366377382</c:v>
                </c:pt>
                <c:pt idx="569">
                  <c:v>1.1531794050947419</c:v>
                </c:pt>
                <c:pt idx="570">
                  <c:v>1.1527793521558884</c:v>
                </c:pt>
                <c:pt idx="571">
                  <c:v>1.1523672987218645</c:v>
                </c:pt>
                <c:pt idx="572">
                  <c:v>1.1519346701431152</c:v>
                </c:pt>
                <c:pt idx="573">
                  <c:v>1.1514770853586243</c:v>
                </c:pt>
                <c:pt idx="574">
                  <c:v>1.150991800087563</c:v>
                </c:pt>
                <c:pt idx="575">
                  <c:v>1.1504732239363427</c:v>
                </c:pt>
                <c:pt idx="576">
                  <c:v>1.1499106564205954</c:v>
                </c:pt>
                <c:pt idx="577">
                  <c:v>1.1492936657607844</c:v>
                </c:pt>
                <c:pt idx="578">
                  <c:v>1.1486118201773727</c:v>
                </c:pt>
                <c:pt idx="579">
                  <c:v>1.1478583139114287</c:v>
                </c:pt>
                <c:pt idx="580">
                  <c:v>1.147025219949749</c:v>
                </c:pt>
                <c:pt idx="581">
                  <c:v>1.1461071068095001</c:v>
                </c:pt>
                <c:pt idx="582">
                  <c:v>1.1450991479663846</c:v>
                </c:pt>
                <c:pt idx="583">
                  <c:v>1.1440021822279625</c:v>
                </c:pt>
                <c:pt idx="584">
                  <c:v>1.1428212394239468</c:v>
                </c:pt>
                <c:pt idx="585">
                  <c:v>1.1415689899942907</c:v>
                </c:pt>
                <c:pt idx="586">
                  <c:v>1.1402576582294595</c:v>
                </c:pt>
                <c:pt idx="587">
                  <c:v>1.1388960406310666</c:v>
                </c:pt>
                <c:pt idx="588">
                  <c:v>1.1374929337007256</c:v>
                </c:pt>
                <c:pt idx="589">
                  <c:v>1.1360549168782672</c:v>
                </c:pt>
                <c:pt idx="590">
                  <c:v>1.1345930170698679</c:v>
                </c:pt>
                <c:pt idx="591">
                  <c:v>1.1331129351901505</c:v>
                </c:pt>
                <c:pt idx="592">
                  <c:v>1.1316222268431184</c:v>
                </c:pt>
                <c:pt idx="593">
                  <c:v>1.1301274595740631</c:v>
                </c:pt>
                <c:pt idx="594">
                  <c:v>1.1286255437615089</c:v>
                </c:pt>
                <c:pt idx="595">
                  <c:v>1.127118267372468</c:v>
                </c:pt>
                <c:pt idx="596">
                  <c:v>1.1256162391635649</c:v>
                </c:pt>
                <c:pt idx="597">
                  <c:v>1.1241285811130692</c:v>
                </c:pt>
                <c:pt idx="598">
                  <c:v>1.122665901977606</c:v>
                </c:pt>
                <c:pt idx="599">
                  <c:v>1.1212322136446655</c:v>
                </c:pt>
                <c:pt idx="600">
                  <c:v>1.1198277015062086</c:v>
                </c:pt>
                <c:pt idx="601">
                  <c:v>1.1184586336713913</c:v>
                </c:pt>
                <c:pt idx="602">
                  <c:v>1.1171287827190008</c:v>
                </c:pt>
                <c:pt idx="603">
                  <c:v>1.1158365079336732</c:v>
                </c:pt>
                <c:pt idx="604">
                  <c:v>1.1145703603554715</c:v>
                </c:pt>
                <c:pt idx="605">
                  <c:v>1.1133161029101502</c:v>
                </c:pt>
                <c:pt idx="606">
                  <c:v>1.1120570471761464</c:v>
                </c:pt>
                <c:pt idx="607">
                  <c:v>1.110778292190487</c:v>
                </c:pt>
                <c:pt idx="608">
                  <c:v>1.109464936990199</c:v>
                </c:pt>
                <c:pt idx="609">
                  <c:v>1.1081020806123094</c:v>
                </c:pt>
                <c:pt idx="610">
                  <c:v>1.1066852322923273</c:v>
                </c:pt>
                <c:pt idx="611">
                  <c:v>1.105209999246219</c:v>
                </c:pt>
                <c:pt idx="612">
                  <c:v>1.1036803246769775</c:v>
                </c:pt>
                <c:pt idx="613">
                  <c:v>1.1021036230897683</c:v>
                </c:pt>
                <c:pt idx="614">
                  <c:v>1.1004826779482479</c:v>
                </c:pt>
                <c:pt idx="615">
                  <c:v>1.0988252041487927</c:v>
                </c:pt>
                <c:pt idx="616">
                  <c:v>1.0971278399973425</c:v>
                </c:pt>
                <c:pt idx="617">
                  <c:v>1.0953860905089341</c:v>
                </c:pt>
                <c:pt idx="618">
                  <c:v>1.0936020575677374</c:v>
                </c:pt>
                <c:pt idx="619">
                  <c:v>1.0917712461887892</c:v>
                </c:pt>
                <c:pt idx="620">
                  <c:v>1.0898957582562596</c:v>
                </c:pt>
                <c:pt idx="621">
                  <c:v>1.0879778961292434</c:v>
                </c:pt>
                <c:pt idx="622">
                  <c:v>1.0860213506417808</c:v>
                </c:pt>
                <c:pt idx="623">
                  <c:v>1.0840339530660461</c:v>
                </c:pt>
                <c:pt idx="624">
                  <c:v>1.0820289479683645</c:v>
                </c:pt>
                <c:pt idx="625">
                  <c:v>1.0800237228277763</c:v>
                </c:pt>
                <c:pt idx="626">
                  <c:v>1.0780288195610255</c:v>
                </c:pt>
                <c:pt idx="627">
                  <c:v>1.0760547800848566</c:v>
                </c:pt>
                <c:pt idx="628">
                  <c:v>1.0741065436841299</c:v>
                </c:pt>
                <c:pt idx="629">
                  <c:v>1.0721890496437061</c:v>
                </c:pt>
                <c:pt idx="630">
                  <c:v>1.0703072372484455</c:v>
                </c:pt>
                <c:pt idx="631">
                  <c:v>1.0684578526465096</c:v>
                </c:pt>
                <c:pt idx="632">
                  <c:v>1.0666376419860597</c:v>
                </c:pt>
                <c:pt idx="633">
                  <c:v>1.0648290469725767</c:v>
                </c:pt>
                <c:pt idx="634">
                  <c:v>1.0630111433022038</c:v>
                </c:pt>
                <c:pt idx="635">
                  <c:v>1.0611763274609287</c:v>
                </c:pt>
                <c:pt idx="636">
                  <c:v>1.0593115596245957</c:v>
                </c:pt>
                <c:pt idx="637">
                  <c:v>1.0574127356858603</c:v>
                </c:pt>
                <c:pt idx="638">
                  <c:v>1.0554725048121123</c:v>
                </c:pt>
                <c:pt idx="639">
                  <c:v>1.0534835161707421</c:v>
                </c:pt>
                <c:pt idx="640">
                  <c:v>1.0514400292087536</c:v>
                </c:pt>
                <c:pt idx="641">
                  <c:v>1.0493363033731511</c:v>
                </c:pt>
                <c:pt idx="642">
                  <c:v>1.0471651773419579</c:v>
                </c:pt>
                <c:pt idx="643">
                  <c:v>1.0449120186010561</c:v>
                </c:pt>
                <c:pt idx="644">
                  <c:v>1.0425613009234602</c:v>
                </c:pt>
                <c:pt idx="645">
                  <c:v>1.0401022973543292</c:v>
                </c:pt>
                <c:pt idx="646">
                  <c:v>1.0375242809388225</c:v>
                </c:pt>
                <c:pt idx="647">
                  <c:v>1.034815105294344</c:v>
                </c:pt>
                <c:pt idx="648">
                  <c:v>1.0319658081754506</c:v>
                </c:pt>
                <c:pt idx="649">
                  <c:v>1.02897168865948</c:v>
                </c:pt>
                <c:pt idx="650">
                  <c:v>1.0258316616028169</c:v>
                </c:pt>
                <c:pt idx="651">
                  <c:v>1.0225432758737989</c:v>
                </c:pt>
                <c:pt idx="652">
                  <c:v>1.0191004698392008</c:v>
                </c:pt>
                <c:pt idx="653">
                  <c:v>1.0154923326392862</c:v>
                </c:pt>
                <c:pt idx="654">
                  <c:v>1.011718771096483</c:v>
                </c:pt>
                <c:pt idx="655">
                  <c:v>1.0077863783402239</c:v>
                </c:pt>
                <c:pt idx="656">
                  <c:v>1.0036909762032193</c:v>
                </c:pt>
                <c:pt idx="657">
                  <c:v>0.99943702320088101</c:v>
                </c:pt>
                <c:pt idx="658">
                  <c:v>0.99502565514401509</c:v>
                </c:pt>
                <c:pt idx="659">
                  <c:v>0.99045752223429062</c:v>
                </c:pt>
                <c:pt idx="660">
                  <c:v>0.9857367284539823</c:v>
                </c:pt>
                <c:pt idx="661">
                  <c:v>0.9808679021197706</c:v>
                </c:pt>
                <c:pt idx="662">
                  <c:v>0.9758556715483363</c:v>
                </c:pt>
                <c:pt idx="663">
                  <c:v>0.97070733286487498</c:v>
                </c:pt>
                <c:pt idx="664">
                  <c:v>0.96543018219458354</c:v>
                </c:pt>
                <c:pt idx="665">
                  <c:v>0.96003169122738707</c:v>
                </c:pt>
                <c:pt idx="666">
                  <c:v>0.9545111100910707</c:v>
                </c:pt>
                <c:pt idx="667">
                  <c:v>0.94887094574026132</c:v>
                </c:pt>
                <c:pt idx="668">
                  <c:v>0.9431213934017888</c:v>
                </c:pt>
                <c:pt idx="669">
                  <c:v>0.93727061094704034</c:v>
                </c:pt>
                <c:pt idx="670">
                  <c:v>0.93132841749034978</c:v>
                </c:pt>
                <c:pt idx="671">
                  <c:v>0.92529918966090241</c:v>
                </c:pt>
                <c:pt idx="672">
                  <c:v>0.91918867007593019</c:v>
                </c:pt>
                <c:pt idx="673">
                  <c:v>0.9130022619430842</c:v>
                </c:pt>
                <c:pt idx="674">
                  <c:v>0.9067502176965242</c:v>
                </c:pt>
                <c:pt idx="675">
                  <c:v>0.90043908732560862</c:v>
                </c:pt>
                <c:pt idx="676">
                  <c:v>0.89406801528775393</c:v>
                </c:pt>
                <c:pt idx="677">
                  <c:v>0.8876409488814474</c:v>
                </c:pt>
                <c:pt idx="678">
                  <c:v>0.88115505002662886</c:v>
                </c:pt>
                <c:pt idx="679">
                  <c:v>0.87460748064323868</c:v>
                </c:pt>
                <c:pt idx="680">
                  <c:v>0.86800855471115834</c:v>
                </c:pt>
                <c:pt idx="681">
                  <c:v>0.86136944780386615</c:v>
                </c:pt>
                <c:pt idx="682">
                  <c:v>0.85469920088081763</c:v>
                </c:pt>
                <c:pt idx="683">
                  <c:v>0.84800685490146888</c:v>
                </c:pt>
                <c:pt idx="684">
                  <c:v>0.84130020378574122</c:v>
                </c:pt>
                <c:pt idx="685">
                  <c:v>0.83458521100300043</c:v>
                </c:pt>
                <c:pt idx="686">
                  <c:v>0.82786624818317256</c:v>
                </c:pt>
                <c:pt idx="687">
                  <c:v>0.82114927879562238</c:v>
                </c:pt>
                <c:pt idx="688">
                  <c:v>0.81443671025841335</c:v>
                </c:pt>
                <c:pt idx="689">
                  <c:v>0.80773012379961429</c:v>
                </c:pt>
                <c:pt idx="690">
                  <c:v>0.80103490264663713</c:v>
                </c:pt>
                <c:pt idx="691">
                  <c:v>0.79435397329936819</c:v>
                </c:pt>
                <c:pt idx="692">
                  <c:v>0.78769208896379561</c:v>
                </c:pt>
                <c:pt idx="693">
                  <c:v>0.78105400284590698</c:v>
                </c:pt>
                <c:pt idx="694">
                  <c:v>0.77444225233376607</c:v>
                </c:pt>
                <c:pt idx="695">
                  <c:v>0.7678655405445064</c:v>
                </c:pt>
                <c:pt idx="696">
                  <c:v>0.76132966957399661</c:v>
                </c:pt>
                <c:pt idx="697">
                  <c:v>0.75484145781304612</c:v>
                </c:pt>
                <c:pt idx="698">
                  <c:v>0.74840462686272791</c:v>
                </c:pt>
                <c:pt idx="699">
                  <c:v>0.74202701547561067</c:v>
                </c:pt>
                <c:pt idx="700">
                  <c:v>0.73571661265748411</c:v>
                </c:pt>
                <c:pt idx="701">
                  <c:v>0.72947493422511633</c:v>
                </c:pt>
                <c:pt idx="702">
                  <c:v>0.72329918062107768</c:v>
                </c:pt>
                <c:pt idx="703">
                  <c:v>0.71718360575141826</c:v>
                </c:pt>
                <c:pt idx="704">
                  <c:v>0.71112489341576057</c:v>
                </c:pt>
                <c:pt idx="705">
                  <c:v>0.70511594340168859</c:v>
                </c:pt>
                <c:pt idx="706">
                  <c:v>0.69915148594734478</c:v>
                </c:pt>
                <c:pt idx="707">
                  <c:v>0.6932244208403131</c:v>
                </c:pt>
                <c:pt idx="708">
                  <c:v>0.68732905670253674</c:v>
                </c:pt>
                <c:pt idx="709">
                  <c:v>0.68146000138041729</c:v>
                </c:pt>
                <c:pt idx="710">
                  <c:v>0.67561916536115951</c:v>
                </c:pt>
                <c:pt idx="711">
                  <c:v>0.66981051390091095</c:v>
                </c:pt>
                <c:pt idx="712">
                  <c:v>0.66403757610827863</c:v>
                </c:pt>
                <c:pt idx="713">
                  <c:v>0.65830388109186888</c:v>
                </c:pt>
                <c:pt idx="714">
                  <c:v>0.65261295796028973</c:v>
                </c:pt>
                <c:pt idx="715">
                  <c:v>0.64697078933353458</c:v>
                </c:pt>
                <c:pt idx="716">
                  <c:v>0.64137719210252619</c:v>
                </c:pt>
                <c:pt idx="717">
                  <c:v>0.63583291656445484</c:v>
                </c:pt>
                <c:pt idx="718">
                  <c:v>0.63034178195584323</c:v>
                </c:pt>
                <c:pt idx="719">
                  <c:v>0.62491070430295392</c:v>
                </c:pt>
                <c:pt idx="720">
                  <c:v>0.61954320407815222</c:v>
                </c:pt>
                <c:pt idx="721">
                  <c:v>0.61424265150058366</c:v>
                </c:pt>
                <c:pt idx="722">
                  <c:v>0.60900366829117603</c:v>
                </c:pt>
                <c:pt idx="723">
                  <c:v>0.60382845465335078</c:v>
                </c:pt>
                <c:pt idx="724">
                  <c:v>0.59872215732704614</c:v>
                </c:pt>
                <c:pt idx="725">
                  <c:v>0.59368377013942597</c:v>
                </c:pt>
                <c:pt idx="726">
                  <c:v>0.5887160709296918</c:v>
                </c:pt>
                <c:pt idx="727">
                  <c:v>0.58382183753704653</c:v>
                </c:pt>
                <c:pt idx="728">
                  <c:v>0.57900887703535819</c:v>
                </c:pt>
                <c:pt idx="729">
                  <c:v>0.57428541811469369</c:v>
                </c:pt>
                <c:pt idx="730">
                  <c:v>0.56966535051595246</c:v>
                </c:pt>
                <c:pt idx="731">
                  <c:v>0.56515526133923366</c:v>
                </c:pt>
                <c:pt idx="732">
                  <c:v>0.56075473413463783</c:v>
                </c:pt>
                <c:pt idx="733">
                  <c:v>0.55646458408438482</c:v>
                </c:pt>
                <c:pt idx="734">
                  <c:v>0.55228165976910937</c:v>
                </c:pt>
                <c:pt idx="735">
                  <c:v>0.54819157223841908</c:v>
                </c:pt>
                <c:pt idx="736">
                  <c:v>0.54418216499192518</c:v>
                </c:pt>
                <c:pt idx="737">
                  <c:v>0.54024885680954171</c:v>
                </c:pt>
                <c:pt idx="738">
                  <c:v>0.53638788730447207</c:v>
                </c:pt>
                <c:pt idx="739">
                  <c:v>0.53259549608992063</c:v>
                </c:pt>
                <c:pt idx="740">
                  <c:v>0.52886792277909078</c:v>
                </c:pt>
                <c:pt idx="741">
                  <c:v>0.52520575812870329</c:v>
                </c:pt>
                <c:pt idx="742">
                  <c:v>0.52160959289547892</c:v>
                </c:pt>
                <c:pt idx="743">
                  <c:v>0.51808581979783697</c:v>
                </c:pt>
                <c:pt idx="744">
                  <c:v>0.5146334248826695</c:v>
                </c:pt>
                <c:pt idx="745">
                  <c:v>0.51124889476050084</c:v>
                </c:pt>
                <c:pt idx="746">
                  <c:v>0.50792460282480401</c:v>
                </c:pt>
                <c:pt idx="747">
                  <c:v>0.50465029434588882</c:v>
                </c:pt>
                <c:pt idx="748">
                  <c:v>0.5014157145940662</c:v>
                </c:pt>
                <c:pt idx="749">
                  <c:v>0.49820124131354238</c:v>
                </c:pt>
                <c:pt idx="750">
                  <c:v>0.49499222447158647</c:v>
                </c:pt>
                <c:pt idx="751">
                  <c:v>0.49176835298463423</c:v>
                </c:pt>
                <c:pt idx="752">
                  <c:v>0.48850931576912221</c:v>
                </c:pt>
                <c:pt idx="753">
                  <c:v>0.48520082454072205</c:v>
                </c:pt>
                <c:pt idx="754">
                  <c:v>0.48183330750499259</c:v>
                </c:pt>
                <c:pt idx="755">
                  <c:v>0.47840563068254893</c:v>
                </c:pt>
                <c:pt idx="756">
                  <c:v>0.4749239222204939</c:v>
                </c:pt>
                <c:pt idx="757">
                  <c:v>0.47139579003360893</c:v>
                </c:pt>
                <c:pt idx="758">
                  <c:v>0.46782126675637326</c:v>
                </c:pt>
                <c:pt idx="759">
                  <c:v>0.46420436042780716</c:v>
                </c:pt>
                <c:pt idx="760">
                  <c:v>0.46054907908693182</c:v>
                </c:pt>
                <c:pt idx="761">
                  <c:v>0.45685545536822619</c:v>
                </c:pt>
                <c:pt idx="762">
                  <c:v>0.45311949022148834</c:v>
                </c:pt>
                <c:pt idx="763">
                  <c:v>0.449337184596516</c:v>
                </c:pt>
                <c:pt idx="764">
                  <c:v>0.44550036278571642</c:v>
                </c:pt>
                <c:pt idx="765">
                  <c:v>0.44160603640271628</c:v>
                </c:pt>
                <c:pt idx="766">
                  <c:v>0.43764800657499719</c:v>
                </c:pt>
                <c:pt idx="767">
                  <c:v>0.43362284231184084</c:v>
                </c:pt>
                <c:pt idx="768">
                  <c:v>0.42952974074569117</c:v>
                </c:pt>
                <c:pt idx="769">
                  <c:v>0.42537294571432749</c:v>
                </c:pt>
                <c:pt idx="770">
                  <c:v>0.42115995851832683</c:v>
                </c:pt>
                <c:pt idx="771">
                  <c:v>0.41688990060928333</c:v>
                </c:pt>
                <c:pt idx="772">
                  <c:v>0.41256694014412482</c:v>
                </c:pt>
                <c:pt idx="773">
                  <c:v>0.40819524527978041</c:v>
                </c:pt>
                <c:pt idx="774">
                  <c:v>0.40377344379473534</c:v>
                </c:pt>
                <c:pt idx="775">
                  <c:v>0.39930032071198829</c:v>
                </c:pt>
                <c:pt idx="776">
                  <c:v>0.3947701898410656</c:v>
                </c:pt>
                <c:pt idx="777">
                  <c:v>0.39017841519090868</c:v>
                </c:pt>
                <c:pt idx="778">
                  <c:v>0.38552155522180692</c:v>
                </c:pt>
                <c:pt idx="779">
                  <c:v>0.38079616839405012</c:v>
                </c:pt>
                <c:pt idx="780">
                  <c:v>0.37599483776338621</c:v>
                </c:pt>
                <c:pt idx="781">
                  <c:v>0.37110575333385981</c:v>
                </c:pt>
                <c:pt idx="782">
                  <c:v>0.36612108051405556</c:v>
                </c:pt>
                <c:pt idx="783">
                  <c:v>0.36103606080761852</c:v>
                </c:pt>
                <c:pt idx="784">
                  <c:v>0.35584469944353198</c:v>
                </c:pt>
                <c:pt idx="785">
                  <c:v>0.35054641458283342</c:v>
                </c:pt>
                <c:pt idx="786">
                  <c:v>0.34513552551681231</c:v>
                </c:pt>
                <c:pt idx="787">
                  <c:v>0.3396120614592707</c:v>
                </c:pt>
                <c:pt idx="788">
                  <c:v>0.33398111997846491</c:v>
                </c:pt>
                <c:pt idx="789">
                  <c:v>0.32825022113761149</c:v>
                </c:pt>
                <c:pt idx="790">
                  <c:v>0.32242476846991036</c:v>
                </c:pt>
                <c:pt idx="791">
                  <c:v>0.31651124633720018</c:v>
                </c:pt>
                <c:pt idx="792">
                  <c:v>0.31052388336449782</c:v>
                </c:pt>
                <c:pt idx="793">
                  <c:v>0.30447274303542732</c:v>
                </c:pt>
                <c:pt idx="794">
                  <c:v>0.29836495596080759</c:v>
                </c:pt>
                <c:pt idx="795">
                  <c:v>0.29221090682040973</c:v>
                </c:pt>
                <c:pt idx="796">
                  <c:v>0.28601610655960513</c:v>
                </c:pt>
                <c:pt idx="797">
                  <c:v>0.27978606612376455</c:v>
                </c:pt>
                <c:pt idx="798">
                  <c:v>0.27352383963483234</c:v>
                </c:pt>
                <c:pt idx="799">
                  <c:v>0.26723128676340202</c:v>
                </c:pt>
                <c:pt idx="800">
                  <c:v>0.26091026718006755</c:v>
                </c:pt>
                <c:pt idx="801">
                  <c:v>0.25456144681166198</c:v>
                </c:pt>
                <c:pt idx="802">
                  <c:v>0.24818988463672309</c:v>
                </c:pt>
                <c:pt idx="803">
                  <c:v>0.24180063963378745</c:v>
                </c:pt>
                <c:pt idx="804">
                  <c:v>0.23539775387900724</c:v>
                </c:pt>
                <c:pt idx="805">
                  <c:v>0.22898606407666997</c:v>
                </c:pt>
                <c:pt idx="806">
                  <c:v>0.22256917065640297</c:v>
                </c:pt>
                <c:pt idx="807">
                  <c:v>0.21615443271206686</c:v>
                </c:pt>
                <c:pt idx="808">
                  <c:v>0.2097492093375222</c:v>
                </c:pt>
                <c:pt idx="809">
                  <c:v>0.20335814566572802</c:v>
                </c:pt>
                <c:pt idx="810">
                  <c:v>0.19698410312515965</c:v>
                </c:pt>
                <c:pt idx="811">
                  <c:v>0.19062122343604812</c:v>
                </c:pt>
                <c:pt idx="812">
                  <c:v>0.1842635930369656</c:v>
                </c:pt>
                <c:pt idx="813">
                  <c:v>0.17790170577114758</c:v>
                </c:pt>
                <c:pt idx="814">
                  <c:v>0.17152971144029436</c:v>
                </c:pt>
                <c:pt idx="815">
                  <c:v>0.16514015519650629</c:v>
                </c:pt>
                <c:pt idx="816">
                  <c:v>0.15872184570213876</c:v>
                </c:pt>
                <c:pt idx="817">
                  <c:v>0.15226359161954711</c:v>
                </c:pt>
                <c:pt idx="818">
                  <c:v>0.14575420161108671</c:v>
                </c:pt>
                <c:pt idx="819">
                  <c:v>0.13918954544012319</c:v>
                </c:pt>
                <c:pt idx="820">
                  <c:v>0.13256940860710414</c:v>
                </c:pt>
                <c:pt idx="821">
                  <c:v>0.12589357661248077</c:v>
                </c:pt>
                <c:pt idx="822">
                  <c:v>0.11916284733073966</c:v>
                </c:pt>
                <c:pt idx="823">
                  <c:v>0.11238058779318881</c:v>
                </c:pt>
                <c:pt idx="824">
                  <c:v>0.10554759587431597</c:v>
                </c:pt>
                <c:pt idx="825">
                  <c:v>9.8668255507817007E-2</c:v>
                </c:pt>
                <c:pt idx="826">
                  <c:v>9.174739227391028E-2</c:v>
                </c:pt>
                <c:pt idx="827">
                  <c:v>8.4787181750242746E-2</c:v>
                </c:pt>
                <c:pt idx="828">
                  <c:v>7.7785780587789274E-2</c:v>
                </c:pt>
                <c:pt idx="829">
                  <c:v>7.0741345437528483E-2</c:v>
                </c:pt>
                <c:pt idx="830">
                  <c:v>6.3659192200066869E-2</c:v>
                </c:pt>
                <c:pt idx="831">
                  <c:v>5.6544100252554241E-2</c:v>
                </c:pt>
                <c:pt idx="832">
                  <c:v>4.9411297028723822E-2</c:v>
                </c:pt>
                <c:pt idx="833">
                  <c:v>4.226904905537468E-2</c:v>
                </c:pt>
                <c:pt idx="834">
                  <c:v>3.5131895005977749E-2</c:v>
                </c:pt>
                <c:pt idx="835">
                  <c:v>2.8009836031600493E-2</c:v>
                </c:pt>
                <c:pt idx="836">
                  <c:v>2.0916497227734414E-2</c:v>
                </c:pt>
                <c:pt idx="837">
                  <c:v>1.3865503689874784E-2</c:v>
                </c:pt>
                <c:pt idx="838">
                  <c:v>6.8673136929576668E-3</c:v>
                </c:pt>
                <c:pt idx="839">
                  <c:v>-7.5666808357208702E-5</c:v>
                </c:pt>
                <c:pt idx="840">
                  <c:v>-6.9707127046361259E-3</c:v>
                </c:pt>
                <c:pt idx="841">
                  <c:v>-1.3821012850757089E-2</c:v>
                </c:pt>
                <c:pt idx="842">
                  <c:v>-2.063903722384549E-2</c:v>
                </c:pt>
                <c:pt idx="843">
                  <c:v>-2.7427793309057289E-2</c:v>
                </c:pt>
                <c:pt idx="844">
                  <c:v>-3.4192857748368659E-2</c:v>
                </c:pt>
                <c:pt idx="845">
                  <c:v>-4.0937238026936759E-2</c:v>
                </c:pt>
                <c:pt idx="846">
                  <c:v>-4.7673598889698326E-2</c:v>
                </c:pt>
                <c:pt idx="847">
                  <c:v>-5.4405911853547123E-2</c:v>
                </c:pt>
                <c:pt idx="848">
                  <c:v>-6.1125899042412571E-2</c:v>
                </c:pt>
                <c:pt idx="849">
                  <c:v>-6.782920841501075E-2</c:v>
                </c:pt>
                <c:pt idx="850">
                  <c:v>-7.4506635355139711E-2</c:v>
                </c:pt>
                <c:pt idx="851">
                  <c:v>-8.1154669055484727E-2</c:v>
                </c:pt>
                <c:pt idx="852">
                  <c:v>-8.7772649222120983E-2</c:v>
                </c:pt>
                <c:pt idx="853">
                  <c:v>-9.4364574084784353E-2</c:v>
                </c:pt>
                <c:pt idx="854">
                  <c:v>-0.10092742568461087</c:v>
                </c:pt>
                <c:pt idx="855">
                  <c:v>-0.10746762458630031</c:v>
                </c:pt>
                <c:pt idx="856">
                  <c:v>-0.11399159135455128</c:v>
                </c:pt>
                <c:pt idx="857">
                  <c:v>-0.1205024106411203</c:v>
                </c:pt>
                <c:pt idx="858">
                  <c:v>-0.1270055894327278</c:v>
                </c:pt>
                <c:pt idx="859">
                  <c:v>-0.13350655652813997</c:v>
                </c:pt>
                <c:pt idx="860">
                  <c:v>-0.14000600307014349</c:v>
                </c:pt>
                <c:pt idx="861">
                  <c:v>-0.14649330376445663</c:v>
                </c:pt>
                <c:pt idx="862">
                  <c:v>-0.15296805811620487</c:v>
                </c:pt>
                <c:pt idx="863">
                  <c:v>-0.15942634394231422</c:v>
                </c:pt>
                <c:pt idx="864">
                  <c:v>-0.16587405092703958</c:v>
                </c:pt>
                <c:pt idx="865">
                  <c:v>-0.17231706875463584</c:v>
                </c:pt>
                <c:pt idx="866">
                  <c:v>-0.17875884233961159</c:v>
                </c:pt>
                <c:pt idx="867">
                  <c:v>-0.18519072576648124</c:v>
                </c:pt>
                <c:pt idx="868">
                  <c:v>-0.19161329709288846</c:v>
                </c:pt>
                <c:pt idx="869">
                  <c:v>-0.19803673376686975</c:v>
                </c:pt>
                <c:pt idx="870">
                  <c:v>-0.20446363962586966</c:v>
                </c:pt>
                <c:pt idx="871">
                  <c:v>-0.21090147108225418</c:v>
                </c:pt>
                <c:pt idx="872">
                  <c:v>-0.21735643602823104</c:v>
                </c:pt>
                <c:pt idx="873">
                  <c:v>-0.22383199410963492</c:v>
                </c:pt>
                <c:pt idx="874">
                  <c:v>-0.23033372332794119</c:v>
                </c:pt>
                <c:pt idx="875">
                  <c:v>-0.23686969992886059</c:v>
                </c:pt>
                <c:pt idx="876">
                  <c:v>-0.24344307957890465</c:v>
                </c:pt>
                <c:pt idx="877">
                  <c:v>-0.25005701794458485</c:v>
                </c:pt>
                <c:pt idx="878">
                  <c:v>-0.25671959127161315</c:v>
                </c:pt>
                <c:pt idx="879">
                  <c:v>-0.26343487366963741</c:v>
                </c:pt>
                <c:pt idx="880">
                  <c:v>-0.27020385061570784</c:v>
                </c:pt>
                <c:pt idx="881">
                  <c:v>-0.27702419292257535</c:v>
                </c:pt>
                <c:pt idx="882">
                  <c:v>-0.28389688606728902</c:v>
                </c:pt>
                <c:pt idx="883">
                  <c:v>-0.29082385150334505</c:v>
                </c:pt>
                <c:pt idx="884">
                  <c:v>-0.29780141230094714</c:v>
                </c:pt>
                <c:pt idx="885">
                  <c:v>-0.30482536078521638</c:v>
                </c:pt>
                <c:pt idx="886">
                  <c:v>-0.31188762585799806</c:v>
                </c:pt>
                <c:pt idx="887">
                  <c:v>-0.31898600006048228</c:v>
                </c:pt>
                <c:pt idx="888">
                  <c:v>-0.32612264593135082</c:v>
                </c:pt>
                <c:pt idx="889">
                  <c:v>-0.33330016496382592</c:v>
                </c:pt>
                <c:pt idx="890">
                  <c:v>-0.34052018895150538</c:v>
                </c:pt>
                <c:pt idx="891">
                  <c:v>-0.34778708559425542</c:v>
                </c:pt>
                <c:pt idx="892">
                  <c:v>-0.35510613446147582</c:v>
                </c:pt>
                <c:pt idx="893">
                  <c:v>-0.36248261512256635</c:v>
                </c:pt>
                <c:pt idx="894">
                  <c:v>-0.36992277684655239</c:v>
                </c:pt>
                <c:pt idx="895">
                  <c:v>-0.37742920594773788</c:v>
                </c:pt>
                <c:pt idx="896">
                  <c:v>-0.3850009645252262</c:v>
                </c:pt>
                <c:pt idx="897">
                  <c:v>-0.39263795363596704</c:v>
                </c:pt>
                <c:pt idx="898">
                  <c:v>-0.40034173362329784</c:v>
                </c:pt>
                <c:pt idx="899">
                  <c:v>-0.40810970729993284</c:v>
                </c:pt>
                <c:pt idx="900">
                  <c:v>-0.41594085727968305</c:v>
                </c:pt>
                <c:pt idx="901">
                  <c:v>-0.42383672056151755</c:v>
                </c:pt>
                <c:pt idx="902">
                  <c:v>-0.43179832395516099</c:v>
                </c:pt>
                <c:pt idx="903">
                  <c:v>-0.43983079384044999</c:v>
                </c:pt>
                <c:pt idx="904">
                  <c:v>-0.44793770504395602</c:v>
                </c:pt>
                <c:pt idx="905">
                  <c:v>-0.45612267823061786</c:v>
                </c:pt>
                <c:pt idx="906">
                  <c:v>-0.46438823680479147</c:v>
                </c:pt>
                <c:pt idx="907">
                  <c:v>-0.47274153210672343</c:v>
                </c:pt>
                <c:pt idx="908">
                  <c:v>-0.48118629660705808</c:v>
                </c:pt>
                <c:pt idx="909">
                  <c:v>-0.48972689550598297</c:v>
                </c:pt>
                <c:pt idx="910">
                  <c:v>-0.4983676146755277</c:v>
                </c:pt>
                <c:pt idx="911">
                  <c:v>-0.50711281931588148</c:v>
                </c:pt>
                <c:pt idx="912">
                  <c:v>-0.51596327787327712</c:v>
                </c:pt>
                <c:pt idx="913">
                  <c:v>-0.52491940454791741</c:v>
                </c:pt>
                <c:pt idx="914">
                  <c:v>-0.5339816135400034</c:v>
                </c:pt>
                <c:pt idx="915">
                  <c:v>-0.5431478431601332</c:v>
                </c:pt>
                <c:pt idx="916">
                  <c:v>-0.55241757631798194</c:v>
                </c:pt>
                <c:pt idx="917">
                  <c:v>-0.56179132189419367</c:v>
                </c:pt>
                <c:pt idx="918">
                  <c:v>-0.57127124805580032</c:v>
                </c:pt>
                <c:pt idx="919">
                  <c:v>-0.58085683100992413</c:v>
                </c:pt>
                <c:pt idx="920">
                  <c:v>-0.5905492062500699</c:v>
                </c:pt>
                <c:pt idx="921">
                  <c:v>-0.60034298936104724</c:v>
                </c:pt>
                <c:pt idx="922">
                  <c:v>-0.6102367614512062</c:v>
                </c:pt>
                <c:pt idx="923">
                  <c:v>-0.6202298117450874</c:v>
                </c:pt>
                <c:pt idx="924">
                  <c:v>-0.63031417464635553</c:v>
                </c:pt>
                <c:pt idx="925">
                  <c:v>-0.6404802771088498</c:v>
                </c:pt>
                <c:pt idx="926">
                  <c:v>-0.65071833919729449</c:v>
                </c:pt>
                <c:pt idx="927">
                  <c:v>-0.66102386013930414</c:v>
                </c:pt>
                <c:pt idx="928">
                  <c:v>-0.67139157464988186</c:v>
                </c:pt>
                <c:pt idx="929">
                  <c:v>-0.68181621744402499</c:v>
                </c:pt>
                <c:pt idx="930">
                  <c:v>-0.69229252323673662</c:v>
                </c:pt>
                <c:pt idx="931">
                  <c:v>-0.70281433637155144</c:v>
                </c:pt>
                <c:pt idx="932">
                  <c:v>-0.71338143045333791</c:v>
                </c:pt>
                <c:pt idx="933">
                  <c:v>-0.72399808771044993</c:v>
                </c:pt>
                <c:pt idx="934">
                  <c:v>-0.73466968045033765</c:v>
                </c:pt>
                <c:pt idx="935">
                  <c:v>-0.74539629933734763</c:v>
                </c:pt>
                <c:pt idx="936">
                  <c:v>-0.75618482286891064</c:v>
                </c:pt>
                <c:pt idx="937">
                  <c:v>-0.76704212954245166</c:v>
                </c:pt>
                <c:pt idx="938">
                  <c:v>-0.77797034334532256</c:v>
                </c:pt>
                <c:pt idx="939">
                  <c:v>-0.78897158826487346</c:v>
                </c:pt>
                <c:pt idx="940">
                  <c:v>-0.80004866771536043</c:v>
                </c:pt>
                <c:pt idx="941">
                  <c:v>-0.81120438511103954</c:v>
                </c:pt>
                <c:pt idx="942">
                  <c:v>-0.82244806377486734</c:v>
                </c:pt>
                <c:pt idx="943">
                  <c:v>-0.83378250712109991</c:v>
                </c:pt>
                <c:pt idx="944">
                  <c:v>-0.84521032063704937</c:v>
                </c:pt>
                <c:pt idx="945">
                  <c:v>-0.85673972267431664</c:v>
                </c:pt>
                <c:pt idx="946">
                  <c:v>-0.86838120963848253</c:v>
                </c:pt>
                <c:pt idx="947">
                  <c:v>-0.88014299988115219</c:v>
                </c:pt>
                <c:pt idx="948">
                  <c:v>-0.89202357622904349</c:v>
                </c:pt>
                <c:pt idx="949">
                  <c:v>-0.90402772823176047</c:v>
                </c:pt>
                <c:pt idx="950">
                  <c:v>-0.9161568577580721</c:v>
                </c:pt>
                <c:pt idx="951">
                  <c:v>-0.92841301527040598</c:v>
                </c:pt>
                <c:pt idx="952">
                  <c:v>-0.94079727323242002</c:v>
                </c:pt>
                <c:pt idx="953">
                  <c:v>-0.95330566521790716</c:v>
                </c:pt>
                <c:pt idx="954">
                  <c:v>-0.96593422480065338</c:v>
                </c:pt>
                <c:pt idx="955">
                  <c:v>-0.97868297856558217</c:v>
                </c:pt>
                <c:pt idx="956">
                  <c:v>-0.99155910257153523</c:v>
                </c:pt>
                <c:pt idx="957">
                  <c:v>-1.0045595241414358</c:v>
                </c:pt>
                <c:pt idx="958">
                  <c:v>-1.017681170598207</c:v>
                </c:pt>
                <c:pt idx="959">
                  <c:v>-1.0309306908676654</c:v>
                </c:pt>
                <c:pt idx="960">
                  <c:v>-1.0443182703718978</c:v>
                </c:pt>
                <c:pt idx="961">
                  <c:v>-1.0578509112833412</c:v>
                </c:pt>
                <c:pt idx="962">
                  <c:v>-1.0715319122913862</c:v>
                </c:pt>
                <c:pt idx="963">
                  <c:v>-1.0853627292818659</c:v>
                </c:pt>
                <c:pt idx="964">
                  <c:v>-1.0993416051146718</c:v>
                </c:pt>
                <c:pt idx="965">
                  <c:v>-1.1134640601280668</c:v>
                </c:pt>
                <c:pt idx="966">
                  <c:v>-1.1277271431781886</c:v>
                </c:pt>
                <c:pt idx="967">
                  <c:v>-1.1421256250672012</c:v>
                </c:pt>
                <c:pt idx="968">
                  <c:v>-1.1566565546512422</c:v>
                </c:pt>
                <c:pt idx="969">
                  <c:v>-1.1713170202621337</c:v>
                </c:pt>
                <c:pt idx="970">
                  <c:v>-1.1860978035088039</c:v>
                </c:pt>
                <c:pt idx="971">
                  <c:v>-1.2009930736810241</c:v>
                </c:pt>
                <c:pt idx="972">
                  <c:v>-1.2159936897112429</c:v>
                </c:pt>
                <c:pt idx="973">
                  <c:v>-1.2310878781159653</c:v>
                </c:pt>
                <c:pt idx="974">
                  <c:v>-1.2462638654116964</c:v>
                </c:pt>
                <c:pt idx="975">
                  <c:v>-1.2615098781149416</c:v>
                </c:pt>
                <c:pt idx="976">
                  <c:v>-1.2768085020284801</c:v>
                </c:pt>
                <c:pt idx="977">
                  <c:v>-1.2921419128095886</c:v>
                </c:pt>
                <c:pt idx="978">
                  <c:v>-1.3075033130821518</c:v>
                </c:pt>
                <c:pt idx="979">
                  <c:v>-1.322889004715766</c:v>
                </c:pt>
                <c:pt idx="980">
                  <c:v>-1.3382918838170039</c:v>
                </c:pt>
                <c:pt idx="981">
                  <c:v>-1.3537022120844979</c:v>
                </c:pt>
                <c:pt idx="982">
                  <c:v>-1.3691128856248187</c:v>
                </c:pt>
                <c:pt idx="983">
                  <c:v>-1.3845187571983228</c:v>
                </c:pt>
                <c:pt idx="984">
                  <c:v>-1.3999136086226809</c:v>
                </c:pt>
                <c:pt idx="985">
                  <c:v>-1.4152937563868215</c:v>
                </c:pt>
                <c:pt idx="986">
                  <c:v>-1.4306598008310887</c:v>
                </c:pt>
                <c:pt idx="987">
                  <c:v>-1.4460015514717193</c:v>
                </c:pt>
                <c:pt idx="988">
                  <c:v>-1.4613088178249587</c:v>
                </c:pt>
                <c:pt idx="989">
                  <c:v>-1.4765700431293767</c:v>
                </c:pt>
                <c:pt idx="990">
                  <c:v>-1.4917791847704389</c:v>
                </c:pt>
                <c:pt idx="991">
                  <c:v>-1.5069334127253731</c:v>
                </c:pt>
                <c:pt idx="992">
                  <c:v>-1.5220328929489828</c:v>
                </c:pt>
                <c:pt idx="993">
                  <c:v>-1.5370810467940592</c:v>
                </c:pt>
                <c:pt idx="994">
                  <c:v>-1.5520819100505332</c:v>
                </c:pt>
                <c:pt idx="995">
                  <c:v>-1.5670425144859037</c:v>
                </c:pt>
                <c:pt idx="996">
                  <c:v>-1.5819668958901019</c:v>
                </c:pt>
                <c:pt idx="997">
                  <c:v>-1.5968620393957922</c:v>
                </c:pt>
                <c:pt idx="998">
                  <c:v>-1.6117345085159016</c:v>
                </c:pt>
                <c:pt idx="999">
                  <c:v>-1.6265837708239905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9F-4BDB-B186-406C7ECD2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85864"/>
        <c:axId val="344586192"/>
      </c:scatterChart>
      <c:valAx>
        <c:axId val="34458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4586192"/>
        <c:crosses val="autoZero"/>
        <c:crossBetween val="midCat"/>
      </c:valAx>
      <c:valAx>
        <c:axId val="34458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4585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2"/>
          <c:tx>
            <c:strRef>
              <c:f>'Raw Data Processing'!$F$1</c:f>
              <c:strCache>
                <c:ptCount val="1"/>
                <c:pt idx="0">
                  <c:v>Median(10, Data raw)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'Raw Data Processing'!$B$2:$B$102</c:f>
              <c:numCache>
                <c:formatCode>General</c:formatCode>
                <c:ptCount val="101"/>
                <c:pt idx="0">
                  <c:v>-2</c:v>
                </c:pt>
                <c:pt idx="1">
                  <c:v>-1.96</c:v>
                </c:pt>
                <c:pt idx="2">
                  <c:v>-1.92</c:v>
                </c:pt>
                <c:pt idx="3">
                  <c:v>-1.88</c:v>
                </c:pt>
                <c:pt idx="4">
                  <c:v>-1.84</c:v>
                </c:pt>
                <c:pt idx="5">
                  <c:v>-1.8</c:v>
                </c:pt>
                <c:pt idx="6">
                  <c:v>-1.76</c:v>
                </c:pt>
                <c:pt idx="7">
                  <c:v>-1.72</c:v>
                </c:pt>
                <c:pt idx="8">
                  <c:v>-1.68</c:v>
                </c:pt>
                <c:pt idx="9">
                  <c:v>-1.6400000000000001</c:v>
                </c:pt>
                <c:pt idx="10">
                  <c:v>-1.6</c:v>
                </c:pt>
                <c:pt idx="11">
                  <c:v>-1.56</c:v>
                </c:pt>
                <c:pt idx="12">
                  <c:v>-1.52</c:v>
                </c:pt>
                <c:pt idx="13">
                  <c:v>-1.48</c:v>
                </c:pt>
                <c:pt idx="14">
                  <c:v>-1.44</c:v>
                </c:pt>
                <c:pt idx="15">
                  <c:v>-1.4</c:v>
                </c:pt>
                <c:pt idx="16">
                  <c:v>-1.3599999999999999</c:v>
                </c:pt>
                <c:pt idx="17">
                  <c:v>-1.3199999999999998</c:v>
                </c:pt>
                <c:pt idx="18">
                  <c:v>-1.28</c:v>
                </c:pt>
                <c:pt idx="19">
                  <c:v>-1.24</c:v>
                </c:pt>
                <c:pt idx="20">
                  <c:v>-1.2</c:v>
                </c:pt>
                <c:pt idx="21">
                  <c:v>-1.1600000000000001</c:v>
                </c:pt>
                <c:pt idx="22">
                  <c:v>-1.1200000000000001</c:v>
                </c:pt>
                <c:pt idx="23">
                  <c:v>-1.08</c:v>
                </c:pt>
                <c:pt idx="24">
                  <c:v>-1.04</c:v>
                </c:pt>
                <c:pt idx="25">
                  <c:v>-1</c:v>
                </c:pt>
                <c:pt idx="26">
                  <c:v>-0.96</c:v>
                </c:pt>
                <c:pt idx="27">
                  <c:v>-0.91999999999999993</c:v>
                </c:pt>
                <c:pt idx="28">
                  <c:v>-0.87999999999999989</c:v>
                </c:pt>
                <c:pt idx="29">
                  <c:v>-0.84000000000000008</c:v>
                </c:pt>
                <c:pt idx="30">
                  <c:v>-0.8</c:v>
                </c:pt>
                <c:pt idx="31">
                  <c:v>-0.76</c:v>
                </c:pt>
                <c:pt idx="32">
                  <c:v>-0.72</c:v>
                </c:pt>
                <c:pt idx="33">
                  <c:v>-0.67999999999999994</c:v>
                </c:pt>
                <c:pt idx="34">
                  <c:v>-0.6399999999999999</c:v>
                </c:pt>
                <c:pt idx="35">
                  <c:v>-0.60000000000000009</c:v>
                </c:pt>
                <c:pt idx="36">
                  <c:v>-0.56000000000000005</c:v>
                </c:pt>
                <c:pt idx="37">
                  <c:v>-0.52</c:v>
                </c:pt>
                <c:pt idx="38">
                  <c:v>-0.48</c:v>
                </c:pt>
                <c:pt idx="39">
                  <c:v>-0.43999999999999995</c:v>
                </c:pt>
                <c:pt idx="40">
                  <c:v>-0.39999999999999991</c:v>
                </c:pt>
                <c:pt idx="41">
                  <c:v>-0.3600000000000001</c:v>
                </c:pt>
                <c:pt idx="42">
                  <c:v>-0.32000000000000006</c:v>
                </c:pt>
                <c:pt idx="43">
                  <c:v>-0.28000000000000003</c:v>
                </c:pt>
                <c:pt idx="44">
                  <c:v>-0.24</c:v>
                </c:pt>
                <c:pt idx="45">
                  <c:v>-0.19999999999999996</c:v>
                </c:pt>
                <c:pt idx="46">
                  <c:v>-0.15999999999999992</c:v>
                </c:pt>
                <c:pt idx="47">
                  <c:v>-0.12000000000000011</c:v>
                </c:pt>
                <c:pt idx="48">
                  <c:v>-8.0000000000000071E-2</c:v>
                </c:pt>
                <c:pt idx="49">
                  <c:v>-4.0000000000000036E-2</c:v>
                </c:pt>
                <c:pt idx="50">
                  <c:v>0</c:v>
                </c:pt>
                <c:pt idx="51">
                  <c:v>4.0000000000000036E-2</c:v>
                </c:pt>
                <c:pt idx="52">
                  <c:v>8.0000000000000071E-2</c:v>
                </c:pt>
                <c:pt idx="53">
                  <c:v>0.12000000000000011</c:v>
                </c:pt>
                <c:pt idx="54">
                  <c:v>0.16000000000000014</c:v>
                </c:pt>
                <c:pt idx="55">
                  <c:v>0.20000000000000018</c:v>
                </c:pt>
                <c:pt idx="56">
                  <c:v>0.24000000000000021</c:v>
                </c:pt>
                <c:pt idx="57">
                  <c:v>0.2799999999999998</c:v>
                </c:pt>
                <c:pt idx="58">
                  <c:v>0.31999999999999984</c:v>
                </c:pt>
                <c:pt idx="59">
                  <c:v>0.35999999999999988</c:v>
                </c:pt>
                <c:pt idx="60">
                  <c:v>0.39999999999999991</c:v>
                </c:pt>
                <c:pt idx="61">
                  <c:v>0.43999999999999995</c:v>
                </c:pt>
                <c:pt idx="62">
                  <c:v>0.48</c:v>
                </c:pt>
                <c:pt idx="63">
                  <c:v>0.52</c:v>
                </c:pt>
                <c:pt idx="64">
                  <c:v>0.56000000000000005</c:v>
                </c:pt>
                <c:pt idx="65">
                  <c:v>0.60000000000000009</c:v>
                </c:pt>
                <c:pt idx="66">
                  <c:v>0.64000000000000012</c:v>
                </c:pt>
                <c:pt idx="67">
                  <c:v>0.68000000000000016</c:v>
                </c:pt>
                <c:pt idx="68">
                  <c:v>0.7200000000000002</c:v>
                </c:pt>
                <c:pt idx="69">
                  <c:v>0.75999999999999979</c:v>
                </c:pt>
                <c:pt idx="70">
                  <c:v>0.79999999999999982</c:v>
                </c:pt>
                <c:pt idx="71">
                  <c:v>0.83999999999999986</c:v>
                </c:pt>
                <c:pt idx="72">
                  <c:v>0.87999999999999989</c:v>
                </c:pt>
                <c:pt idx="73">
                  <c:v>0.91999999999999993</c:v>
                </c:pt>
                <c:pt idx="74">
                  <c:v>0.96</c:v>
                </c:pt>
                <c:pt idx="75">
                  <c:v>1</c:v>
                </c:pt>
                <c:pt idx="76">
                  <c:v>1.04</c:v>
                </c:pt>
                <c:pt idx="77">
                  <c:v>1.08</c:v>
                </c:pt>
                <c:pt idx="78">
                  <c:v>1.1200000000000001</c:v>
                </c:pt>
                <c:pt idx="79">
                  <c:v>1.1600000000000001</c:v>
                </c:pt>
                <c:pt idx="80">
                  <c:v>1.2000000000000002</c:v>
                </c:pt>
                <c:pt idx="81">
                  <c:v>1.2400000000000002</c:v>
                </c:pt>
                <c:pt idx="82">
                  <c:v>1.2799999999999998</c:v>
                </c:pt>
                <c:pt idx="83">
                  <c:v>1.3199999999999998</c:v>
                </c:pt>
                <c:pt idx="84">
                  <c:v>1.3599999999999999</c:v>
                </c:pt>
                <c:pt idx="85">
                  <c:v>1.4</c:v>
                </c:pt>
                <c:pt idx="86">
                  <c:v>1.44</c:v>
                </c:pt>
                <c:pt idx="87">
                  <c:v>1.48</c:v>
                </c:pt>
                <c:pt idx="88">
                  <c:v>1.52</c:v>
                </c:pt>
                <c:pt idx="89">
                  <c:v>1.56</c:v>
                </c:pt>
                <c:pt idx="90">
                  <c:v>1.6</c:v>
                </c:pt>
                <c:pt idx="91">
                  <c:v>1.6400000000000001</c:v>
                </c:pt>
                <c:pt idx="92">
                  <c:v>1.6800000000000002</c:v>
                </c:pt>
                <c:pt idx="93">
                  <c:v>1.7200000000000002</c:v>
                </c:pt>
                <c:pt idx="94">
                  <c:v>1.7599999999999998</c:v>
                </c:pt>
                <c:pt idx="95">
                  <c:v>1.7999999999999998</c:v>
                </c:pt>
                <c:pt idx="96">
                  <c:v>1.8399999999999999</c:v>
                </c:pt>
                <c:pt idx="97">
                  <c:v>1.88</c:v>
                </c:pt>
                <c:pt idx="98">
                  <c:v>1.92</c:v>
                </c:pt>
                <c:pt idx="99">
                  <c:v>1.96</c:v>
                </c:pt>
                <c:pt idx="100">
                  <c:v>2</c:v>
                </c:pt>
              </c:numCache>
            </c:numRef>
          </c:xVal>
          <c:yVal>
            <c:numRef>
              <c:f>'Raw Data Processing'!$F$2:$F$102</c:f>
              <c:numCache>
                <c:formatCode>General</c:formatCode>
                <c:ptCount val="101"/>
                <c:pt idx="0">
                  <c:v>4.9735209052474758</c:v>
                </c:pt>
                <c:pt idx="1">
                  <c:v>4.9868514947077385</c:v>
                </c:pt>
                <c:pt idx="2">
                  <c:v>4.9735209052474758</c:v>
                </c:pt>
                <c:pt idx="3">
                  <c:v>4.9868514947077385</c:v>
                </c:pt>
                <c:pt idx="4">
                  <c:v>4.9735209052474758</c:v>
                </c:pt>
                <c:pt idx="5">
                  <c:v>4.9868514947077385</c:v>
                </c:pt>
                <c:pt idx="6">
                  <c:v>4.9991936859696926</c:v>
                </c:pt>
                <c:pt idx="7">
                  <c:v>4.9863572956085846</c:v>
                </c:pt>
                <c:pt idx="8">
                  <c:v>4.9991936859696926</c:v>
                </c:pt>
                <c:pt idx="9">
                  <c:v>4.992004156405117</c:v>
                </c:pt>
                <c:pt idx="10">
                  <c:v>4.9996878850688464</c:v>
                </c:pt>
                <c:pt idx="11">
                  <c:v>4.992004156405117</c:v>
                </c:pt>
                <c:pt idx="12">
                  <c:v>4.992004156405117</c:v>
                </c:pt>
                <c:pt idx="13">
                  <c:v>4.972468181323686</c:v>
                </c:pt>
                <c:pt idx="14">
                  <c:v>4.992004156405117</c:v>
                </c:pt>
                <c:pt idx="15">
                  <c:v>4.992004156405117</c:v>
                </c:pt>
                <c:pt idx="16">
                  <c:v>5.0031661595761072</c:v>
                </c:pt>
                <c:pt idx="17">
                  <c:v>5.0329094341845124</c:v>
                </c:pt>
                <c:pt idx="18">
                  <c:v>5.0035378034831801</c:v>
                </c:pt>
                <c:pt idx="19">
                  <c:v>5.0329094341845124</c:v>
                </c:pt>
                <c:pt idx="20">
                  <c:v>5.0125285306760148</c:v>
                </c:pt>
                <c:pt idx="21">
                  <c:v>5.0207205286127774</c:v>
                </c:pt>
                <c:pt idx="22">
                  <c:v>5.0207205286127774</c:v>
                </c:pt>
                <c:pt idx="23">
                  <c:v>5.0329094341845124</c:v>
                </c:pt>
                <c:pt idx="24">
                  <c:v>5.0321122704856176</c:v>
                </c:pt>
                <c:pt idx="25">
                  <c:v>5.01173136697712</c:v>
                </c:pt>
                <c:pt idx="26">
                  <c:v>4.9945486418475227</c:v>
                </c:pt>
                <c:pt idx="27">
                  <c:v>4.9945486418475227</c:v>
                </c:pt>
                <c:pt idx="28">
                  <c:v>5.01173136697712</c:v>
                </c:pt>
                <c:pt idx="29">
                  <c:v>5.0089571721184418</c:v>
                </c:pt>
                <c:pt idx="30">
                  <c:v>4.9822791080428832</c:v>
                </c:pt>
                <c:pt idx="31">
                  <c:v>4.9822791080428832</c:v>
                </c:pt>
                <c:pt idx="32">
                  <c:v>4.9822791080428832</c:v>
                </c:pt>
                <c:pt idx="33">
                  <c:v>4.9822791080428832</c:v>
                </c:pt>
                <c:pt idx="34">
                  <c:v>4.9822791080428832</c:v>
                </c:pt>
                <c:pt idx="35">
                  <c:v>4.9822791080428832</c:v>
                </c:pt>
                <c:pt idx="36">
                  <c:v>5.0190497381349495</c:v>
                </c:pt>
                <c:pt idx="37">
                  <c:v>4.9865020840041829</c:v>
                </c:pt>
                <c:pt idx="38">
                  <c:v>4.9865020840041829</c:v>
                </c:pt>
                <c:pt idx="39">
                  <c:v>4.9889855190990495</c:v>
                </c:pt>
                <c:pt idx="40">
                  <c:v>4.9889855190990495</c:v>
                </c:pt>
                <c:pt idx="41">
                  <c:v>4.9889855190990495</c:v>
                </c:pt>
                <c:pt idx="42">
                  <c:v>4.9889855190990495</c:v>
                </c:pt>
                <c:pt idx="43">
                  <c:v>4.9889855190990495</c:v>
                </c:pt>
                <c:pt idx="44">
                  <c:v>5.0014277045700872</c:v>
                </c:pt>
                <c:pt idx="45">
                  <c:v>5.0204585438656348</c:v>
                </c:pt>
                <c:pt idx="46">
                  <c:v>5.0014277045700872</c:v>
                </c:pt>
                <c:pt idx="47">
                  <c:v>5.0114915175353314</c:v>
                </c:pt>
                <c:pt idx="48">
                  <c:v>5.0114915175353314</c:v>
                </c:pt>
                <c:pt idx="49">
                  <c:v>5.012608216014705</c:v>
                </c:pt>
                <c:pt idx="50">
                  <c:v>5.012608216014705</c:v>
                </c:pt>
                <c:pt idx="51">
                  <c:v>5.012608216014705</c:v>
                </c:pt>
                <c:pt idx="52">
                  <c:v>5.0194403082355432</c:v>
                </c:pt>
                <c:pt idx="53">
                  <c:v>5.0211192756466163</c:v>
                </c:pt>
                <c:pt idx="54">
                  <c:v>5.0259219353173812</c:v>
                </c:pt>
                <c:pt idx="55">
                  <c:v>5.0230221337270908</c:v>
                </c:pt>
                <c:pt idx="56">
                  <c:v>5.0230221337270908</c:v>
                </c:pt>
                <c:pt idx="57">
                  <c:v>5.0230221337270908</c:v>
                </c:pt>
                <c:pt idx="58">
                  <c:v>5.0192082322065508</c:v>
                </c:pt>
                <c:pt idx="59">
                  <c:v>4.9945648803822085</c:v>
                </c:pt>
                <c:pt idx="60">
                  <c:v>4.9837785971729254</c:v>
                </c:pt>
                <c:pt idx="61">
                  <c:v>4.9837785971729254</c:v>
                </c:pt>
                <c:pt idx="62">
                  <c:v>4.9856814552533999</c:v>
                </c:pt>
                <c:pt idx="63">
                  <c:v>4.9262928163759625</c:v>
                </c:pt>
                <c:pt idx="64">
                  <c:v>4.9262928163759625</c:v>
                </c:pt>
                <c:pt idx="65">
                  <c:v>4.9262928163759625</c:v>
                </c:pt>
                <c:pt idx="66">
                  <c:v>4.9262928163759625</c:v>
                </c:pt>
                <c:pt idx="67">
                  <c:v>4.9562527104437706</c:v>
                </c:pt>
                <c:pt idx="68">
                  <c:v>4.9562527104437706</c:v>
                </c:pt>
                <c:pt idx="69">
                  <c:v>4.9623686551635515</c:v>
                </c:pt>
                <c:pt idx="70">
                  <c:v>4.9742594994748064</c:v>
                </c:pt>
                <c:pt idx="71">
                  <c:v>4.9742594994748064</c:v>
                </c:pt>
                <c:pt idx="72">
                  <c:v>4.9623686551635515</c:v>
                </c:pt>
                <c:pt idx="73">
                  <c:v>4.9742594994748064</c:v>
                </c:pt>
                <c:pt idx="74">
                  <c:v>4.9742594994748064</c:v>
                </c:pt>
                <c:pt idx="75">
                  <c:v>5.0037893971967797</c:v>
                </c:pt>
                <c:pt idx="76">
                  <c:v>5.0253452620995152</c:v>
                </c:pt>
                <c:pt idx="77">
                  <c:v>5.0253452620995152</c:v>
                </c:pt>
                <c:pt idx="78">
                  <c:v>5.0321311494749335</c:v>
                </c:pt>
                <c:pt idx="79">
                  <c:v>5.0434468383407172</c:v>
                </c:pt>
                <c:pt idx="80">
                  <c:v>5.0434468383407172</c:v>
                </c:pt>
                <c:pt idx="81">
                  <c:v>5.0321311494749335</c:v>
                </c:pt>
                <c:pt idx="82">
                  <c:v>5.0333207089422221</c:v>
                </c:pt>
                <c:pt idx="83">
                  <c:v>5.0333207089422221</c:v>
                </c:pt>
                <c:pt idx="84">
                  <c:v>5.0265348215668038</c:v>
                </c:pt>
                <c:pt idx="85">
                  <c:v>5.0148860227021466</c:v>
                </c:pt>
                <c:pt idx="86">
                  <c:v>5.0148860227021466</c:v>
                </c:pt>
                <c:pt idx="87">
                  <c:v>5.039676529741115</c:v>
                </c:pt>
                <c:pt idx="88">
                  <c:v>5.039676529741115</c:v>
                </c:pt>
                <c:pt idx="89">
                  <c:v>5.039676529741115</c:v>
                </c:pt>
                <c:pt idx="90">
                  <c:v>5.039676529741115</c:v>
                </c:pt>
                <c:pt idx="91">
                  <c:v>5.039676529741115</c:v>
                </c:pt>
                <c:pt idx="92">
                  <c:v>5.0490538098980249</c:v>
                </c:pt>
                <c:pt idx="93">
                  <c:v>5.0490538098980249</c:v>
                </c:pt>
                <c:pt idx="94">
                  <c:v>5.0615604684294997</c:v>
                </c:pt>
                <c:pt idx="95">
                  <c:v>5.0615604684294997</c:v>
                </c:pt>
                <c:pt idx="96">
                  <c:v>5.0615604684294997</c:v>
                </c:pt>
                <c:pt idx="97">
                  <c:v>4.9953736894425003</c:v>
                </c:pt>
                <c:pt idx="98">
                  <c:v>4.9222402694827796</c:v>
                </c:pt>
                <c:pt idx="99">
                  <c:v>4.9222402694827796</c:v>
                </c:pt>
                <c:pt idx="100">
                  <c:v>4.9222402694827796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3B-4566-92F5-4006142A43DF}"/>
            </c:ext>
          </c:extLst>
        </c:ser>
        <c:ser>
          <c:idx val="3"/>
          <c:order val="4"/>
          <c:tx>
            <c:strRef>
              <c:f>'Raw Data Processing'!$H$1</c:f>
              <c:strCache>
                <c:ptCount val="1"/>
                <c:pt idx="0">
                  <c:v>Average(25, Median(10, Data raw))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'Raw Data Processing'!$B$2:$B$102</c:f>
              <c:numCache>
                <c:formatCode>General</c:formatCode>
                <c:ptCount val="101"/>
                <c:pt idx="0">
                  <c:v>-2</c:v>
                </c:pt>
                <c:pt idx="1">
                  <c:v>-1.96</c:v>
                </c:pt>
                <c:pt idx="2">
                  <c:v>-1.92</c:v>
                </c:pt>
                <c:pt idx="3">
                  <c:v>-1.88</c:v>
                </c:pt>
                <c:pt idx="4">
                  <c:v>-1.84</c:v>
                </c:pt>
                <c:pt idx="5">
                  <c:v>-1.8</c:v>
                </c:pt>
                <c:pt idx="6">
                  <c:v>-1.76</c:v>
                </c:pt>
                <c:pt idx="7">
                  <c:v>-1.72</c:v>
                </c:pt>
                <c:pt idx="8">
                  <c:v>-1.68</c:v>
                </c:pt>
                <c:pt idx="9">
                  <c:v>-1.6400000000000001</c:v>
                </c:pt>
                <c:pt idx="10">
                  <c:v>-1.6</c:v>
                </c:pt>
                <c:pt idx="11">
                  <c:v>-1.56</c:v>
                </c:pt>
                <c:pt idx="12">
                  <c:v>-1.52</c:v>
                </c:pt>
                <c:pt idx="13">
                  <c:v>-1.48</c:v>
                </c:pt>
                <c:pt idx="14">
                  <c:v>-1.44</c:v>
                </c:pt>
                <c:pt idx="15">
                  <c:v>-1.4</c:v>
                </c:pt>
                <c:pt idx="16">
                  <c:v>-1.3599999999999999</c:v>
                </c:pt>
                <c:pt idx="17">
                  <c:v>-1.3199999999999998</c:v>
                </c:pt>
                <c:pt idx="18">
                  <c:v>-1.28</c:v>
                </c:pt>
                <c:pt idx="19">
                  <c:v>-1.24</c:v>
                </c:pt>
                <c:pt idx="20">
                  <c:v>-1.2</c:v>
                </c:pt>
                <c:pt idx="21">
                  <c:v>-1.1600000000000001</c:v>
                </c:pt>
                <c:pt idx="22">
                  <c:v>-1.1200000000000001</c:v>
                </c:pt>
                <c:pt idx="23">
                  <c:v>-1.08</c:v>
                </c:pt>
                <c:pt idx="24">
                  <c:v>-1.04</c:v>
                </c:pt>
                <c:pt idx="25">
                  <c:v>-1</c:v>
                </c:pt>
                <c:pt idx="26">
                  <c:v>-0.96</c:v>
                </c:pt>
                <c:pt idx="27">
                  <c:v>-0.91999999999999993</c:v>
                </c:pt>
                <c:pt idx="28">
                  <c:v>-0.87999999999999989</c:v>
                </c:pt>
                <c:pt idx="29">
                  <c:v>-0.84000000000000008</c:v>
                </c:pt>
                <c:pt idx="30">
                  <c:v>-0.8</c:v>
                </c:pt>
                <c:pt idx="31">
                  <c:v>-0.76</c:v>
                </c:pt>
                <c:pt idx="32">
                  <c:v>-0.72</c:v>
                </c:pt>
                <c:pt idx="33">
                  <c:v>-0.67999999999999994</c:v>
                </c:pt>
                <c:pt idx="34">
                  <c:v>-0.6399999999999999</c:v>
                </c:pt>
                <c:pt idx="35">
                  <c:v>-0.60000000000000009</c:v>
                </c:pt>
                <c:pt idx="36">
                  <c:v>-0.56000000000000005</c:v>
                </c:pt>
                <c:pt idx="37">
                  <c:v>-0.52</c:v>
                </c:pt>
                <c:pt idx="38">
                  <c:v>-0.48</c:v>
                </c:pt>
                <c:pt idx="39">
                  <c:v>-0.43999999999999995</c:v>
                </c:pt>
                <c:pt idx="40">
                  <c:v>-0.39999999999999991</c:v>
                </c:pt>
                <c:pt idx="41">
                  <c:v>-0.3600000000000001</c:v>
                </c:pt>
                <c:pt idx="42">
                  <c:v>-0.32000000000000006</c:v>
                </c:pt>
                <c:pt idx="43">
                  <c:v>-0.28000000000000003</c:v>
                </c:pt>
                <c:pt idx="44">
                  <c:v>-0.24</c:v>
                </c:pt>
                <c:pt idx="45">
                  <c:v>-0.19999999999999996</c:v>
                </c:pt>
                <c:pt idx="46">
                  <c:v>-0.15999999999999992</c:v>
                </c:pt>
                <c:pt idx="47">
                  <c:v>-0.12000000000000011</c:v>
                </c:pt>
                <c:pt idx="48">
                  <c:v>-8.0000000000000071E-2</c:v>
                </c:pt>
                <c:pt idx="49">
                  <c:v>-4.0000000000000036E-2</c:v>
                </c:pt>
                <c:pt idx="50">
                  <c:v>0</c:v>
                </c:pt>
                <c:pt idx="51">
                  <c:v>4.0000000000000036E-2</c:v>
                </c:pt>
                <c:pt idx="52">
                  <c:v>8.0000000000000071E-2</c:v>
                </c:pt>
                <c:pt idx="53">
                  <c:v>0.12000000000000011</c:v>
                </c:pt>
                <c:pt idx="54">
                  <c:v>0.16000000000000014</c:v>
                </c:pt>
                <c:pt idx="55">
                  <c:v>0.20000000000000018</c:v>
                </c:pt>
                <c:pt idx="56">
                  <c:v>0.24000000000000021</c:v>
                </c:pt>
                <c:pt idx="57">
                  <c:v>0.2799999999999998</c:v>
                </c:pt>
                <c:pt idx="58">
                  <c:v>0.31999999999999984</c:v>
                </c:pt>
                <c:pt idx="59">
                  <c:v>0.35999999999999988</c:v>
                </c:pt>
                <c:pt idx="60">
                  <c:v>0.39999999999999991</c:v>
                </c:pt>
                <c:pt idx="61">
                  <c:v>0.43999999999999995</c:v>
                </c:pt>
                <c:pt idx="62">
                  <c:v>0.48</c:v>
                </c:pt>
                <c:pt idx="63">
                  <c:v>0.52</c:v>
                </c:pt>
                <c:pt idx="64">
                  <c:v>0.56000000000000005</c:v>
                </c:pt>
                <c:pt idx="65">
                  <c:v>0.60000000000000009</c:v>
                </c:pt>
                <c:pt idx="66">
                  <c:v>0.64000000000000012</c:v>
                </c:pt>
                <c:pt idx="67">
                  <c:v>0.68000000000000016</c:v>
                </c:pt>
                <c:pt idx="68">
                  <c:v>0.7200000000000002</c:v>
                </c:pt>
                <c:pt idx="69">
                  <c:v>0.75999999999999979</c:v>
                </c:pt>
                <c:pt idx="70">
                  <c:v>0.79999999999999982</c:v>
                </c:pt>
                <c:pt idx="71">
                  <c:v>0.83999999999999986</c:v>
                </c:pt>
                <c:pt idx="72">
                  <c:v>0.87999999999999989</c:v>
                </c:pt>
                <c:pt idx="73">
                  <c:v>0.91999999999999993</c:v>
                </c:pt>
                <c:pt idx="74">
                  <c:v>0.96</c:v>
                </c:pt>
                <c:pt idx="75">
                  <c:v>1</c:v>
                </c:pt>
                <c:pt idx="76">
                  <c:v>1.04</c:v>
                </c:pt>
                <c:pt idx="77">
                  <c:v>1.08</c:v>
                </c:pt>
                <c:pt idx="78">
                  <c:v>1.1200000000000001</c:v>
                </c:pt>
                <c:pt idx="79">
                  <c:v>1.1600000000000001</c:v>
                </c:pt>
                <c:pt idx="80">
                  <c:v>1.2000000000000002</c:v>
                </c:pt>
                <c:pt idx="81">
                  <c:v>1.2400000000000002</c:v>
                </c:pt>
                <c:pt idx="82">
                  <c:v>1.2799999999999998</c:v>
                </c:pt>
                <c:pt idx="83">
                  <c:v>1.3199999999999998</c:v>
                </c:pt>
                <c:pt idx="84">
                  <c:v>1.3599999999999999</c:v>
                </c:pt>
                <c:pt idx="85">
                  <c:v>1.4</c:v>
                </c:pt>
                <c:pt idx="86">
                  <c:v>1.44</c:v>
                </c:pt>
                <c:pt idx="87">
                  <c:v>1.48</c:v>
                </c:pt>
                <c:pt idx="88">
                  <c:v>1.52</c:v>
                </c:pt>
                <c:pt idx="89">
                  <c:v>1.56</c:v>
                </c:pt>
                <c:pt idx="90">
                  <c:v>1.6</c:v>
                </c:pt>
                <c:pt idx="91">
                  <c:v>1.6400000000000001</c:v>
                </c:pt>
                <c:pt idx="92">
                  <c:v>1.6800000000000002</c:v>
                </c:pt>
                <c:pt idx="93">
                  <c:v>1.7200000000000002</c:v>
                </c:pt>
                <c:pt idx="94">
                  <c:v>1.7599999999999998</c:v>
                </c:pt>
                <c:pt idx="95">
                  <c:v>1.7999999999999998</c:v>
                </c:pt>
                <c:pt idx="96">
                  <c:v>1.8399999999999999</c:v>
                </c:pt>
                <c:pt idx="97">
                  <c:v>1.88</c:v>
                </c:pt>
                <c:pt idx="98">
                  <c:v>1.92</c:v>
                </c:pt>
                <c:pt idx="99">
                  <c:v>1.96</c:v>
                </c:pt>
                <c:pt idx="100">
                  <c:v>2</c:v>
                </c:pt>
              </c:numCache>
            </c:numRef>
          </c:xVal>
          <c:yVal>
            <c:numRef>
              <c:f>'Raw Data Processing'!$H$2:$H$102</c:f>
              <c:numCache>
                <c:formatCode>General</c:formatCode>
                <c:ptCount val="101"/>
                <c:pt idx="0">
                  <c:v>4.9735209052474758</c:v>
                </c:pt>
                <c:pt idx="1">
                  <c:v>4.9801861999776076</c:v>
                </c:pt>
                <c:pt idx="2">
                  <c:v>4.9779644350675634</c:v>
                </c:pt>
                <c:pt idx="3">
                  <c:v>4.9801861999776076</c:v>
                </c:pt>
                <c:pt idx="4">
                  <c:v>4.9788531410315811</c:v>
                </c:pt>
                <c:pt idx="5">
                  <c:v>4.9801861999776076</c:v>
                </c:pt>
                <c:pt idx="6">
                  <c:v>4.9829015551193336</c:v>
                </c:pt>
                <c:pt idx="7">
                  <c:v>4.98333352268049</c:v>
                </c:pt>
                <c:pt idx="8">
                  <c:v>4.9850957630459574</c:v>
                </c:pt>
                <c:pt idx="9">
                  <c:v>4.9857866023818733</c:v>
                </c:pt>
                <c:pt idx="10">
                  <c:v>4.987050355353416</c:v>
                </c:pt>
                <c:pt idx="11">
                  <c:v>4.9874631721077245</c:v>
                </c:pt>
                <c:pt idx="12">
                  <c:v>4.9878124785921392</c:v>
                </c:pt>
                <c:pt idx="13">
                  <c:v>4.9867164573586793</c:v>
                </c:pt>
                <c:pt idx="14">
                  <c:v>4.9870689706284415</c:v>
                </c:pt>
                <c:pt idx="15">
                  <c:v>4.9873774197394836</c:v>
                </c:pt>
                <c:pt idx="16">
                  <c:v>4.9883061691416382</c:v>
                </c:pt>
                <c:pt idx="17">
                  <c:v>4.9907841283106871</c:v>
                </c:pt>
                <c:pt idx="18">
                  <c:v>4.9914553743723973</c:v>
                </c:pt>
                <c:pt idx="19">
                  <c:v>4.9935280773630035</c:v>
                </c:pt>
                <c:pt idx="20">
                  <c:v>4.9944328608540998</c:v>
                </c:pt>
                <c:pt idx="21">
                  <c:v>4.99562775484313</c:v>
                </c:pt>
                <c:pt idx="22">
                  <c:v>4.9967187450070272</c:v>
                </c:pt>
                <c:pt idx="23">
                  <c:v>4.9982266903894228</c:v>
                </c:pt>
                <c:pt idx="24">
                  <c:v>4.9995821135932701</c:v>
                </c:pt>
                <c:pt idx="25">
                  <c:v>5.001110532062456</c:v>
                </c:pt>
                <c:pt idx="26">
                  <c:v>5.001418417948047</c:v>
                </c:pt>
                <c:pt idx="27">
                  <c:v>5.0022595274120487</c:v>
                </c:pt>
                <c:pt idx="28">
                  <c:v>5.0032547223028239</c:v>
                </c:pt>
                <c:pt idx="29">
                  <c:v>5.0046721729776626</c:v>
                </c:pt>
                <c:pt idx="30">
                  <c:v>5.004489277511067</c:v>
                </c:pt>
                <c:pt idx="31">
                  <c:v>5.0038126943939956</c:v>
                </c:pt>
                <c:pt idx="32">
                  <c:v>5.0036495668913679</c:v>
                </c:pt>
                <c:pt idx="33">
                  <c:v>5.0029729837742956</c:v>
                </c:pt>
                <c:pt idx="34">
                  <c:v>5.0025839818398063</c:v>
                </c:pt>
                <c:pt idx="35">
                  <c:v>5.0018876307587696</c:v>
                </c:pt>
                <c:pt idx="36">
                  <c:v>5.0029694540279621</c:v>
                </c:pt>
                <c:pt idx="37">
                  <c:v>5.0027493711319257</c:v>
                </c:pt>
                <c:pt idx="38">
                  <c:v>5.0033107272391462</c:v>
                </c:pt>
                <c:pt idx="39">
                  <c:v>5.0031899817469023</c:v>
                </c:pt>
                <c:pt idx="40">
                  <c:v>5.0030692362546594</c:v>
                </c:pt>
                <c:pt idx="41">
                  <c:v>5.0025020106355775</c:v>
                </c:pt>
                <c:pt idx="42">
                  <c:v>5.0007450540321585</c:v>
                </c:pt>
                <c:pt idx="43">
                  <c:v>5.0001629626567921</c:v>
                </c:pt>
                <c:pt idx="44">
                  <c:v>4.998903693472216</c:v>
                </c:pt>
                <c:pt idx="45">
                  <c:v>4.9992208939997997</c:v>
                </c:pt>
                <c:pt idx="46">
                  <c:v>4.998449181038092</c:v>
                </c:pt>
                <c:pt idx="47">
                  <c:v>4.998080020594994</c:v>
                </c:pt>
                <c:pt idx="48">
                  <c:v>4.9972233039290268</c:v>
                </c:pt>
                <c:pt idx="49">
                  <c:v>4.9964431417501896</c:v>
                </c:pt>
                <c:pt idx="50">
                  <c:v>4.9964782157116936</c:v>
                </c:pt>
                <c:pt idx="51">
                  <c:v>4.997200598678381</c:v>
                </c:pt>
                <c:pt idx="52">
                  <c:v>4.9981962653339016</c:v>
                </c:pt>
                <c:pt idx="53">
                  <c:v>4.9985717816806821</c:v>
                </c:pt>
                <c:pt idx="54">
                  <c:v>4.9992503722086399</c:v>
                </c:pt>
                <c:pt idx="55">
                  <c:v>5.0008800932360087</c:v>
                </c:pt>
                <c:pt idx="56">
                  <c:v>5.0025098142633766</c:v>
                </c:pt>
                <c:pt idx="57">
                  <c:v>5.0041395352907445</c:v>
                </c:pt>
                <c:pt idx="58">
                  <c:v>5.0056167002572929</c:v>
                </c:pt>
                <c:pt idx="59">
                  <c:v>5.0061081311508655</c:v>
                </c:pt>
                <c:pt idx="60">
                  <c:v>5.0061681107160672</c:v>
                </c:pt>
                <c:pt idx="61">
                  <c:v>5.0047572650775871</c:v>
                </c:pt>
                <c:pt idx="62">
                  <c:v>5.0047244399275552</c:v>
                </c:pt>
                <c:pt idx="63">
                  <c:v>5.0023160692224256</c:v>
                </c:pt>
                <c:pt idx="64">
                  <c:v>4.9998083611135025</c:v>
                </c:pt>
                <c:pt idx="65">
                  <c:v>4.9973006530045794</c:v>
                </c:pt>
                <c:pt idx="66">
                  <c:v>4.9947929448956554</c:v>
                </c:pt>
                <c:pt idx="67">
                  <c:v>4.9934836325494452</c:v>
                </c:pt>
                <c:pt idx="68">
                  <c:v>4.9921743202032323</c:v>
                </c:pt>
                <c:pt idx="69">
                  <c:v>4.9906119582269719</c:v>
                </c:pt>
                <c:pt idx="70">
                  <c:v>4.9887639964513379</c:v>
                </c:pt>
                <c:pt idx="71">
                  <c:v>4.987677268247527</c:v>
                </c:pt>
                <c:pt idx="72">
                  <c:v>4.9857123537526551</c:v>
                </c:pt>
                <c:pt idx="73">
                  <c:v>4.9842230730302344</c:v>
                </c:pt>
                <c:pt idx="74">
                  <c:v>4.9826891243686386</c:v>
                </c:pt>
                <c:pt idx="75">
                  <c:v>4.9823363716159212</c:v>
                </c:pt>
                <c:pt idx="76">
                  <c:v>4.982845853459315</c:v>
                </c:pt>
                <c:pt idx="77">
                  <c:v>4.9830820516138736</c:v>
                </c:pt>
                <c:pt idx="78">
                  <c:v>4.9835225265670067</c:v>
                </c:pt>
                <c:pt idx="79">
                  <c:v>4.9842235226879392</c:v>
                </c:pt>
                <c:pt idx="80">
                  <c:v>4.9850405108724836</c:v>
                </c:pt>
                <c:pt idx="81">
                  <c:v>4.9854048715023991</c:v>
                </c:pt>
                <c:pt idx="82">
                  <c:v>4.9858168145110042</c:v>
                </c:pt>
                <c:pt idx="83">
                  <c:v>4.9863813135804307</c:v>
                </c:pt>
                <c:pt idx="84">
                  <c:v>4.9876601112278136</c:v>
                </c:pt>
                <c:pt idx="85">
                  <c:v>4.988904408248982</c:v>
                </c:pt>
                <c:pt idx="86">
                  <c:v>4.9901487052701512</c:v>
                </c:pt>
                <c:pt idx="87">
                  <c:v>4.9923085082496597</c:v>
                </c:pt>
                <c:pt idx="88">
                  <c:v>4.9968438567842659</c:v>
                </c:pt>
                <c:pt idx="89">
                  <c:v>5.0013792053188713</c:v>
                </c:pt>
                <c:pt idx="90">
                  <c:v>5.0059145538534775</c:v>
                </c:pt>
                <c:pt idx="91">
                  <c:v>5.0104499023880837</c:v>
                </c:pt>
                <c:pt idx="92">
                  <c:v>5.0141619463662543</c:v>
                </c:pt>
                <c:pt idx="93">
                  <c:v>5.0178739903444241</c:v>
                </c:pt>
                <c:pt idx="94">
                  <c:v>5.0218416628750626</c:v>
                </c:pt>
                <c:pt idx="95">
                  <c:v>5.02533370163325</c:v>
                </c:pt>
                <c:pt idx="96">
                  <c:v>5.0288257403914374</c:v>
                </c:pt>
                <c:pt idx="97">
                  <c:v>5.030145941762596</c:v>
                </c:pt>
                <c:pt idx="98">
                  <c:v>5.0280651725629157</c:v>
                </c:pt>
                <c:pt idx="99">
                  <c:v>5.0259844033632346</c:v>
                </c:pt>
                <c:pt idx="100">
                  <c:v>5.0227224382546742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3B-4566-92F5-4006142A4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403264"/>
        <c:axId val="53739932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'Raw Data Processing'!$C$1</c15:sqref>
                        </c15:formulaRef>
                      </c:ext>
                    </c:extLst>
                    <c:strCache>
                      <c:ptCount val="1"/>
                      <c:pt idx="0">
                        <c:v>Data origin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7030A0"/>
                    </a:solidFill>
                    <a:ln w="9525">
                      <a:solidFill>
                        <a:srgbClr val="7030A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'Raw Data Processing'!$B$2:$B$102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-2</c:v>
                      </c:pt>
                      <c:pt idx="1">
                        <c:v>-1.96</c:v>
                      </c:pt>
                      <c:pt idx="2">
                        <c:v>-1.92</c:v>
                      </c:pt>
                      <c:pt idx="3">
                        <c:v>-1.88</c:v>
                      </c:pt>
                      <c:pt idx="4">
                        <c:v>-1.84</c:v>
                      </c:pt>
                      <c:pt idx="5">
                        <c:v>-1.8</c:v>
                      </c:pt>
                      <c:pt idx="6">
                        <c:v>-1.76</c:v>
                      </c:pt>
                      <c:pt idx="7">
                        <c:v>-1.72</c:v>
                      </c:pt>
                      <c:pt idx="8">
                        <c:v>-1.68</c:v>
                      </c:pt>
                      <c:pt idx="9">
                        <c:v>-1.6400000000000001</c:v>
                      </c:pt>
                      <c:pt idx="10">
                        <c:v>-1.6</c:v>
                      </c:pt>
                      <c:pt idx="11">
                        <c:v>-1.56</c:v>
                      </c:pt>
                      <c:pt idx="12">
                        <c:v>-1.52</c:v>
                      </c:pt>
                      <c:pt idx="13">
                        <c:v>-1.48</c:v>
                      </c:pt>
                      <c:pt idx="14">
                        <c:v>-1.44</c:v>
                      </c:pt>
                      <c:pt idx="15">
                        <c:v>-1.4</c:v>
                      </c:pt>
                      <c:pt idx="16">
                        <c:v>-1.3599999999999999</c:v>
                      </c:pt>
                      <c:pt idx="17">
                        <c:v>-1.3199999999999998</c:v>
                      </c:pt>
                      <c:pt idx="18">
                        <c:v>-1.28</c:v>
                      </c:pt>
                      <c:pt idx="19">
                        <c:v>-1.24</c:v>
                      </c:pt>
                      <c:pt idx="20">
                        <c:v>-1.2</c:v>
                      </c:pt>
                      <c:pt idx="21">
                        <c:v>-1.1600000000000001</c:v>
                      </c:pt>
                      <c:pt idx="22">
                        <c:v>-1.1200000000000001</c:v>
                      </c:pt>
                      <c:pt idx="23">
                        <c:v>-1.08</c:v>
                      </c:pt>
                      <c:pt idx="24">
                        <c:v>-1.04</c:v>
                      </c:pt>
                      <c:pt idx="25">
                        <c:v>-1</c:v>
                      </c:pt>
                      <c:pt idx="26">
                        <c:v>-0.96</c:v>
                      </c:pt>
                      <c:pt idx="27">
                        <c:v>-0.91999999999999993</c:v>
                      </c:pt>
                      <c:pt idx="28">
                        <c:v>-0.87999999999999989</c:v>
                      </c:pt>
                      <c:pt idx="29">
                        <c:v>-0.84000000000000008</c:v>
                      </c:pt>
                      <c:pt idx="30">
                        <c:v>-0.8</c:v>
                      </c:pt>
                      <c:pt idx="31">
                        <c:v>-0.76</c:v>
                      </c:pt>
                      <c:pt idx="32">
                        <c:v>-0.72</c:v>
                      </c:pt>
                      <c:pt idx="33">
                        <c:v>-0.67999999999999994</c:v>
                      </c:pt>
                      <c:pt idx="34">
                        <c:v>-0.6399999999999999</c:v>
                      </c:pt>
                      <c:pt idx="35">
                        <c:v>-0.60000000000000009</c:v>
                      </c:pt>
                      <c:pt idx="36">
                        <c:v>-0.56000000000000005</c:v>
                      </c:pt>
                      <c:pt idx="37">
                        <c:v>-0.52</c:v>
                      </c:pt>
                      <c:pt idx="38">
                        <c:v>-0.48</c:v>
                      </c:pt>
                      <c:pt idx="39">
                        <c:v>-0.43999999999999995</c:v>
                      </c:pt>
                      <c:pt idx="40">
                        <c:v>-0.39999999999999991</c:v>
                      </c:pt>
                      <c:pt idx="41">
                        <c:v>-0.3600000000000001</c:v>
                      </c:pt>
                      <c:pt idx="42">
                        <c:v>-0.32000000000000006</c:v>
                      </c:pt>
                      <c:pt idx="43">
                        <c:v>-0.28000000000000003</c:v>
                      </c:pt>
                      <c:pt idx="44">
                        <c:v>-0.24</c:v>
                      </c:pt>
                      <c:pt idx="45">
                        <c:v>-0.19999999999999996</c:v>
                      </c:pt>
                      <c:pt idx="46">
                        <c:v>-0.15999999999999992</c:v>
                      </c:pt>
                      <c:pt idx="47">
                        <c:v>-0.12000000000000011</c:v>
                      </c:pt>
                      <c:pt idx="48">
                        <c:v>-8.0000000000000071E-2</c:v>
                      </c:pt>
                      <c:pt idx="49">
                        <c:v>-4.0000000000000036E-2</c:v>
                      </c:pt>
                      <c:pt idx="50">
                        <c:v>0</c:v>
                      </c:pt>
                      <c:pt idx="51">
                        <c:v>4.0000000000000036E-2</c:v>
                      </c:pt>
                      <c:pt idx="52">
                        <c:v>8.0000000000000071E-2</c:v>
                      </c:pt>
                      <c:pt idx="53">
                        <c:v>0.12000000000000011</c:v>
                      </c:pt>
                      <c:pt idx="54">
                        <c:v>0.16000000000000014</c:v>
                      </c:pt>
                      <c:pt idx="55">
                        <c:v>0.20000000000000018</c:v>
                      </c:pt>
                      <c:pt idx="56">
                        <c:v>0.24000000000000021</c:v>
                      </c:pt>
                      <c:pt idx="57">
                        <c:v>0.2799999999999998</c:v>
                      </c:pt>
                      <c:pt idx="58">
                        <c:v>0.31999999999999984</c:v>
                      </c:pt>
                      <c:pt idx="59">
                        <c:v>0.35999999999999988</c:v>
                      </c:pt>
                      <c:pt idx="60">
                        <c:v>0.39999999999999991</c:v>
                      </c:pt>
                      <c:pt idx="61">
                        <c:v>0.43999999999999995</c:v>
                      </c:pt>
                      <c:pt idx="62">
                        <c:v>0.48</c:v>
                      </c:pt>
                      <c:pt idx="63">
                        <c:v>0.52</c:v>
                      </c:pt>
                      <c:pt idx="64">
                        <c:v>0.56000000000000005</c:v>
                      </c:pt>
                      <c:pt idx="65">
                        <c:v>0.60000000000000009</c:v>
                      </c:pt>
                      <c:pt idx="66">
                        <c:v>0.64000000000000012</c:v>
                      </c:pt>
                      <c:pt idx="67">
                        <c:v>0.68000000000000016</c:v>
                      </c:pt>
                      <c:pt idx="68">
                        <c:v>0.7200000000000002</c:v>
                      </c:pt>
                      <c:pt idx="69">
                        <c:v>0.75999999999999979</c:v>
                      </c:pt>
                      <c:pt idx="70">
                        <c:v>0.79999999999999982</c:v>
                      </c:pt>
                      <c:pt idx="71">
                        <c:v>0.83999999999999986</c:v>
                      </c:pt>
                      <c:pt idx="72">
                        <c:v>0.87999999999999989</c:v>
                      </c:pt>
                      <c:pt idx="73">
                        <c:v>0.91999999999999993</c:v>
                      </c:pt>
                      <c:pt idx="74">
                        <c:v>0.96</c:v>
                      </c:pt>
                      <c:pt idx="75">
                        <c:v>1</c:v>
                      </c:pt>
                      <c:pt idx="76">
                        <c:v>1.04</c:v>
                      </c:pt>
                      <c:pt idx="77">
                        <c:v>1.08</c:v>
                      </c:pt>
                      <c:pt idx="78">
                        <c:v>1.1200000000000001</c:v>
                      </c:pt>
                      <c:pt idx="79">
                        <c:v>1.1600000000000001</c:v>
                      </c:pt>
                      <c:pt idx="80">
                        <c:v>1.2000000000000002</c:v>
                      </c:pt>
                      <c:pt idx="81">
                        <c:v>1.2400000000000002</c:v>
                      </c:pt>
                      <c:pt idx="82">
                        <c:v>1.2799999999999998</c:v>
                      </c:pt>
                      <c:pt idx="83">
                        <c:v>1.3199999999999998</c:v>
                      </c:pt>
                      <c:pt idx="84">
                        <c:v>1.3599999999999999</c:v>
                      </c:pt>
                      <c:pt idx="85">
                        <c:v>1.4</c:v>
                      </c:pt>
                      <c:pt idx="86">
                        <c:v>1.44</c:v>
                      </c:pt>
                      <c:pt idx="87">
                        <c:v>1.48</c:v>
                      </c:pt>
                      <c:pt idx="88">
                        <c:v>1.52</c:v>
                      </c:pt>
                      <c:pt idx="89">
                        <c:v>1.56</c:v>
                      </c:pt>
                      <c:pt idx="90">
                        <c:v>1.6</c:v>
                      </c:pt>
                      <c:pt idx="91">
                        <c:v>1.6400000000000001</c:v>
                      </c:pt>
                      <c:pt idx="92">
                        <c:v>1.6800000000000002</c:v>
                      </c:pt>
                      <c:pt idx="93">
                        <c:v>1.7200000000000002</c:v>
                      </c:pt>
                      <c:pt idx="94">
                        <c:v>1.7599999999999998</c:v>
                      </c:pt>
                      <c:pt idx="95">
                        <c:v>1.7999999999999998</c:v>
                      </c:pt>
                      <c:pt idx="96">
                        <c:v>1.8399999999999999</c:v>
                      </c:pt>
                      <c:pt idx="97">
                        <c:v>1.88</c:v>
                      </c:pt>
                      <c:pt idx="98">
                        <c:v>1.92</c:v>
                      </c:pt>
                      <c:pt idx="99">
                        <c:v>1.96</c:v>
                      </c:pt>
                      <c:pt idx="100">
                        <c:v>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'Raw Data Processing'!$C$2:$C$102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5</c:v>
                      </c:pt>
                      <c:pt idx="8">
                        <c:v>5</c:v>
                      </c:pt>
                      <c:pt idx="9">
                        <c:v>5</c:v>
                      </c:pt>
                      <c:pt idx="10">
                        <c:v>5</c:v>
                      </c:pt>
                      <c:pt idx="11">
                        <c:v>5</c:v>
                      </c:pt>
                      <c:pt idx="12">
                        <c:v>5</c:v>
                      </c:pt>
                      <c:pt idx="13">
                        <c:v>5</c:v>
                      </c:pt>
                      <c:pt idx="14">
                        <c:v>5</c:v>
                      </c:pt>
                      <c:pt idx="15">
                        <c:v>5</c:v>
                      </c:pt>
                      <c:pt idx="16">
                        <c:v>5</c:v>
                      </c:pt>
                      <c:pt idx="17">
                        <c:v>5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5</c:v>
                      </c:pt>
                      <c:pt idx="21">
                        <c:v>5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</c:v>
                      </c:pt>
                      <c:pt idx="27">
                        <c:v>5</c:v>
                      </c:pt>
                      <c:pt idx="28">
                        <c:v>5</c:v>
                      </c:pt>
                      <c:pt idx="29">
                        <c:v>5</c:v>
                      </c:pt>
                      <c:pt idx="30">
                        <c:v>5</c:v>
                      </c:pt>
                      <c:pt idx="31">
                        <c:v>5</c:v>
                      </c:pt>
                      <c:pt idx="32">
                        <c:v>5</c:v>
                      </c:pt>
                      <c:pt idx="33">
                        <c:v>5</c:v>
                      </c:pt>
                      <c:pt idx="34">
                        <c:v>5</c:v>
                      </c:pt>
                      <c:pt idx="35">
                        <c:v>5</c:v>
                      </c:pt>
                      <c:pt idx="36">
                        <c:v>5</c:v>
                      </c:pt>
                      <c:pt idx="37">
                        <c:v>5</c:v>
                      </c:pt>
                      <c:pt idx="38">
                        <c:v>5</c:v>
                      </c:pt>
                      <c:pt idx="39">
                        <c:v>5</c:v>
                      </c:pt>
                      <c:pt idx="40">
                        <c:v>5</c:v>
                      </c:pt>
                      <c:pt idx="41">
                        <c:v>5</c:v>
                      </c:pt>
                      <c:pt idx="42">
                        <c:v>5</c:v>
                      </c:pt>
                      <c:pt idx="43">
                        <c:v>5</c:v>
                      </c:pt>
                      <c:pt idx="44">
                        <c:v>5</c:v>
                      </c:pt>
                      <c:pt idx="45">
                        <c:v>5</c:v>
                      </c:pt>
                      <c:pt idx="46">
                        <c:v>5</c:v>
                      </c:pt>
                      <c:pt idx="47">
                        <c:v>5</c:v>
                      </c:pt>
                      <c:pt idx="48">
                        <c:v>5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5</c:v>
                      </c:pt>
                      <c:pt idx="52">
                        <c:v>5</c:v>
                      </c:pt>
                      <c:pt idx="53">
                        <c:v>5</c:v>
                      </c:pt>
                      <c:pt idx="54">
                        <c:v>5</c:v>
                      </c:pt>
                      <c:pt idx="55">
                        <c:v>5</c:v>
                      </c:pt>
                      <c:pt idx="56">
                        <c:v>5</c:v>
                      </c:pt>
                      <c:pt idx="57">
                        <c:v>5</c:v>
                      </c:pt>
                      <c:pt idx="58">
                        <c:v>5</c:v>
                      </c:pt>
                      <c:pt idx="59">
                        <c:v>5</c:v>
                      </c:pt>
                      <c:pt idx="60">
                        <c:v>5</c:v>
                      </c:pt>
                      <c:pt idx="61">
                        <c:v>5</c:v>
                      </c:pt>
                      <c:pt idx="62">
                        <c:v>5</c:v>
                      </c:pt>
                      <c:pt idx="63">
                        <c:v>5</c:v>
                      </c:pt>
                      <c:pt idx="64">
                        <c:v>5</c:v>
                      </c:pt>
                      <c:pt idx="65">
                        <c:v>5</c:v>
                      </c:pt>
                      <c:pt idx="66">
                        <c:v>5</c:v>
                      </c:pt>
                      <c:pt idx="67">
                        <c:v>5</c:v>
                      </c:pt>
                      <c:pt idx="68">
                        <c:v>5</c:v>
                      </c:pt>
                      <c:pt idx="69">
                        <c:v>5</c:v>
                      </c:pt>
                      <c:pt idx="70">
                        <c:v>5</c:v>
                      </c:pt>
                      <c:pt idx="71">
                        <c:v>5</c:v>
                      </c:pt>
                      <c:pt idx="72">
                        <c:v>5</c:v>
                      </c:pt>
                      <c:pt idx="73">
                        <c:v>5</c:v>
                      </c:pt>
                      <c:pt idx="74">
                        <c:v>5</c:v>
                      </c:pt>
                      <c:pt idx="75">
                        <c:v>5</c:v>
                      </c:pt>
                      <c:pt idx="76">
                        <c:v>5</c:v>
                      </c:pt>
                      <c:pt idx="77">
                        <c:v>5</c:v>
                      </c:pt>
                      <c:pt idx="78">
                        <c:v>5</c:v>
                      </c:pt>
                      <c:pt idx="79">
                        <c:v>5</c:v>
                      </c:pt>
                      <c:pt idx="80">
                        <c:v>5</c:v>
                      </c:pt>
                      <c:pt idx="81">
                        <c:v>5</c:v>
                      </c:pt>
                      <c:pt idx="82">
                        <c:v>5</c:v>
                      </c:pt>
                      <c:pt idx="83">
                        <c:v>5</c:v>
                      </c:pt>
                      <c:pt idx="84">
                        <c:v>5</c:v>
                      </c:pt>
                      <c:pt idx="85">
                        <c:v>5</c:v>
                      </c:pt>
                      <c:pt idx="86">
                        <c:v>5</c:v>
                      </c:pt>
                      <c:pt idx="87">
                        <c:v>5</c:v>
                      </c:pt>
                      <c:pt idx="88">
                        <c:v>5</c:v>
                      </c:pt>
                      <c:pt idx="89">
                        <c:v>5</c:v>
                      </c:pt>
                      <c:pt idx="90">
                        <c:v>5</c:v>
                      </c:pt>
                      <c:pt idx="91">
                        <c:v>5</c:v>
                      </c:pt>
                      <c:pt idx="92">
                        <c:v>5</c:v>
                      </c:pt>
                      <c:pt idx="93">
                        <c:v>5</c:v>
                      </c:pt>
                      <c:pt idx="94">
                        <c:v>5</c:v>
                      </c:pt>
                      <c:pt idx="95">
                        <c:v>5</c:v>
                      </c:pt>
                      <c:pt idx="96">
                        <c:v>5</c:v>
                      </c:pt>
                      <c:pt idx="97">
                        <c:v>5</c:v>
                      </c:pt>
                      <c:pt idx="98">
                        <c:v>5</c:v>
                      </c:pt>
                      <c:pt idx="99">
                        <c:v>5</c:v>
                      </c:pt>
                      <c:pt idx="100">
                        <c:v>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D53B-4566-92F5-4006142A43DF}"/>
                  </c:ext>
                </c:extLst>
              </c15:ser>
            </c15:filteredScatterSeries>
            <c15:filteredScatterSeries>
              <c15:ser>
                <c:idx val="0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Processing'!$D$1</c15:sqref>
                        </c15:formulaRef>
                      </c:ext>
                    </c:extLst>
                    <c:strCache>
                      <c:ptCount val="1"/>
                      <c:pt idx="0">
                        <c:v>Data raw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Processing'!$B$2:$B$102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-2</c:v>
                      </c:pt>
                      <c:pt idx="1">
                        <c:v>-1.96</c:v>
                      </c:pt>
                      <c:pt idx="2">
                        <c:v>-1.92</c:v>
                      </c:pt>
                      <c:pt idx="3">
                        <c:v>-1.88</c:v>
                      </c:pt>
                      <c:pt idx="4">
                        <c:v>-1.84</c:v>
                      </c:pt>
                      <c:pt idx="5">
                        <c:v>-1.8</c:v>
                      </c:pt>
                      <c:pt idx="6">
                        <c:v>-1.76</c:v>
                      </c:pt>
                      <c:pt idx="7">
                        <c:v>-1.72</c:v>
                      </c:pt>
                      <c:pt idx="8">
                        <c:v>-1.68</c:v>
                      </c:pt>
                      <c:pt idx="9">
                        <c:v>-1.6400000000000001</c:v>
                      </c:pt>
                      <c:pt idx="10">
                        <c:v>-1.6</c:v>
                      </c:pt>
                      <c:pt idx="11">
                        <c:v>-1.56</c:v>
                      </c:pt>
                      <c:pt idx="12">
                        <c:v>-1.52</c:v>
                      </c:pt>
                      <c:pt idx="13">
                        <c:v>-1.48</c:v>
                      </c:pt>
                      <c:pt idx="14">
                        <c:v>-1.44</c:v>
                      </c:pt>
                      <c:pt idx="15">
                        <c:v>-1.4</c:v>
                      </c:pt>
                      <c:pt idx="16">
                        <c:v>-1.3599999999999999</c:v>
                      </c:pt>
                      <c:pt idx="17">
                        <c:v>-1.3199999999999998</c:v>
                      </c:pt>
                      <c:pt idx="18">
                        <c:v>-1.28</c:v>
                      </c:pt>
                      <c:pt idx="19">
                        <c:v>-1.24</c:v>
                      </c:pt>
                      <c:pt idx="20">
                        <c:v>-1.2</c:v>
                      </c:pt>
                      <c:pt idx="21">
                        <c:v>-1.1600000000000001</c:v>
                      </c:pt>
                      <c:pt idx="22">
                        <c:v>-1.1200000000000001</c:v>
                      </c:pt>
                      <c:pt idx="23">
                        <c:v>-1.08</c:v>
                      </c:pt>
                      <c:pt idx="24">
                        <c:v>-1.04</c:v>
                      </c:pt>
                      <c:pt idx="25">
                        <c:v>-1</c:v>
                      </c:pt>
                      <c:pt idx="26">
                        <c:v>-0.96</c:v>
                      </c:pt>
                      <c:pt idx="27">
                        <c:v>-0.91999999999999993</c:v>
                      </c:pt>
                      <c:pt idx="28">
                        <c:v>-0.87999999999999989</c:v>
                      </c:pt>
                      <c:pt idx="29">
                        <c:v>-0.84000000000000008</c:v>
                      </c:pt>
                      <c:pt idx="30">
                        <c:v>-0.8</c:v>
                      </c:pt>
                      <c:pt idx="31">
                        <c:v>-0.76</c:v>
                      </c:pt>
                      <c:pt idx="32">
                        <c:v>-0.72</c:v>
                      </c:pt>
                      <c:pt idx="33">
                        <c:v>-0.67999999999999994</c:v>
                      </c:pt>
                      <c:pt idx="34">
                        <c:v>-0.6399999999999999</c:v>
                      </c:pt>
                      <c:pt idx="35">
                        <c:v>-0.60000000000000009</c:v>
                      </c:pt>
                      <c:pt idx="36">
                        <c:v>-0.56000000000000005</c:v>
                      </c:pt>
                      <c:pt idx="37">
                        <c:v>-0.52</c:v>
                      </c:pt>
                      <c:pt idx="38">
                        <c:v>-0.48</c:v>
                      </c:pt>
                      <c:pt idx="39">
                        <c:v>-0.43999999999999995</c:v>
                      </c:pt>
                      <c:pt idx="40">
                        <c:v>-0.39999999999999991</c:v>
                      </c:pt>
                      <c:pt idx="41">
                        <c:v>-0.3600000000000001</c:v>
                      </c:pt>
                      <c:pt idx="42">
                        <c:v>-0.32000000000000006</c:v>
                      </c:pt>
                      <c:pt idx="43">
                        <c:v>-0.28000000000000003</c:v>
                      </c:pt>
                      <c:pt idx="44">
                        <c:v>-0.24</c:v>
                      </c:pt>
                      <c:pt idx="45">
                        <c:v>-0.19999999999999996</c:v>
                      </c:pt>
                      <c:pt idx="46">
                        <c:v>-0.15999999999999992</c:v>
                      </c:pt>
                      <c:pt idx="47">
                        <c:v>-0.12000000000000011</c:v>
                      </c:pt>
                      <c:pt idx="48">
                        <c:v>-8.0000000000000071E-2</c:v>
                      </c:pt>
                      <c:pt idx="49">
                        <c:v>-4.0000000000000036E-2</c:v>
                      </c:pt>
                      <c:pt idx="50">
                        <c:v>0</c:v>
                      </c:pt>
                      <c:pt idx="51">
                        <c:v>4.0000000000000036E-2</c:v>
                      </c:pt>
                      <c:pt idx="52">
                        <c:v>8.0000000000000071E-2</c:v>
                      </c:pt>
                      <c:pt idx="53">
                        <c:v>0.12000000000000011</c:v>
                      </c:pt>
                      <c:pt idx="54">
                        <c:v>0.16000000000000014</c:v>
                      </c:pt>
                      <c:pt idx="55">
                        <c:v>0.20000000000000018</c:v>
                      </c:pt>
                      <c:pt idx="56">
                        <c:v>0.24000000000000021</c:v>
                      </c:pt>
                      <c:pt idx="57">
                        <c:v>0.2799999999999998</c:v>
                      </c:pt>
                      <c:pt idx="58">
                        <c:v>0.31999999999999984</c:v>
                      </c:pt>
                      <c:pt idx="59">
                        <c:v>0.35999999999999988</c:v>
                      </c:pt>
                      <c:pt idx="60">
                        <c:v>0.39999999999999991</c:v>
                      </c:pt>
                      <c:pt idx="61">
                        <c:v>0.43999999999999995</c:v>
                      </c:pt>
                      <c:pt idx="62">
                        <c:v>0.48</c:v>
                      </c:pt>
                      <c:pt idx="63">
                        <c:v>0.52</c:v>
                      </c:pt>
                      <c:pt idx="64">
                        <c:v>0.56000000000000005</c:v>
                      </c:pt>
                      <c:pt idx="65">
                        <c:v>0.60000000000000009</c:v>
                      </c:pt>
                      <c:pt idx="66">
                        <c:v>0.64000000000000012</c:v>
                      </c:pt>
                      <c:pt idx="67">
                        <c:v>0.68000000000000016</c:v>
                      </c:pt>
                      <c:pt idx="68">
                        <c:v>0.7200000000000002</c:v>
                      </c:pt>
                      <c:pt idx="69">
                        <c:v>0.75999999999999979</c:v>
                      </c:pt>
                      <c:pt idx="70">
                        <c:v>0.79999999999999982</c:v>
                      </c:pt>
                      <c:pt idx="71">
                        <c:v>0.83999999999999986</c:v>
                      </c:pt>
                      <c:pt idx="72">
                        <c:v>0.87999999999999989</c:v>
                      </c:pt>
                      <c:pt idx="73">
                        <c:v>0.91999999999999993</c:v>
                      </c:pt>
                      <c:pt idx="74">
                        <c:v>0.96</c:v>
                      </c:pt>
                      <c:pt idx="75">
                        <c:v>1</c:v>
                      </c:pt>
                      <c:pt idx="76">
                        <c:v>1.04</c:v>
                      </c:pt>
                      <c:pt idx="77">
                        <c:v>1.08</c:v>
                      </c:pt>
                      <c:pt idx="78">
                        <c:v>1.1200000000000001</c:v>
                      </c:pt>
                      <c:pt idx="79">
                        <c:v>1.1600000000000001</c:v>
                      </c:pt>
                      <c:pt idx="80">
                        <c:v>1.2000000000000002</c:v>
                      </c:pt>
                      <c:pt idx="81">
                        <c:v>1.2400000000000002</c:v>
                      </c:pt>
                      <c:pt idx="82">
                        <c:v>1.2799999999999998</c:v>
                      </c:pt>
                      <c:pt idx="83">
                        <c:v>1.3199999999999998</c:v>
                      </c:pt>
                      <c:pt idx="84">
                        <c:v>1.3599999999999999</c:v>
                      </c:pt>
                      <c:pt idx="85">
                        <c:v>1.4</c:v>
                      </c:pt>
                      <c:pt idx="86">
                        <c:v>1.44</c:v>
                      </c:pt>
                      <c:pt idx="87">
                        <c:v>1.48</c:v>
                      </c:pt>
                      <c:pt idx="88">
                        <c:v>1.52</c:v>
                      </c:pt>
                      <c:pt idx="89">
                        <c:v>1.56</c:v>
                      </c:pt>
                      <c:pt idx="90">
                        <c:v>1.6</c:v>
                      </c:pt>
                      <c:pt idx="91">
                        <c:v>1.6400000000000001</c:v>
                      </c:pt>
                      <c:pt idx="92">
                        <c:v>1.6800000000000002</c:v>
                      </c:pt>
                      <c:pt idx="93">
                        <c:v>1.7200000000000002</c:v>
                      </c:pt>
                      <c:pt idx="94">
                        <c:v>1.7599999999999998</c:v>
                      </c:pt>
                      <c:pt idx="95">
                        <c:v>1.7999999999999998</c:v>
                      </c:pt>
                      <c:pt idx="96">
                        <c:v>1.8399999999999999</c:v>
                      </c:pt>
                      <c:pt idx="97">
                        <c:v>1.88</c:v>
                      </c:pt>
                      <c:pt idx="98">
                        <c:v>1.92</c:v>
                      </c:pt>
                      <c:pt idx="99">
                        <c:v>1.96</c:v>
                      </c:pt>
                      <c:pt idx="100">
                        <c:v>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Processing'!$D$2:$D$102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4.9735209052474758</c:v>
                      </c:pt>
                      <c:pt idx="1">
                        <c:v>5.0001820841680011</c:v>
                      </c:pt>
                      <c:pt idx="2">
                        <c:v>4.8172769912685487</c:v>
                      </c:pt>
                      <c:pt idx="3">
                        <c:v>5.2814368772592042</c:v>
                      </c:pt>
                      <c:pt idx="4">
                        <c:v>4.9054136288307628</c:v>
                      </c:pt>
                      <c:pt idx="5">
                        <c:v>5.0558459906300577</c:v>
                      </c:pt>
                      <c:pt idx="6">
                        <c:v>4.9991936859696926</c:v>
                      </c:pt>
                      <c:pt idx="7">
                        <c:v>4.7927243712044545</c:v>
                      </c:pt>
                      <c:pt idx="8">
                        <c:v>5.0619440058995062</c:v>
                      </c:pt>
                      <c:pt idx="9">
                        <c:v>4.9848146268405413</c:v>
                      </c:pt>
                      <c:pt idx="10">
                        <c:v>5.1220359784348233</c:v>
                      </c:pt>
                      <c:pt idx="11">
                        <c:v>4.8638177383246965</c:v>
                      </c:pt>
                      <c:pt idx="12">
                        <c:v>4.9601217358068315</c:v>
                      </c:pt>
                      <c:pt idx="13">
                        <c:v>4.9450158656922252</c:v>
                      </c:pt>
                      <c:pt idx="14">
                        <c:v>5.0215176923116722</c:v>
                      </c:pt>
                      <c:pt idx="15">
                        <c:v>5.0639019735513227</c:v>
                      </c:pt>
                      <c:pt idx="16">
                        <c:v>5.1901663875794863</c:v>
                      </c:pt>
                      <c:pt idx="17">
                        <c:v>5.0443011760573517</c:v>
                      </c:pt>
                      <c:pt idx="18">
                        <c:v>4.9855579146546889</c:v>
                      </c:pt>
                      <c:pt idx="19">
                        <c:v>5.0799698835225922</c:v>
                      </c:pt>
                      <c:pt idx="20">
                        <c:v>5.0035393690403573</c:v>
                      </c:pt>
                      <c:pt idx="21">
                        <c:v>5.0199233649138835</c:v>
                      </c:pt>
                      <c:pt idx="22">
                        <c:v>4.8321228466617461</c:v>
                      </c:pt>
                      <c:pt idx="23">
                        <c:v>5.1042088674452728</c:v>
                      </c:pt>
                      <c:pt idx="24">
                        <c:v>4.9143784375963957</c:v>
                      </c:pt>
                      <c:pt idx="25">
                        <c:v>4.9412876743426803</c:v>
                      </c:pt>
                      <c:pt idx="26">
                        <c:v>4.9501832408892401</c:v>
                      </c:pt>
                      <c:pt idx="27">
                        <c:v>5.0818148213458159</c:v>
                      </c:pt>
                      <c:pt idx="28">
                        <c:v>5.0801571703733783</c:v>
                      </c:pt>
                      <c:pt idx="29">
                        <c:v>5.0143749751965263</c:v>
                      </c:pt>
                      <c:pt idx="30">
                        <c:v>4.9216887069149191</c:v>
                      </c:pt>
                      <c:pt idx="31">
                        <c:v>5.0237245010733727</c:v>
                      </c:pt>
                      <c:pt idx="32">
                        <c:v>4.8232783786851936</c:v>
                      </c:pt>
                      <c:pt idx="33">
                        <c:v>5.1275394844398932</c:v>
                      </c:pt>
                      <c:pt idx="34">
                        <c:v>4.8380877674654457</c:v>
                      </c:pt>
                      <c:pt idx="35">
                        <c:v>4.9403336989396127</c:v>
                      </c:pt>
                      <c:pt idx="36">
                        <c:v>5.0906203799294385</c:v>
                      </c:pt>
                      <c:pt idx="37">
                        <c:v>4.9586291928118387</c:v>
                      </c:pt>
                      <c:pt idx="38">
                        <c:v>5.0425653314747318</c:v>
                      </c:pt>
                      <c:pt idx="39">
                        <c:v>5.0193418453862604</c:v>
                      </c:pt>
                      <c:pt idx="40">
                        <c:v>4.9278526036461514</c:v>
                      </c:pt>
                      <c:pt idx="41">
                        <c:v>5.0640310456589459</c:v>
                      </c:pt>
                      <c:pt idx="42">
                        <c:v>4.9109112224841036</c:v>
                      </c:pt>
                      <c:pt idx="43">
                        <c:v>5.0215752423450093</c:v>
                      </c:pt>
                      <c:pt idx="44">
                        <c:v>4.9835135637539141</c:v>
                      </c:pt>
                      <c:pt idx="45">
                        <c:v>5.0435370156733779</c:v>
                      </c:pt>
                      <c:pt idx="46">
                        <c:v>4.829429941310039</c:v>
                      </c:pt>
                      <c:pt idx="47">
                        <c:v>5.0036411896844015</c:v>
                      </c:pt>
                      <c:pt idx="48">
                        <c:v>5.0269106934676069</c:v>
                      </c:pt>
                      <c:pt idx="49">
                        <c:v>5.0249331771671564</c:v>
                      </c:pt>
                      <c:pt idx="50">
                        <c:v>4.9718243866383398</c:v>
                      </c:pt>
                      <c:pt idx="51">
                        <c:v>5.0794320681369864</c:v>
                      </c:pt>
                      <c:pt idx="52">
                        <c:v>5.0173053741260762</c:v>
                      </c:pt>
                      <c:pt idx="53">
                        <c:v>5.038173468760319</c:v>
                      </c:pt>
                      <c:pt idx="54">
                        <c:v>5.1030664913694253</c:v>
                      </c:pt>
                      <c:pt idx="55">
                        <c:v>5.0211110902870253</c:v>
                      </c:pt>
                      <c:pt idx="56">
                        <c:v>4.8878984806839298</c:v>
                      </c:pt>
                      <c:pt idx="57">
                        <c:v>4.7575509768585782</c:v>
                      </c:pt>
                      <c:pt idx="58">
                        <c:v>4.9023338125321514</c:v>
                      </c:pt>
                      <c:pt idx="59">
                        <c:v>4.8182572389642333</c:v>
                      </c:pt>
                      <c:pt idx="60">
                        <c:v>4.9502518202197745</c:v>
                      </c:pt>
                      <c:pt idx="61">
                        <c:v>5.0705171285402697</c:v>
                      </c:pt>
                      <c:pt idx="62">
                        <c:v>5.0659759655579375</c:v>
                      </c:pt>
                      <c:pt idx="63">
                        <c:v>4.840527666939308</c:v>
                      </c:pt>
                      <c:pt idx="64">
                        <c:v>5.1506109112655496</c:v>
                      </c:pt>
                      <c:pt idx="65">
                        <c:v>4.9624837096593364</c:v>
                      </c:pt>
                      <c:pt idx="66">
                        <c:v>4.8711988164751148</c:v>
                      </c:pt>
                      <c:pt idx="67">
                        <c:v>4.9622536006677676</c:v>
                      </c:pt>
                      <c:pt idx="68">
                        <c:v>4.8936509622268192</c:v>
                      </c:pt>
                      <c:pt idx="69">
                        <c:v>4.9860352892902764</c:v>
                      </c:pt>
                      <c:pt idx="70">
                        <c:v>5.1630115671686756</c:v>
                      </c:pt>
                      <c:pt idx="71">
                        <c:v>5.1828159991101339</c:v>
                      </c:pt>
                      <c:pt idx="72">
                        <c:v>4.9252288061683496</c:v>
                      </c:pt>
                      <c:pt idx="73">
                        <c:v>5.0291470190957472</c:v>
                      </c:pt>
                      <c:pt idx="74">
                        <c:v>5.1000137620619963</c:v>
                      </c:pt>
                      <c:pt idx="75">
                        <c:v>5.0215435051032822</c:v>
                      </c:pt>
                      <c:pt idx="76">
                        <c:v>5.0351152798541188</c:v>
                      </c:pt>
                      <c:pt idx="77">
                        <c:v>4.9735148122061243</c:v>
                      </c:pt>
                      <c:pt idx="78">
                        <c:v>5.0591948565984017</c:v>
                      </c:pt>
                      <c:pt idx="79">
                        <c:v>5.0517783968273164</c:v>
                      </c:pt>
                      <c:pt idx="80">
                        <c:v>5.2926318958985608</c:v>
                      </c:pt>
                      <c:pt idx="81">
                        <c:v>4.9982459073739669</c:v>
                      </c:pt>
                      <c:pt idx="82">
                        <c:v>5.0315261380303262</c:v>
                      </c:pt>
                      <c:pt idx="83">
                        <c:v>4.9564675687400843</c:v>
                      </c:pt>
                      <c:pt idx="84">
                        <c:v>4.9707013729014253</c:v>
                      </c:pt>
                      <c:pt idx="85">
                        <c:v>4.8246612002053464</c:v>
                      </c:pt>
                      <c:pt idx="86">
                        <c:v>5.0478269214519038</c:v>
                      </c:pt>
                      <c:pt idx="87">
                        <c:v>5.0989377821534427</c:v>
                      </c:pt>
                      <c:pt idx="88">
                        <c:v>5.0502806983441468</c:v>
                      </c:pt>
                      <c:pt idx="89">
                        <c:v>5.0776414979120394</c:v>
                      </c:pt>
                      <c:pt idx="90">
                        <c:v>5.089404648507621</c:v>
                      </c:pt>
                      <c:pt idx="91">
                        <c:v>4.8958359359070247</c:v>
                      </c:pt>
                      <c:pt idx="92">
                        <c:v>5.0796657823510385</c:v>
                      </c:pt>
                      <c:pt idx="93">
                        <c:v>4.9040138584247046</c:v>
                      </c:pt>
                      <c:pt idx="94">
                        <c:v>5.0728402385148526</c:v>
                      </c:pt>
                      <c:pt idx="95">
                        <c:v>4.9404666805408537</c:v>
                      </c:pt>
                      <c:pt idx="96">
                        <c:v>4.8800842657132311</c:v>
                      </c:pt>
                      <c:pt idx="97">
                        <c:v>4.8656178269808832</c:v>
                      </c:pt>
                      <c:pt idx="98">
                        <c:v>4.8700730467639959</c:v>
                      </c:pt>
                      <c:pt idx="99">
                        <c:v>4.9930672261123652</c:v>
                      </c:pt>
                      <c:pt idx="100">
                        <c:v>4.9468612381243915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53B-4566-92F5-4006142A43D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Processing'!$G$1</c15:sqref>
                        </c15:formulaRef>
                      </c:ext>
                    </c:extLst>
                    <c:strCache>
                      <c:ptCount val="1"/>
                      <c:pt idx="0">
                        <c:v>Average(7, Data raw)</c:v>
                      </c:pt>
                    </c:strCache>
                  </c:strRef>
                </c:tx>
                <c:spPr>
                  <a:ln w="19050" cap="rnd">
                    <a:solidFill>
                      <a:srgbClr val="92D05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92D050"/>
                    </a:solidFill>
                    <a:ln w="9525">
                      <a:solidFill>
                        <a:srgbClr val="92D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Processing'!$B$2:$B$102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-2</c:v>
                      </c:pt>
                      <c:pt idx="1">
                        <c:v>-1.96</c:v>
                      </c:pt>
                      <c:pt idx="2">
                        <c:v>-1.92</c:v>
                      </c:pt>
                      <c:pt idx="3">
                        <c:v>-1.88</c:v>
                      </c:pt>
                      <c:pt idx="4">
                        <c:v>-1.84</c:v>
                      </c:pt>
                      <c:pt idx="5">
                        <c:v>-1.8</c:v>
                      </c:pt>
                      <c:pt idx="6">
                        <c:v>-1.76</c:v>
                      </c:pt>
                      <c:pt idx="7">
                        <c:v>-1.72</c:v>
                      </c:pt>
                      <c:pt idx="8">
                        <c:v>-1.68</c:v>
                      </c:pt>
                      <c:pt idx="9">
                        <c:v>-1.6400000000000001</c:v>
                      </c:pt>
                      <c:pt idx="10">
                        <c:v>-1.6</c:v>
                      </c:pt>
                      <c:pt idx="11">
                        <c:v>-1.56</c:v>
                      </c:pt>
                      <c:pt idx="12">
                        <c:v>-1.52</c:v>
                      </c:pt>
                      <c:pt idx="13">
                        <c:v>-1.48</c:v>
                      </c:pt>
                      <c:pt idx="14">
                        <c:v>-1.44</c:v>
                      </c:pt>
                      <c:pt idx="15">
                        <c:v>-1.4</c:v>
                      </c:pt>
                      <c:pt idx="16">
                        <c:v>-1.3599999999999999</c:v>
                      </c:pt>
                      <c:pt idx="17">
                        <c:v>-1.3199999999999998</c:v>
                      </c:pt>
                      <c:pt idx="18">
                        <c:v>-1.28</c:v>
                      </c:pt>
                      <c:pt idx="19">
                        <c:v>-1.24</c:v>
                      </c:pt>
                      <c:pt idx="20">
                        <c:v>-1.2</c:v>
                      </c:pt>
                      <c:pt idx="21">
                        <c:v>-1.1600000000000001</c:v>
                      </c:pt>
                      <c:pt idx="22">
                        <c:v>-1.1200000000000001</c:v>
                      </c:pt>
                      <c:pt idx="23">
                        <c:v>-1.08</c:v>
                      </c:pt>
                      <c:pt idx="24">
                        <c:v>-1.04</c:v>
                      </c:pt>
                      <c:pt idx="25">
                        <c:v>-1</c:v>
                      </c:pt>
                      <c:pt idx="26">
                        <c:v>-0.96</c:v>
                      </c:pt>
                      <c:pt idx="27">
                        <c:v>-0.91999999999999993</c:v>
                      </c:pt>
                      <c:pt idx="28">
                        <c:v>-0.87999999999999989</c:v>
                      </c:pt>
                      <c:pt idx="29">
                        <c:v>-0.84000000000000008</c:v>
                      </c:pt>
                      <c:pt idx="30">
                        <c:v>-0.8</c:v>
                      </c:pt>
                      <c:pt idx="31">
                        <c:v>-0.76</c:v>
                      </c:pt>
                      <c:pt idx="32">
                        <c:v>-0.72</c:v>
                      </c:pt>
                      <c:pt idx="33">
                        <c:v>-0.67999999999999994</c:v>
                      </c:pt>
                      <c:pt idx="34">
                        <c:v>-0.6399999999999999</c:v>
                      </c:pt>
                      <c:pt idx="35">
                        <c:v>-0.60000000000000009</c:v>
                      </c:pt>
                      <c:pt idx="36">
                        <c:v>-0.56000000000000005</c:v>
                      </c:pt>
                      <c:pt idx="37">
                        <c:v>-0.52</c:v>
                      </c:pt>
                      <c:pt idx="38">
                        <c:v>-0.48</c:v>
                      </c:pt>
                      <c:pt idx="39">
                        <c:v>-0.43999999999999995</c:v>
                      </c:pt>
                      <c:pt idx="40">
                        <c:v>-0.39999999999999991</c:v>
                      </c:pt>
                      <c:pt idx="41">
                        <c:v>-0.3600000000000001</c:v>
                      </c:pt>
                      <c:pt idx="42">
                        <c:v>-0.32000000000000006</c:v>
                      </c:pt>
                      <c:pt idx="43">
                        <c:v>-0.28000000000000003</c:v>
                      </c:pt>
                      <c:pt idx="44">
                        <c:v>-0.24</c:v>
                      </c:pt>
                      <c:pt idx="45">
                        <c:v>-0.19999999999999996</c:v>
                      </c:pt>
                      <c:pt idx="46">
                        <c:v>-0.15999999999999992</c:v>
                      </c:pt>
                      <c:pt idx="47">
                        <c:v>-0.12000000000000011</c:v>
                      </c:pt>
                      <c:pt idx="48">
                        <c:v>-8.0000000000000071E-2</c:v>
                      </c:pt>
                      <c:pt idx="49">
                        <c:v>-4.0000000000000036E-2</c:v>
                      </c:pt>
                      <c:pt idx="50">
                        <c:v>0</c:v>
                      </c:pt>
                      <c:pt idx="51">
                        <c:v>4.0000000000000036E-2</c:v>
                      </c:pt>
                      <c:pt idx="52">
                        <c:v>8.0000000000000071E-2</c:v>
                      </c:pt>
                      <c:pt idx="53">
                        <c:v>0.12000000000000011</c:v>
                      </c:pt>
                      <c:pt idx="54">
                        <c:v>0.16000000000000014</c:v>
                      </c:pt>
                      <c:pt idx="55">
                        <c:v>0.20000000000000018</c:v>
                      </c:pt>
                      <c:pt idx="56">
                        <c:v>0.24000000000000021</c:v>
                      </c:pt>
                      <c:pt idx="57">
                        <c:v>0.2799999999999998</c:v>
                      </c:pt>
                      <c:pt idx="58">
                        <c:v>0.31999999999999984</c:v>
                      </c:pt>
                      <c:pt idx="59">
                        <c:v>0.35999999999999988</c:v>
                      </c:pt>
                      <c:pt idx="60">
                        <c:v>0.39999999999999991</c:v>
                      </c:pt>
                      <c:pt idx="61">
                        <c:v>0.43999999999999995</c:v>
                      </c:pt>
                      <c:pt idx="62">
                        <c:v>0.48</c:v>
                      </c:pt>
                      <c:pt idx="63">
                        <c:v>0.52</c:v>
                      </c:pt>
                      <c:pt idx="64">
                        <c:v>0.56000000000000005</c:v>
                      </c:pt>
                      <c:pt idx="65">
                        <c:v>0.60000000000000009</c:v>
                      </c:pt>
                      <c:pt idx="66">
                        <c:v>0.64000000000000012</c:v>
                      </c:pt>
                      <c:pt idx="67">
                        <c:v>0.68000000000000016</c:v>
                      </c:pt>
                      <c:pt idx="68">
                        <c:v>0.7200000000000002</c:v>
                      </c:pt>
                      <c:pt idx="69">
                        <c:v>0.75999999999999979</c:v>
                      </c:pt>
                      <c:pt idx="70">
                        <c:v>0.79999999999999982</c:v>
                      </c:pt>
                      <c:pt idx="71">
                        <c:v>0.83999999999999986</c:v>
                      </c:pt>
                      <c:pt idx="72">
                        <c:v>0.87999999999999989</c:v>
                      </c:pt>
                      <c:pt idx="73">
                        <c:v>0.91999999999999993</c:v>
                      </c:pt>
                      <c:pt idx="74">
                        <c:v>0.96</c:v>
                      </c:pt>
                      <c:pt idx="75">
                        <c:v>1</c:v>
                      </c:pt>
                      <c:pt idx="76">
                        <c:v>1.04</c:v>
                      </c:pt>
                      <c:pt idx="77">
                        <c:v>1.08</c:v>
                      </c:pt>
                      <c:pt idx="78">
                        <c:v>1.1200000000000001</c:v>
                      </c:pt>
                      <c:pt idx="79">
                        <c:v>1.1600000000000001</c:v>
                      </c:pt>
                      <c:pt idx="80">
                        <c:v>1.2000000000000002</c:v>
                      </c:pt>
                      <c:pt idx="81">
                        <c:v>1.2400000000000002</c:v>
                      </c:pt>
                      <c:pt idx="82">
                        <c:v>1.2799999999999998</c:v>
                      </c:pt>
                      <c:pt idx="83">
                        <c:v>1.3199999999999998</c:v>
                      </c:pt>
                      <c:pt idx="84">
                        <c:v>1.3599999999999999</c:v>
                      </c:pt>
                      <c:pt idx="85">
                        <c:v>1.4</c:v>
                      </c:pt>
                      <c:pt idx="86">
                        <c:v>1.44</c:v>
                      </c:pt>
                      <c:pt idx="87">
                        <c:v>1.48</c:v>
                      </c:pt>
                      <c:pt idx="88">
                        <c:v>1.52</c:v>
                      </c:pt>
                      <c:pt idx="89">
                        <c:v>1.56</c:v>
                      </c:pt>
                      <c:pt idx="90">
                        <c:v>1.6</c:v>
                      </c:pt>
                      <c:pt idx="91">
                        <c:v>1.6400000000000001</c:v>
                      </c:pt>
                      <c:pt idx="92">
                        <c:v>1.6800000000000002</c:v>
                      </c:pt>
                      <c:pt idx="93">
                        <c:v>1.7200000000000002</c:v>
                      </c:pt>
                      <c:pt idx="94">
                        <c:v>1.7599999999999998</c:v>
                      </c:pt>
                      <c:pt idx="95">
                        <c:v>1.7999999999999998</c:v>
                      </c:pt>
                      <c:pt idx="96">
                        <c:v>1.8399999999999999</c:v>
                      </c:pt>
                      <c:pt idx="97">
                        <c:v>1.88</c:v>
                      </c:pt>
                      <c:pt idx="98">
                        <c:v>1.92</c:v>
                      </c:pt>
                      <c:pt idx="99">
                        <c:v>1.96</c:v>
                      </c:pt>
                      <c:pt idx="100">
                        <c:v>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Processing'!$G$2:$G$102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4.9735209052474758</c:v>
                      </c:pt>
                      <c:pt idx="1">
                        <c:v>4.9868514947077385</c:v>
                      </c:pt>
                      <c:pt idx="2">
                        <c:v>4.9303266602280083</c:v>
                      </c:pt>
                      <c:pt idx="3">
                        <c:v>5.018104214485807</c:v>
                      </c:pt>
                      <c:pt idx="4">
                        <c:v>4.9955660973547982</c:v>
                      </c:pt>
                      <c:pt idx="5">
                        <c:v>5.0056127462340081</c:v>
                      </c:pt>
                      <c:pt idx="6">
                        <c:v>5.0046957376248198</c:v>
                      </c:pt>
                      <c:pt idx="7">
                        <c:v>4.9788676613329601</c:v>
                      </c:pt>
                      <c:pt idx="8">
                        <c:v>4.9876907930088894</c:v>
                      </c:pt>
                      <c:pt idx="9">
                        <c:v>5.0116247409477452</c:v>
                      </c:pt>
                      <c:pt idx="10">
                        <c:v>4.9888531839728341</c:v>
                      </c:pt>
                      <c:pt idx="11">
                        <c:v>4.9829109139005388</c:v>
                      </c:pt>
                      <c:pt idx="12">
                        <c:v>4.969236020354364</c:v>
                      </c:pt>
                      <c:pt idx="13">
                        <c:v>4.9614963317432972</c:v>
                      </c:pt>
                      <c:pt idx="14">
                        <c:v>4.9941810919014715</c:v>
                      </c:pt>
                      <c:pt idx="15">
                        <c:v>4.9944608015660155</c:v>
                      </c:pt>
                      <c:pt idx="16">
                        <c:v>5.0237967673858659</c:v>
                      </c:pt>
                      <c:pt idx="17">
                        <c:v>5.0126917956176555</c:v>
                      </c:pt>
                      <c:pt idx="18">
                        <c:v>5.030083249379083</c:v>
                      </c:pt>
                      <c:pt idx="19">
                        <c:v>5.047204413338477</c:v>
                      </c:pt>
                      <c:pt idx="20">
                        <c:v>5.0555649138167809</c:v>
                      </c:pt>
                      <c:pt idx="21">
                        <c:v>5.0553371527599547</c:v>
                      </c:pt>
                      <c:pt idx="22">
                        <c:v>5.0222258489185867</c:v>
                      </c:pt>
                      <c:pt idx="23">
                        <c:v>5.0099462031851276</c:v>
                      </c:pt>
                      <c:pt idx="24">
                        <c:v>4.9913858119764196</c:v>
                      </c:pt>
                      <c:pt idx="25">
                        <c:v>4.9850614919318472</c:v>
                      </c:pt>
                      <c:pt idx="26">
                        <c:v>4.9665205429842256</c:v>
                      </c:pt>
                      <c:pt idx="27">
                        <c:v>4.9777027504564328</c:v>
                      </c:pt>
                      <c:pt idx="28">
                        <c:v>4.9863075798077903</c:v>
                      </c:pt>
                      <c:pt idx="29">
                        <c:v>5.0123435981699016</c:v>
                      </c:pt>
                      <c:pt idx="30">
                        <c:v>4.986269289522709</c:v>
                      </c:pt>
                      <c:pt idx="31">
                        <c:v>5.0018901557337054</c:v>
                      </c:pt>
                      <c:pt idx="32">
                        <c:v>4.9850316849254934</c:v>
                      </c:pt>
                      <c:pt idx="33">
                        <c:v>5.0103682911470147</c:v>
                      </c:pt>
                      <c:pt idx="34">
                        <c:v>4.9755501405926754</c:v>
                      </c:pt>
                      <c:pt idx="35">
                        <c:v>4.9555753589592806</c:v>
                      </c:pt>
                      <c:pt idx="36">
                        <c:v>4.9664675596354106</c:v>
                      </c:pt>
                      <c:pt idx="37">
                        <c:v>4.9717447719064003</c:v>
                      </c:pt>
                      <c:pt idx="38">
                        <c:v>4.9744363191065935</c:v>
                      </c:pt>
                      <c:pt idx="39">
                        <c:v>5.0024453857781737</c:v>
                      </c:pt>
                      <c:pt idx="40">
                        <c:v>4.973918688521926</c:v>
                      </c:pt>
                      <c:pt idx="41">
                        <c:v>5.0061962996924256</c:v>
                      </c:pt>
                      <c:pt idx="42">
                        <c:v>5.0019930887702104</c:v>
                      </c:pt>
                      <c:pt idx="43">
                        <c:v>4.9921294976867205</c:v>
                      </c:pt>
                      <c:pt idx="44">
                        <c:v>4.9956844078213019</c:v>
                      </c:pt>
                      <c:pt idx="45">
                        <c:v>4.9958232198496804</c:v>
                      </c:pt>
                      <c:pt idx="46">
                        <c:v>4.9686929478387913</c:v>
                      </c:pt>
                      <c:pt idx="47">
                        <c:v>4.9795198887013985</c:v>
                      </c:pt>
                      <c:pt idx="48">
                        <c:v>4.9742169812454931</c:v>
                      </c:pt>
                      <c:pt idx="49">
                        <c:v>4.9905058319144997</c:v>
                      </c:pt>
                      <c:pt idx="50">
                        <c:v>4.9833985668135483</c:v>
                      </c:pt>
                      <c:pt idx="51">
                        <c:v>4.9971012102968446</c:v>
                      </c:pt>
                      <c:pt idx="52">
                        <c:v>4.9933538329329439</c:v>
                      </c:pt>
                      <c:pt idx="53">
                        <c:v>5.0231743368544119</c:v>
                      </c:pt>
                      <c:pt idx="54">
                        <c:v>5.0373779513808445</c:v>
                      </c:pt>
                      <c:pt idx="55">
                        <c:v>5.0365494366407608</c:v>
                      </c:pt>
                      <c:pt idx="56">
                        <c:v>5.0169730514288711</c:v>
                      </c:pt>
                      <c:pt idx="57">
                        <c:v>4.9863625643174769</c:v>
                      </c:pt>
                      <c:pt idx="58">
                        <c:v>4.9610628135167856</c:v>
                      </c:pt>
                      <c:pt idx="59">
                        <c:v>4.9326273656365229</c:v>
                      </c:pt>
                      <c:pt idx="60">
                        <c:v>4.9200671301307315</c:v>
                      </c:pt>
                      <c:pt idx="61">
                        <c:v>4.9154172211551375</c:v>
                      </c:pt>
                      <c:pt idx="62">
                        <c:v>4.9218264890509813</c:v>
                      </c:pt>
                      <c:pt idx="63">
                        <c:v>4.9150592299446076</c:v>
                      </c:pt>
                      <c:pt idx="64">
                        <c:v>4.9712106491456041</c:v>
                      </c:pt>
                      <c:pt idx="65">
                        <c:v>4.9798034915923441</c:v>
                      </c:pt>
                      <c:pt idx="66">
                        <c:v>4.9873665740938984</c:v>
                      </c:pt>
                      <c:pt idx="67">
                        <c:v>4.989081114157897</c:v>
                      </c:pt>
                      <c:pt idx="68">
                        <c:v>4.9638145189702616</c:v>
                      </c:pt>
                      <c:pt idx="69">
                        <c:v>4.9523944223605962</c:v>
                      </c:pt>
                      <c:pt idx="70">
                        <c:v>4.9984635509647912</c:v>
                      </c:pt>
                      <c:pt idx="71">
                        <c:v>5.003064277799731</c:v>
                      </c:pt>
                      <c:pt idx="72">
                        <c:v>4.997742148729591</c:v>
                      </c:pt>
                      <c:pt idx="73">
                        <c:v>5.020306177675395</c:v>
                      </c:pt>
                      <c:pt idx="74">
                        <c:v>5.0399862007317138</c:v>
                      </c:pt>
                      <c:pt idx="75">
                        <c:v>5.0582565639997794</c:v>
                      </c:pt>
                      <c:pt idx="76">
                        <c:v>5.0652679912231866</c:v>
                      </c:pt>
                      <c:pt idx="77">
                        <c:v>5.038197026228536</c:v>
                      </c:pt>
                      <c:pt idx="78">
                        <c:v>5.0205368630125742</c:v>
                      </c:pt>
                      <c:pt idx="79">
                        <c:v>5.0386153759638557</c:v>
                      </c:pt>
                      <c:pt idx="80">
                        <c:v>5.0762560726499713</c:v>
                      </c:pt>
                      <c:pt idx="81">
                        <c:v>5.0617178076945395</c:v>
                      </c:pt>
                      <c:pt idx="82">
                        <c:v>5.0631438981126875</c:v>
                      </c:pt>
                      <c:pt idx="83">
                        <c:v>5.0519085108106827</c:v>
                      </c:pt>
                      <c:pt idx="84">
                        <c:v>5.0515065909100114</c:v>
                      </c:pt>
                      <c:pt idx="85">
                        <c:v>5.0180017828538608</c:v>
                      </c:pt>
                      <c:pt idx="86">
                        <c:v>5.0174372863716599</c:v>
                      </c:pt>
                      <c:pt idx="87">
                        <c:v>4.9897666986937859</c:v>
                      </c:pt>
                      <c:pt idx="88">
                        <c:v>4.9972002402609537</c:v>
                      </c:pt>
                      <c:pt idx="89">
                        <c:v>5.0037881488154836</c:v>
                      </c:pt>
                      <c:pt idx="90">
                        <c:v>5.0227791602108462</c:v>
                      </c:pt>
                      <c:pt idx="91">
                        <c:v>5.0120840977830747</c:v>
                      </c:pt>
                      <c:pt idx="92">
                        <c:v>5.0485133238038875</c:v>
                      </c:pt>
                      <c:pt idx="93">
                        <c:v>5.0279686005142894</c:v>
                      </c:pt>
                      <c:pt idx="94">
                        <c:v>5.0242403799944899</c:v>
                      </c:pt>
                      <c:pt idx="95">
                        <c:v>5.0085526631654478</c:v>
                      </c:pt>
                      <c:pt idx="96">
                        <c:v>4.9803302014227606</c:v>
                      </c:pt>
                      <c:pt idx="97">
                        <c:v>4.9483606554903696</c:v>
                      </c:pt>
                      <c:pt idx="98">
                        <c:v>4.944680242755652</c:v>
                      </c:pt>
                      <c:pt idx="99">
                        <c:v>4.9323090204358406</c:v>
                      </c:pt>
                      <c:pt idx="100">
                        <c:v>4.9384300746786538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53B-4566-92F5-4006142A43DF}"/>
                  </c:ext>
                </c:extLst>
              </c15:ser>
            </c15:filteredScatterSeries>
          </c:ext>
        </c:extLst>
      </c:scatterChart>
      <c:valAx>
        <c:axId val="53740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7399328"/>
        <c:crosses val="autoZero"/>
        <c:crossBetween val="midCat"/>
      </c:valAx>
      <c:valAx>
        <c:axId val="537399328"/>
        <c:scaling>
          <c:orientation val="minMax"/>
          <c:max val="5.5"/>
          <c:min val="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7403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Acceleration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 Flight'!$N$1</c:f>
              <c:strCache>
                <c:ptCount val="1"/>
                <c:pt idx="0">
                  <c:v>az [m/s²]</c:v>
                </c:pt>
              </c:strCache>
            </c:strRef>
          </c:tx>
          <c:spPr>
            <a:ln w="31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'Sim Flight'!$B$2:$B$6</c:f>
              <c:numCache>
                <c:formatCode>General</c:formatCode>
                <c:ptCount val="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</c:numCache>
            </c:numRef>
          </c:cat>
          <c:val>
            <c:numRef>
              <c:f>'Sim Flight'!$N$2:$N$402</c:f>
              <c:numCache>
                <c:formatCode>General</c:formatCode>
                <c:ptCount val="4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7.7103807174072475E-2</c:v>
                </c:pt>
                <c:pt idx="22">
                  <c:v>0.15417788936269411</c:v>
                </c:pt>
                <c:pt idx="23">
                  <c:v>0.15408872586602165</c:v>
                </c:pt>
                <c:pt idx="24">
                  <c:v>0.15394015823239982</c:v>
                </c:pt>
                <c:pt idx="25">
                  <c:v>0.15373224373722552</c:v>
                </c:pt>
                <c:pt idx="26">
                  <c:v>0.15346506253583997</c:v>
                </c:pt>
                <c:pt idx="27">
                  <c:v>0.15313871763136228</c:v>
                </c:pt>
                <c:pt idx="28">
                  <c:v>0.15275333483618092</c:v>
                </c:pt>
                <c:pt idx="29">
                  <c:v>0.15230906272267211</c:v>
                </c:pt>
                <c:pt idx="30">
                  <c:v>0.15180607256599601</c:v>
                </c:pt>
                <c:pt idx="31">
                  <c:v>0.15124455827875125</c:v>
                </c:pt>
                <c:pt idx="32">
                  <c:v>0.15062473633511389</c:v>
                </c:pt>
                <c:pt idx="33">
                  <c:v>0.14994684568839564</c:v>
                </c:pt>
                <c:pt idx="34">
                  <c:v>0.14921114767826552</c:v>
                </c:pt>
                <c:pt idx="35">
                  <c:v>0.14841792593038847</c:v>
                </c:pt>
                <c:pt idx="36">
                  <c:v>0.14756748624673535</c:v>
                </c:pt>
                <c:pt idx="37">
                  <c:v>0.14666015648807637</c:v>
                </c:pt>
                <c:pt idx="38">
                  <c:v>0.14569628644737317</c:v>
                </c:pt>
                <c:pt idx="39">
                  <c:v>0.14467624771466944</c:v>
                </c:pt>
                <c:pt idx="40">
                  <c:v>0.14360043353449578</c:v>
                </c:pt>
                <c:pt idx="41">
                  <c:v>0.14246925865359134</c:v>
                </c:pt>
                <c:pt idx="42">
                  <c:v>0.14128315916154691</c:v>
                </c:pt>
                <c:pt idx="43">
                  <c:v>0.14004259232203881</c:v>
                </c:pt>
                <c:pt idx="44">
                  <c:v>0.13874803639752001</c:v>
                </c:pt>
                <c:pt idx="45">
                  <c:v>0.1373999904637257</c:v>
                </c:pt>
                <c:pt idx="46">
                  <c:v>0.13599897421801113</c:v>
                </c:pt>
                <c:pt idx="47">
                  <c:v>0.13454552777894963</c:v>
                </c:pt>
                <c:pt idx="48">
                  <c:v>0.13304021147776615</c:v>
                </c:pt>
                <c:pt idx="49">
                  <c:v>0.13148360564235337</c:v>
                </c:pt>
                <c:pt idx="50">
                  <c:v>0.12987631037430439</c:v>
                </c:pt>
                <c:pt idx="51">
                  <c:v>0.12821894531609468</c:v>
                </c:pt>
                <c:pt idx="52">
                  <c:v>0.12651214941384148</c:v>
                </c:pt>
                <c:pt idx="53">
                  <c:v>0.12475658066967976</c:v>
                </c:pt>
                <c:pt idx="54">
                  <c:v>0.12295291588873149</c:v>
                </c:pt>
                <c:pt idx="55">
                  <c:v>0.12110185041826969</c:v>
                </c:pt>
                <c:pt idx="56">
                  <c:v>0.11920409787924456</c:v>
                </c:pt>
                <c:pt idx="57">
                  <c:v>0.1172603898912588</c:v>
                </c:pt>
                <c:pt idx="58">
                  <c:v>0.11527147579087058</c:v>
                </c:pt>
                <c:pt idx="59">
                  <c:v>0.11323812234218129</c:v>
                </c:pt>
                <c:pt idx="60">
                  <c:v>0.11116111344176488</c:v>
                </c:pt>
                <c:pt idx="61">
                  <c:v>0.10904124981618896</c:v>
                </c:pt>
                <c:pt idx="62">
                  <c:v>0.10687934871297876</c:v>
                </c:pt>
                <c:pt idx="63">
                  <c:v>0.10467624358639498</c:v>
                </c:pt>
                <c:pt idx="64">
                  <c:v>0.10243278377521094</c:v>
                </c:pt>
                <c:pt idx="65">
                  <c:v>0.1001498341759969</c:v>
                </c:pt>
                <c:pt idx="66">
                  <c:v>9.7828274909340998E-2</c:v>
                </c:pt>
                <c:pt idx="67">
                  <c:v>9.5469000980441018E-2</c:v>
                </c:pt>
                <c:pt idx="68">
                  <c:v>9.3072921934312158E-2</c:v>
                </c:pt>
                <c:pt idx="69">
                  <c:v>9.0640961504982534E-2</c:v>
                </c:pt>
                <c:pt idx="70">
                  <c:v>8.8174057259684843E-2</c:v>
                </c:pt>
                <c:pt idx="71">
                  <c:v>8.567316023677693E-2</c:v>
                </c:pt>
                <c:pt idx="72">
                  <c:v>8.3139234579772792E-2</c:v>
                </c:pt>
                <c:pt idx="73">
                  <c:v>8.0573257165122161E-2</c:v>
                </c:pt>
                <c:pt idx="74">
                  <c:v>7.7976217226210648E-2</c:v>
                </c:pt>
                <c:pt idx="75">
                  <c:v>7.5349115970996514E-2</c:v>
                </c:pt>
                <c:pt idx="76">
                  <c:v>7.2692966197563089E-2</c:v>
                </c:pt>
                <c:pt idx="77">
                  <c:v>7.0008791901425463E-2</c:v>
                </c:pt>
                <c:pt idx="78">
                  <c:v>6.7297627883685887E-2</c:v>
                </c:pt>
                <c:pt idx="79">
                  <c:v>6.4560519349291176E-2</c:v>
                </c:pt>
                <c:pt idx="80">
                  <c:v>6.1798521505604054E-2</c:v>
                </c:pt>
                <c:pt idx="81">
                  <c:v>5.9012699155580814E-2</c:v>
                </c:pt>
                <c:pt idx="82">
                  <c:v>5.6204126286641044E-2</c:v>
                </c:pt>
                <c:pt idx="83">
                  <c:v>5.3373885657138985E-2</c:v>
                </c:pt>
                <c:pt idx="84">
                  <c:v>5.0523068378581962E-2</c:v>
                </c:pt>
                <c:pt idx="85">
                  <c:v>4.7652773495699019E-2</c:v>
                </c:pt>
                <c:pt idx="86">
                  <c:v>4.4764107561112869E-2</c:v>
                </c:pt>
                <c:pt idx="87">
                  <c:v>4.1858184211296535E-2</c:v>
                </c:pt>
                <c:pt idx="88">
                  <c:v>3.8936123734509276E-2</c:v>
                </c:pt>
                <c:pt idx="89">
                  <c:v>3.5999052640847254E-2</c:v>
                </c:pt>
                <c:pt idx="90">
                  <c:v>3.3048103227130261E-2</c:v>
                </c:pt>
                <c:pt idx="91">
                  <c:v>3.0084413140496587E-2</c:v>
                </c:pt>
                <c:pt idx="92">
                  <c:v>2.7109124939928106E-2</c:v>
                </c:pt>
                <c:pt idx="93">
                  <c:v>2.4123385655756214E-2</c:v>
                </c:pt>
                <c:pt idx="94">
                  <c:v>2.112834634693702E-2</c:v>
                </c:pt>
                <c:pt idx="95">
                  <c:v>1.8125161658710875E-2</c:v>
                </c:pt>
                <c:pt idx="96">
                  <c:v>1.5114989375497654E-2</c:v>
                </c:pt>
                <c:pt idx="97">
                  <c:v>1.2098989976028251E-2</c:v>
                </c:pt>
                <c:pt idx="98">
                  <c:v>9.0783261858572266E-3</c:v>
                </c:pt>
                <c:pt idx="99">
                  <c:v>6.0541625278853978E-3</c:v>
                </c:pt>
                <c:pt idx="100">
                  <c:v>3.027664875210345E-3</c:v>
                </c:pt>
                <c:pt idx="101">
                  <c:v>4.4408920985006419E-14</c:v>
                </c:pt>
                <c:pt idx="102">
                  <c:v>-3.0276648752991628E-3</c:v>
                </c:pt>
                <c:pt idx="103">
                  <c:v>-6.0541625277964724E-3</c:v>
                </c:pt>
                <c:pt idx="104">
                  <c:v>-9.0783261859462058E-3</c:v>
                </c:pt>
                <c:pt idx="105">
                  <c:v>-1.2098989975939433E-2</c:v>
                </c:pt>
                <c:pt idx="106">
                  <c:v>-1.5114989375586472E-2</c:v>
                </c:pt>
                <c:pt idx="107">
                  <c:v>-1.8125161658577648E-2</c:v>
                </c:pt>
                <c:pt idx="108">
                  <c:v>-2.1128346347114278E-2</c:v>
                </c:pt>
                <c:pt idx="109">
                  <c:v>-2.4123385655667826E-2</c:v>
                </c:pt>
                <c:pt idx="110">
                  <c:v>-2.7109124939883697E-2</c:v>
                </c:pt>
                <c:pt idx="111">
                  <c:v>-3.0084413140585405E-2</c:v>
                </c:pt>
                <c:pt idx="112">
                  <c:v>-3.3048103227085852E-2</c:v>
                </c:pt>
                <c:pt idx="113">
                  <c:v>-3.5999052640846615E-2</c:v>
                </c:pt>
                <c:pt idx="114">
                  <c:v>-3.8936123734465561E-2</c:v>
                </c:pt>
                <c:pt idx="115">
                  <c:v>-4.1858184211385353E-2</c:v>
                </c:pt>
                <c:pt idx="116">
                  <c:v>-4.4764107560979642E-2</c:v>
                </c:pt>
                <c:pt idx="117">
                  <c:v>-4.7652773495787837E-2</c:v>
                </c:pt>
                <c:pt idx="118">
                  <c:v>-5.0523068378581067E-2</c:v>
                </c:pt>
                <c:pt idx="119">
                  <c:v>-5.3373885657184338E-2</c:v>
                </c:pt>
                <c:pt idx="120">
                  <c:v>-5.6204126286641044E-2</c:v>
                </c:pt>
                <c:pt idx="121">
                  <c:v>-5.9012699155491996E-2</c:v>
                </c:pt>
                <c:pt idx="122">
                  <c:v>-6.1798521505629589E-2</c:v>
                </c:pt>
                <c:pt idx="123">
                  <c:v>-6.4560519349169593E-2</c:v>
                </c:pt>
                <c:pt idx="124">
                  <c:v>-6.7297627883940128E-2</c:v>
                </c:pt>
                <c:pt idx="125">
                  <c:v>-7.0008791901356143E-2</c:v>
                </c:pt>
                <c:pt idx="126">
                  <c:v>-7.2692966197607498E-2</c:v>
                </c:pt>
                <c:pt idx="127">
                  <c:v>-7.5349115970891042E-2</c:v>
                </c:pt>
                <c:pt idx="128">
                  <c:v>-7.7976217226213285E-2</c:v>
                </c:pt>
                <c:pt idx="129">
                  <c:v>-8.0573257165076642E-2</c:v>
                </c:pt>
                <c:pt idx="130">
                  <c:v>-8.3139234579921187E-2</c:v>
                </c:pt>
                <c:pt idx="131">
                  <c:v>-8.5673160236599294E-2</c:v>
                </c:pt>
                <c:pt idx="132">
                  <c:v>-8.8174057259761449E-2</c:v>
                </c:pt>
                <c:pt idx="133">
                  <c:v>-9.0640961505017256E-2</c:v>
                </c:pt>
                <c:pt idx="134">
                  <c:v>-9.3072921934188924E-2</c:v>
                </c:pt>
                <c:pt idx="135">
                  <c:v>-9.5469000980675012E-2</c:v>
                </c:pt>
                <c:pt idx="136">
                  <c:v>-9.7828274909163362E-2</c:v>
                </c:pt>
                <c:pt idx="137">
                  <c:v>-0.10014983417612236</c:v>
                </c:pt>
                <c:pt idx="138">
                  <c:v>-0.10243278377501018</c:v>
                </c:pt>
                <c:pt idx="139">
                  <c:v>-0.10467624358659704</c:v>
                </c:pt>
                <c:pt idx="140">
                  <c:v>-0.10687934871285203</c:v>
                </c:pt>
                <c:pt idx="141">
                  <c:v>-0.10904124981614455</c:v>
                </c:pt>
                <c:pt idx="142">
                  <c:v>-0.11116111344193919</c:v>
                </c:pt>
                <c:pt idx="143">
                  <c:v>-0.11323812234210034</c:v>
                </c:pt>
                <c:pt idx="144">
                  <c:v>-0.1152714757908184</c:v>
                </c:pt>
                <c:pt idx="145">
                  <c:v>-0.11726038989135087</c:v>
                </c:pt>
                <c:pt idx="146">
                  <c:v>-0.11920409787915574</c:v>
                </c:pt>
                <c:pt idx="147">
                  <c:v>-0.12110185041827136</c:v>
                </c:pt>
                <c:pt idx="148">
                  <c:v>-0.1229529158888564</c:v>
                </c:pt>
                <c:pt idx="149">
                  <c:v>-0.12475658066960038</c:v>
                </c:pt>
                <c:pt idx="150">
                  <c:v>-0.12651214941374989</c:v>
                </c:pt>
                <c:pt idx="151">
                  <c:v>-0.12821894531622791</c:v>
                </c:pt>
                <c:pt idx="152">
                  <c:v>-0.12987631037422279</c:v>
                </c:pt>
                <c:pt idx="153">
                  <c:v>-0.131483605642461</c:v>
                </c:pt>
                <c:pt idx="154">
                  <c:v>-0.13304021147766013</c:v>
                </c:pt>
                <c:pt idx="155">
                  <c:v>-0.13454552777902964</c:v>
                </c:pt>
                <c:pt idx="156">
                  <c:v>-0.13599897421796672</c:v>
                </c:pt>
                <c:pt idx="157">
                  <c:v>-0.13739999046373902</c:v>
                </c:pt>
                <c:pt idx="158">
                  <c:v>-0.13874803639743163</c:v>
                </c:pt>
                <c:pt idx="159">
                  <c:v>-0.14004259232217259</c:v>
                </c:pt>
                <c:pt idx="160">
                  <c:v>-0.14128315916144379</c:v>
                </c:pt>
                <c:pt idx="161">
                  <c:v>-0.14246925865371649</c:v>
                </c:pt>
                <c:pt idx="162">
                  <c:v>-0.14360043353435409</c:v>
                </c:pt>
                <c:pt idx="163">
                  <c:v>-0.14467624771468751</c:v>
                </c:pt>
                <c:pt idx="164">
                  <c:v>-0.1456962864474507</c:v>
                </c:pt>
                <c:pt idx="165">
                  <c:v>-0.14666015648802808</c:v>
                </c:pt>
                <c:pt idx="166">
                  <c:v>-0.14756748624682026</c:v>
                </c:pt>
                <c:pt idx="167">
                  <c:v>-0.14841792593022773</c:v>
                </c:pt>
                <c:pt idx="168">
                  <c:v>-0.14921114767838761</c:v>
                </c:pt>
                <c:pt idx="169">
                  <c:v>-0.14994684568832531</c:v>
                </c:pt>
                <c:pt idx="170">
                  <c:v>-0.1506247363351724</c:v>
                </c:pt>
                <c:pt idx="171">
                  <c:v>-0.1512445582787473</c:v>
                </c:pt>
                <c:pt idx="172">
                  <c:v>-0.15180607256595111</c:v>
                </c:pt>
                <c:pt idx="173">
                  <c:v>-0.1523090627227639</c:v>
                </c:pt>
                <c:pt idx="174">
                  <c:v>-0.15275333483600764</c:v>
                </c:pt>
                <c:pt idx="175">
                  <c:v>-0.15313871763161588</c:v>
                </c:pt>
                <c:pt idx="176">
                  <c:v>-0.15346506253556938</c:v>
                </c:pt>
                <c:pt idx="177">
                  <c:v>-0.15373224373742966</c:v>
                </c:pt>
                <c:pt idx="178">
                  <c:v>-0.153940158232239</c:v>
                </c:pt>
                <c:pt idx="179">
                  <c:v>-0.15408872586614561</c:v>
                </c:pt>
                <c:pt idx="180">
                  <c:v>-0.15417788936265381</c:v>
                </c:pt>
                <c:pt idx="181">
                  <c:v>-7.7103807174070421E-2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-8.1632653060918076E-2</c:v>
                </c:pt>
                <c:pt idx="242">
                  <c:v>-0.16326530612244342</c:v>
                </c:pt>
                <c:pt idx="243">
                  <c:v>-0.16326530612235743</c:v>
                </c:pt>
                <c:pt idx="244">
                  <c:v>-0.16326530612256127</c:v>
                </c:pt>
                <c:pt idx="245">
                  <c:v>-0.16326530612242598</c:v>
                </c:pt>
                <c:pt idx="246">
                  <c:v>-0.16326530612239515</c:v>
                </c:pt>
                <c:pt idx="247">
                  <c:v>-0.16326530612250315</c:v>
                </c:pt>
                <c:pt idx="248">
                  <c:v>-0.16326530612244639</c:v>
                </c:pt>
                <c:pt idx="249">
                  <c:v>-0.16326530612241263</c:v>
                </c:pt>
                <c:pt idx="250">
                  <c:v>-0.1632653061224858</c:v>
                </c:pt>
                <c:pt idx="251">
                  <c:v>-0.16326530612251297</c:v>
                </c:pt>
                <c:pt idx="252">
                  <c:v>-0.16326530612229651</c:v>
                </c:pt>
                <c:pt idx="253">
                  <c:v>-0.1632653061225352</c:v>
                </c:pt>
                <c:pt idx="254">
                  <c:v>-0.16326530612244136</c:v>
                </c:pt>
                <c:pt idx="255">
                  <c:v>-0.16326530612245693</c:v>
                </c:pt>
                <c:pt idx="256">
                  <c:v>-0.16326530612245302</c:v>
                </c:pt>
                <c:pt idx="257">
                  <c:v>-0.16326530612244528</c:v>
                </c:pt>
                <c:pt idx="258">
                  <c:v>-0.16326530612244639</c:v>
                </c:pt>
                <c:pt idx="259">
                  <c:v>-0.1632653061224705</c:v>
                </c:pt>
                <c:pt idx="260">
                  <c:v>-0.16326530612233869</c:v>
                </c:pt>
                <c:pt idx="261">
                  <c:v>-0.16326530612257154</c:v>
                </c:pt>
                <c:pt idx="262">
                  <c:v>-0.16326530612241585</c:v>
                </c:pt>
                <c:pt idx="263">
                  <c:v>-0.16326530612244639</c:v>
                </c:pt>
                <c:pt idx="264">
                  <c:v>-0.16326530612241055</c:v>
                </c:pt>
                <c:pt idx="265">
                  <c:v>-0.16326530612248802</c:v>
                </c:pt>
                <c:pt idx="266">
                  <c:v>-0.16326530612242221</c:v>
                </c:pt>
                <c:pt idx="267">
                  <c:v>-0.16326530612247581</c:v>
                </c:pt>
                <c:pt idx="268">
                  <c:v>-0.16326530612244639</c:v>
                </c:pt>
                <c:pt idx="269">
                  <c:v>-0.16326530612252879</c:v>
                </c:pt>
                <c:pt idx="270">
                  <c:v>-0.16326530612228096</c:v>
                </c:pt>
                <c:pt idx="271">
                  <c:v>-0.16326530612253989</c:v>
                </c:pt>
                <c:pt idx="272">
                  <c:v>-0.16326530612244694</c:v>
                </c:pt>
                <c:pt idx="273">
                  <c:v>-0.16326530612244639</c:v>
                </c:pt>
                <c:pt idx="274">
                  <c:v>-0.16326530612246884</c:v>
                </c:pt>
                <c:pt idx="275">
                  <c:v>-0.16326530612242973</c:v>
                </c:pt>
                <c:pt idx="276">
                  <c:v>-0.16326530612247994</c:v>
                </c:pt>
                <c:pt idx="277">
                  <c:v>-0.16326530612232981</c:v>
                </c:pt>
                <c:pt idx="278">
                  <c:v>-0.16326530612262402</c:v>
                </c:pt>
                <c:pt idx="279">
                  <c:v>-0.16326530612232007</c:v>
                </c:pt>
                <c:pt idx="280">
                  <c:v>-0.16326530612248857</c:v>
                </c:pt>
                <c:pt idx="281">
                  <c:v>-0.16326530612250992</c:v>
                </c:pt>
                <c:pt idx="282">
                  <c:v>-0.16326530612229984</c:v>
                </c:pt>
                <c:pt idx="283">
                  <c:v>-0.16326530612262402</c:v>
                </c:pt>
                <c:pt idx="284">
                  <c:v>-0.16326530612226012</c:v>
                </c:pt>
                <c:pt idx="285">
                  <c:v>-0.16326530612263845</c:v>
                </c:pt>
                <c:pt idx="286">
                  <c:v>-0.16326530612227233</c:v>
                </c:pt>
                <c:pt idx="287">
                  <c:v>-0.16326530612262624</c:v>
                </c:pt>
                <c:pt idx="288">
                  <c:v>-0.16326530612235757</c:v>
                </c:pt>
                <c:pt idx="289">
                  <c:v>-0.16326530612246662</c:v>
                </c:pt>
                <c:pt idx="290">
                  <c:v>-0.16326530612243195</c:v>
                </c:pt>
                <c:pt idx="291">
                  <c:v>-0.1632653061223889</c:v>
                </c:pt>
                <c:pt idx="292">
                  <c:v>-0.16326530612259738</c:v>
                </c:pt>
                <c:pt idx="293">
                  <c:v>-0.16326530612235757</c:v>
                </c:pt>
                <c:pt idx="294">
                  <c:v>-0.16326530612240778</c:v>
                </c:pt>
                <c:pt idx="295">
                  <c:v>-0.16326530612249079</c:v>
                </c:pt>
                <c:pt idx="296">
                  <c:v>-0.16326530612241888</c:v>
                </c:pt>
                <c:pt idx="297">
                  <c:v>-0.16326530612247969</c:v>
                </c:pt>
                <c:pt idx="298">
                  <c:v>-0.16326530612244639</c:v>
                </c:pt>
                <c:pt idx="299">
                  <c:v>-0.16326530612252435</c:v>
                </c:pt>
                <c:pt idx="300">
                  <c:v>-0.1632653061222854</c:v>
                </c:pt>
                <c:pt idx="301">
                  <c:v>-0.16326530612262538</c:v>
                </c:pt>
                <c:pt idx="302">
                  <c:v>-0.16326530612236201</c:v>
                </c:pt>
                <c:pt idx="303">
                  <c:v>-0.16326530612244639</c:v>
                </c:pt>
                <c:pt idx="304">
                  <c:v>-0.16326530612237669</c:v>
                </c:pt>
                <c:pt idx="305">
                  <c:v>-0.16326530612269952</c:v>
                </c:pt>
                <c:pt idx="306">
                  <c:v>-0.16326530612221016</c:v>
                </c:pt>
                <c:pt idx="307">
                  <c:v>-0.16326530612251078</c:v>
                </c:pt>
                <c:pt idx="308">
                  <c:v>-0.16326530612244416</c:v>
                </c:pt>
                <c:pt idx="309">
                  <c:v>-0.16326530612249437</c:v>
                </c:pt>
                <c:pt idx="310">
                  <c:v>-0.1632653061224042</c:v>
                </c:pt>
                <c:pt idx="311">
                  <c:v>-6.7057470687360889E-13</c:v>
                </c:pt>
                <c:pt idx="312">
                  <c:v>0.16326530612245083</c:v>
                </c:pt>
                <c:pt idx="313">
                  <c:v>0.16326530612249079</c:v>
                </c:pt>
                <c:pt idx="314">
                  <c:v>0.16326530612237669</c:v>
                </c:pt>
                <c:pt idx="315">
                  <c:v>0.16326530612251966</c:v>
                </c:pt>
                <c:pt idx="316">
                  <c:v>0.16326530612239001</c:v>
                </c:pt>
                <c:pt idx="317">
                  <c:v>0.16326530612263576</c:v>
                </c:pt>
                <c:pt idx="318">
                  <c:v>0.16326530612228787</c:v>
                </c:pt>
                <c:pt idx="319">
                  <c:v>0.16326530612245305</c:v>
                </c:pt>
                <c:pt idx="320">
                  <c:v>0.16326530612241222</c:v>
                </c:pt>
                <c:pt idx="321">
                  <c:v>0.16326530612247056</c:v>
                </c:pt>
                <c:pt idx="322">
                  <c:v>0.16326530612245577</c:v>
                </c:pt>
                <c:pt idx="323">
                  <c:v>0.16326530612250301</c:v>
                </c:pt>
                <c:pt idx="324">
                  <c:v>0.16326530612231316</c:v>
                </c:pt>
                <c:pt idx="325">
                  <c:v>0.16326530612257961</c:v>
                </c:pt>
                <c:pt idx="326">
                  <c:v>0.16326530612240198</c:v>
                </c:pt>
                <c:pt idx="327">
                  <c:v>0.1632653061224591</c:v>
                </c:pt>
                <c:pt idx="328">
                  <c:v>0.16326530612240087</c:v>
                </c:pt>
                <c:pt idx="329">
                  <c:v>0.16326530612249079</c:v>
                </c:pt>
                <c:pt idx="330">
                  <c:v>0.16326530612249079</c:v>
                </c:pt>
                <c:pt idx="331">
                  <c:v>0.16326530612240087</c:v>
                </c:pt>
                <c:pt idx="332">
                  <c:v>0.16326530612240692</c:v>
                </c:pt>
                <c:pt idx="333">
                  <c:v>0.16326530612249746</c:v>
                </c:pt>
                <c:pt idx="334">
                  <c:v>0.16326530612246859</c:v>
                </c:pt>
                <c:pt idx="335">
                  <c:v>0.16326530612242418</c:v>
                </c:pt>
                <c:pt idx="336">
                  <c:v>0.16326530612242418</c:v>
                </c:pt>
                <c:pt idx="337">
                  <c:v>0.16326530612248574</c:v>
                </c:pt>
                <c:pt idx="338">
                  <c:v>0.16326530612244083</c:v>
                </c:pt>
                <c:pt idx="339">
                  <c:v>0.16326530612246859</c:v>
                </c:pt>
                <c:pt idx="340">
                  <c:v>0.16326530612237977</c:v>
                </c:pt>
                <c:pt idx="341">
                  <c:v>0.163265306122513</c:v>
                </c:pt>
                <c:pt idx="342">
                  <c:v>0.16326530612243245</c:v>
                </c:pt>
                <c:pt idx="343">
                  <c:v>0.16326530612247081</c:v>
                </c:pt>
                <c:pt idx="344">
                  <c:v>0.16326530612237977</c:v>
                </c:pt>
                <c:pt idx="345">
                  <c:v>0.163265306122513</c:v>
                </c:pt>
                <c:pt idx="346">
                  <c:v>0.16326530612242418</c:v>
                </c:pt>
                <c:pt idx="347">
                  <c:v>0.16326530612245799</c:v>
                </c:pt>
                <c:pt idx="348">
                  <c:v>0.16326530612245749</c:v>
                </c:pt>
                <c:pt idx="349">
                  <c:v>0.16326530612243528</c:v>
                </c:pt>
                <c:pt idx="350">
                  <c:v>0.16326530612243473</c:v>
                </c:pt>
                <c:pt idx="351">
                  <c:v>0.16326530612247969</c:v>
                </c:pt>
                <c:pt idx="352">
                  <c:v>0.16326530612244966</c:v>
                </c:pt>
                <c:pt idx="353">
                  <c:v>0.16326530612242141</c:v>
                </c:pt>
                <c:pt idx="354">
                  <c:v>0.16326530612245749</c:v>
                </c:pt>
                <c:pt idx="355">
                  <c:v>0.16326530612245749</c:v>
                </c:pt>
                <c:pt idx="356">
                  <c:v>0.16326530612243473</c:v>
                </c:pt>
                <c:pt idx="357">
                  <c:v>0.16326530612246853</c:v>
                </c:pt>
                <c:pt idx="358">
                  <c:v>0.16326530612243584</c:v>
                </c:pt>
                <c:pt idx="359">
                  <c:v>0.16326530612245749</c:v>
                </c:pt>
                <c:pt idx="360">
                  <c:v>0.16326530612243528</c:v>
                </c:pt>
                <c:pt idx="361">
                  <c:v>0.16326530612246859</c:v>
                </c:pt>
                <c:pt idx="362">
                  <c:v>0.1632653061224319</c:v>
                </c:pt>
                <c:pt idx="363">
                  <c:v>0.16326530612246082</c:v>
                </c:pt>
                <c:pt idx="364">
                  <c:v>0.16326530612244361</c:v>
                </c:pt>
                <c:pt idx="365">
                  <c:v>0.16326530612244361</c:v>
                </c:pt>
                <c:pt idx="366">
                  <c:v>0.16326530612245443</c:v>
                </c:pt>
                <c:pt idx="367">
                  <c:v>0.1632653061224541</c:v>
                </c:pt>
                <c:pt idx="368">
                  <c:v>0.16326530612244305</c:v>
                </c:pt>
                <c:pt idx="369">
                  <c:v>0.163265306122445</c:v>
                </c:pt>
                <c:pt idx="370">
                  <c:v>0.16326530612245332</c:v>
                </c:pt>
                <c:pt idx="371">
                  <c:v>0.16326530612244888</c:v>
                </c:pt>
                <c:pt idx="372">
                  <c:v>0.16326530612245382</c:v>
                </c:pt>
                <c:pt idx="373">
                  <c:v>0.16326530612244347</c:v>
                </c:pt>
                <c:pt idx="374">
                  <c:v>0.16326530612244847</c:v>
                </c:pt>
                <c:pt idx="375">
                  <c:v>0.16326530612244861</c:v>
                </c:pt>
                <c:pt idx="376">
                  <c:v>0.16326530612244985</c:v>
                </c:pt>
                <c:pt idx="377">
                  <c:v>0.16326530612245446</c:v>
                </c:pt>
                <c:pt idx="378">
                  <c:v>0.16326530612244314</c:v>
                </c:pt>
                <c:pt idx="379">
                  <c:v>0.16326530612244902</c:v>
                </c:pt>
                <c:pt idx="380">
                  <c:v>0.16326530612244897</c:v>
                </c:pt>
                <c:pt idx="381">
                  <c:v>8.1632653061874116E-2</c:v>
                </c:pt>
                <c:pt idx="382">
                  <c:v>1.2924697071141608E-24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20-491A-896C-5B67C2FF0613}"/>
            </c:ext>
          </c:extLst>
        </c:ser>
        <c:ser>
          <c:idx val="3"/>
          <c:order val="3"/>
          <c:tx>
            <c:strRef>
              <c:f>'Sim Flight Outlier'!$C$1</c:f>
              <c:strCache>
                <c:ptCount val="1"/>
                <c:pt idx="0">
                  <c:v>az' Outlier</c:v>
                </c:pt>
              </c:strCache>
            </c:strRef>
          </c:tx>
          <c:spPr>
            <a:ln w="952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'Sim Flight'!$B$2:$B$6</c:f>
              <c:numCache>
                <c:formatCode>General</c:formatCode>
                <c:ptCount val="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</c:numCache>
            </c:numRef>
          </c:cat>
          <c:val>
            <c:numRef>
              <c:f>'Sim Flight Outlier'!$C$2:$C$402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0.10785823729896631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7.7103807174072475E-2</c:v>
                </c:pt>
                <c:pt idx="22">
                  <c:v>0.15417788936269411</c:v>
                </c:pt>
                <c:pt idx="23">
                  <c:v>0.15408872586602165</c:v>
                </c:pt>
                <c:pt idx="24">
                  <c:v>0.15394015823239982</c:v>
                </c:pt>
                <c:pt idx="25">
                  <c:v>0.15373224373722552</c:v>
                </c:pt>
                <c:pt idx="26">
                  <c:v>0.15346506253583997</c:v>
                </c:pt>
                <c:pt idx="27">
                  <c:v>0.10080942895150408</c:v>
                </c:pt>
                <c:pt idx="28">
                  <c:v>0.15275333483618092</c:v>
                </c:pt>
                <c:pt idx="29">
                  <c:v>0.15230906272267211</c:v>
                </c:pt>
                <c:pt idx="30">
                  <c:v>0.15180607256599601</c:v>
                </c:pt>
                <c:pt idx="31">
                  <c:v>0.15124455827875125</c:v>
                </c:pt>
                <c:pt idx="32">
                  <c:v>0.18794154570609711</c:v>
                </c:pt>
                <c:pt idx="33">
                  <c:v>0.20268914274408575</c:v>
                </c:pt>
                <c:pt idx="34">
                  <c:v>0.14921114767826552</c:v>
                </c:pt>
                <c:pt idx="35">
                  <c:v>0.14841792593038847</c:v>
                </c:pt>
                <c:pt idx="36">
                  <c:v>0.14756748624673535</c:v>
                </c:pt>
                <c:pt idx="37">
                  <c:v>0.14666015648807637</c:v>
                </c:pt>
                <c:pt idx="38">
                  <c:v>0.14569628644737317</c:v>
                </c:pt>
                <c:pt idx="39">
                  <c:v>0.14467624771466944</c:v>
                </c:pt>
                <c:pt idx="40">
                  <c:v>0.14360043353449578</c:v>
                </c:pt>
                <c:pt idx="41">
                  <c:v>0.14246925865359134</c:v>
                </c:pt>
                <c:pt idx="42">
                  <c:v>0.14128315916154691</c:v>
                </c:pt>
                <c:pt idx="43">
                  <c:v>0.14004259232203881</c:v>
                </c:pt>
                <c:pt idx="44">
                  <c:v>0.13874803639752001</c:v>
                </c:pt>
                <c:pt idx="45">
                  <c:v>0.1373999904637257</c:v>
                </c:pt>
                <c:pt idx="46">
                  <c:v>0.13599897421801113</c:v>
                </c:pt>
                <c:pt idx="47">
                  <c:v>0.13454552777894963</c:v>
                </c:pt>
                <c:pt idx="48">
                  <c:v>0.13304021147776615</c:v>
                </c:pt>
                <c:pt idx="49">
                  <c:v>0.13148360564235337</c:v>
                </c:pt>
                <c:pt idx="50">
                  <c:v>0.12987631037430439</c:v>
                </c:pt>
                <c:pt idx="51">
                  <c:v>0.11464786078782335</c:v>
                </c:pt>
                <c:pt idx="52">
                  <c:v>0.12651214941384148</c:v>
                </c:pt>
                <c:pt idx="53">
                  <c:v>0.12475658066967976</c:v>
                </c:pt>
                <c:pt idx="54">
                  <c:v>0.12295291588873149</c:v>
                </c:pt>
                <c:pt idx="55">
                  <c:v>0.12110185041826969</c:v>
                </c:pt>
                <c:pt idx="56">
                  <c:v>0.19008375612838668</c:v>
                </c:pt>
                <c:pt idx="57">
                  <c:v>0.1172603898912588</c:v>
                </c:pt>
                <c:pt idx="58">
                  <c:v>0.11527147579087058</c:v>
                </c:pt>
                <c:pt idx="59">
                  <c:v>0.11323812234218129</c:v>
                </c:pt>
                <c:pt idx="60">
                  <c:v>0.11116111344176488</c:v>
                </c:pt>
                <c:pt idx="61">
                  <c:v>0.10904124981618896</c:v>
                </c:pt>
                <c:pt idx="62">
                  <c:v>0.10687934871297876</c:v>
                </c:pt>
                <c:pt idx="63">
                  <c:v>0.10467624358639498</c:v>
                </c:pt>
                <c:pt idx="64">
                  <c:v>0.10243278377521094</c:v>
                </c:pt>
                <c:pt idx="65">
                  <c:v>0.1001498341759969</c:v>
                </c:pt>
                <c:pt idx="66">
                  <c:v>9.7828274909340998E-2</c:v>
                </c:pt>
                <c:pt idx="67">
                  <c:v>9.5469000980441018E-2</c:v>
                </c:pt>
                <c:pt idx="68">
                  <c:v>9.3072921934312158E-2</c:v>
                </c:pt>
                <c:pt idx="69">
                  <c:v>9.0640961504982534E-2</c:v>
                </c:pt>
                <c:pt idx="70">
                  <c:v>8.8174057259684843E-2</c:v>
                </c:pt>
                <c:pt idx="71">
                  <c:v>8.567316023677693E-2</c:v>
                </c:pt>
                <c:pt idx="72">
                  <c:v>8.3139234579772792E-2</c:v>
                </c:pt>
                <c:pt idx="73">
                  <c:v>8.0573257165122161E-2</c:v>
                </c:pt>
                <c:pt idx="74">
                  <c:v>7.7976217226210648E-2</c:v>
                </c:pt>
                <c:pt idx="75">
                  <c:v>7.5349115970996514E-2</c:v>
                </c:pt>
                <c:pt idx="76">
                  <c:v>7.2692966197563089E-2</c:v>
                </c:pt>
                <c:pt idx="77">
                  <c:v>7.0008791901425463E-2</c:v>
                </c:pt>
                <c:pt idx="78">
                  <c:v>6.7297627883685887E-2</c:v>
                </c:pt>
                <c:pt idx="79">
                  <c:v>6.4560519349291176E-2</c:v>
                </c:pt>
                <c:pt idx="80">
                  <c:v>-2.4127971980687515E-2</c:v>
                </c:pt>
                <c:pt idx="81">
                  <c:v>5.9012699155580814E-2</c:v>
                </c:pt>
                <c:pt idx="82">
                  <c:v>5.6204126286641044E-2</c:v>
                </c:pt>
                <c:pt idx="83">
                  <c:v>1.9322903714715137E-2</c:v>
                </c:pt>
                <c:pt idx="84">
                  <c:v>5.0523068378581962E-2</c:v>
                </c:pt>
                <c:pt idx="85">
                  <c:v>4.7652773495699019E-2</c:v>
                </c:pt>
                <c:pt idx="86">
                  <c:v>4.4764107561112869E-2</c:v>
                </c:pt>
                <c:pt idx="87">
                  <c:v>4.1858184211296535E-2</c:v>
                </c:pt>
                <c:pt idx="88">
                  <c:v>3.8936123734509276E-2</c:v>
                </c:pt>
                <c:pt idx="89">
                  <c:v>3.5999052640847254E-2</c:v>
                </c:pt>
                <c:pt idx="90">
                  <c:v>3.3048103227130261E-2</c:v>
                </c:pt>
                <c:pt idx="91">
                  <c:v>3.0084413140496587E-2</c:v>
                </c:pt>
                <c:pt idx="92">
                  <c:v>2.7109124939928106E-2</c:v>
                </c:pt>
                <c:pt idx="93">
                  <c:v>2.4123385655756214E-2</c:v>
                </c:pt>
                <c:pt idx="94">
                  <c:v>2.112834634693702E-2</c:v>
                </c:pt>
                <c:pt idx="95">
                  <c:v>1.8125161658710875E-2</c:v>
                </c:pt>
                <c:pt idx="96">
                  <c:v>1.5114989375497654E-2</c:v>
                </c:pt>
                <c:pt idx="97">
                  <c:v>1.2098989976028251E-2</c:v>
                </c:pt>
                <c:pt idx="98">
                  <c:v>0.11579502135320102</c:v>
                </c:pt>
                <c:pt idx="99">
                  <c:v>6.0541625278853978E-3</c:v>
                </c:pt>
                <c:pt idx="100">
                  <c:v>3.027664875210345E-3</c:v>
                </c:pt>
                <c:pt idx="101">
                  <c:v>4.4408920985006419E-14</c:v>
                </c:pt>
                <c:pt idx="102">
                  <c:v>-3.0276648752991628E-3</c:v>
                </c:pt>
                <c:pt idx="103">
                  <c:v>-6.0541625277964724E-3</c:v>
                </c:pt>
                <c:pt idx="104">
                  <c:v>-9.0783261859462058E-3</c:v>
                </c:pt>
                <c:pt idx="105">
                  <c:v>-1.2098989975939433E-2</c:v>
                </c:pt>
                <c:pt idx="106">
                  <c:v>-1.5114989375586472E-2</c:v>
                </c:pt>
                <c:pt idx="107">
                  <c:v>-1.8125161658577648E-2</c:v>
                </c:pt>
                <c:pt idx="108">
                  <c:v>-2.1128346347114278E-2</c:v>
                </c:pt>
                <c:pt idx="109">
                  <c:v>-2.4123385655667826E-2</c:v>
                </c:pt>
                <c:pt idx="110">
                  <c:v>-2.7109124939883697E-2</c:v>
                </c:pt>
                <c:pt idx="111">
                  <c:v>-3.0084413140585405E-2</c:v>
                </c:pt>
                <c:pt idx="112">
                  <c:v>-3.3048103227085852E-2</c:v>
                </c:pt>
                <c:pt idx="113">
                  <c:v>-3.5999052640846615E-2</c:v>
                </c:pt>
                <c:pt idx="114">
                  <c:v>-3.8936123734465561E-2</c:v>
                </c:pt>
                <c:pt idx="115">
                  <c:v>-4.1858184211385353E-2</c:v>
                </c:pt>
                <c:pt idx="116">
                  <c:v>-4.4764107560979642E-2</c:v>
                </c:pt>
                <c:pt idx="117">
                  <c:v>-4.7652773495787837E-2</c:v>
                </c:pt>
                <c:pt idx="118">
                  <c:v>-5.0523068378581067E-2</c:v>
                </c:pt>
                <c:pt idx="119">
                  <c:v>-5.3373885657184338E-2</c:v>
                </c:pt>
                <c:pt idx="120">
                  <c:v>-5.6204126286641044E-2</c:v>
                </c:pt>
                <c:pt idx="121">
                  <c:v>-5.9012699155491996E-2</c:v>
                </c:pt>
                <c:pt idx="122">
                  <c:v>-6.1798521505629589E-2</c:v>
                </c:pt>
                <c:pt idx="123">
                  <c:v>-6.4560519349169593E-2</c:v>
                </c:pt>
                <c:pt idx="124">
                  <c:v>-6.7297627883940128E-2</c:v>
                </c:pt>
                <c:pt idx="125">
                  <c:v>-7.0008791901356143E-2</c:v>
                </c:pt>
                <c:pt idx="126">
                  <c:v>-7.2692966197607498E-2</c:v>
                </c:pt>
                <c:pt idx="127">
                  <c:v>-7.5349115970891042E-2</c:v>
                </c:pt>
                <c:pt idx="128">
                  <c:v>-7.7976217226213285E-2</c:v>
                </c:pt>
                <c:pt idx="129">
                  <c:v>-8.0573257165076642E-2</c:v>
                </c:pt>
                <c:pt idx="130">
                  <c:v>-8.3139234579921187E-2</c:v>
                </c:pt>
                <c:pt idx="131">
                  <c:v>-8.5673160236599294E-2</c:v>
                </c:pt>
                <c:pt idx="132">
                  <c:v>-8.8174057259761449E-2</c:v>
                </c:pt>
                <c:pt idx="133">
                  <c:v>-9.0640961505017256E-2</c:v>
                </c:pt>
                <c:pt idx="134">
                  <c:v>-9.3072921934188924E-2</c:v>
                </c:pt>
                <c:pt idx="135">
                  <c:v>-9.5469000980675012E-2</c:v>
                </c:pt>
                <c:pt idx="136">
                  <c:v>-9.7828274909163362E-2</c:v>
                </c:pt>
                <c:pt idx="137">
                  <c:v>-0.10014983417612236</c:v>
                </c:pt>
                <c:pt idx="138">
                  <c:v>-0.10243278377501018</c:v>
                </c:pt>
                <c:pt idx="139">
                  <c:v>-0.10467624358659704</c:v>
                </c:pt>
                <c:pt idx="140">
                  <c:v>-0.10687934871285203</c:v>
                </c:pt>
                <c:pt idx="141">
                  <c:v>-0.10904124981614455</c:v>
                </c:pt>
                <c:pt idx="142">
                  <c:v>-0.11116111344193919</c:v>
                </c:pt>
                <c:pt idx="143">
                  <c:v>-0.11323812234210034</c:v>
                </c:pt>
                <c:pt idx="144">
                  <c:v>-0.1152714757908184</c:v>
                </c:pt>
                <c:pt idx="145">
                  <c:v>-0.11726038989135087</c:v>
                </c:pt>
                <c:pt idx="146">
                  <c:v>-0.11920409787915574</c:v>
                </c:pt>
                <c:pt idx="147">
                  <c:v>-0.12110185041827136</c:v>
                </c:pt>
                <c:pt idx="148">
                  <c:v>-0.1229529158888564</c:v>
                </c:pt>
                <c:pt idx="149">
                  <c:v>-0.12475658066960038</c:v>
                </c:pt>
                <c:pt idx="150">
                  <c:v>-0.12651214941374989</c:v>
                </c:pt>
                <c:pt idx="151">
                  <c:v>-0.12821894531622791</c:v>
                </c:pt>
                <c:pt idx="152">
                  <c:v>-0.12987631037422279</c:v>
                </c:pt>
                <c:pt idx="153">
                  <c:v>-0.131483605642461</c:v>
                </c:pt>
                <c:pt idx="154">
                  <c:v>-0.13304021147766013</c:v>
                </c:pt>
                <c:pt idx="155">
                  <c:v>-0.13454552777902964</c:v>
                </c:pt>
                <c:pt idx="156">
                  <c:v>-0.13599897421796672</c:v>
                </c:pt>
                <c:pt idx="157">
                  <c:v>-0.13739999046373902</c:v>
                </c:pt>
                <c:pt idx="158">
                  <c:v>-0.13874803639743163</c:v>
                </c:pt>
                <c:pt idx="159">
                  <c:v>-0.14004259232217259</c:v>
                </c:pt>
                <c:pt idx="160">
                  <c:v>-0.14128315916144379</c:v>
                </c:pt>
                <c:pt idx="161">
                  <c:v>-0.14246925865371649</c:v>
                </c:pt>
                <c:pt idx="162">
                  <c:v>-0.14360043353435409</c:v>
                </c:pt>
                <c:pt idx="163">
                  <c:v>-0.14467624771468751</c:v>
                </c:pt>
                <c:pt idx="164">
                  <c:v>-0.1456962864474507</c:v>
                </c:pt>
                <c:pt idx="165">
                  <c:v>-0.14666015648802808</c:v>
                </c:pt>
                <c:pt idx="166">
                  <c:v>-0.14756748624682026</c:v>
                </c:pt>
                <c:pt idx="167">
                  <c:v>-0.14841792593022773</c:v>
                </c:pt>
                <c:pt idx="168">
                  <c:v>-0.14921114767838761</c:v>
                </c:pt>
                <c:pt idx="169">
                  <c:v>-0.14994684568832531</c:v>
                </c:pt>
                <c:pt idx="170">
                  <c:v>-0.1506247363351724</c:v>
                </c:pt>
                <c:pt idx="171">
                  <c:v>-0.1512445582787473</c:v>
                </c:pt>
                <c:pt idx="172">
                  <c:v>-0.15180607256595111</c:v>
                </c:pt>
                <c:pt idx="173">
                  <c:v>-0.1523090627227639</c:v>
                </c:pt>
                <c:pt idx="174">
                  <c:v>-0.15275333483600764</c:v>
                </c:pt>
                <c:pt idx="175">
                  <c:v>-0.15313871763161588</c:v>
                </c:pt>
                <c:pt idx="176">
                  <c:v>-0.15346506253556938</c:v>
                </c:pt>
                <c:pt idx="177">
                  <c:v>-0.15373224373742966</c:v>
                </c:pt>
                <c:pt idx="178">
                  <c:v>-0.153940158232239</c:v>
                </c:pt>
                <c:pt idx="179">
                  <c:v>-0.15408872586614561</c:v>
                </c:pt>
                <c:pt idx="180">
                  <c:v>-5.946002043718672E-2</c:v>
                </c:pt>
                <c:pt idx="181">
                  <c:v>-7.7103807174070421E-2</c:v>
                </c:pt>
                <c:pt idx="182">
                  <c:v>0</c:v>
                </c:pt>
                <c:pt idx="183">
                  <c:v>-0.14560803284087864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-7.366806726697063E-2</c:v>
                </c:pt>
                <c:pt idx="201">
                  <c:v>0</c:v>
                </c:pt>
                <c:pt idx="202">
                  <c:v>4.972533200672543E-2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8.8081867471398345E-2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-8.5578090789614217E-2</c:v>
                </c:pt>
                <c:pt idx="221">
                  <c:v>-9.5870065670166774E-2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-0.13048009268391211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0.13527007759047291</c:v>
                </c:pt>
                <c:pt idx="240">
                  <c:v>0</c:v>
                </c:pt>
                <c:pt idx="241">
                  <c:v>-8.1632653060918076E-2</c:v>
                </c:pt>
                <c:pt idx="242">
                  <c:v>-0.16326530612244342</c:v>
                </c:pt>
                <c:pt idx="243">
                  <c:v>-0.16326530612235743</c:v>
                </c:pt>
                <c:pt idx="244">
                  <c:v>-0.16326530612256127</c:v>
                </c:pt>
                <c:pt idx="245">
                  <c:v>-0.16326530612242598</c:v>
                </c:pt>
                <c:pt idx="246">
                  <c:v>-0.16326530612239515</c:v>
                </c:pt>
                <c:pt idx="247">
                  <c:v>-0.16326530612250315</c:v>
                </c:pt>
                <c:pt idx="248">
                  <c:v>-0.16326530612244639</c:v>
                </c:pt>
                <c:pt idx="249">
                  <c:v>-0.16326530612241263</c:v>
                </c:pt>
                <c:pt idx="250">
                  <c:v>-0.1632653061224858</c:v>
                </c:pt>
                <c:pt idx="251">
                  <c:v>-0.16326530612251297</c:v>
                </c:pt>
                <c:pt idx="252">
                  <c:v>-0.16326530612229651</c:v>
                </c:pt>
                <c:pt idx="253">
                  <c:v>-0.1632653061225352</c:v>
                </c:pt>
                <c:pt idx="254">
                  <c:v>-0.16326530612244136</c:v>
                </c:pt>
                <c:pt idx="255">
                  <c:v>-4.6083923517118167E-2</c:v>
                </c:pt>
                <c:pt idx="256">
                  <c:v>-0.16326530612245302</c:v>
                </c:pt>
                <c:pt idx="257">
                  <c:v>-0.16326530612244528</c:v>
                </c:pt>
                <c:pt idx="258">
                  <c:v>-2.9197674362544834E-2</c:v>
                </c:pt>
                <c:pt idx="259">
                  <c:v>-0.1632653061224705</c:v>
                </c:pt>
                <c:pt idx="260">
                  <c:v>-0.16326530612233869</c:v>
                </c:pt>
                <c:pt idx="261">
                  <c:v>-0.16326530612257154</c:v>
                </c:pt>
                <c:pt idx="262">
                  <c:v>-0.16326530612241585</c:v>
                </c:pt>
                <c:pt idx="263">
                  <c:v>-0.16326530612244639</c:v>
                </c:pt>
                <c:pt idx="264">
                  <c:v>-0.16326530612241055</c:v>
                </c:pt>
                <c:pt idx="265">
                  <c:v>-0.16326530612248802</c:v>
                </c:pt>
                <c:pt idx="266">
                  <c:v>-0.30723985640408291</c:v>
                </c:pt>
                <c:pt idx="267">
                  <c:v>-0.16326530612247581</c:v>
                </c:pt>
                <c:pt idx="268">
                  <c:v>-0.16326530612244639</c:v>
                </c:pt>
                <c:pt idx="269">
                  <c:v>-9.925624928788597E-2</c:v>
                </c:pt>
                <c:pt idx="270">
                  <c:v>-0.16326530612228096</c:v>
                </c:pt>
                <c:pt idx="271">
                  <c:v>-0.16326530612253989</c:v>
                </c:pt>
                <c:pt idx="272">
                  <c:v>-0.16326530612244694</c:v>
                </c:pt>
                <c:pt idx="273">
                  <c:v>-0.16326530612244639</c:v>
                </c:pt>
                <c:pt idx="274">
                  <c:v>-0.16326530612246884</c:v>
                </c:pt>
                <c:pt idx="275">
                  <c:v>-0.16326530612242973</c:v>
                </c:pt>
                <c:pt idx="276">
                  <c:v>-0.16326530612247994</c:v>
                </c:pt>
                <c:pt idx="277">
                  <c:v>-0.16326530612232981</c:v>
                </c:pt>
                <c:pt idx="278">
                  <c:v>-0.16326530612262402</c:v>
                </c:pt>
                <c:pt idx="279">
                  <c:v>-0.16326530612232007</c:v>
                </c:pt>
                <c:pt idx="280">
                  <c:v>-0.10173759673011501</c:v>
                </c:pt>
                <c:pt idx="281">
                  <c:v>-0.16326530612250992</c:v>
                </c:pt>
                <c:pt idx="282">
                  <c:v>-0.16326530612229984</c:v>
                </c:pt>
                <c:pt idx="283">
                  <c:v>-0.16326530612262402</c:v>
                </c:pt>
                <c:pt idx="284">
                  <c:v>-0.16326530612226012</c:v>
                </c:pt>
                <c:pt idx="285">
                  <c:v>-0.16326530612263845</c:v>
                </c:pt>
                <c:pt idx="286">
                  <c:v>-0.16326530612227233</c:v>
                </c:pt>
                <c:pt idx="287">
                  <c:v>-0.16326530612262624</c:v>
                </c:pt>
                <c:pt idx="288">
                  <c:v>-0.16326530612235757</c:v>
                </c:pt>
                <c:pt idx="289">
                  <c:v>-0.16326530612246662</c:v>
                </c:pt>
                <c:pt idx="290">
                  <c:v>-0.16326530612243195</c:v>
                </c:pt>
                <c:pt idx="291">
                  <c:v>-0.1632653061223889</c:v>
                </c:pt>
                <c:pt idx="292">
                  <c:v>-0.16326530612259738</c:v>
                </c:pt>
                <c:pt idx="293">
                  <c:v>-0.16326530612235757</c:v>
                </c:pt>
                <c:pt idx="294">
                  <c:v>-0.16326530612240778</c:v>
                </c:pt>
                <c:pt idx="295">
                  <c:v>-0.16326530612249079</c:v>
                </c:pt>
                <c:pt idx="296">
                  <c:v>-0.16326530612241888</c:v>
                </c:pt>
                <c:pt idx="297">
                  <c:v>-0.16326530612247969</c:v>
                </c:pt>
                <c:pt idx="298">
                  <c:v>-0.16326530612244639</c:v>
                </c:pt>
                <c:pt idx="299">
                  <c:v>-0.16326530612252435</c:v>
                </c:pt>
                <c:pt idx="300">
                  <c:v>-0.1632653061222854</c:v>
                </c:pt>
                <c:pt idx="301">
                  <c:v>-0.16326530612262538</c:v>
                </c:pt>
                <c:pt idx="302">
                  <c:v>-0.16326530612236201</c:v>
                </c:pt>
                <c:pt idx="303">
                  <c:v>-0.16326530612244639</c:v>
                </c:pt>
                <c:pt idx="304">
                  <c:v>-0.16326530612237669</c:v>
                </c:pt>
                <c:pt idx="305">
                  <c:v>-0.16326530612269952</c:v>
                </c:pt>
                <c:pt idx="306">
                  <c:v>-0.16326530612221016</c:v>
                </c:pt>
                <c:pt idx="307">
                  <c:v>-0.16326530612251078</c:v>
                </c:pt>
                <c:pt idx="308">
                  <c:v>-0.16326530612244416</c:v>
                </c:pt>
                <c:pt idx="309">
                  <c:v>-0.16326530612249437</c:v>
                </c:pt>
                <c:pt idx="310">
                  <c:v>-0.29152028464874202</c:v>
                </c:pt>
                <c:pt idx="311">
                  <c:v>-6.7057470687360889E-13</c:v>
                </c:pt>
                <c:pt idx="312">
                  <c:v>0.16326530612245083</c:v>
                </c:pt>
                <c:pt idx="313">
                  <c:v>0.16326530612249079</c:v>
                </c:pt>
                <c:pt idx="314">
                  <c:v>0.16326530612237669</c:v>
                </c:pt>
                <c:pt idx="315">
                  <c:v>0.16326530612251966</c:v>
                </c:pt>
                <c:pt idx="316">
                  <c:v>0.16326530612239001</c:v>
                </c:pt>
                <c:pt idx="317">
                  <c:v>0.16326530612263576</c:v>
                </c:pt>
                <c:pt idx="318">
                  <c:v>0.16326530612228787</c:v>
                </c:pt>
                <c:pt idx="319">
                  <c:v>0.16326530612245305</c:v>
                </c:pt>
                <c:pt idx="320">
                  <c:v>0.16326530612241222</c:v>
                </c:pt>
                <c:pt idx="321">
                  <c:v>0.16326530612247056</c:v>
                </c:pt>
                <c:pt idx="322">
                  <c:v>0.16326530612245577</c:v>
                </c:pt>
                <c:pt idx="323">
                  <c:v>0.16326530612250301</c:v>
                </c:pt>
                <c:pt idx="324">
                  <c:v>0.16326530612231316</c:v>
                </c:pt>
                <c:pt idx="325">
                  <c:v>0.16326530612257961</c:v>
                </c:pt>
                <c:pt idx="326">
                  <c:v>0.16326530612240198</c:v>
                </c:pt>
                <c:pt idx="327">
                  <c:v>0.1632653061224591</c:v>
                </c:pt>
                <c:pt idx="328">
                  <c:v>0.10830999278804809</c:v>
                </c:pt>
                <c:pt idx="329">
                  <c:v>0.16326530612249079</c:v>
                </c:pt>
                <c:pt idx="330">
                  <c:v>0.16326530612249079</c:v>
                </c:pt>
                <c:pt idx="331">
                  <c:v>0.16326530612240087</c:v>
                </c:pt>
                <c:pt idx="332">
                  <c:v>0.16326530612240692</c:v>
                </c:pt>
                <c:pt idx="333">
                  <c:v>0.16326530612249746</c:v>
                </c:pt>
                <c:pt idx="334">
                  <c:v>0.16326530612246859</c:v>
                </c:pt>
                <c:pt idx="335">
                  <c:v>0.16326530612242418</c:v>
                </c:pt>
                <c:pt idx="336">
                  <c:v>0.16326530612242418</c:v>
                </c:pt>
                <c:pt idx="337">
                  <c:v>0.14536737121180154</c:v>
                </c:pt>
                <c:pt idx="338">
                  <c:v>0.16326530612244083</c:v>
                </c:pt>
                <c:pt idx="339">
                  <c:v>0.16326530612246859</c:v>
                </c:pt>
                <c:pt idx="340">
                  <c:v>0.16326530612237977</c:v>
                </c:pt>
                <c:pt idx="341">
                  <c:v>3.2888797552495991E-2</c:v>
                </c:pt>
                <c:pt idx="342">
                  <c:v>0.16326530612243245</c:v>
                </c:pt>
                <c:pt idx="343">
                  <c:v>0.16326530612247081</c:v>
                </c:pt>
                <c:pt idx="344">
                  <c:v>0.16326530612237977</c:v>
                </c:pt>
                <c:pt idx="345">
                  <c:v>0.163265306122513</c:v>
                </c:pt>
                <c:pt idx="346">
                  <c:v>0.16326530612242418</c:v>
                </c:pt>
                <c:pt idx="347">
                  <c:v>0.16326530612245799</c:v>
                </c:pt>
                <c:pt idx="348">
                  <c:v>0.16326530612245749</c:v>
                </c:pt>
                <c:pt idx="349">
                  <c:v>0.16326530612243528</c:v>
                </c:pt>
                <c:pt idx="350">
                  <c:v>0.16326530612243473</c:v>
                </c:pt>
                <c:pt idx="351">
                  <c:v>0.16326530612247969</c:v>
                </c:pt>
                <c:pt idx="352">
                  <c:v>0.16326530612244966</c:v>
                </c:pt>
                <c:pt idx="353">
                  <c:v>0.16326530612242141</c:v>
                </c:pt>
                <c:pt idx="354">
                  <c:v>0.16326530612245749</c:v>
                </c:pt>
                <c:pt idx="355">
                  <c:v>0.16326530612245749</c:v>
                </c:pt>
                <c:pt idx="356">
                  <c:v>0.16326530612243473</c:v>
                </c:pt>
                <c:pt idx="357">
                  <c:v>0.16326530612246853</c:v>
                </c:pt>
                <c:pt idx="358">
                  <c:v>0.16326530612243584</c:v>
                </c:pt>
                <c:pt idx="359">
                  <c:v>0.16326530612245749</c:v>
                </c:pt>
                <c:pt idx="360">
                  <c:v>0.16326530612243528</c:v>
                </c:pt>
                <c:pt idx="361">
                  <c:v>0.16326530612246859</c:v>
                </c:pt>
                <c:pt idx="362">
                  <c:v>0.1632653061224319</c:v>
                </c:pt>
                <c:pt idx="363">
                  <c:v>0.16326530612246082</c:v>
                </c:pt>
                <c:pt idx="364">
                  <c:v>0.16326530612244361</c:v>
                </c:pt>
                <c:pt idx="365">
                  <c:v>0.16326530612244361</c:v>
                </c:pt>
                <c:pt idx="366">
                  <c:v>0.16326530612245443</c:v>
                </c:pt>
                <c:pt idx="367">
                  <c:v>0.1632653061224541</c:v>
                </c:pt>
                <c:pt idx="368">
                  <c:v>0.16326530612244305</c:v>
                </c:pt>
                <c:pt idx="369">
                  <c:v>0.163265306122445</c:v>
                </c:pt>
                <c:pt idx="370">
                  <c:v>0.16326530612245332</c:v>
                </c:pt>
                <c:pt idx="371">
                  <c:v>0.16326530612244888</c:v>
                </c:pt>
                <c:pt idx="372">
                  <c:v>0.16326530612245382</c:v>
                </c:pt>
                <c:pt idx="373">
                  <c:v>0.16326530612244347</c:v>
                </c:pt>
                <c:pt idx="374">
                  <c:v>0.16326530612244847</c:v>
                </c:pt>
                <c:pt idx="375">
                  <c:v>0.16326530612244861</c:v>
                </c:pt>
                <c:pt idx="376">
                  <c:v>0.16326530612244985</c:v>
                </c:pt>
                <c:pt idx="377">
                  <c:v>0.16326530612245446</c:v>
                </c:pt>
                <c:pt idx="378">
                  <c:v>0.29989605789266316</c:v>
                </c:pt>
                <c:pt idx="379">
                  <c:v>0.16326530612244902</c:v>
                </c:pt>
                <c:pt idx="380">
                  <c:v>0.16326530612244897</c:v>
                </c:pt>
                <c:pt idx="381">
                  <c:v>8.1632653061874116E-2</c:v>
                </c:pt>
                <c:pt idx="382">
                  <c:v>1.1962186638897697E-3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6.4991974155147292E-2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20-491A-896C-5B67C2FF0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583480"/>
        <c:axId val="603588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'Sim Flight Rebuild'!$C$1</c15:sqref>
                        </c15:formulaRef>
                      </c:ext>
                    </c:extLst>
                    <c:strCache>
                      <c:ptCount val="1"/>
                      <c:pt idx="0">
                        <c:v>az Rebuild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'Sim Flight'!$B$2:$B$6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'Sim Flight Rebuild'!$C$2:$C$402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7.7103807174072475E-2</c:v>
                      </c:pt>
                      <c:pt idx="22">
                        <c:v>0.15417788936269411</c:v>
                      </c:pt>
                      <c:pt idx="23">
                        <c:v>0.15408872586602165</c:v>
                      </c:pt>
                      <c:pt idx="24">
                        <c:v>0.15394015823239982</c:v>
                      </c:pt>
                      <c:pt idx="25">
                        <c:v>0.15373224373722552</c:v>
                      </c:pt>
                      <c:pt idx="26">
                        <c:v>0.15346506253583997</c:v>
                      </c:pt>
                      <c:pt idx="27">
                        <c:v>0.15313871763136228</c:v>
                      </c:pt>
                      <c:pt idx="28">
                        <c:v>0.15275333483618092</c:v>
                      </c:pt>
                      <c:pt idx="29">
                        <c:v>0.15230906272267211</c:v>
                      </c:pt>
                      <c:pt idx="30">
                        <c:v>0.15180607256599601</c:v>
                      </c:pt>
                      <c:pt idx="31">
                        <c:v>0.15124455827875125</c:v>
                      </c:pt>
                      <c:pt idx="32">
                        <c:v>0.15062473633511389</c:v>
                      </c:pt>
                      <c:pt idx="33">
                        <c:v>0.14994684568839564</c:v>
                      </c:pt>
                      <c:pt idx="34">
                        <c:v>0.14921114767826552</c:v>
                      </c:pt>
                      <c:pt idx="35">
                        <c:v>0.14841792593038847</c:v>
                      </c:pt>
                      <c:pt idx="36">
                        <c:v>0.14756748624673535</c:v>
                      </c:pt>
                      <c:pt idx="37">
                        <c:v>0.14666015648807637</c:v>
                      </c:pt>
                      <c:pt idx="38">
                        <c:v>0.14569628644737317</c:v>
                      </c:pt>
                      <c:pt idx="39">
                        <c:v>0.14467624771466944</c:v>
                      </c:pt>
                      <c:pt idx="40">
                        <c:v>0.14360043353449578</c:v>
                      </c:pt>
                      <c:pt idx="41">
                        <c:v>0.14246925865359134</c:v>
                      </c:pt>
                      <c:pt idx="42">
                        <c:v>0.14128315916154691</c:v>
                      </c:pt>
                      <c:pt idx="43">
                        <c:v>0.14004259232203881</c:v>
                      </c:pt>
                      <c:pt idx="44">
                        <c:v>0.13874803639752001</c:v>
                      </c:pt>
                      <c:pt idx="45">
                        <c:v>0.1373999904637257</c:v>
                      </c:pt>
                      <c:pt idx="46">
                        <c:v>0.13599897421801113</c:v>
                      </c:pt>
                      <c:pt idx="47">
                        <c:v>0.13454552777894963</c:v>
                      </c:pt>
                      <c:pt idx="48">
                        <c:v>0.13304021147776615</c:v>
                      </c:pt>
                      <c:pt idx="49">
                        <c:v>0.13148360564235337</c:v>
                      </c:pt>
                      <c:pt idx="50">
                        <c:v>0.12987631037430439</c:v>
                      </c:pt>
                      <c:pt idx="51">
                        <c:v>0.12821894531609468</c:v>
                      </c:pt>
                      <c:pt idx="52">
                        <c:v>0.12651214941384148</c:v>
                      </c:pt>
                      <c:pt idx="53">
                        <c:v>0.12475658066967976</c:v>
                      </c:pt>
                      <c:pt idx="54">
                        <c:v>0.12295291588873149</c:v>
                      </c:pt>
                      <c:pt idx="55">
                        <c:v>0.12110185041826969</c:v>
                      </c:pt>
                      <c:pt idx="56">
                        <c:v>0.11920409787924456</c:v>
                      </c:pt>
                      <c:pt idx="57">
                        <c:v>0.1172603898912588</c:v>
                      </c:pt>
                      <c:pt idx="58">
                        <c:v>0.11527147579087058</c:v>
                      </c:pt>
                      <c:pt idx="59">
                        <c:v>0.11323812234218129</c:v>
                      </c:pt>
                      <c:pt idx="60">
                        <c:v>0.11116111344176488</c:v>
                      </c:pt>
                      <c:pt idx="61">
                        <c:v>0.10904124981618896</c:v>
                      </c:pt>
                      <c:pt idx="62">
                        <c:v>0.10687934871297876</c:v>
                      </c:pt>
                      <c:pt idx="63">
                        <c:v>0.10467624358639498</c:v>
                      </c:pt>
                      <c:pt idx="64">
                        <c:v>0.10243278377521094</c:v>
                      </c:pt>
                      <c:pt idx="65">
                        <c:v>0.1001498341759969</c:v>
                      </c:pt>
                      <c:pt idx="66">
                        <c:v>9.7828274909340998E-2</c:v>
                      </c:pt>
                      <c:pt idx="67">
                        <c:v>9.5469000980441018E-2</c:v>
                      </c:pt>
                      <c:pt idx="68">
                        <c:v>9.3072921934312158E-2</c:v>
                      </c:pt>
                      <c:pt idx="69">
                        <c:v>9.0640961504982534E-2</c:v>
                      </c:pt>
                      <c:pt idx="70">
                        <c:v>8.8174057259684843E-2</c:v>
                      </c:pt>
                      <c:pt idx="71">
                        <c:v>8.567316023677693E-2</c:v>
                      </c:pt>
                      <c:pt idx="72">
                        <c:v>8.3139234579772792E-2</c:v>
                      </c:pt>
                      <c:pt idx="73">
                        <c:v>8.0573257165122161E-2</c:v>
                      </c:pt>
                      <c:pt idx="74">
                        <c:v>7.7976217226210648E-2</c:v>
                      </c:pt>
                      <c:pt idx="75">
                        <c:v>7.5349115970996514E-2</c:v>
                      </c:pt>
                      <c:pt idx="76">
                        <c:v>7.2692966197563089E-2</c:v>
                      </c:pt>
                      <c:pt idx="77">
                        <c:v>7.0008791901425463E-2</c:v>
                      </c:pt>
                      <c:pt idx="78">
                        <c:v>6.7297627883685887E-2</c:v>
                      </c:pt>
                      <c:pt idx="79">
                        <c:v>6.4560519349291176E-2</c:v>
                      </c:pt>
                      <c:pt idx="80">
                        <c:v>6.1798521505604054E-2</c:v>
                      </c:pt>
                      <c:pt idx="81">
                        <c:v>5.9012699155580814E-2</c:v>
                      </c:pt>
                      <c:pt idx="82">
                        <c:v>5.6204126286641044E-2</c:v>
                      </c:pt>
                      <c:pt idx="83">
                        <c:v>5.3373885657138985E-2</c:v>
                      </c:pt>
                      <c:pt idx="84">
                        <c:v>5.0523068378581962E-2</c:v>
                      </c:pt>
                      <c:pt idx="85">
                        <c:v>4.7652773495699019E-2</c:v>
                      </c:pt>
                      <c:pt idx="86">
                        <c:v>4.4764107561112869E-2</c:v>
                      </c:pt>
                      <c:pt idx="87">
                        <c:v>4.1858184211296535E-2</c:v>
                      </c:pt>
                      <c:pt idx="88">
                        <c:v>3.8936123734509276E-2</c:v>
                      </c:pt>
                      <c:pt idx="89">
                        <c:v>3.5999052640847254E-2</c:v>
                      </c:pt>
                      <c:pt idx="90">
                        <c:v>3.3048103227130261E-2</c:v>
                      </c:pt>
                      <c:pt idx="91">
                        <c:v>3.0084413140496587E-2</c:v>
                      </c:pt>
                      <c:pt idx="92">
                        <c:v>2.7109124939928106E-2</c:v>
                      </c:pt>
                      <c:pt idx="93">
                        <c:v>2.4123385655756214E-2</c:v>
                      </c:pt>
                      <c:pt idx="94">
                        <c:v>2.112834634693702E-2</c:v>
                      </c:pt>
                      <c:pt idx="95">
                        <c:v>1.8125161658710875E-2</c:v>
                      </c:pt>
                      <c:pt idx="96">
                        <c:v>1.5114989375497654E-2</c:v>
                      </c:pt>
                      <c:pt idx="97">
                        <c:v>1.2098989976028251E-2</c:v>
                      </c:pt>
                      <c:pt idx="98">
                        <c:v>9.0783261858572266E-3</c:v>
                      </c:pt>
                      <c:pt idx="99">
                        <c:v>6.0541625278853978E-3</c:v>
                      </c:pt>
                      <c:pt idx="100">
                        <c:v>3.027664875210345E-3</c:v>
                      </c:pt>
                      <c:pt idx="101">
                        <c:v>4.4408920985006419E-14</c:v>
                      </c:pt>
                      <c:pt idx="102">
                        <c:v>-3.0276648752991628E-3</c:v>
                      </c:pt>
                      <c:pt idx="103">
                        <c:v>-6.0541625277964724E-3</c:v>
                      </c:pt>
                      <c:pt idx="104">
                        <c:v>-9.0783261859462058E-3</c:v>
                      </c:pt>
                      <c:pt idx="105">
                        <c:v>-1.2098989975939433E-2</c:v>
                      </c:pt>
                      <c:pt idx="106">
                        <c:v>-1.5114989375586472E-2</c:v>
                      </c:pt>
                      <c:pt idx="107">
                        <c:v>-1.8125161658577648E-2</c:v>
                      </c:pt>
                      <c:pt idx="108">
                        <c:v>-2.1128346347114278E-2</c:v>
                      </c:pt>
                      <c:pt idx="109">
                        <c:v>-2.4123385655667826E-2</c:v>
                      </c:pt>
                      <c:pt idx="110">
                        <c:v>-2.7109124939883697E-2</c:v>
                      </c:pt>
                      <c:pt idx="111">
                        <c:v>-3.0084413140585405E-2</c:v>
                      </c:pt>
                      <c:pt idx="112">
                        <c:v>-3.3048103227085852E-2</c:v>
                      </c:pt>
                      <c:pt idx="113">
                        <c:v>-3.5999052640846615E-2</c:v>
                      </c:pt>
                      <c:pt idx="114">
                        <c:v>-3.8936123734465561E-2</c:v>
                      </c:pt>
                      <c:pt idx="115">
                        <c:v>-4.1858184211385353E-2</c:v>
                      </c:pt>
                      <c:pt idx="116">
                        <c:v>-4.4764107560979642E-2</c:v>
                      </c:pt>
                      <c:pt idx="117">
                        <c:v>-4.7652773495787837E-2</c:v>
                      </c:pt>
                      <c:pt idx="118">
                        <c:v>-5.0523068378581067E-2</c:v>
                      </c:pt>
                      <c:pt idx="119">
                        <c:v>-5.3373885657184338E-2</c:v>
                      </c:pt>
                      <c:pt idx="120">
                        <c:v>-5.6204126286641044E-2</c:v>
                      </c:pt>
                      <c:pt idx="121">
                        <c:v>-5.9012699155491996E-2</c:v>
                      </c:pt>
                      <c:pt idx="122">
                        <c:v>-6.1798521505629589E-2</c:v>
                      </c:pt>
                      <c:pt idx="123">
                        <c:v>-6.4560519349169593E-2</c:v>
                      </c:pt>
                      <c:pt idx="124">
                        <c:v>-6.7297627883940128E-2</c:v>
                      </c:pt>
                      <c:pt idx="125">
                        <c:v>-7.0008791901356143E-2</c:v>
                      </c:pt>
                      <c:pt idx="126">
                        <c:v>-7.2692966197607498E-2</c:v>
                      </c:pt>
                      <c:pt idx="127">
                        <c:v>-7.5349115970891042E-2</c:v>
                      </c:pt>
                      <c:pt idx="128">
                        <c:v>-7.7976217226213285E-2</c:v>
                      </c:pt>
                      <c:pt idx="129">
                        <c:v>-8.0573257165076642E-2</c:v>
                      </c:pt>
                      <c:pt idx="130">
                        <c:v>-8.3139234579921187E-2</c:v>
                      </c:pt>
                      <c:pt idx="131">
                        <c:v>-8.5673160236599294E-2</c:v>
                      </c:pt>
                      <c:pt idx="132">
                        <c:v>-8.8174057259761449E-2</c:v>
                      </c:pt>
                      <c:pt idx="133">
                        <c:v>-9.0640961505017256E-2</c:v>
                      </c:pt>
                      <c:pt idx="134">
                        <c:v>-9.3072921934188924E-2</c:v>
                      </c:pt>
                      <c:pt idx="135">
                        <c:v>-9.5469000980675012E-2</c:v>
                      </c:pt>
                      <c:pt idx="136">
                        <c:v>-9.7828274909163362E-2</c:v>
                      </c:pt>
                      <c:pt idx="137">
                        <c:v>-0.10014983417612236</c:v>
                      </c:pt>
                      <c:pt idx="138">
                        <c:v>-0.10243278377501018</c:v>
                      </c:pt>
                      <c:pt idx="139">
                        <c:v>-0.10467624358659704</c:v>
                      </c:pt>
                      <c:pt idx="140">
                        <c:v>-0.10687934871285203</c:v>
                      </c:pt>
                      <c:pt idx="141">
                        <c:v>-0.10904124981614455</c:v>
                      </c:pt>
                      <c:pt idx="142">
                        <c:v>-0.11116111344193919</c:v>
                      </c:pt>
                      <c:pt idx="143">
                        <c:v>-0.11323812234210034</c:v>
                      </c:pt>
                      <c:pt idx="144">
                        <c:v>-0.1152714757908184</c:v>
                      </c:pt>
                      <c:pt idx="145">
                        <c:v>-0.11726038989135087</c:v>
                      </c:pt>
                      <c:pt idx="146">
                        <c:v>-0.11920409787915574</c:v>
                      </c:pt>
                      <c:pt idx="147">
                        <c:v>-0.12110185041827136</c:v>
                      </c:pt>
                      <c:pt idx="148">
                        <c:v>-0.1229529158888564</c:v>
                      </c:pt>
                      <c:pt idx="149">
                        <c:v>-0.12475658066960038</c:v>
                      </c:pt>
                      <c:pt idx="150">
                        <c:v>-0.12651214941374989</c:v>
                      </c:pt>
                      <c:pt idx="151">
                        <c:v>-0.12821894531622791</c:v>
                      </c:pt>
                      <c:pt idx="152">
                        <c:v>-0.12987631037422279</c:v>
                      </c:pt>
                      <c:pt idx="153">
                        <c:v>-0.131483605642461</c:v>
                      </c:pt>
                      <c:pt idx="154">
                        <c:v>-0.13304021147766013</c:v>
                      </c:pt>
                      <c:pt idx="155">
                        <c:v>-0.13454552777902964</c:v>
                      </c:pt>
                      <c:pt idx="156">
                        <c:v>-0.13599897421796672</c:v>
                      </c:pt>
                      <c:pt idx="157">
                        <c:v>-0.13739999046373902</c:v>
                      </c:pt>
                      <c:pt idx="158">
                        <c:v>-0.13874803639743163</c:v>
                      </c:pt>
                      <c:pt idx="159">
                        <c:v>-0.14004259232217259</c:v>
                      </c:pt>
                      <c:pt idx="160">
                        <c:v>-0.14128315916144379</c:v>
                      </c:pt>
                      <c:pt idx="161">
                        <c:v>-0.14246925865371649</c:v>
                      </c:pt>
                      <c:pt idx="162">
                        <c:v>-0.14360043353435409</c:v>
                      </c:pt>
                      <c:pt idx="163">
                        <c:v>-0.14467624771468751</c:v>
                      </c:pt>
                      <c:pt idx="164">
                        <c:v>-0.1456962864474507</c:v>
                      </c:pt>
                      <c:pt idx="165">
                        <c:v>-0.14666015648802808</c:v>
                      </c:pt>
                      <c:pt idx="166">
                        <c:v>-0.14756748624682026</c:v>
                      </c:pt>
                      <c:pt idx="167">
                        <c:v>-0.14841792593022773</c:v>
                      </c:pt>
                      <c:pt idx="168">
                        <c:v>-0.14921114767838761</c:v>
                      </c:pt>
                      <c:pt idx="169">
                        <c:v>-0.14994684568832531</c:v>
                      </c:pt>
                      <c:pt idx="170">
                        <c:v>-0.1506247363351724</c:v>
                      </c:pt>
                      <c:pt idx="171">
                        <c:v>-0.1512445582787473</c:v>
                      </c:pt>
                      <c:pt idx="172">
                        <c:v>-0.15180607256595111</c:v>
                      </c:pt>
                      <c:pt idx="173">
                        <c:v>-0.1523090627227639</c:v>
                      </c:pt>
                      <c:pt idx="174">
                        <c:v>-0.15275333483600764</c:v>
                      </c:pt>
                      <c:pt idx="175">
                        <c:v>-0.15313871763161588</c:v>
                      </c:pt>
                      <c:pt idx="176">
                        <c:v>-0.15346506253556938</c:v>
                      </c:pt>
                      <c:pt idx="177">
                        <c:v>-0.15373224373742966</c:v>
                      </c:pt>
                      <c:pt idx="178">
                        <c:v>-0.153940158232239</c:v>
                      </c:pt>
                      <c:pt idx="179">
                        <c:v>-0.15408872586614561</c:v>
                      </c:pt>
                      <c:pt idx="180">
                        <c:v>-0.15417788936265381</c:v>
                      </c:pt>
                      <c:pt idx="181">
                        <c:v>-7.7103807174070421E-2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-8.1632653060918076E-2</c:v>
                      </c:pt>
                      <c:pt idx="242">
                        <c:v>-0.16326530612244342</c:v>
                      </c:pt>
                      <c:pt idx="243">
                        <c:v>-0.16326530612235743</c:v>
                      </c:pt>
                      <c:pt idx="244">
                        <c:v>-0.16326530612256127</c:v>
                      </c:pt>
                      <c:pt idx="245">
                        <c:v>-0.16326530612242598</c:v>
                      </c:pt>
                      <c:pt idx="246">
                        <c:v>-0.16326530612239515</c:v>
                      </c:pt>
                      <c:pt idx="247">
                        <c:v>-0.16326530612250315</c:v>
                      </c:pt>
                      <c:pt idx="248">
                        <c:v>-0.16326530612244639</c:v>
                      </c:pt>
                      <c:pt idx="249">
                        <c:v>-0.16326530612241263</c:v>
                      </c:pt>
                      <c:pt idx="250">
                        <c:v>-0.1632653061224858</c:v>
                      </c:pt>
                      <c:pt idx="251">
                        <c:v>-0.16326530612251297</c:v>
                      </c:pt>
                      <c:pt idx="252">
                        <c:v>-0.16326530612229651</c:v>
                      </c:pt>
                      <c:pt idx="253">
                        <c:v>-0.1632653061225352</c:v>
                      </c:pt>
                      <c:pt idx="254">
                        <c:v>-0.16326530612244136</c:v>
                      </c:pt>
                      <c:pt idx="255">
                        <c:v>-0.16326530612245693</c:v>
                      </c:pt>
                      <c:pt idx="256">
                        <c:v>-0.16326530612245302</c:v>
                      </c:pt>
                      <c:pt idx="257">
                        <c:v>-0.16326530612244528</c:v>
                      </c:pt>
                      <c:pt idx="258">
                        <c:v>-0.16326530612244639</c:v>
                      </c:pt>
                      <c:pt idx="259">
                        <c:v>-0.1632653061224705</c:v>
                      </c:pt>
                      <c:pt idx="260">
                        <c:v>-0.16326530612233869</c:v>
                      </c:pt>
                      <c:pt idx="261">
                        <c:v>-0.16326530612257154</c:v>
                      </c:pt>
                      <c:pt idx="262">
                        <c:v>-0.16326530612241585</c:v>
                      </c:pt>
                      <c:pt idx="263">
                        <c:v>-0.16326530612244639</c:v>
                      </c:pt>
                      <c:pt idx="264">
                        <c:v>-0.16326530612241055</c:v>
                      </c:pt>
                      <c:pt idx="265">
                        <c:v>-0.16326530612248802</c:v>
                      </c:pt>
                      <c:pt idx="266">
                        <c:v>-0.16326530612242221</c:v>
                      </c:pt>
                      <c:pt idx="267">
                        <c:v>-0.16326530612247581</c:v>
                      </c:pt>
                      <c:pt idx="268">
                        <c:v>-0.16326530612244639</c:v>
                      </c:pt>
                      <c:pt idx="269">
                        <c:v>-0.16326530612252879</c:v>
                      </c:pt>
                      <c:pt idx="270">
                        <c:v>-0.16326530612228096</c:v>
                      </c:pt>
                      <c:pt idx="271">
                        <c:v>-0.16326530612253989</c:v>
                      </c:pt>
                      <c:pt idx="272">
                        <c:v>-0.16326530612244694</c:v>
                      </c:pt>
                      <c:pt idx="273">
                        <c:v>-0.16326530612244639</c:v>
                      </c:pt>
                      <c:pt idx="274">
                        <c:v>-0.16326530612246884</c:v>
                      </c:pt>
                      <c:pt idx="275">
                        <c:v>-0.16326530612242973</c:v>
                      </c:pt>
                      <c:pt idx="276">
                        <c:v>-0.16326530612247994</c:v>
                      </c:pt>
                      <c:pt idx="277">
                        <c:v>-0.16326530612232981</c:v>
                      </c:pt>
                      <c:pt idx="278">
                        <c:v>-0.16326530612262402</c:v>
                      </c:pt>
                      <c:pt idx="279">
                        <c:v>-0.16326530612232007</c:v>
                      </c:pt>
                      <c:pt idx="280">
                        <c:v>-0.16326530612248857</c:v>
                      </c:pt>
                      <c:pt idx="281">
                        <c:v>-0.16326530612250992</c:v>
                      </c:pt>
                      <c:pt idx="282">
                        <c:v>-0.16326530612229984</c:v>
                      </c:pt>
                      <c:pt idx="283">
                        <c:v>-0.16326530612262402</c:v>
                      </c:pt>
                      <c:pt idx="284">
                        <c:v>-0.16326530612226012</c:v>
                      </c:pt>
                      <c:pt idx="285">
                        <c:v>-0.16326530612263845</c:v>
                      </c:pt>
                      <c:pt idx="286">
                        <c:v>-0.16326530612227233</c:v>
                      </c:pt>
                      <c:pt idx="287">
                        <c:v>-0.16326530612262624</c:v>
                      </c:pt>
                      <c:pt idx="288">
                        <c:v>-0.16326530612235757</c:v>
                      </c:pt>
                      <c:pt idx="289">
                        <c:v>-0.16326530612246662</c:v>
                      </c:pt>
                      <c:pt idx="290">
                        <c:v>-0.16326530612243195</c:v>
                      </c:pt>
                      <c:pt idx="291">
                        <c:v>-0.1632653061223889</c:v>
                      </c:pt>
                      <c:pt idx="292">
                        <c:v>-0.16326530612259738</c:v>
                      </c:pt>
                      <c:pt idx="293">
                        <c:v>-0.16326530612235757</c:v>
                      </c:pt>
                      <c:pt idx="294">
                        <c:v>-0.16326530612240778</c:v>
                      </c:pt>
                      <c:pt idx="295">
                        <c:v>-0.16326530612249079</c:v>
                      </c:pt>
                      <c:pt idx="296">
                        <c:v>-0.16326530612241888</c:v>
                      </c:pt>
                      <c:pt idx="297">
                        <c:v>-0.16326530612247969</c:v>
                      </c:pt>
                      <c:pt idx="298">
                        <c:v>-0.16326530612244639</c:v>
                      </c:pt>
                      <c:pt idx="299">
                        <c:v>-0.16326530612252435</c:v>
                      </c:pt>
                      <c:pt idx="300">
                        <c:v>-0.1632653061222854</c:v>
                      </c:pt>
                      <c:pt idx="301">
                        <c:v>-0.16326530612262538</c:v>
                      </c:pt>
                      <c:pt idx="302">
                        <c:v>-0.16326530612236201</c:v>
                      </c:pt>
                      <c:pt idx="303">
                        <c:v>-0.16326530612244639</c:v>
                      </c:pt>
                      <c:pt idx="304">
                        <c:v>-0.16326530612237669</c:v>
                      </c:pt>
                      <c:pt idx="305">
                        <c:v>-0.16326530612269952</c:v>
                      </c:pt>
                      <c:pt idx="306">
                        <c:v>-0.16326530612221016</c:v>
                      </c:pt>
                      <c:pt idx="307">
                        <c:v>-0.16326530612251078</c:v>
                      </c:pt>
                      <c:pt idx="308">
                        <c:v>-0.16326530612244416</c:v>
                      </c:pt>
                      <c:pt idx="309">
                        <c:v>-0.16326530612249437</c:v>
                      </c:pt>
                      <c:pt idx="310">
                        <c:v>-0.1632653061224042</c:v>
                      </c:pt>
                      <c:pt idx="311">
                        <c:v>-6.7057470687360889E-13</c:v>
                      </c:pt>
                      <c:pt idx="312">
                        <c:v>0.16326530612245083</c:v>
                      </c:pt>
                      <c:pt idx="313">
                        <c:v>0.16326530612249079</c:v>
                      </c:pt>
                      <c:pt idx="314">
                        <c:v>0.16326530612237669</c:v>
                      </c:pt>
                      <c:pt idx="315">
                        <c:v>0.16326530612251966</c:v>
                      </c:pt>
                      <c:pt idx="316">
                        <c:v>0.16326530612239001</c:v>
                      </c:pt>
                      <c:pt idx="317">
                        <c:v>0.16326530612263576</c:v>
                      </c:pt>
                      <c:pt idx="318">
                        <c:v>0.16326530612228787</c:v>
                      </c:pt>
                      <c:pt idx="319">
                        <c:v>0.16326530612245305</c:v>
                      </c:pt>
                      <c:pt idx="320">
                        <c:v>0.16326530612241222</c:v>
                      </c:pt>
                      <c:pt idx="321">
                        <c:v>0.16326530612247056</c:v>
                      </c:pt>
                      <c:pt idx="322">
                        <c:v>0.16326530612245577</c:v>
                      </c:pt>
                      <c:pt idx="323">
                        <c:v>0.16326530612250301</c:v>
                      </c:pt>
                      <c:pt idx="324">
                        <c:v>0.16326530612231316</c:v>
                      </c:pt>
                      <c:pt idx="325">
                        <c:v>0.16326530612257961</c:v>
                      </c:pt>
                      <c:pt idx="326">
                        <c:v>0.16326530612240198</c:v>
                      </c:pt>
                      <c:pt idx="327">
                        <c:v>0.1632653061224591</c:v>
                      </c:pt>
                      <c:pt idx="328">
                        <c:v>0.16326530612240087</c:v>
                      </c:pt>
                      <c:pt idx="329">
                        <c:v>0.16326530612249079</c:v>
                      </c:pt>
                      <c:pt idx="330">
                        <c:v>0.16326530612249079</c:v>
                      </c:pt>
                      <c:pt idx="331">
                        <c:v>0.16326530612240087</c:v>
                      </c:pt>
                      <c:pt idx="332">
                        <c:v>0.16326530612240692</c:v>
                      </c:pt>
                      <c:pt idx="333">
                        <c:v>0.16326530612249746</c:v>
                      </c:pt>
                      <c:pt idx="334">
                        <c:v>0.16326530612246859</c:v>
                      </c:pt>
                      <c:pt idx="335">
                        <c:v>0.16326530612242418</c:v>
                      </c:pt>
                      <c:pt idx="336">
                        <c:v>0.16326530612242418</c:v>
                      </c:pt>
                      <c:pt idx="337">
                        <c:v>0.16326530612248574</c:v>
                      </c:pt>
                      <c:pt idx="338">
                        <c:v>0.16326530612244083</c:v>
                      </c:pt>
                      <c:pt idx="339">
                        <c:v>0.16326530612246859</c:v>
                      </c:pt>
                      <c:pt idx="340">
                        <c:v>0.16326530612237977</c:v>
                      </c:pt>
                      <c:pt idx="341">
                        <c:v>0.163265306122513</c:v>
                      </c:pt>
                      <c:pt idx="342">
                        <c:v>0.16326530612243245</c:v>
                      </c:pt>
                      <c:pt idx="343">
                        <c:v>0.16326530612247081</c:v>
                      </c:pt>
                      <c:pt idx="344">
                        <c:v>0.16326530612237977</c:v>
                      </c:pt>
                      <c:pt idx="345">
                        <c:v>0.163265306122513</c:v>
                      </c:pt>
                      <c:pt idx="346">
                        <c:v>0.16326530612242418</c:v>
                      </c:pt>
                      <c:pt idx="347">
                        <c:v>0.16326530612245799</c:v>
                      </c:pt>
                      <c:pt idx="348">
                        <c:v>0.16326530612245749</c:v>
                      </c:pt>
                      <c:pt idx="349">
                        <c:v>0.16326530612243528</c:v>
                      </c:pt>
                      <c:pt idx="350">
                        <c:v>0.16326530612243473</c:v>
                      </c:pt>
                      <c:pt idx="351">
                        <c:v>0.16326530612247969</c:v>
                      </c:pt>
                      <c:pt idx="352">
                        <c:v>0.16326530612244966</c:v>
                      </c:pt>
                      <c:pt idx="353">
                        <c:v>0.16326530612242141</c:v>
                      </c:pt>
                      <c:pt idx="354">
                        <c:v>0.16326530612245749</c:v>
                      </c:pt>
                      <c:pt idx="355">
                        <c:v>0.16326530612245749</c:v>
                      </c:pt>
                      <c:pt idx="356">
                        <c:v>0.16326530612243473</c:v>
                      </c:pt>
                      <c:pt idx="357">
                        <c:v>0.16326530612246853</c:v>
                      </c:pt>
                      <c:pt idx="358">
                        <c:v>0.16326530612243584</c:v>
                      </c:pt>
                      <c:pt idx="359">
                        <c:v>0.16326530612245749</c:v>
                      </c:pt>
                      <c:pt idx="360">
                        <c:v>0.16326530612243528</c:v>
                      </c:pt>
                      <c:pt idx="361">
                        <c:v>0.16326530612246859</c:v>
                      </c:pt>
                      <c:pt idx="362">
                        <c:v>0.1632653061224319</c:v>
                      </c:pt>
                      <c:pt idx="363">
                        <c:v>0.16326530612246082</c:v>
                      </c:pt>
                      <c:pt idx="364">
                        <c:v>0.16326530612244361</c:v>
                      </c:pt>
                      <c:pt idx="365">
                        <c:v>0.16326530612244361</c:v>
                      </c:pt>
                      <c:pt idx="366">
                        <c:v>0.16326530612245443</c:v>
                      </c:pt>
                      <c:pt idx="367">
                        <c:v>0.1632653061224541</c:v>
                      </c:pt>
                      <c:pt idx="368">
                        <c:v>0.16326530612244305</c:v>
                      </c:pt>
                      <c:pt idx="369">
                        <c:v>0.163265306122445</c:v>
                      </c:pt>
                      <c:pt idx="370">
                        <c:v>0.16326530612245332</c:v>
                      </c:pt>
                      <c:pt idx="371">
                        <c:v>0.16326530612244888</c:v>
                      </c:pt>
                      <c:pt idx="372">
                        <c:v>0.16326530612245382</c:v>
                      </c:pt>
                      <c:pt idx="373">
                        <c:v>0.16326530612244347</c:v>
                      </c:pt>
                      <c:pt idx="374">
                        <c:v>0.16326530612244847</c:v>
                      </c:pt>
                      <c:pt idx="375">
                        <c:v>0.16326530612244861</c:v>
                      </c:pt>
                      <c:pt idx="376">
                        <c:v>0.16326530612244985</c:v>
                      </c:pt>
                      <c:pt idx="377">
                        <c:v>0.16326530612245446</c:v>
                      </c:pt>
                      <c:pt idx="378">
                        <c:v>0.16326530612244314</c:v>
                      </c:pt>
                      <c:pt idx="379">
                        <c:v>0.16326530612244902</c:v>
                      </c:pt>
                      <c:pt idx="380">
                        <c:v>0.16326530612244897</c:v>
                      </c:pt>
                      <c:pt idx="381">
                        <c:v>8.1632653061874116E-2</c:v>
                      </c:pt>
                      <c:pt idx="382">
                        <c:v>1.2924697071141608E-24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D20-491A-896C-5B67C2FF061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Nosie'!$C$1</c15:sqref>
                        </c15:formulaRef>
                      </c:ext>
                    </c:extLst>
                    <c:strCache>
                      <c:ptCount val="1"/>
                      <c:pt idx="0">
                        <c:v>az' Noise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Nosie'!$C$2:$C$402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2.9992588674593902E-2</c:v>
                      </c:pt>
                      <c:pt idx="1">
                        <c:v>-7.9222781749206713E-3</c:v>
                      </c:pt>
                      <c:pt idx="2">
                        <c:v>3.5196613837760911E-2</c:v>
                      </c:pt>
                      <c:pt idx="3">
                        <c:v>-1.2940164508694672E-3</c:v>
                      </c:pt>
                      <c:pt idx="4">
                        <c:v>1.1684265019857364E-3</c:v>
                      </c:pt>
                      <c:pt idx="5">
                        <c:v>-1.5621518720572655E-2</c:v>
                      </c:pt>
                      <c:pt idx="6">
                        <c:v>3.172658208514547E-2</c:v>
                      </c:pt>
                      <c:pt idx="7">
                        <c:v>1.9290405093079003E-2</c:v>
                      </c:pt>
                      <c:pt idx="8">
                        <c:v>-1.4975677452376046E-2</c:v>
                      </c:pt>
                      <c:pt idx="9">
                        <c:v>1.8871337278874188E-3</c:v>
                      </c:pt>
                      <c:pt idx="10">
                        <c:v>2.4116115534550966E-2</c:v>
                      </c:pt>
                      <c:pt idx="11">
                        <c:v>-3.4491427541856003E-2</c:v>
                      </c:pt>
                      <c:pt idx="12">
                        <c:v>2.6365515369444779E-2</c:v>
                      </c:pt>
                      <c:pt idx="13">
                        <c:v>3.0650151692619986E-2</c:v>
                      </c:pt>
                      <c:pt idx="14">
                        <c:v>2.7218559550150252E-2</c:v>
                      </c:pt>
                      <c:pt idx="15">
                        <c:v>-1.2538400450753719E-2</c:v>
                      </c:pt>
                      <c:pt idx="16">
                        <c:v>2.3723190268992601E-2</c:v>
                      </c:pt>
                      <c:pt idx="17">
                        <c:v>2.3492289992062235E-3</c:v>
                      </c:pt>
                      <c:pt idx="18">
                        <c:v>2.3324601004614646E-2</c:v>
                      </c:pt>
                      <c:pt idx="19">
                        <c:v>-3.142790440347782E-2</c:v>
                      </c:pt>
                      <c:pt idx="20">
                        <c:v>-1.3122815301126344E-2</c:v>
                      </c:pt>
                      <c:pt idx="21">
                        <c:v>9.9673110273049453E-2</c:v>
                      </c:pt>
                      <c:pt idx="22">
                        <c:v>0.15515241915390421</c:v>
                      </c:pt>
                      <c:pt idx="23">
                        <c:v>0.11768216702048784</c:v>
                      </c:pt>
                      <c:pt idx="24">
                        <c:v>0.14399541419537981</c:v>
                      </c:pt>
                      <c:pt idx="25">
                        <c:v>0.18141915084286317</c:v>
                      </c:pt>
                      <c:pt idx="26">
                        <c:v>0.12024411305539398</c:v>
                      </c:pt>
                      <c:pt idx="27">
                        <c:v>0.17691346443428763</c:v>
                      </c:pt>
                      <c:pt idx="28">
                        <c:v>0.13518585483344636</c:v>
                      </c:pt>
                      <c:pt idx="29">
                        <c:v>0.14584073921351259</c:v>
                      </c:pt>
                      <c:pt idx="30">
                        <c:v>0.15782770003283841</c:v>
                      </c:pt>
                      <c:pt idx="31">
                        <c:v>0.17663417691734531</c:v>
                      </c:pt>
                      <c:pt idx="32">
                        <c:v>0.12124334903999232</c:v>
                      </c:pt>
                      <c:pt idx="33">
                        <c:v>0.11790992936663773</c:v>
                      </c:pt>
                      <c:pt idx="34">
                        <c:v>0.16086827338092671</c:v>
                      </c:pt>
                      <c:pt idx="35">
                        <c:v>0.18023803203285899</c:v>
                      </c:pt>
                      <c:pt idx="36">
                        <c:v>0.16916547077041963</c:v>
                      </c:pt>
                      <c:pt idx="37">
                        <c:v>0.13070210177695951</c:v>
                      </c:pt>
                      <c:pt idx="38">
                        <c:v>0.1630251474958952</c:v>
                      </c:pt>
                      <c:pt idx="39">
                        <c:v>0.18094850396836715</c:v>
                      </c:pt>
                      <c:pt idx="40">
                        <c:v>0.15505839854013739</c:v>
                      </c:pt>
                      <c:pt idx="41">
                        <c:v>0.10961648703628228</c:v>
                      </c:pt>
                      <c:pt idx="42">
                        <c:v>0.16762571293871378</c:v>
                      </c:pt>
                      <c:pt idx="43">
                        <c:v>0.154865546027636</c:v>
                      </c:pt>
                      <c:pt idx="44">
                        <c:v>0.1312432765613957</c:v>
                      </c:pt>
                      <c:pt idx="45">
                        <c:v>0.10650736952965412</c:v>
                      </c:pt>
                      <c:pt idx="46">
                        <c:v>0.16546825536910637</c:v>
                      </c:pt>
                      <c:pt idx="47">
                        <c:v>0.12586353810620118</c:v>
                      </c:pt>
                      <c:pt idx="48">
                        <c:v>0.13587530212321097</c:v>
                      </c:pt>
                      <c:pt idx="49">
                        <c:v>0.14677261409656039</c:v>
                      </c:pt>
                      <c:pt idx="50">
                        <c:v>0.13432312996052492</c:v>
                      </c:pt>
                      <c:pt idx="51">
                        <c:v>0.13796661377788641</c:v>
                      </c:pt>
                      <c:pt idx="52">
                        <c:v>9.4627666437114927E-2</c:v>
                      </c:pt>
                      <c:pt idx="53">
                        <c:v>0.1380944616383018</c:v>
                      </c:pt>
                      <c:pt idx="54">
                        <c:v>0.1415122032649479</c:v>
                      </c:pt>
                      <c:pt idx="55">
                        <c:v>0.11201388996827885</c:v>
                      </c:pt>
                      <c:pt idx="56">
                        <c:v>0.14138299179776029</c:v>
                      </c:pt>
                      <c:pt idx="57">
                        <c:v>0.10880163160077731</c:v>
                      </c:pt>
                      <c:pt idx="58">
                        <c:v>0.13147212574516681</c:v>
                      </c:pt>
                      <c:pt idx="59">
                        <c:v>0.14638409951381626</c:v>
                      </c:pt>
                      <c:pt idx="60">
                        <c:v>8.4508152766542555E-2</c:v>
                      </c:pt>
                      <c:pt idx="61">
                        <c:v>0.13860309094905882</c:v>
                      </c:pt>
                      <c:pt idx="62">
                        <c:v>0.14379911393379924</c:v>
                      </c:pt>
                      <c:pt idx="63">
                        <c:v>9.1641165343427547E-2</c:v>
                      </c:pt>
                      <c:pt idx="64">
                        <c:v>9.9863620151630583E-2</c:v>
                      </c:pt>
                      <c:pt idx="65">
                        <c:v>0.10646808002483943</c:v>
                      </c:pt>
                      <c:pt idx="66">
                        <c:v>9.6410314480260967E-2</c:v>
                      </c:pt>
                      <c:pt idx="67">
                        <c:v>6.4411231231892199E-2</c:v>
                      </c:pt>
                      <c:pt idx="68">
                        <c:v>8.190646551136703E-2</c:v>
                      </c:pt>
                      <c:pt idx="69">
                        <c:v>6.4411224163445496E-2</c:v>
                      </c:pt>
                      <c:pt idx="70">
                        <c:v>0.11701298911435326</c:v>
                      </c:pt>
                      <c:pt idx="71">
                        <c:v>9.7418922283448423E-2</c:v>
                      </c:pt>
                      <c:pt idx="72">
                        <c:v>6.2911803239141223E-2</c:v>
                      </c:pt>
                      <c:pt idx="73">
                        <c:v>0.11257690455341199</c:v>
                      </c:pt>
                      <c:pt idx="74">
                        <c:v>9.5916233238663245E-2</c:v>
                      </c:pt>
                      <c:pt idx="75">
                        <c:v>0.1056980021648517</c:v>
                      </c:pt>
                      <c:pt idx="76">
                        <c:v>3.9909453787627405E-2</c:v>
                      </c:pt>
                      <c:pt idx="77">
                        <c:v>6.1369980079440729E-2</c:v>
                      </c:pt>
                      <c:pt idx="78">
                        <c:v>8.7929980298662835E-2</c:v>
                      </c:pt>
                      <c:pt idx="79">
                        <c:v>4.7044982442507807E-2</c:v>
                      </c:pt>
                      <c:pt idx="80">
                        <c:v>2.5112138554871571E-2</c:v>
                      </c:pt>
                      <c:pt idx="81">
                        <c:v>5.8293938472557351E-2</c:v>
                      </c:pt>
                      <c:pt idx="82">
                        <c:v>4.3074786329506932E-2</c:v>
                      </c:pt>
                      <c:pt idx="83">
                        <c:v>6.6338193836985221E-2</c:v>
                      </c:pt>
                      <c:pt idx="84">
                        <c:v>5.9278684162757986E-2</c:v>
                      </c:pt>
                      <c:pt idx="85">
                        <c:v>5.0979584578523592E-2</c:v>
                      </c:pt>
                      <c:pt idx="86">
                        <c:v>6.884819586300106E-2</c:v>
                      </c:pt>
                      <c:pt idx="87">
                        <c:v>1.5726873276927185E-2</c:v>
                      </c:pt>
                      <c:pt idx="88">
                        <c:v>9.4911947004211634E-3</c:v>
                      </c:pt>
                      <c:pt idx="89">
                        <c:v>6.9385037861805499E-2</c:v>
                      </c:pt>
                      <c:pt idx="90">
                        <c:v>4.7219917985359051E-2</c:v>
                      </c:pt>
                      <c:pt idx="91">
                        <c:v>6.4606233420623285E-2</c:v>
                      </c:pt>
                      <c:pt idx="92">
                        <c:v>2.7222693950740388E-2</c:v>
                      </c:pt>
                      <c:pt idx="93">
                        <c:v>9.2339192550360428E-3</c:v>
                      </c:pt>
                      <c:pt idx="94">
                        <c:v>-1.120614831965612E-2</c:v>
                      </c:pt>
                      <c:pt idx="95">
                        <c:v>3.3642129231707153E-2</c:v>
                      </c:pt>
                      <c:pt idx="96">
                        <c:v>-6.9972079964692891E-3</c:v>
                      </c:pt>
                      <c:pt idx="97">
                        <c:v>-8.1360931267720812E-3</c:v>
                      </c:pt>
                      <c:pt idx="98">
                        <c:v>-4.8087177110989927E-3</c:v>
                      </c:pt>
                      <c:pt idx="99">
                        <c:v>-1.0931265989926123E-2</c:v>
                      </c:pt>
                      <c:pt idx="100">
                        <c:v>3.4481805897116462E-2</c:v>
                      </c:pt>
                      <c:pt idx="101">
                        <c:v>-3.6458224253524137E-2</c:v>
                      </c:pt>
                      <c:pt idx="102">
                        <c:v>-2.6693085124829787E-2</c:v>
                      </c:pt>
                      <c:pt idx="103">
                        <c:v>-6.1186739545047181E-3</c:v>
                      </c:pt>
                      <c:pt idx="104">
                        <c:v>-1.8294541522037175E-2</c:v>
                      </c:pt>
                      <c:pt idx="105">
                        <c:v>-4.1206835715372064E-2</c:v>
                      </c:pt>
                      <c:pt idx="106">
                        <c:v>2.0660766977108287E-2</c:v>
                      </c:pt>
                      <c:pt idx="107">
                        <c:v>-3.0193203072208016E-2</c:v>
                      </c:pt>
                      <c:pt idx="108">
                        <c:v>1.1030080751952481E-2</c:v>
                      </c:pt>
                      <c:pt idx="109">
                        <c:v>-1.5590382707002828E-2</c:v>
                      </c:pt>
                      <c:pt idx="110">
                        <c:v>-4.1859480754933703E-2</c:v>
                      </c:pt>
                      <c:pt idx="111">
                        <c:v>-3.1110239053070175E-2</c:v>
                      </c:pt>
                      <c:pt idx="112">
                        <c:v>-2.4468933837500841E-2</c:v>
                      </c:pt>
                      <c:pt idx="113">
                        <c:v>-5.1224053126217917E-2</c:v>
                      </c:pt>
                      <c:pt idx="114">
                        <c:v>-2.3306363044071521E-2</c:v>
                      </c:pt>
                      <c:pt idx="115">
                        <c:v>-5.9536817387180439E-2</c:v>
                      </c:pt>
                      <c:pt idx="116">
                        <c:v>-3.4837514938016144E-2</c:v>
                      </c:pt>
                      <c:pt idx="117">
                        <c:v>-2.2637257161319473E-2</c:v>
                      </c:pt>
                      <c:pt idx="118">
                        <c:v>-5.5544509216427451E-2</c:v>
                      </c:pt>
                      <c:pt idx="119">
                        <c:v>-1.8228073477943994E-2</c:v>
                      </c:pt>
                      <c:pt idx="120">
                        <c:v>-4.5420771182609739E-2</c:v>
                      </c:pt>
                      <c:pt idx="121">
                        <c:v>-7.6165319852974728E-2</c:v>
                      </c:pt>
                      <c:pt idx="122">
                        <c:v>-3.4852621296550187E-2</c:v>
                      </c:pt>
                      <c:pt idx="123">
                        <c:v>-9.269486027532782E-2</c:v>
                      </c:pt>
                      <c:pt idx="124">
                        <c:v>-0.10459642961426593</c:v>
                      </c:pt>
                      <c:pt idx="125">
                        <c:v>-6.5145771440497519E-2</c:v>
                      </c:pt>
                      <c:pt idx="126">
                        <c:v>-6.8244546850692839E-2</c:v>
                      </c:pt>
                      <c:pt idx="127">
                        <c:v>-7.3405273628745618E-2</c:v>
                      </c:pt>
                      <c:pt idx="128">
                        <c:v>-0.11458301641289068</c:v>
                      </c:pt>
                      <c:pt idx="129">
                        <c:v>-6.4785311353383973E-2</c:v>
                      </c:pt>
                      <c:pt idx="130">
                        <c:v>-9.648595304939088E-2</c:v>
                      </c:pt>
                      <c:pt idx="131">
                        <c:v>-0.11325497790979451</c:v>
                      </c:pt>
                      <c:pt idx="132">
                        <c:v>-0.1048845883583987</c:v>
                      </c:pt>
                      <c:pt idx="133">
                        <c:v>-0.1103365167303799</c:v>
                      </c:pt>
                      <c:pt idx="134">
                        <c:v>-7.705152422384208E-2</c:v>
                      </c:pt>
                      <c:pt idx="135">
                        <c:v>-0.10475509685805462</c:v>
                      </c:pt>
                      <c:pt idx="136">
                        <c:v>-0.11695485882658399</c:v>
                      </c:pt>
                      <c:pt idx="137">
                        <c:v>-7.8692936479684214E-2</c:v>
                      </c:pt>
                      <c:pt idx="138">
                        <c:v>-0.12680091202737842</c:v>
                      </c:pt>
                      <c:pt idx="139">
                        <c:v>-0.12069326867329726</c:v>
                      </c:pt>
                      <c:pt idx="140">
                        <c:v>-0.13447986536131334</c:v>
                      </c:pt>
                      <c:pt idx="141">
                        <c:v>-7.1191124225702895E-2</c:v>
                      </c:pt>
                      <c:pt idx="142">
                        <c:v>-0.11604783687808978</c:v>
                      </c:pt>
                      <c:pt idx="143">
                        <c:v>-0.11307452267028782</c:v>
                      </c:pt>
                      <c:pt idx="144">
                        <c:v>-8.9243338562263741E-2</c:v>
                      </c:pt>
                      <c:pt idx="145">
                        <c:v>-9.6089996992755528E-2</c:v>
                      </c:pt>
                      <c:pt idx="146">
                        <c:v>-0.15008207842964957</c:v>
                      </c:pt>
                      <c:pt idx="147">
                        <c:v>-0.13009010488485881</c:v>
                      </c:pt>
                      <c:pt idx="148">
                        <c:v>-0.13358708418670384</c:v>
                      </c:pt>
                      <c:pt idx="149">
                        <c:v>-0.13042918797851796</c:v>
                      </c:pt>
                      <c:pt idx="150">
                        <c:v>-0.15670707158947011</c:v>
                      </c:pt>
                      <c:pt idx="151">
                        <c:v>-0.12879728598709916</c:v>
                      </c:pt>
                      <c:pt idx="152">
                        <c:v>-0.1414460357272026</c:v>
                      </c:pt>
                      <c:pt idx="153">
                        <c:v>-0.16595025103624594</c:v>
                      </c:pt>
                      <c:pt idx="154">
                        <c:v>-0.13167531321132037</c:v>
                      </c:pt>
                      <c:pt idx="155">
                        <c:v>-0.13103053332127576</c:v>
                      </c:pt>
                      <c:pt idx="156">
                        <c:v>-0.13598767092272041</c:v>
                      </c:pt>
                      <c:pt idx="157">
                        <c:v>-0.10687517158003455</c:v>
                      </c:pt>
                      <c:pt idx="158">
                        <c:v>-0.1596775988584192</c:v>
                      </c:pt>
                      <c:pt idx="159">
                        <c:v>-0.13865368032472097</c:v>
                      </c:pt>
                      <c:pt idx="160">
                        <c:v>-0.14956292986084532</c:v>
                      </c:pt>
                      <c:pt idx="161">
                        <c:v>-0.10768194456107902</c:v>
                      </c:pt>
                      <c:pt idx="162">
                        <c:v>-0.13090252865696458</c:v>
                      </c:pt>
                      <c:pt idx="163">
                        <c:v>-0.15940551200546055</c:v>
                      </c:pt>
                      <c:pt idx="164">
                        <c:v>-0.14851913469605857</c:v>
                      </c:pt>
                      <c:pt idx="165">
                        <c:v>-0.14513773569999394</c:v>
                      </c:pt>
                      <c:pt idx="166">
                        <c:v>-0.11969936762045676</c:v>
                      </c:pt>
                      <c:pt idx="167">
                        <c:v>-0.18393826980523068</c:v>
                      </c:pt>
                      <c:pt idx="168">
                        <c:v>-0.15172935290073744</c:v>
                      </c:pt>
                      <c:pt idx="169">
                        <c:v>-0.14688431489950352</c:v>
                      </c:pt>
                      <c:pt idx="170">
                        <c:v>-0.14625525678801371</c:v>
                      </c:pt>
                      <c:pt idx="171">
                        <c:v>-0.11491529654575018</c:v>
                      </c:pt>
                      <c:pt idx="172">
                        <c:v>-0.16437277501014516</c:v>
                      </c:pt>
                      <c:pt idx="173">
                        <c:v>-0.11790169415863458</c:v>
                      </c:pt>
                      <c:pt idx="174">
                        <c:v>-0.14070909070704599</c:v>
                      </c:pt>
                      <c:pt idx="175">
                        <c:v>-0.18074030879643083</c:v>
                      </c:pt>
                      <c:pt idx="176">
                        <c:v>-0.17832455375830708</c:v>
                      </c:pt>
                      <c:pt idx="177">
                        <c:v>-0.14905404461680896</c:v>
                      </c:pt>
                      <c:pt idx="178">
                        <c:v>-0.15614662328522388</c:v>
                      </c:pt>
                      <c:pt idx="179">
                        <c:v>-0.15062679671296275</c:v>
                      </c:pt>
                      <c:pt idx="180">
                        <c:v>-0.14717243702715246</c:v>
                      </c:pt>
                      <c:pt idx="181">
                        <c:v>-0.11112399866855027</c:v>
                      </c:pt>
                      <c:pt idx="182">
                        <c:v>-3.0953251973635847E-2</c:v>
                      </c:pt>
                      <c:pt idx="183">
                        <c:v>-2.3593729368168448E-2</c:v>
                      </c:pt>
                      <c:pt idx="184">
                        <c:v>3.2843829884315133E-2</c:v>
                      </c:pt>
                      <c:pt idx="185">
                        <c:v>1.8559860518194474E-2</c:v>
                      </c:pt>
                      <c:pt idx="186">
                        <c:v>-8.9347345134680144E-3</c:v>
                      </c:pt>
                      <c:pt idx="187">
                        <c:v>8.594643735488669E-3</c:v>
                      </c:pt>
                      <c:pt idx="188">
                        <c:v>3.7227634281082382E-2</c:v>
                      </c:pt>
                      <c:pt idx="189">
                        <c:v>-1.3927876349706655E-2</c:v>
                      </c:pt>
                      <c:pt idx="190">
                        <c:v>2.1033371935007553E-2</c:v>
                      </c:pt>
                      <c:pt idx="191">
                        <c:v>3.2487509795808105E-2</c:v>
                      </c:pt>
                      <c:pt idx="192">
                        <c:v>-8.421709668887575E-3</c:v>
                      </c:pt>
                      <c:pt idx="193">
                        <c:v>2.2275753688157904E-2</c:v>
                      </c:pt>
                      <c:pt idx="194">
                        <c:v>3.3986215345256379E-2</c:v>
                      </c:pt>
                      <c:pt idx="195">
                        <c:v>3.6657024040382367E-2</c:v>
                      </c:pt>
                      <c:pt idx="196">
                        <c:v>3.0098476622395353E-2</c:v>
                      </c:pt>
                      <c:pt idx="197">
                        <c:v>-2.3216710326593101E-2</c:v>
                      </c:pt>
                      <c:pt idx="198">
                        <c:v>1.4355847562393095E-2</c:v>
                      </c:pt>
                      <c:pt idx="199">
                        <c:v>2.5531611303297092E-3</c:v>
                      </c:pt>
                      <c:pt idx="200">
                        <c:v>1.943767899155148E-2</c:v>
                      </c:pt>
                      <c:pt idx="201">
                        <c:v>2.87135918744055E-2</c:v>
                      </c:pt>
                      <c:pt idx="202">
                        <c:v>-1.6593784486935329E-2</c:v>
                      </c:pt>
                      <c:pt idx="203">
                        <c:v>8.5250380395710031E-3</c:v>
                      </c:pt>
                      <c:pt idx="204">
                        <c:v>3.2049561723753638E-2</c:v>
                      </c:pt>
                      <c:pt idx="205">
                        <c:v>3.0292676648918685E-3</c:v>
                      </c:pt>
                      <c:pt idx="206">
                        <c:v>3.7356867425294586E-2</c:v>
                      </c:pt>
                      <c:pt idx="207">
                        <c:v>1.4132177272269527E-2</c:v>
                      </c:pt>
                      <c:pt idx="208">
                        <c:v>-3.4037823123075892E-2</c:v>
                      </c:pt>
                      <c:pt idx="209">
                        <c:v>6.4183230522828873E-3</c:v>
                      </c:pt>
                      <c:pt idx="210">
                        <c:v>-6.0024222575404346E-3</c:v>
                      </c:pt>
                      <c:pt idx="211">
                        <c:v>3.1055916696975047E-2</c:v>
                      </c:pt>
                      <c:pt idx="212">
                        <c:v>1.9249255072841445E-2</c:v>
                      </c:pt>
                      <c:pt idx="213">
                        <c:v>-8.6220029638069129E-4</c:v>
                      </c:pt>
                      <c:pt idx="214">
                        <c:v>-1.3060441014579507E-2</c:v>
                      </c:pt>
                      <c:pt idx="215">
                        <c:v>-3.6975779228445783E-2</c:v>
                      </c:pt>
                      <c:pt idx="216">
                        <c:v>5.75958741086281E-3</c:v>
                      </c:pt>
                      <c:pt idx="217">
                        <c:v>3.1664005691842051E-2</c:v>
                      </c:pt>
                      <c:pt idx="218">
                        <c:v>-1.148170138309019E-2</c:v>
                      </c:pt>
                      <c:pt idx="219">
                        <c:v>1.385278604251702E-2</c:v>
                      </c:pt>
                      <c:pt idx="220">
                        <c:v>-1.5016737743750948E-2</c:v>
                      </c:pt>
                      <c:pt idx="221">
                        <c:v>1.752026172482055E-2</c:v>
                      </c:pt>
                      <c:pt idx="222">
                        <c:v>-3.567477102412963E-2</c:v>
                      </c:pt>
                      <c:pt idx="223">
                        <c:v>4.2961540692715823E-3</c:v>
                      </c:pt>
                      <c:pt idx="224">
                        <c:v>2.4475380858597909E-2</c:v>
                      </c:pt>
                      <c:pt idx="225">
                        <c:v>-3.6083883366855161E-2</c:v>
                      </c:pt>
                      <c:pt idx="226">
                        <c:v>-2.3733031113764201E-2</c:v>
                      </c:pt>
                      <c:pt idx="227">
                        <c:v>2.3911427498615918E-2</c:v>
                      </c:pt>
                      <c:pt idx="228">
                        <c:v>-1.0125918726193006E-3</c:v>
                      </c:pt>
                      <c:pt idx="229">
                        <c:v>-3.0833576285437064E-2</c:v>
                      </c:pt>
                      <c:pt idx="230">
                        <c:v>-2.6881424184977101E-3</c:v>
                      </c:pt>
                      <c:pt idx="231">
                        <c:v>9.636043895782237E-3</c:v>
                      </c:pt>
                      <c:pt idx="232">
                        <c:v>-2.0667007867335636E-3</c:v>
                      </c:pt>
                      <c:pt idx="233">
                        <c:v>-2.9335247451700994E-2</c:v>
                      </c:pt>
                      <c:pt idx="234">
                        <c:v>9.733058075090225E-3</c:v>
                      </c:pt>
                      <c:pt idx="235">
                        <c:v>-1.732483375377088E-2</c:v>
                      </c:pt>
                      <c:pt idx="236">
                        <c:v>-3.1292313694007194E-2</c:v>
                      </c:pt>
                      <c:pt idx="237">
                        <c:v>-1.526925849070883E-2</c:v>
                      </c:pt>
                      <c:pt idx="238">
                        <c:v>-2.2559288122601891E-2</c:v>
                      </c:pt>
                      <c:pt idx="239">
                        <c:v>3.4885908997993882E-2</c:v>
                      </c:pt>
                      <c:pt idx="240">
                        <c:v>-1.4119904038512595E-2</c:v>
                      </c:pt>
                      <c:pt idx="241">
                        <c:v>-7.7159643956416196E-2</c:v>
                      </c:pt>
                      <c:pt idx="242">
                        <c:v>-0.19742452354420581</c:v>
                      </c:pt>
                      <c:pt idx="243">
                        <c:v>-0.20017720595337507</c:v>
                      </c:pt>
                      <c:pt idx="244">
                        <c:v>-0.12540012001750234</c:v>
                      </c:pt>
                      <c:pt idx="245">
                        <c:v>-0.14623914211658462</c:v>
                      </c:pt>
                      <c:pt idx="246">
                        <c:v>-0.16218136452718043</c:v>
                      </c:pt>
                      <c:pt idx="247">
                        <c:v>-0.17664168033268479</c:v>
                      </c:pt>
                      <c:pt idx="248">
                        <c:v>-0.1763175603865666</c:v>
                      </c:pt>
                      <c:pt idx="249">
                        <c:v>-0.1837607106254919</c:v>
                      </c:pt>
                      <c:pt idx="250">
                        <c:v>-0.18336471203982338</c:v>
                      </c:pt>
                      <c:pt idx="251">
                        <c:v>-0.15848213586067095</c:v>
                      </c:pt>
                      <c:pt idx="252">
                        <c:v>-0.14775443756616699</c:v>
                      </c:pt>
                      <c:pt idx="253">
                        <c:v>-0.18196646721683779</c:v>
                      </c:pt>
                      <c:pt idx="254">
                        <c:v>-0.19482121307387498</c:v>
                      </c:pt>
                      <c:pt idx="255">
                        <c:v>-0.13816714315086512</c:v>
                      </c:pt>
                      <c:pt idx="256">
                        <c:v>-0.16017802705940737</c:v>
                      </c:pt>
                      <c:pt idx="257">
                        <c:v>-0.18401181880074835</c:v>
                      </c:pt>
                      <c:pt idx="258">
                        <c:v>-0.18562917708995358</c:v>
                      </c:pt>
                      <c:pt idx="259">
                        <c:v>-0.13666986127366362</c:v>
                      </c:pt>
                      <c:pt idx="260">
                        <c:v>-0.13940720519817112</c:v>
                      </c:pt>
                      <c:pt idx="261">
                        <c:v>-0.13970219814765694</c:v>
                      </c:pt>
                      <c:pt idx="262">
                        <c:v>-0.1567494645663248</c:v>
                      </c:pt>
                      <c:pt idx="263">
                        <c:v>-0.1861645851422129</c:v>
                      </c:pt>
                      <c:pt idx="264">
                        <c:v>-0.14701737736546724</c:v>
                      </c:pt>
                      <c:pt idx="265">
                        <c:v>-0.13312589826648319</c:v>
                      </c:pt>
                      <c:pt idx="266">
                        <c:v>-0.16666215470180665</c:v>
                      </c:pt>
                      <c:pt idx="267">
                        <c:v>-0.17910777230281574</c:v>
                      </c:pt>
                      <c:pt idx="268">
                        <c:v>-0.17452586998199668</c:v>
                      </c:pt>
                      <c:pt idx="269">
                        <c:v>-0.17559370648546616</c:v>
                      </c:pt>
                      <c:pt idx="270">
                        <c:v>-0.15601080873548862</c:v>
                      </c:pt>
                      <c:pt idx="271">
                        <c:v>-0.15383409884792548</c:v>
                      </c:pt>
                      <c:pt idx="272">
                        <c:v>-0.14017245246175747</c:v>
                      </c:pt>
                      <c:pt idx="273">
                        <c:v>-0.17787764712317033</c:v>
                      </c:pt>
                      <c:pt idx="274">
                        <c:v>-0.17064855782963359</c:v>
                      </c:pt>
                      <c:pt idx="275">
                        <c:v>-0.18191082426229324</c:v>
                      </c:pt>
                      <c:pt idx="276">
                        <c:v>-0.16505848843034324</c:v>
                      </c:pt>
                      <c:pt idx="277">
                        <c:v>-0.16579246337622858</c:v>
                      </c:pt>
                      <c:pt idx="278">
                        <c:v>-0.13234061777680214</c:v>
                      </c:pt>
                      <c:pt idx="279">
                        <c:v>-0.14921388044604675</c:v>
                      </c:pt>
                      <c:pt idx="280">
                        <c:v>-0.12985304341698672</c:v>
                      </c:pt>
                      <c:pt idx="281">
                        <c:v>-0.17584723594481785</c:v>
                      </c:pt>
                      <c:pt idx="282">
                        <c:v>-0.15110097947328954</c:v>
                      </c:pt>
                      <c:pt idx="283">
                        <c:v>-0.19798362121083146</c:v>
                      </c:pt>
                      <c:pt idx="284">
                        <c:v>-0.19628390760554729</c:v>
                      </c:pt>
                      <c:pt idx="285">
                        <c:v>-0.1705818423366369</c:v>
                      </c:pt>
                      <c:pt idx="286">
                        <c:v>-0.14295518246488484</c:v>
                      </c:pt>
                      <c:pt idx="287">
                        <c:v>-0.16692752471236591</c:v>
                      </c:pt>
                      <c:pt idx="288">
                        <c:v>-0.20005552216859934</c:v>
                      </c:pt>
                      <c:pt idx="289">
                        <c:v>-0.13968172495733142</c:v>
                      </c:pt>
                      <c:pt idx="290">
                        <c:v>-0.14015503501311943</c:v>
                      </c:pt>
                      <c:pt idx="291">
                        <c:v>-0.13215377782068344</c:v>
                      </c:pt>
                      <c:pt idx="292">
                        <c:v>-0.15644125563975564</c:v>
                      </c:pt>
                      <c:pt idx="293">
                        <c:v>-0.16442197675816453</c:v>
                      </c:pt>
                      <c:pt idx="294">
                        <c:v>-0.14673843280388588</c:v>
                      </c:pt>
                      <c:pt idx="295">
                        <c:v>-0.12999143483610326</c:v>
                      </c:pt>
                      <c:pt idx="296">
                        <c:v>-0.18525036682093082</c:v>
                      </c:pt>
                      <c:pt idx="297">
                        <c:v>-0.17340539351460249</c:v>
                      </c:pt>
                      <c:pt idx="298">
                        <c:v>-0.18183600811059239</c:v>
                      </c:pt>
                      <c:pt idx="299">
                        <c:v>-0.13464156661705196</c:v>
                      </c:pt>
                      <c:pt idx="300">
                        <c:v>-0.1440050410339283</c:v>
                      </c:pt>
                      <c:pt idx="301">
                        <c:v>-0.18063323635096065</c:v>
                      </c:pt>
                      <c:pt idx="302">
                        <c:v>-0.1656594770094425</c:v>
                      </c:pt>
                      <c:pt idx="303">
                        <c:v>-0.13512600607662661</c:v>
                      </c:pt>
                      <c:pt idx="304">
                        <c:v>-0.13316546679772159</c:v>
                      </c:pt>
                      <c:pt idx="305">
                        <c:v>-0.16020798626732546</c:v>
                      </c:pt>
                      <c:pt idx="306">
                        <c:v>-0.12544419371548818</c:v>
                      </c:pt>
                      <c:pt idx="307">
                        <c:v>-0.19599441187478367</c:v>
                      </c:pt>
                      <c:pt idx="308">
                        <c:v>-0.16887839593760243</c:v>
                      </c:pt>
                      <c:pt idx="309">
                        <c:v>-0.13881634860990677</c:v>
                      </c:pt>
                      <c:pt idx="310">
                        <c:v>-0.16391387083300471</c:v>
                      </c:pt>
                      <c:pt idx="311">
                        <c:v>3.7219864939007571E-2</c:v>
                      </c:pt>
                      <c:pt idx="312">
                        <c:v>0.17606555272744839</c:v>
                      </c:pt>
                      <c:pt idx="313">
                        <c:v>0.17959128710584779</c:v>
                      </c:pt>
                      <c:pt idx="314">
                        <c:v>0.18293757899582611</c:v>
                      </c:pt>
                      <c:pt idx="315">
                        <c:v>0.17117658823808854</c:v>
                      </c:pt>
                      <c:pt idx="316">
                        <c:v>0.13603430994265137</c:v>
                      </c:pt>
                      <c:pt idx="317">
                        <c:v>0.1798521248713548</c:v>
                      </c:pt>
                      <c:pt idx="318">
                        <c:v>0.14236138097676337</c:v>
                      </c:pt>
                      <c:pt idx="319">
                        <c:v>0.17222696152686678</c:v>
                      </c:pt>
                      <c:pt idx="320">
                        <c:v>0.14127938108122312</c:v>
                      </c:pt>
                      <c:pt idx="321">
                        <c:v>0.20023116765031335</c:v>
                      </c:pt>
                      <c:pt idx="322">
                        <c:v>0.16045743494644452</c:v>
                      </c:pt>
                      <c:pt idx="323">
                        <c:v>0.19731681191245345</c:v>
                      </c:pt>
                      <c:pt idx="324">
                        <c:v>0.19025364182423266</c:v>
                      </c:pt>
                      <c:pt idx="325">
                        <c:v>0.13199171021888267</c:v>
                      </c:pt>
                      <c:pt idx="326">
                        <c:v>0.16952946095054286</c:v>
                      </c:pt>
                      <c:pt idx="327">
                        <c:v>0.19182364079399625</c:v>
                      </c:pt>
                      <c:pt idx="328">
                        <c:v>0.20002667280555822</c:v>
                      </c:pt>
                      <c:pt idx="329">
                        <c:v>0.12810376913888247</c:v>
                      </c:pt>
                      <c:pt idx="330">
                        <c:v>0.16692490734218968</c:v>
                      </c:pt>
                      <c:pt idx="331">
                        <c:v>0.12943616158214227</c:v>
                      </c:pt>
                      <c:pt idx="332">
                        <c:v>0.16751824861330517</c:v>
                      </c:pt>
                      <c:pt idx="333">
                        <c:v>0.18740488475961803</c:v>
                      </c:pt>
                      <c:pt idx="334">
                        <c:v>0.19897878334309232</c:v>
                      </c:pt>
                      <c:pt idx="335">
                        <c:v>0.18590170066210471</c:v>
                      </c:pt>
                      <c:pt idx="336">
                        <c:v>0.13166412713441181</c:v>
                      </c:pt>
                      <c:pt idx="337">
                        <c:v>0.18110285174116308</c:v>
                      </c:pt>
                      <c:pt idx="338">
                        <c:v>0.17808549547252983</c:v>
                      </c:pt>
                      <c:pt idx="339">
                        <c:v>0.19471352137785003</c:v>
                      </c:pt>
                      <c:pt idx="340">
                        <c:v>0.15161593248250865</c:v>
                      </c:pt>
                      <c:pt idx="341">
                        <c:v>0.14343901172528062</c:v>
                      </c:pt>
                      <c:pt idx="342">
                        <c:v>0.15403867398615748</c:v>
                      </c:pt>
                      <c:pt idx="343">
                        <c:v>0.13536623742722992</c:v>
                      </c:pt>
                      <c:pt idx="344">
                        <c:v>0.1381213815843462</c:v>
                      </c:pt>
                      <c:pt idx="345">
                        <c:v>0.13533092392516055</c:v>
                      </c:pt>
                      <c:pt idx="346">
                        <c:v>0.1401532114633921</c:v>
                      </c:pt>
                      <c:pt idx="347">
                        <c:v>0.18351883589274498</c:v>
                      </c:pt>
                      <c:pt idx="348">
                        <c:v>0.14653947130511127</c:v>
                      </c:pt>
                      <c:pt idx="349">
                        <c:v>0.16527202997241117</c:v>
                      </c:pt>
                      <c:pt idx="350">
                        <c:v>0.14394652729755184</c:v>
                      </c:pt>
                      <c:pt idx="351">
                        <c:v>0.14432544693981864</c:v>
                      </c:pt>
                      <c:pt idx="352">
                        <c:v>0.18947896773841788</c:v>
                      </c:pt>
                      <c:pt idx="353">
                        <c:v>0.12821525973518436</c:v>
                      </c:pt>
                      <c:pt idx="354">
                        <c:v>0.19586398204238423</c:v>
                      </c:pt>
                      <c:pt idx="355">
                        <c:v>0.14489530586770899</c:v>
                      </c:pt>
                      <c:pt idx="356">
                        <c:v>0.17346341569330256</c:v>
                      </c:pt>
                      <c:pt idx="357">
                        <c:v>0.17152448627048522</c:v>
                      </c:pt>
                      <c:pt idx="358">
                        <c:v>0.15388517376198826</c:v>
                      </c:pt>
                      <c:pt idx="359">
                        <c:v>0.19456095176458621</c:v>
                      </c:pt>
                      <c:pt idx="360">
                        <c:v>0.14832553286060413</c:v>
                      </c:pt>
                      <c:pt idx="361">
                        <c:v>0.17733230956916093</c:v>
                      </c:pt>
                      <c:pt idx="362">
                        <c:v>0.18841900109300022</c:v>
                      </c:pt>
                      <c:pt idx="363">
                        <c:v>0.13991439492968799</c:v>
                      </c:pt>
                      <c:pt idx="364">
                        <c:v>0.17054585063760055</c:v>
                      </c:pt>
                      <c:pt idx="365">
                        <c:v>0.17047541499084679</c:v>
                      </c:pt>
                      <c:pt idx="366">
                        <c:v>0.1477915302542526</c:v>
                      </c:pt>
                      <c:pt idx="367">
                        <c:v>0.19715277433738834</c:v>
                      </c:pt>
                      <c:pt idx="368">
                        <c:v>0.15308575714868516</c:v>
                      </c:pt>
                      <c:pt idx="369">
                        <c:v>0.18133976234044333</c:v>
                      </c:pt>
                      <c:pt idx="370">
                        <c:v>0.14782778576736194</c:v>
                      </c:pt>
                      <c:pt idx="371">
                        <c:v>0.13761321036707841</c:v>
                      </c:pt>
                      <c:pt idx="372">
                        <c:v>0.1843622407205818</c:v>
                      </c:pt>
                      <c:pt idx="373">
                        <c:v>0.14084631271146664</c:v>
                      </c:pt>
                      <c:pt idx="374">
                        <c:v>0.14514125665011743</c:v>
                      </c:pt>
                      <c:pt idx="375">
                        <c:v>0.14096914929427823</c:v>
                      </c:pt>
                      <c:pt idx="376">
                        <c:v>0.13583507742784715</c:v>
                      </c:pt>
                      <c:pt idx="377">
                        <c:v>0.17205899082067649</c:v>
                      </c:pt>
                      <c:pt idx="378">
                        <c:v>0.16302385095770497</c:v>
                      </c:pt>
                      <c:pt idx="379">
                        <c:v>0.14497956967707881</c:v>
                      </c:pt>
                      <c:pt idx="380">
                        <c:v>0.13661957351404172</c:v>
                      </c:pt>
                      <c:pt idx="381">
                        <c:v>6.0995371724167101E-2</c:v>
                      </c:pt>
                      <c:pt idx="382">
                        <c:v>1.941269633605917E-2</c:v>
                      </c:pt>
                      <c:pt idx="383">
                        <c:v>1.9832688052862677E-2</c:v>
                      </c:pt>
                      <c:pt idx="384">
                        <c:v>1.4239619429203803E-2</c:v>
                      </c:pt>
                      <c:pt idx="385">
                        <c:v>-1.6599397292761001E-2</c:v>
                      </c:pt>
                      <c:pt idx="386">
                        <c:v>2.3892792276763709E-2</c:v>
                      </c:pt>
                      <c:pt idx="387">
                        <c:v>-3.6773186838547779E-2</c:v>
                      </c:pt>
                      <c:pt idx="388">
                        <c:v>-3.0498306122061267E-2</c:v>
                      </c:pt>
                      <c:pt idx="389">
                        <c:v>1.9122645129283997E-2</c:v>
                      </c:pt>
                      <c:pt idx="390">
                        <c:v>3.2205034041161498E-2</c:v>
                      </c:pt>
                      <c:pt idx="391">
                        <c:v>3.535393311841635E-2</c:v>
                      </c:pt>
                      <c:pt idx="392">
                        <c:v>-3.2862162611213635E-3</c:v>
                      </c:pt>
                      <c:pt idx="393">
                        <c:v>3.0594380926921402E-2</c:v>
                      </c:pt>
                      <c:pt idx="394">
                        <c:v>-2.091382303614615E-2</c:v>
                      </c:pt>
                      <c:pt idx="395">
                        <c:v>-2.1193321479071405E-2</c:v>
                      </c:pt>
                      <c:pt idx="396">
                        <c:v>2.6932307002055737E-2</c:v>
                      </c:pt>
                      <c:pt idx="397">
                        <c:v>-1.8992520147023354E-2</c:v>
                      </c:pt>
                      <c:pt idx="398">
                        <c:v>-3.0917454815633711E-3</c:v>
                      </c:pt>
                      <c:pt idx="399">
                        <c:v>1.3812203015643404E-2</c:v>
                      </c:pt>
                      <c:pt idx="400">
                        <c:v>-2.4641732554011191E-2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D20-491A-896C-5B67C2FF0613}"/>
                  </c:ext>
                </c:extLst>
              </c15:ser>
            </c15:filteredLineSeries>
            <c15:filteredLineSeries>
              <c15:ser>
                <c:idx val="5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Offset'!$C$1</c15:sqref>
                        </c15:formulaRef>
                      </c:ext>
                    </c:extLst>
                    <c:strCache>
                      <c:ptCount val="1"/>
                      <c:pt idx="0">
                        <c:v>az' Offset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Offset'!$C$2:$C$402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5.0000000000000001E-3</c:v>
                      </c:pt>
                      <c:pt idx="1">
                        <c:v>5.0000000000000001E-3</c:v>
                      </c:pt>
                      <c:pt idx="2">
                        <c:v>5.0000000000000001E-3</c:v>
                      </c:pt>
                      <c:pt idx="3">
                        <c:v>5.0000000000000001E-3</c:v>
                      </c:pt>
                      <c:pt idx="4">
                        <c:v>5.0000000000000001E-3</c:v>
                      </c:pt>
                      <c:pt idx="5">
                        <c:v>5.0000000000000001E-3</c:v>
                      </c:pt>
                      <c:pt idx="6">
                        <c:v>5.0000000000000001E-3</c:v>
                      </c:pt>
                      <c:pt idx="7">
                        <c:v>5.0000000000000001E-3</c:v>
                      </c:pt>
                      <c:pt idx="8">
                        <c:v>5.0000000000000001E-3</c:v>
                      </c:pt>
                      <c:pt idx="9">
                        <c:v>5.0000000000000001E-3</c:v>
                      </c:pt>
                      <c:pt idx="10">
                        <c:v>5.0000000000000001E-3</c:v>
                      </c:pt>
                      <c:pt idx="11">
                        <c:v>5.0000000000000001E-3</c:v>
                      </c:pt>
                      <c:pt idx="12">
                        <c:v>5.0000000000000001E-3</c:v>
                      </c:pt>
                      <c:pt idx="13">
                        <c:v>5.0000000000000001E-3</c:v>
                      </c:pt>
                      <c:pt idx="14">
                        <c:v>5.0000000000000001E-3</c:v>
                      </c:pt>
                      <c:pt idx="15">
                        <c:v>5.0000000000000001E-3</c:v>
                      </c:pt>
                      <c:pt idx="16">
                        <c:v>5.0000000000000001E-3</c:v>
                      </c:pt>
                      <c:pt idx="17">
                        <c:v>5.0000000000000001E-3</c:v>
                      </c:pt>
                      <c:pt idx="18">
                        <c:v>5.0000000000000001E-3</c:v>
                      </c:pt>
                      <c:pt idx="19">
                        <c:v>5.0000000000000001E-3</c:v>
                      </c:pt>
                      <c:pt idx="20">
                        <c:v>5.0000000000000001E-3</c:v>
                      </c:pt>
                      <c:pt idx="21">
                        <c:v>8.210380717407248E-2</c:v>
                      </c:pt>
                      <c:pt idx="22">
                        <c:v>0.15917788936269411</c:v>
                      </c:pt>
                      <c:pt idx="23">
                        <c:v>0.15908872586602166</c:v>
                      </c:pt>
                      <c:pt idx="24">
                        <c:v>0.15894015823239982</c:v>
                      </c:pt>
                      <c:pt idx="25">
                        <c:v>0.15873224373722553</c:v>
                      </c:pt>
                      <c:pt idx="26">
                        <c:v>0.15846506253583997</c:v>
                      </c:pt>
                      <c:pt idx="27">
                        <c:v>0.15813871763136228</c:v>
                      </c:pt>
                      <c:pt idx="28">
                        <c:v>0.15775333483618093</c:v>
                      </c:pt>
                      <c:pt idx="29">
                        <c:v>0.15730906272267212</c:v>
                      </c:pt>
                      <c:pt idx="30">
                        <c:v>0.15680607256599602</c:v>
                      </c:pt>
                      <c:pt idx="31">
                        <c:v>0.15624455827875125</c:v>
                      </c:pt>
                      <c:pt idx="32">
                        <c:v>0.15562473633511389</c:v>
                      </c:pt>
                      <c:pt idx="33">
                        <c:v>0.15494684568839565</c:v>
                      </c:pt>
                      <c:pt idx="34">
                        <c:v>0.15421114767826552</c:v>
                      </c:pt>
                      <c:pt idx="35">
                        <c:v>0.15341792593038847</c:v>
                      </c:pt>
                      <c:pt idx="36">
                        <c:v>0.15256748624673536</c:v>
                      </c:pt>
                      <c:pt idx="37">
                        <c:v>0.15166015648807638</c:v>
                      </c:pt>
                      <c:pt idx="38">
                        <c:v>0.15069628644737318</c:v>
                      </c:pt>
                      <c:pt idx="39">
                        <c:v>0.14967624771466945</c:v>
                      </c:pt>
                      <c:pt idx="40">
                        <c:v>0.14860043353449578</c:v>
                      </c:pt>
                      <c:pt idx="41">
                        <c:v>0.14746925865359134</c:v>
                      </c:pt>
                      <c:pt idx="42">
                        <c:v>0.14628315916154691</c:v>
                      </c:pt>
                      <c:pt idx="43">
                        <c:v>0.14504259232203881</c:v>
                      </c:pt>
                      <c:pt idx="44">
                        <c:v>0.14374803639752001</c:v>
                      </c:pt>
                      <c:pt idx="45">
                        <c:v>0.1423999904637257</c:v>
                      </c:pt>
                      <c:pt idx="46">
                        <c:v>0.14099897421801114</c:v>
                      </c:pt>
                      <c:pt idx="47">
                        <c:v>0.13954552777894963</c:v>
                      </c:pt>
                      <c:pt idx="48">
                        <c:v>0.13804021147776616</c:v>
                      </c:pt>
                      <c:pt idx="49">
                        <c:v>0.13648360564235337</c:v>
                      </c:pt>
                      <c:pt idx="50">
                        <c:v>0.13487631037430439</c:v>
                      </c:pt>
                      <c:pt idx="51">
                        <c:v>0.13321894531609468</c:v>
                      </c:pt>
                      <c:pt idx="52">
                        <c:v>0.13151214941384148</c:v>
                      </c:pt>
                      <c:pt idx="53">
                        <c:v>0.12975658066967977</c:v>
                      </c:pt>
                      <c:pt idx="54">
                        <c:v>0.12795291588873148</c:v>
                      </c:pt>
                      <c:pt idx="55">
                        <c:v>0.12610185041826968</c:v>
                      </c:pt>
                      <c:pt idx="56">
                        <c:v>0.12420409787924457</c:v>
                      </c:pt>
                      <c:pt idx="57">
                        <c:v>0.1222603898912588</c:v>
                      </c:pt>
                      <c:pt idx="58">
                        <c:v>0.12027147579087058</c:v>
                      </c:pt>
                      <c:pt idx="59">
                        <c:v>0.1182381223421813</c:v>
                      </c:pt>
                      <c:pt idx="60">
                        <c:v>0.11616111344176488</c:v>
                      </c:pt>
                      <c:pt idx="61">
                        <c:v>0.11404124981618896</c:v>
                      </c:pt>
                      <c:pt idx="62">
                        <c:v>0.11187934871297876</c:v>
                      </c:pt>
                      <c:pt idx="63">
                        <c:v>0.10967624358639498</c:v>
                      </c:pt>
                      <c:pt idx="64">
                        <c:v>0.10743278377521094</c:v>
                      </c:pt>
                      <c:pt idx="65">
                        <c:v>0.10514983417599691</c:v>
                      </c:pt>
                      <c:pt idx="66">
                        <c:v>0.102828274909341</c:v>
                      </c:pt>
                      <c:pt idx="67">
                        <c:v>0.10046900098044102</c:v>
                      </c:pt>
                      <c:pt idx="68">
                        <c:v>9.8072921934312163E-2</c:v>
                      </c:pt>
                      <c:pt idx="69">
                        <c:v>9.5640961504982538E-2</c:v>
                      </c:pt>
                      <c:pt idx="70">
                        <c:v>9.3174057259684848E-2</c:v>
                      </c:pt>
                      <c:pt idx="71">
                        <c:v>9.0673160236776934E-2</c:v>
                      </c:pt>
                      <c:pt idx="72">
                        <c:v>8.8139234579772796E-2</c:v>
                      </c:pt>
                      <c:pt idx="73">
                        <c:v>8.5573257165122166E-2</c:v>
                      </c:pt>
                      <c:pt idx="74">
                        <c:v>8.2976217226210652E-2</c:v>
                      </c:pt>
                      <c:pt idx="75">
                        <c:v>8.0349115970996518E-2</c:v>
                      </c:pt>
                      <c:pt idx="76">
                        <c:v>7.7692966197563093E-2</c:v>
                      </c:pt>
                      <c:pt idx="77">
                        <c:v>7.5008791901425467E-2</c:v>
                      </c:pt>
                      <c:pt idx="78">
                        <c:v>7.2297627883685892E-2</c:v>
                      </c:pt>
                      <c:pt idx="79">
                        <c:v>6.9560519349291181E-2</c:v>
                      </c:pt>
                      <c:pt idx="80">
                        <c:v>6.6798521505604058E-2</c:v>
                      </c:pt>
                      <c:pt idx="81">
                        <c:v>6.4012699155580818E-2</c:v>
                      </c:pt>
                      <c:pt idx="82">
                        <c:v>6.1204126286641042E-2</c:v>
                      </c:pt>
                      <c:pt idx="83">
                        <c:v>5.8373885657138982E-2</c:v>
                      </c:pt>
                      <c:pt idx="84">
                        <c:v>5.5523068378581959E-2</c:v>
                      </c:pt>
                      <c:pt idx="85">
                        <c:v>5.2652773495699016E-2</c:v>
                      </c:pt>
                      <c:pt idx="86">
                        <c:v>4.9764107561112866E-2</c:v>
                      </c:pt>
                      <c:pt idx="87">
                        <c:v>4.6858184211296533E-2</c:v>
                      </c:pt>
                      <c:pt idx="88">
                        <c:v>4.3936123734509273E-2</c:v>
                      </c:pt>
                      <c:pt idx="89">
                        <c:v>4.0999052640847251E-2</c:v>
                      </c:pt>
                      <c:pt idx="90">
                        <c:v>3.8048103227130259E-2</c:v>
                      </c:pt>
                      <c:pt idx="91">
                        <c:v>3.5084413140496588E-2</c:v>
                      </c:pt>
                      <c:pt idx="92">
                        <c:v>3.2109124939928103E-2</c:v>
                      </c:pt>
                      <c:pt idx="93">
                        <c:v>2.9123385655756215E-2</c:v>
                      </c:pt>
                      <c:pt idx="94">
                        <c:v>2.6128346346937021E-2</c:v>
                      </c:pt>
                      <c:pt idx="95">
                        <c:v>2.3125161658710876E-2</c:v>
                      </c:pt>
                      <c:pt idx="96">
                        <c:v>2.0114989375497654E-2</c:v>
                      </c:pt>
                      <c:pt idx="97">
                        <c:v>1.709898997602825E-2</c:v>
                      </c:pt>
                      <c:pt idx="98">
                        <c:v>1.4078326185857228E-2</c:v>
                      </c:pt>
                      <c:pt idx="99">
                        <c:v>1.1054162527885398E-2</c:v>
                      </c:pt>
                      <c:pt idx="100">
                        <c:v>8.0276648752103455E-3</c:v>
                      </c:pt>
                      <c:pt idx="101">
                        <c:v>5.000000000044409E-3</c:v>
                      </c:pt>
                      <c:pt idx="102">
                        <c:v>1.9723351247008373E-3</c:v>
                      </c:pt>
                      <c:pt idx="103">
                        <c:v>-1.0541625277964723E-3</c:v>
                      </c:pt>
                      <c:pt idx="104">
                        <c:v>-4.0783261859462057E-3</c:v>
                      </c:pt>
                      <c:pt idx="105">
                        <c:v>-7.0989899759394326E-3</c:v>
                      </c:pt>
                      <c:pt idx="106">
                        <c:v>-1.0114989375586473E-2</c:v>
                      </c:pt>
                      <c:pt idx="107">
                        <c:v>-1.3125161658577647E-2</c:v>
                      </c:pt>
                      <c:pt idx="108">
                        <c:v>-1.6128346347114277E-2</c:v>
                      </c:pt>
                      <c:pt idx="109">
                        <c:v>-1.9123385655667825E-2</c:v>
                      </c:pt>
                      <c:pt idx="110">
                        <c:v>-2.2109124939883696E-2</c:v>
                      </c:pt>
                      <c:pt idx="111">
                        <c:v>-2.5084413140585404E-2</c:v>
                      </c:pt>
                      <c:pt idx="112">
                        <c:v>-2.8048103227085851E-2</c:v>
                      </c:pt>
                      <c:pt idx="113">
                        <c:v>-3.0999052640846615E-2</c:v>
                      </c:pt>
                      <c:pt idx="114">
                        <c:v>-3.3936123734465563E-2</c:v>
                      </c:pt>
                      <c:pt idx="115">
                        <c:v>-3.6858184211385356E-2</c:v>
                      </c:pt>
                      <c:pt idx="116">
                        <c:v>-3.9764107560979645E-2</c:v>
                      </c:pt>
                      <c:pt idx="117">
                        <c:v>-4.2652773495787839E-2</c:v>
                      </c:pt>
                      <c:pt idx="118">
                        <c:v>-4.5523068378581069E-2</c:v>
                      </c:pt>
                      <c:pt idx="119">
                        <c:v>-4.837388565718434E-2</c:v>
                      </c:pt>
                      <c:pt idx="120">
                        <c:v>-5.1204126286641047E-2</c:v>
                      </c:pt>
                      <c:pt idx="121">
                        <c:v>-5.4012699155491999E-2</c:v>
                      </c:pt>
                      <c:pt idx="122">
                        <c:v>-5.6798521505629591E-2</c:v>
                      </c:pt>
                      <c:pt idx="123">
                        <c:v>-5.9560519349169595E-2</c:v>
                      </c:pt>
                      <c:pt idx="124">
                        <c:v>-6.2297627883940131E-2</c:v>
                      </c:pt>
                      <c:pt idx="125">
                        <c:v>-6.5008791901356139E-2</c:v>
                      </c:pt>
                      <c:pt idx="126">
                        <c:v>-6.7692966197607493E-2</c:v>
                      </c:pt>
                      <c:pt idx="127">
                        <c:v>-7.0349115970891038E-2</c:v>
                      </c:pt>
                      <c:pt idx="128">
                        <c:v>-7.297621722621328E-2</c:v>
                      </c:pt>
                      <c:pt idx="129">
                        <c:v>-7.5573257165076638E-2</c:v>
                      </c:pt>
                      <c:pt idx="130">
                        <c:v>-7.8139234579921182E-2</c:v>
                      </c:pt>
                      <c:pt idx="131">
                        <c:v>-8.0673160236599289E-2</c:v>
                      </c:pt>
                      <c:pt idx="132">
                        <c:v>-8.3174057259761444E-2</c:v>
                      </c:pt>
                      <c:pt idx="133">
                        <c:v>-8.5640961505017252E-2</c:v>
                      </c:pt>
                      <c:pt idx="134">
                        <c:v>-8.8072921934188919E-2</c:v>
                      </c:pt>
                      <c:pt idx="135">
                        <c:v>-9.0469000980675007E-2</c:v>
                      </c:pt>
                      <c:pt idx="136">
                        <c:v>-9.2828274909163358E-2</c:v>
                      </c:pt>
                      <c:pt idx="137">
                        <c:v>-9.5149834176122355E-2</c:v>
                      </c:pt>
                      <c:pt idx="138">
                        <c:v>-9.7432783775010176E-2</c:v>
                      </c:pt>
                      <c:pt idx="139">
                        <c:v>-9.9676243586597033E-2</c:v>
                      </c:pt>
                      <c:pt idx="140">
                        <c:v>-0.10187934871285202</c:v>
                      </c:pt>
                      <c:pt idx="141">
                        <c:v>-0.10404124981614454</c:v>
                      </c:pt>
                      <c:pt idx="142">
                        <c:v>-0.10616111344193918</c:v>
                      </c:pt>
                      <c:pt idx="143">
                        <c:v>-0.10823812234210034</c:v>
                      </c:pt>
                      <c:pt idx="144">
                        <c:v>-0.11027147579081839</c:v>
                      </c:pt>
                      <c:pt idx="145">
                        <c:v>-0.11226038989135087</c:v>
                      </c:pt>
                      <c:pt idx="146">
                        <c:v>-0.11420409787915574</c:v>
                      </c:pt>
                      <c:pt idx="147">
                        <c:v>-0.11610185041827135</c:v>
                      </c:pt>
                      <c:pt idx="148">
                        <c:v>-0.1179529158888564</c:v>
                      </c:pt>
                      <c:pt idx="149">
                        <c:v>-0.11975658066960038</c:v>
                      </c:pt>
                      <c:pt idx="150">
                        <c:v>-0.12151214941374988</c:v>
                      </c:pt>
                      <c:pt idx="151">
                        <c:v>-0.1232189453162279</c:v>
                      </c:pt>
                      <c:pt idx="152">
                        <c:v>-0.12487631037422278</c:v>
                      </c:pt>
                      <c:pt idx="153">
                        <c:v>-0.126483605642461</c:v>
                      </c:pt>
                      <c:pt idx="154">
                        <c:v>-0.12804021147766012</c:v>
                      </c:pt>
                      <c:pt idx="155">
                        <c:v>-0.12954552777902964</c:v>
                      </c:pt>
                      <c:pt idx="156">
                        <c:v>-0.13099897421796672</c:v>
                      </c:pt>
                      <c:pt idx="157">
                        <c:v>-0.13239999046373901</c:v>
                      </c:pt>
                      <c:pt idx="158">
                        <c:v>-0.13374803639743163</c:v>
                      </c:pt>
                      <c:pt idx="159">
                        <c:v>-0.13504259232217258</c:v>
                      </c:pt>
                      <c:pt idx="160">
                        <c:v>-0.13628315916144379</c:v>
                      </c:pt>
                      <c:pt idx="161">
                        <c:v>-0.13746925865371648</c:v>
                      </c:pt>
                      <c:pt idx="162">
                        <c:v>-0.13860043353435408</c:v>
                      </c:pt>
                      <c:pt idx="163">
                        <c:v>-0.13967624771468751</c:v>
                      </c:pt>
                      <c:pt idx="164">
                        <c:v>-0.14069628644745069</c:v>
                      </c:pt>
                      <c:pt idx="165">
                        <c:v>-0.14166015648802807</c:v>
                      </c:pt>
                      <c:pt idx="166">
                        <c:v>-0.14256748624682025</c:v>
                      </c:pt>
                      <c:pt idx="167">
                        <c:v>-0.14341792593022773</c:v>
                      </c:pt>
                      <c:pt idx="168">
                        <c:v>-0.14421114767838761</c:v>
                      </c:pt>
                      <c:pt idx="169">
                        <c:v>-0.1449468456883253</c:v>
                      </c:pt>
                      <c:pt idx="170">
                        <c:v>-0.14562473633517239</c:v>
                      </c:pt>
                      <c:pt idx="171">
                        <c:v>-0.1462445582787473</c:v>
                      </c:pt>
                      <c:pt idx="172">
                        <c:v>-0.1468060725659511</c:v>
                      </c:pt>
                      <c:pt idx="173">
                        <c:v>-0.14730906272276389</c:v>
                      </c:pt>
                      <c:pt idx="174">
                        <c:v>-0.14775333483600764</c:v>
                      </c:pt>
                      <c:pt idx="175">
                        <c:v>-0.14813871763161587</c:v>
                      </c:pt>
                      <c:pt idx="176">
                        <c:v>-0.14846506253556938</c:v>
                      </c:pt>
                      <c:pt idx="177">
                        <c:v>-0.14873224373742966</c:v>
                      </c:pt>
                      <c:pt idx="178">
                        <c:v>-0.14894015823223899</c:v>
                      </c:pt>
                      <c:pt idx="179">
                        <c:v>-0.1490887258661456</c:v>
                      </c:pt>
                      <c:pt idx="180">
                        <c:v>-0.1491778893626538</c:v>
                      </c:pt>
                      <c:pt idx="181">
                        <c:v>-7.2103807174070417E-2</c:v>
                      </c:pt>
                      <c:pt idx="182">
                        <c:v>5.0000000000000001E-3</c:v>
                      </c:pt>
                      <c:pt idx="183">
                        <c:v>5.0000000000000001E-3</c:v>
                      </c:pt>
                      <c:pt idx="184">
                        <c:v>5.0000000000000001E-3</c:v>
                      </c:pt>
                      <c:pt idx="185">
                        <c:v>5.0000000000000001E-3</c:v>
                      </c:pt>
                      <c:pt idx="186">
                        <c:v>5.0000000000000001E-3</c:v>
                      </c:pt>
                      <c:pt idx="187">
                        <c:v>5.0000000000000001E-3</c:v>
                      </c:pt>
                      <c:pt idx="188">
                        <c:v>5.0000000000000001E-3</c:v>
                      </c:pt>
                      <c:pt idx="189">
                        <c:v>5.0000000000000001E-3</c:v>
                      </c:pt>
                      <c:pt idx="190">
                        <c:v>5.0000000000000001E-3</c:v>
                      </c:pt>
                      <c:pt idx="191">
                        <c:v>5.0000000000000001E-3</c:v>
                      </c:pt>
                      <c:pt idx="192">
                        <c:v>5.0000000000000001E-3</c:v>
                      </c:pt>
                      <c:pt idx="193">
                        <c:v>5.0000000000000001E-3</c:v>
                      </c:pt>
                      <c:pt idx="194">
                        <c:v>5.0000000000000001E-3</c:v>
                      </c:pt>
                      <c:pt idx="195">
                        <c:v>5.0000000000000001E-3</c:v>
                      </c:pt>
                      <c:pt idx="196">
                        <c:v>5.0000000000000001E-3</c:v>
                      </c:pt>
                      <c:pt idx="197">
                        <c:v>5.0000000000000001E-3</c:v>
                      </c:pt>
                      <c:pt idx="198">
                        <c:v>5.0000000000000001E-3</c:v>
                      </c:pt>
                      <c:pt idx="199">
                        <c:v>5.0000000000000001E-3</c:v>
                      </c:pt>
                      <c:pt idx="200">
                        <c:v>5.0000000000000001E-3</c:v>
                      </c:pt>
                      <c:pt idx="201">
                        <c:v>5.0000000000000001E-3</c:v>
                      </c:pt>
                      <c:pt idx="202">
                        <c:v>5.0000000000000001E-3</c:v>
                      </c:pt>
                      <c:pt idx="203">
                        <c:v>5.0000000000000001E-3</c:v>
                      </c:pt>
                      <c:pt idx="204">
                        <c:v>5.0000000000000001E-3</c:v>
                      </c:pt>
                      <c:pt idx="205">
                        <c:v>5.0000000000000001E-3</c:v>
                      </c:pt>
                      <c:pt idx="206">
                        <c:v>5.0000000000000001E-3</c:v>
                      </c:pt>
                      <c:pt idx="207">
                        <c:v>5.0000000000000001E-3</c:v>
                      </c:pt>
                      <c:pt idx="208">
                        <c:v>5.0000000000000001E-3</c:v>
                      </c:pt>
                      <c:pt idx="209">
                        <c:v>5.0000000000000001E-3</c:v>
                      </c:pt>
                      <c:pt idx="210">
                        <c:v>5.0000000000000001E-3</c:v>
                      </c:pt>
                      <c:pt idx="211">
                        <c:v>5.0000000000000001E-3</c:v>
                      </c:pt>
                      <c:pt idx="212">
                        <c:v>5.0000000000000001E-3</c:v>
                      </c:pt>
                      <c:pt idx="213">
                        <c:v>5.0000000000000001E-3</c:v>
                      </c:pt>
                      <c:pt idx="214">
                        <c:v>5.0000000000000001E-3</c:v>
                      </c:pt>
                      <c:pt idx="215">
                        <c:v>5.0000000000000001E-3</c:v>
                      </c:pt>
                      <c:pt idx="216">
                        <c:v>5.0000000000000001E-3</c:v>
                      </c:pt>
                      <c:pt idx="217">
                        <c:v>5.0000000000000001E-3</c:v>
                      </c:pt>
                      <c:pt idx="218">
                        <c:v>5.0000000000000001E-3</c:v>
                      </c:pt>
                      <c:pt idx="219">
                        <c:v>5.0000000000000001E-3</c:v>
                      </c:pt>
                      <c:pt idx="220">
                        <c:v>5.0000000000000001E-3</c:v>
                      </c:pt>
                      <c:pt idx="221">
                        <c:v>5.0000000000000001E-3</c:v>
                      </c:pt>
                      <c:pt idx="222">
                        <c:v>5.0000000000000001E-3</c:v>
                      </c:pt>
                      <c:pt idx="223">
                        <c:v>5.0000000000000001E-3</c:v>
                      </c:pt>
                      <c:pt idx="224">
                        <c:v>5.0000000000000001E-3</c:v>
                      </c:pt>
                      <c:pt idx="225">
                        <c:v>5.0000000000000001E-3</c:v>
                      </c:pt>
                      <c:pt idx="226">
                        <c:v>5.0000000000000001E-3</c:v>
                      </c:pt>
                      <c:pt idx="227">
                        <c:v>5.0000000000000001E-3</c:v>
                      </c:pt>
                      <c:pt idx="228">
                        <c:v>5.0000000000000001E-3</c:v>
                      </c:pt>
                      <c:pt idx="229">
                        <c:v>5.0000000000000001E-3</c:v>
                      </c:pt>
                      <c:pt idx="230">
                        <c:v>5.0000000000000001E-3</c:v>
                      </c:pt>
                      <c:pt idx="231">
                        <c:v>5.0000000000000001E-3</c:v>
                      </c:pt>
                      <c:pt idx="232">
                        <c:v>5.0000000000000001E-3</c:v>
                      </c:pt>
                      <c:pt idx="233">
                        <c:v>5.0000000000000001E-3</c:v>
                      </c:pt>
                      <c:pt idx="234">
                        <c:v>5.0000000000000001E-3</c:v>
                      </c:pt>
                      <c:pt idx="235">
                        <c:v>5.0000000000000001E-3</c:v>
                      </c:pt>
                      <c:pt idx="236">
                        <c:v>5.0000000000000001E-3</c:v>
                      </c:pt>
                      <c:pt idx="237">
                        <c:v>5.0000000000000001E-3</c:v>
                      </c:pt>
                      <c:pt idx="238">
                        <c:v>5.0000000000000001E-3</c:v>
                      </c:pt>
                      <c:pt idx="239">
                        <c:v>5.0000000000000001E-3</c:v>
                      </c:pt>
                      <c:pt idx="240">
                        <c:v>5.0000000000000001E-3</c:v>
                      </c:pt>
                      <c:pt idx="241">
                        <c:v>-7.6632653060918071E-2</c:v>
                      </c:pt>
                      <c:pt idx="242">
                        <c:v>-0.15826530612244341</c:v>
                      </c:pt>
                      <c:pt idx="243">
                        <c:v>-0.15826530612235742</c:v>
                      </c:pt>
                      <c:pt idx="244">
                        <c:v>-0.15826530612256126</c:v>
                      </c:pt>
                      <c:pt idx="245">
                        <c:v>-0.15826530612242598</c:v>
                      </c:pt>
                      <c:pt idx="246">
                        <c:v>-0.15826530612239514</c:v>
                      </c:pt>
                      <c:pt idx="247">
                        <c:v>-0.15826530612250314</c:v>
                      </c:pt>
                      <c:pt idx="248">
                        <c:v>-0.15826530612244638</c:v>
                      </c:pt>
                      <c:pt idx="249">
                        <c:v>-0.15826530612241263</c:v>
                      </c:pt>
                      <c:pt idx="250">
                        <c:v>-0.15826530612248579</c:v>
                      </c:pt>
                      <c:pt idx="251">
                        <c:v>-0.15826530612251297</c:v>
                      </c:pt>
                      <c:pt idx="252">
                        <c:v>-0.1582653061222965</c:v>
                      </c:pt>
                      <c:pt idx="253">
                        <c:v>-0.1582653061225352</c:v>
                      </c:pt>
                      <c:pt idx="254">
                        <c:v>-0.15826530612244136</c:v>
                      </c:pt>
                      <c:pt idx="255">
                        <c:v>-0.15826530612245693</c:v>
                      </c:pt>
                      <c:pt idx="256">
                        <c:v>-0.15826530612245301</c:v>
                      </c:pt>
                      <c:pt idx="257">
                        <c:v>-0.15826530612244527</c:v>
                      </c:pt>
                      <c:pt idx="258">
                        <c:v>-0.15826530612244638</c:v>
                      </c:pt>
                      <c:pt idx="259">
                        <c:v>-0.1582653061224705</c:v>
                      </c:pt>
                      <c:pt idx="260">
                        <c:v>-0.15826530612233869</c:v>
                      </c:pt>
                      <c:pt idx="261">
                        <c:v>-0.15826530612257153</c:v>
                      </c:pt>
                      <c:pt idx="262">
                        <c:v>-0.15826530612241585</c:v>
                      </c:pt>
                      <c:pt idx="263">
                        <c:v>-0.15826530612244638</c:v>
                      </c:pt>
                      <c:pt idx="264">
                        <c:v>-0.15826530612241055</c:v>
                      </c:pt>
                      <c:pt idx="265">
                        <c:v>-0.15826530612248801</c:v>
                      </c:pt>
                      <c:pt idx="266">
                        <c:v>-0.15826530612242221</c:v>
                      </c:pt>
                      <c:pt idx="267">
                        <c:v>-0.1582653061224758</c:v>
                      </c:pt>
                      <c:pt idx="268">
                        <c:v>-0.15826530612244638</c:v>
                      </c:pt>
                      <c:pt idx="269">
                        <c:v>-0.15826530612252879</c:v>
                      </c:pt>
                      <c:pt idx="270">
                        <c:v>-0.15826530612228096</c:v>
                      </c:pt>
                      <c:pt idx="271">
                        <c:v>-0.15826530612253989</c:v>
                      </c:pt>
                      <c:pt idx="272">
                        <c:v>-0.15826530612244694</c:v>
                      </c:pt>
                      <c:pt idx="273">
                        <c:v>-0.15826530612244638</c:v>
                      </c:pt>
                      <c:pt idx="274">
                        <c:v>-0.15826530612246884</c:v>
                      </c:pt>
                      <c:pt idx="275">
                        <c:v>-0.15826530612242973</c:v>
                      </c:pt>
                      <c:pt idx="276">
                        <c:v>-0.15826530612247994</c:v>
                      </c:pt>
                      <c:pt idx="277">
                        <c:v>-0.15826530612232981</c:v>
                      </c:pt>
                      <c:pt idx="278">
                        <c:v>-0.15826530612262402</c:v>
                      </c:pt>
                      <c:pt idx="279">
                        <c:v>-0.15826530612232007</c:v>
                      </c:pt>
                      <c:pt idx="280">
                        <c:v>-0.15826530612248857</c:v>
                      </c:pt>
                      <c:pt idx="281">
                        <c:v>-0.15826530612250991</c:v>
                      </c:pt>
                      <c:pt idx="282">
                        <c:v>-0.15826530612229983</c:v>
                      </c:pt>
                      <c:pt idx="283">
                        <c:v>-0.15826530612262402</c:v>
                      </c:pt>
                      <c:pt idx="284">
                        <c:v>-0.15826530612226011</c:v>
                      </c:pt>
                      <c:pt idx="285">
                        <c:v>-0.15826530612263845</c:v>
                      </c:pt>
                      <c:pt idx="286">
                        <c:v>-0.15826530612227233</c:v>
                      </c:pt>
                      <c:pt idx="287">
                        <c:v>-0.15826530612262624</c:v>
                      </c:pt>
                      <c:pt idx="288">
                        <c:v>-0.15826530612235756</c:v>
                      </c:pt>
                      <c:pt idx="289">
                        <c:v>-0.15826530612246661</c:v>
                      </c:pt>
                      <c:pt idx="290">
                        <c:v>-0.15826530612243195</c:v>
                      </c:pt>
                      <c:pt idx="291">
                        <c:v>-0.1582653061223889</c:v>
                      </c:pt>
                      <c:pt idx="292">
                        <c:v>-0.15826530612259737</c:v>
                      </c:pt>
                      <c:pt idx="293">
                        <c:v>-0.15826530612235756</c:v>
                      </c:pt>
                      <c:pt idx="294">
                        <c:v>-0.15826530612240777</c:v>
                      </c:pt>
                      <c:pt idx="295">
                        <c:v>-0.15826530612249079</c:v>
                      </c:pt>
                      <c:pt idx="296">
                        <c:v>-0.15826530612241888</c:v>
                      </c:pt>
                      <c:pt idx="297">
                        <c:v>-0.15826530612247969</c:v>
                      </c:pt>
                      <c:pt idx="298">
                        <c:v>-0.15826530612244638</c:v>
                      </c:pt>
                      <c:pt idx="299">
                        <c:v>-0.15826530612252435</c:v>
                      </c:pt>
                      <c:pt idx="300">
                        <c:v>-0.1582653061222854</c:v>
                      </c:pt>
                      <c:pt idx="301">
                        <c:v>-0.15826530612262538</c:v>
                      </c:pt>
                      <c:pt idx="302">
                        <c:v>-0.158265306122362</c:v>
                      </c:pt>
                      <c:pt idx="303">
                        <c:v>-0.15826530612244638</c:v>
                      </c:pt>
                      <c:pt idx="304">
                        <c:v>-0.15826530612237669</c:v>
                      </c:pt>
                      <c:pt idx="305">
                        <c:v>-0.15826530612269951</c:v>
                      </c:pt>
                      <c:pt idx="306">
                        <c:v>-0.15826530612221015</c:v>
                      </c:pt>
                      <c:pt idx="307">
                        <c:v>-0.15826530612251077</c:v>
                      </c:pt>
                      <c:pt idx="308">
                        <c:v>-0.15826530612244416</c:v>
                      </c:pt>
                      <c:pt idx="309">
                        <c:v>-0.15826530612249437</c:v>
                      </c:pt>
                      <c:pt idx="310">
                        <c:v>-0.15826530612240419</c:v>
                      </c:pt>
                      <c:pt idx="311">
                        <c:v>4.9999999993294254E-3</c:v>
                      </c:pt>
                      <c:pt idx="312">
                        <c:v>0.16826530612245083</c:v>
                      </c:pt>
                      <c:pt idx="313">
                        <c:v>0.1682653061224908</c:v>
                      </c:pt>
                      <c:pt idx="314">
                        <c:v>0.1682653061223767</c:v>
                      </c:pt>
                      <c:pt idx="315">
                        <c:v>0.16826530612251966</c:v>
                      </c:pt>
                      <c:pt idx="316">
                        <c:v>0.16826530612239002</c:v>
                      </c:pt>
                      <c:pt idx="317">
                        <c:v>0.16826530612263577</c:v>
                      </c:pt>
                      <c:pt idx="318">
                        <c:v>0.16826530612228788</c:v>
                      </c:pt>
                      <c:pt idx="319">
                        <c:v>0.16826530612245305</c:v>
                      </c:pt>
                      <c:pt idx="320">
                        <c:v>0.16826530612241222</c:v>
                      </c:pt>
                      <c:pt idx="321">
                        <c:v>0.16826530612247056</c:v>
                      </c:pt>
                      <c:pt idx="322">
                        <c:v>0.16826530612245577</c:v>
                      </c:pt>
                      <c:pt idx="323">
                        <c:v>0.16826530612250301</c:v>
                      </c:pt>
                      <c:pt idx="324">
                        <c:v>0.16826530612231316</c:v>
                      </c:pt>
                      <c:pt idx="325">
                        <c:v>0.16826530612257962</c:v>
                      </c:pt>
                      <c:pt idx="326">
                        <c:v>0.16826530612240198</c:v>
                      </c:pt>
                      <c:pt idx="327">
                        <c:v>0.1682653061224591</c:v>
                      </c:pt>
                      <c:pt idx="328">
                        <c:v>0.16826530612240087</c:v>
                      </c:pt>
                      <c:pt idx="329">
                        <c:v>0.1682653061224908</c:v>
                      </c:pt>
                      <c:pt idx="330">
                        <c:v>0.1682653061224908</c:v>
                      </c:pt>
                      <c:pt idx="331">
                        <c:v>0.16826530612240087</c:v>
                      </c:pt>
                      <c:pt idx="332">
                        <c:v>0.16826530612240692</c:v>
                      </c:pt>
                      <c:pt idx="333">
                        <c:v>0.16826530612249746</c:v>
                      </c:pt>
                      <c:pt idx="334">
                        <c:v>0.16826530612246859</c:v>
                      </c:pt>
                      <c:pt idx="335">
                        <c:v>0.16826530612242419</c:v>
                      </c:pt>
                      <c:pt idx="336">
                        <c:v>0.16826530612242419</c:v>
                      </c:pt>
                      <c:pt idx="337">
                        <c:v>0.16826530612248575</c:v>
                      </c:pt>
                      <c:pt idx="338">
                        <c:v>0.16826530612244084</c:v>
                      </c:pt>
                      <c:pt idx="339">
                        <c:v>0.16826530612246859</c:v>
                      </c:pt>
                      <c:pt idx="340">
                        <c:v>0.16826530612237978</c:v>
                      </c:pt>
                      <c:pt idx="341">
                        <c:v>0.168265306122513</c:v>
                      </c:pt>
                      <c:pt idx="342">
                        <c:v>0.16826530612243246</c:v>
                      </c:pt>
                      <c:pt idx="343">
                        <c:v>0.16826530612247081</c:v>
                      </c:pt>
                      <c:pt idx="344">
                        <c:v>0.16826530612237978</c:v>
                      </c:pt>
                      <c:pt idx="345">
                        <c:v>0.168265306122513</c:v>
                      </c:pt>
                      <c:pt idx="346">
                        <c:v>0.16826530612242419</c:v>
                      </c:pt>
                      <c:pt idx="347">
                        <c:v>0.16826530612245799</c:v>
                      </c:pt>
                      <c:pt idx="348">
                        <c:v>0.16826530612245749</c:v>
                      </c:pt>
                      <c:pt idx="349">
                        <c:v>0.16826530612243529</c:v>
                      </c:pt>
                      <c:pt idx="350">
                        <c:v>0.16826530612243473</c:v>
                      </c:pt>
                      <c:pt idx="351">
                        <c:v>0.1682653061224797</c:v>
                      </c:pt>
                      <c:pt idx="352">
                        <c:v>0.16826530612244966</c:v>
                      </c:pt>
                      <c:pt idx="353">
                        <c:v>0.16826530612242141</c:v>
                      </c:pt>
                      <c:pt idx="354">
                        <c:v>0.16826530612245749</c:v>
                      </c:pt>
                      <c:pt idx="355">
                        <c:v>0.16826530612245749</c:v>
                      </c:pt>
                      <c:pt idx="356">
                        <c:v>0.16826530612243473</c:v>
                      </c:pt>
                      <c:pt idx="357">
                        <c:v>0.16826530612246854</c:v>
                      </c:pt>
                      <c:pt idx="358">
                        <c:v>0.16826530612243584</c:v>
                      </c:pt>
                      <c:pt idx="359">
                        <c:v>0.16826530612245749</c:v>
                      </c:pt>
                      <c:pt idx="360">
                        <c:v>0.16826530612243529</c:v>
                      </c:pt>
                      <c:pt idx="361">
                        <c:v>0.16826530612246859</c:v>
                      </c:pt>
                      <c:pt idx="362">
                        <c:v>0.1682653061224319</c:v>
                      </c:pt>
                      <c:pt idx="363">
                        <c:v>0.16826530612246082</c:v>
                      </c:pt>
                      <c:pt idx="364">
                        <c:v>0.16826530612244361</c:v>
                      </c:pt>
                      <c:pt idx="365">
                        <c:v>0.16826530612244361</c:v>
                      </c:pt>
                      <c:pt idx="366">
                        <c:v>0.16826530612245444</c:v>
                      </c:pt>
                      <c:pt idx="367">
                        <c:v>0.16826530612245411</c:v>
                      </c:pt>
                      <c:pt idx="368">
                        <c:v>0.16826530612244306</c:v>
                      </c:pt>
                      <c:pt idx="369">
                        <c:v>0.168265306122445</c:v>
                      </c:pt>
                      <c:pt idx="370">
                        <c:v>0.16826530612245333</c:v>
                      </c:pt>
                      <c:pt idx="371">
                        <c:v>0.16826530612244889</c:v>
                      </c:pt>
                      <c:pt idx="372">
                        <c:v>0.16826530612245383</c:v>
                      </c:pt>
                      <c:pt idx="373">
                        <c:v>0.16826530612244348</c:v>
                      </c:pt>
                      <c:pt idx="374">
                        <c:v>0.16826530612244847</c:v>
                      </c:pt>
                      <c:pt idx="375">
                        <c:v>0.16826530612244861</c:v>
                      </c:pt>
                      <c:pt idx="376">
                        <c:v>0.16826530612244986</c:v>
                      </c:pt>
                      <c:pt idx="377">
                        <c:v>0.16826530612245447</c:v>
                      </c:pt>
                      <c:pt idx="378">
                        <c:v>0.16826530612244314</c:v>
                      </c:pt>
                      <c:pt idx="379">
                        <c:v>0.16826530612244903</c:v>
                      </c:pt>
                      <c:pt idx="380">
                        <c:v>0.16826530612244897</c:v>
                      </c:pt>
                      <c:pt idx="381">
                        <c:v>8.6632653061874121E-2</c:v>
                      </c:pt>
                      <c:pt idx="382">
                        <c:v>5.0000000000000001E-3</c:v>
                      </c:pt>
                      <c:pt idx="383">
                        <c:v>5.0000000000000001E-3</c:v>
                      </c:pt>
                      <c:pt idx="384">
                        <c:v>5.0000000000000001E-3</c:v>
                      </c:pt>
                      <c:pt idx="385">
                        <c:v>5.0000000000000001E-3</c:v>
                      </c:pt>
                      <c:pt idx="386">
                        <c:v>5.0000000000000001E-3</c:v>
                      </c:pt>
                      <c:pt idx="387">
                        <c:v>5.0000000000000001E-3</c:v>
                      </c:pt>
                      <c:pt idx="388">
                        <c:v>5.0000000000000001E-3</c:v>
                      </c:pt>
                      <c:pt idx="389">
                        <c:v>5.0000000000000001E-3</c:v>
                      </c:pt>
                      <c:pt idx="390">
                        <c:v>5.0000000000000001E-3</c:v>
                      </c:pt>
                      <c:pt idx="391">
                        <c:v>5.0000000000000001E-3</c:v>
                      </c:pt>
                      <c:pt idx="392">
                        <c:v>5.0000000000000001E-3</c:v>
                      </c:pt>
                      <c:pt idx="393">
                        <c:v>5.0000000000000001E-3</c:v>
                      </c:pt>
                      <c:pt idx="394">
                        <c:v>5.0000000000000001E-3</c:v>
                      </c:pt>
                      <c:pt idx="395">
                        <c:v>5.0000000000000001E-3</c:v>
                      </c:pt>
                      <c:pt idx="396">
                        <c:v>5.0000000000000001E-3</c:v>
                      </c:pt>
                      <c:pt idx="397">
                        <c:v>5.0000000000000001E-3</c:v>
                      </c:pt>
                      <c:pt idx="398">
                        <c:v>5.0000000000000001E-3</c:v>
                      </c:pt>
                      <c:pt idx="399">
                        <c:v>5.0000000000000001E-3</c:v>
                      </c:pt>
                      <c:pt idx="400">
                        <c:v>5.0000000000000001E-3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DC7-498C-9DF7-673B87EA8727}"/>
                  </c:ext>
                </c:extLst>
              </c15:ser>
            </c15:filteredLineSeries>
            <c15:filteredLine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Noise+Outlier'!$C$1</c15:sqref>
                        </c15:formulaRef>
                      </c:ext>
                    </c:extLst>
                    <c:strCache>
                      <c:ptCount val="1"/>
                      <c:pt idx="0">
                        <c:v>az' Noise+Outlier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Flight'!$B$2:$B$6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Noise+Outlier'!$C$2:$C$402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2.9992588674593902E-2</c:v>
                      </c:pt>
                      <c:pt idx="1">
                        <c:v>-7.9222781749206713E-3</c:v>
                      </c:pt>
                      <c:pt idx="2">
                        <c:v>3.5196613837760911E-2</c:v>
                      </c:pt>
                      <c:pt idx="3">
                        <c:v>-1.2940164508694672E-3</c:v>
                      </c:pt>
                      <c:pt idx="4">
                        <c:v>1.1684265019857364E-3</c:v>
                      </c:pt>
                      <c:pt idx="5">
                        <c:v>-1.5621518720572655E-2</c:v>
                      </c:pt>
                      <c:pt idx="6">
                        <c:v>3.172658208514547E-2</c:v>
                      </c:pt>
                      <c:pt idx="7">
                        <c:v>1.9290405093079003E-2</c:v>
                      </c:pt>
                      <c:pt idx="8">
                        <c:v>-1.4975677452376046E-2</c:v>
                      </c:pt>
                      <c:pt idx="9">
                        <c:v>1.8871337278874188E-3</c:v>
                      </c:pt>
                      <c:pt idx="10">
                        <c:v>0.13197435283351727</c:v>
                      </c:pt>
                      <c:pt idx="11">
                        <c:v>-3.4491427541856003E-2</c:v>
                      </c:pt>
                      <c:pt idx="12">
                        <c:v>2.6365515369444779E-2</c:v>
                      </c:pt>
                      <c:pt idx="13">
                        <c:v>3.0650151692619986E-2</c:v>
                      </c:pt>
                      <c:pt idx="14">
                        <c:v>2.7218559550150252E-2</c:v>
                      </c:pt>
                      <c:pt idx="15">
                        <c:v>-1.2538400450753719E-2</c:v>
                      </c:pt>
                      <c:pt idx="16">
                        <c:v>2.3723190268992601E-2</c:v>
                      </c:pt>
                      <c:pt idx="17">
                        <c:v>2.3492289992062235E-3</c:v>
                      </c:pt>
                      <c:pt idx="18">
                        <c:v>2.3324601004614646E-2</c:v>
                      </c:pt>
                      <c:pt idx="19">
                        <c:v>-3.142790440347782E-2</c:v>
                      </c:pt>
                      <c:pt idx="20">
                        <c:v>-1.3122815301126344E-2</c:v>
                      </c:pt>
                      <c:pt idx="21">
                        <c:v>9.9673110273049453E-2</c:v>
                      </c:pt>
                      <c:pt idx="22">
                        <c:v>0.15515241915390421</c:v>
                      </c:pt>
                      <c:pt idx="23">
                        <c:v>0.11768216702048784</c:v>
                      </c:pt>
                      <c:pt idx="24">
                        <c:v>0.14399541419537981</c:v>
                      </c:pt>
                      <c:pt idx="25">
                        <c:v>0.18141915084286317</c:v>
                      </c:pt>
                      <c:pt idx="26">
                        <c:v>0.12024411305539398</c:v>
                      </c:pt>
                      <c:pt idx="27">
                        <c:v>0.12458417575442943</c:v>
                      </c:pt>
                      <c:pt idx="28">
                        <c:v>0.13518585483344636</c:v>
                      </c:pt>
                      <c:pt idx="29">
                        <c:v>0.14584073921351259</c:v>
                      </c:pt>
                      <c:pt idx="30">
                        <c:v>0.15782770003283841</c:v>
                      </c:pt>
                      <c:pt idx="31">
                        <c:v>0.17663417691734531</c:v>
                      </c:pt>
                      <c:pt idx="32">
                        <c:v>0.15856015841097554</c:v>
                      </c:pt>
                      <c:pt idx="33">
                        <c:v>0.17065222642232786</c:v>
                      </c:pt>
                      <c:pt idx="34">
                        <c:v>0.16086827338092671</c:v>
                      </c:pt>
                      <c:pt idx="35">
                        <c:v>0.18023803203285899</c:v>
                      </c:pt>
                      <c:pt idx="36">
                        <c:v>0.16916547077041963</c:v>
                      </c:pt>
                      <c:pt idx="37">
                        <c:v>0.13070210177695951</c:v>
                      </c:pt>
                      <c:pt idx="38">
                        <c:v>0.1630251474958952</c:v>
                      </c:pt>
                      <c:pt idx="39">
                        <c:v>0.18094850396836715</c:v>
                      </c:pt>
                      <c:pt idx="40">
                        <c:v>0.15505839854013739</c:v>
                      </c:pt>
                      <c:pt idx="41">
                        <c:v>0.10961648703628228</c:v>
                      </c:pt>
                      <c:pt idx="42">
                        <c:v>0.16762571293871378</c:v>
                      </c:pt>
                      <c:pt idx="43">
                        <c:v>0.154865546027636</c:v>
                      </c:pt>
                      <c:pt idx="44">
                        <c:v>0.1312432765613957</c:v>
                      </c:pt>
                      <c:pt idx="45">
                        <c:v>0.10650736952965412</c:v>
                      </c:pt>
                      <c:pt idx="46">
                        <c:v>0.16546825536910637</c:v>
                      </c:pt>
                      <c:pt idx="47">
                        <c:v>0.12586353810620118</c:v>
                      </c:pt>
                      <c:pt idx="48">
                        <c:v>0.13587530212321097</c:v>
                      </c:pt>
                      <c:pt idx="49">
                        <c:v>0.14677261409656039</c:v>
                      </c:pt>
                      <c:pt idx="50">
                        <c:v>0.13432312996052492</c:v>
                      </c:pt>
                      <c:pt idx="51">
                        <c:v>0.12439552924961508</c:v>
                      </c:pt>
                      <c:pt idx="52">
                        <c:v>9.4627666437114927E-2</c:v>
                      </c:pt>
                      <c:pt idx="53">
                        <c:v>0.1380944616383018</c:v>
                      </c:pt>
                      <c:pt idx="54">
                        <c:v>0.1415122032649479</c:v>
                      </c:pt>
                      <c:pt idx="55">
                        <c:v>0.11201388996827885</c:v>
                      </c:pt>
                      <c:pt idx="56">
                        <c:v>0.2122626500469024</c:v>
                      </c:pt>
                      <c:pt idx="57">
                        <c:v>0.10880163160077731</c:v>
                      </c:pt>
                      <c:pt idx="58">
                        <c:v>0.13147212574516681</c:v>
                      </c:pt>
                      <c:pt idx="59">
                        <c:v>0.14638409951381626</c:v>
                      </c:pt>
                      <c:pt idx="60">
                        <c:v>8.4508152766542555E-2</c:v>
                      </c:pt>
                      <c:pt idx="61">
                        <c:v>0.13860309094905882</c:v>
                      </c:pt>
                      <c:pt idx="62">
                        <c:v>0.14379911393379924</c:v>
                      </c:pt>
                      <c:pt idx="63">
                        <c:v>9.1641165343427547E-2</c:v>
                      </c:pt>
                      <c:pt idx="64">
                        <c:v>9.9863620151630583E-2</c:v>
                      </c:pt>
                      <c:pt idx="65">
                        <c:v>0.10646808002483943</c:v>
                      </c:pt>
                      <c:pt idx="66">
                        <c:v>9.6410314480260967E-2</c:v>
                      </c:pt>
                      <c:pt idx="67">
                        <c:v>6.4411231231892199E-2</c:v>
                      </c:pt>
                      <c:pt idx="68">
                        <c:v>8.190646551136703E-2</c:v>
                      </c:pt>
                      <c:pt idx="69">
                        <c:v>6.4411224163445496E-2</c:v>
                      </c:pt>
                      <c:pt idx="70">
                        <c:v>0.11701298911435326</c:v>
                      </c:pt>
                      <c:pt idx="71">
                        <c:v>9.7418922283448423E-2</c:v>
                      </c:pt>
                      <c:pt idx="72">
                        <c:v>6.2911803239141223E-2</c:v>
                      </c:pt>
                      <c:pt idx="73">
                        <c:v>0.11257690455341199</c:v>
                      </c:pt>
                      <c:pt idx="74">
                        <c:v>9.5916233238663245E-2</c:v>
                      </c:pt>
                      <c:pt idx="75">
                        <c:v>0.1056980021648517</c:v>
                      </c:pt>
                      <c:pt idx="76">
                        <c:v>3.9909453787627405E-2</c:v>
                      </c:pt>
                      <c:pt idx="77">
                        <c:v>6.1369980079440729E-2</c:v>
                      </c:pt>
                      <c:pt idx="78">
                        <c:v>8.7929980298662835E-2</c:v>
                      </c:pt>
                      <c:pt idx="79">
                        <c:v>4.7044982442507807E-2</c:v>
                      </c:pt>
                      <c:pt idx="80">
                        <c:v>-6.0814354931419998E-2</c:v>
                      </c:pt>
                      <c:pt idx="81">
                        <c:v>5.8293938472557351E-2</c:v>
                      </c:pt>
                      <c:pt idx="82">
                        <c:v>4.3074786329506932E-2</c:v>
                      </c:pt>
                      <c:pt idx="83">
                        <c:v>3.2287211894561373E-2</c:v>
                      </c:pt>
                      <c:pt idx="84">
                        <c:v>5.9278684162757986E-2</c:v>
                      </c:pt>
                      <c:pt idx="85">
                        <c:v>5.0979584578523592E-2</c:v>
                      </c:pt>
                      <c:pt idx="86">
                        <c:v>6.884819586300106E-2</c:v>
                      </c:pt>
                      <c:pt idx="87">
                        <c:v>1.5726873276927185E-2</c:v>
                      </c:pt>
                      <c:pt idx="88">
                        <c:v>9.4911947004211634E-3</c:v>
                      </c:pt>
                      <c:pt idx="89">
                        <c:v>6.9385037861805499E-2</c:v>
                      </c:pt>
                      <c:pt idx="90">
                        <c:v>4.7219917985359051E-2</c:v>
                      </c:pt>
                      <c:pt idx="91">
                        <c:v>6.4606233420623285E-2</c:v>
                      </c:pt>
                      <c:pt idx="92">
                        <c:v>2.7222693950740388E-2</c:v>
                      </c:pt>
                      <c:pt idx="93">
                        <c:v>9.2339192550360428E-3</c:v>
                      </c:pt>
                      <c:pt idx="94">
                        <c:v>-1.120614831965612E-2</c:v>
                      </c:pt>
                      <c:pt idx="95">
                        <c:v>3.3642129231707153E-2</c:v>
                      </c:pt>
                      <c:pt idx="96">
                        <c:v>-6.9972079964692891E-3</c:v>
                      </c:pt>
                      <c:pt idx="97">
                        <c:v>-8.1360931267720812E-3</c:v>
                      </c:pt>
                      <c:pt idx="98">
                        <c:v>0.1019079774562448</c:v>
                      </c:pt>
                      <c:pt idx="99">
                        <c:v>-1.0931265989926123E-2</c:v>
                      </c:pt>
                      <c:pt idx="100">
                        <c:v>3.4481805897116462E-2</c:v>
                      </c:pt>
                      <c:pt idx="101">
                        <c:v>-3.6458224253524137E-2</c:v>
                      </c:pt>
                      <c:pt idx="102">
                        <c:v>-2.6693085124829787E-2</c:v>
                      </c:pt>
                      <c:pt idx="103">
                        <c:v>-6.1186739545047181E-3</c:v>
                      </c:pt>
                      <c:pt idx="104">
                        <c:v>-1.8294541522037175E-2</c:v>
                      </c:pt>
                      <c:pt idx="105">
                        <c:v>-4.1206835715372064E-2</c:v>
                      </c:pt>
                      <c:pt idx="106">
                        <c:v>2.0660766977108287E-2</c:v>
                      </c:pt>
                      <c:pt idx="107">
                        <c:v>-3.0193203072208016E-2</c:v>
                      </c:pt>
                      <c:pt idx="108">
                        <c:v>1.1030080751952481E-2</c:v>
                      </c:pt>
                      <c:pt idx="109">
                        <c:v>-1.5590382707002828E-2</c:v>
                      </c:pt>
                      <c:pt idx="110">
                        <c:v>-4.1859480754933703E-2</c:v>
                      </c:pt>
                      <c:pt idx="111">
                        <c:v>-3.1110239053070175E-2</c:v>
                      </c:pt>
                      <c:pt idx="112">
                        <c:v>-2.4468933837500841E-2</c:v>
                      </c:pt>
                      <c:pt idx="113">
                        <c:v>-5.1224053126217917E-2</c:v>
                      </c:pt>
                      <c:pt idx="114">
                        <c:v>-2.3306363044071521E-2</c:v>
                      </c:pt>
                      <c:pt idx="115">
                        <c:v>-5.9536817387180439E-2</c:v>
                      </c:pt>
                      <c:pt idx="116">
                        <c:v>-3.4837514938016144E-2</c:v>
                      </c:pt>
                      <c:pt idx="117">
                        <c:v>-2.2637257161319473E-2</c:v>
                      </c:pt>
                      <c:pt idx="118">
                        <c:v>-5.5544509216427451E-2</c:v>
                      </c:pt>
                      <c:pt idx="119">
                        <c:v>-1.8228073477943994E-2</c:v>
                      </c:pt>
                      <c:pt idx="120">
                        <c:v>-4.5420771182609739E-2</c:v>
                      </c:pt>
                      <c:pt idx="121">
                        <c:v>-7.6165319852974728E-2</c:v>
                      </c:pt>
                      <c:pt idx="122">
                        <c:v>-3.4852621296550187E-2</c:v>
                      </c:pt>
                      <c:pt idx="123">
                        <c:v>-9.269486027532782E-2</c:v>
                      </c:pt>
                      <c:pt idx="124">
                        <c:v>-0.10459642961426593</c:v>
                      </c:pt>
                      <c:pt idx="125">
                        <c:v>-6.5145771440497519E-2</c:v>
                      </c:pt>
                      <c:pt idx="126">
                        <c:v>-6.8244546850692839E-2</c:v>
                      </c:pt>
                      <c:pt idx="127">
                        <c:v>-7.3405273628745618E-2</c:v>
                      </c:pt>
                      <c:pt idx="128">
                        <c:v>-0.11458301641289068</c:v>
                      </c:pt>
                      <c:pt idx="129">
                        <c:v>-6.4785311353383973E-2</c:v>
                      </c:pt>
                      <c:pt idx="130">
                        <c:v>-9.648595304939088E-2</c:v>
                      </c:pt>
                      <c:pt idx="131">
                        <c:v>-0.11325497790979451</c:v>
                      </c:pt>
                      <c:pt idx="132">
                        <c:v>-0.1048845883583987</c:v>
                      </c:pt>
                      <c:pt idx="133">
                        <c:v>-0.1103365167303799</c:v>
                      </c:pt>
                      <c:pt idx="134">
                        <c:v>-7.705152422384208E-2</c:v>
                      </c:pt>
                      <c:pt idx="135">
                        <c:v>-0.10475509685805462</c:v>
                      </c:pt>
                      <c:pt idx="136">
                        <c:v>-0.11695485882658399</c:v>
                      </c:pt>
                      <c:pt idx="137">
                        <c:v>-7.8692936479684214E-2</c:v>
                      </c:pt>
                      <c:pt idx="138">
                        <c:v>-0.12680091202737842</c:v>
                      </c:pt>
                      <c:pt idx="139">
                        <c:v>-0.12069326867329726</c:v>
                      </c:pt>
                      <c:pt idx="140">
                        <c:v>-0.13447986536131334</c:v>
                      </c:pt>
                      <c:pt idx="141">
                        <c:v>-7.1191124225702895E-2</c:v>
                      </c:pt>
                      <c:pt idx="142">
                        <c:v>-0.11604783687808978</c:v>
                      </c:pt>
                      <c:pt idx="143">
                        <c:v>-0.11307452267028782</c:v>
                      </c:pt>
                      <c:pt idx="144">
                        <c:v>-8.9243338562263741E-2</c:v>
                      </c:pt>
                      <c:pt idx="145">
                        <c:v>-9.6089996992755528E-2</c:v>
                      </c:pt>
                      <c:pt idx="146">
                        <c:v>-0.15008207842964957</c:v>
                      </c:pt>
                      <c:pt idx="147">
                        <c:v>-0.13009010488485881</c:v>
                      </c:pt>
                      <c:pt idx="148">
                        <c:v>-0.13358708418670384</c:v>
                      </c:pt>
                      <c:pt idx="149">
                        <c:v>-0.13042918797851796</c:v>
                      </c:pt>
                      <c:pt idx="150">
                        <c:v>-0.15670707158947011</c:v>
                      </c:pt>
                      <c:pt idx="151">
                        <c:v>-0.12879728598709916</c:v>
                      </c:pt>
                      <c:pt idx="152">
                        <c:v>-0.1414460357272026</c:v>
                      </c:pt>
                      <c:pt idx="153">
                        <c:v>-0.16595025103624594</c:v>
                      </c:pt>
                      <c:pt idx="154">
                        <c:v>-0.13167531321132037</c:v>
                      </c:pt>
                      <c:pt idx="155">
                        <c:v>-0.13103053332127576</c:v>
                      </c:pt>
                      <c:pt idx="156">
                        <c:v>-0.13598767092272041</c:v>
                      </c:pt>
                      <c:pt idx="157">
                        <c:v>-0.10687517158003455</c:v>
                      </c:pt>
                      <c:pt idx="158">
                        <c:v>-0.1596775988584192</c:v>
                      </c:pt>
                      <c:pt idx="159">
                        <c:v>-0.13865368032472097</c:v>
                      </c:pt>
                      <c:pt idx="160">
                        <c:v>-0.14956292986084532</c:v>
                      </c:pt>
                      <c:pt idx="161">
                        <c:v>-0.10768194456107902</c:v>
                      </c:pt>
                      <c:pt idx="162">
                        <c:v>-0.13090252865696458</c:v>
                      </c:pt>
                      <c:pt idx="163">
                        <c:v>-0.15940551200546055</c:v>
                      </c:pt>
                      <c:pt idx="164">
                        <c:v>-0.14851913469605857</c:v>
                      </c:pt>
                      <c:pt idx="165">
                        <c:v>-0.14513773569999394</c:v>
                      </c:pt>
                      <c:pt idx="166">
                        <c:v>-0.11969936762045676</c:v>
                      </c:pt>
                      <c:pt idx="167">
                        <c:v>-0.18393826980523068</c:v>
                      </c:pt>
                      <c:pt idx="168">
                        <c:v>-0.15172935290073744</c:v>
                      </c:pt>
                      <c:pt idx="169">
                        <c:v>-0.14688431489950352</c:v>
                      </c:pt>
                      <c:pt idx="170">
                        <c:v>-0.14625525678801371</c:v>
                      </c:pt>
                      <c:pt idx="171">
                        <c:v>-0.11491529654575018</c:v>
                      </c:pt>
                      <c:pt idx="172">
                        <c:v>-0.16437277501014516</c:v>
                      </c:pt>
                      <c:pt idx="173">
                        <c:v>-0.11790169415863458</c:v>
                      </c:pt>
                      <c:pt idx="174">
                        <c:v>-0.14070909070704599</c:v>
                      </c:pt>
                      <c:pt idx="175">
                        <c:v>-0.18074030879643083</c:v>
                      </c:pt>
                      <c:pt idx="176">
                        <c:v>-0.17832455375830708</c:v>
                      </c:pt>
                      <c:pt idx="177">
                        <c:v>-0.14905404461680896</c:v>
                      </c:pt>
                      <c:pt idx="178">
                        <c:v>-0.15614662328522388</c:v>
                      </c:pt>
                      <c:pt idx="179">
                        <c:v>-0.15062679671296275</c:v>
                      </c:pt>
                      <c:pt idx="180">
                        <c:v>-5.2454568101685375E-2</c:v>
                      </c:pt>
                      <c:pt idx="181">
                        <c:v>-0.11112399866855027</c:v>
                      </c:pt>
                      <c:pt idx="182">
                        <c:v>-3.0953251973635847E-2</c:v>
                      </c:pt>
                      <c:pt idx="183">
                        <c:v>-0.16920176220904709</c:v>
                      </c:pt>
                      <c:pt idx="184">
                        <c:v>3.2843829884315133E-2</c:v>
                      </c:pt>
                      <c:pt idx="185">
                        <c:v>1.8559860518194474E-2</c:v>
                      </c:pt>
                      <c:pt idx="186">
                        <c:v>-8.9347345134680144E-3</c:v>
                      </c:pt>
                      <c:pt idx="187">
                        <c:v>8.594643735488669E-3</c:v>
                      </c:pt>
                      <c:pt idx="188">
                        <c:v>3.7227634281082382E-2</c:v>
                      </c:pt>
                      <c:pt idx="189">
                        <c:v>-1.3927876349706655E-2</c:v>
                      </c:pt>
                      <c:pt idx="190">
                        <c:v>2.1033371935007553E-2</c:v>
                      </c:pt>
                      <c:pt idx="191">
                        <c:v>3.2487509795808105E-2</c:v>
                      </c:pt>
                      <c:pt idx="192">
                        <c:v>-8.421709668887575E-3</c:v>
                      </c:pt>
                      <c:pt idx="193">
                        <c:v>2.2275753688157904E-2</c:v>
                      </c:pt>
                      <c:pt idx="194">
                        <c:v>3.3986215345256379E-2</c:v>
                      </c:pt>
                      <c:pt idx="195">
                        <c:v>3.6657024040382367E-2</c:v>
                      </c:pt>
                      <c:pt idx="196">
                        <c:v>3.0098476622395353E-2</c:v>
                      </c:pt>
                      <c:pt idx="197">
                        <c:v>-2.3216710326593101E-2</c:v>
                      </c:pt>
                      <c:pt idx="198">
                        <c:v>1.4355847562393095E-2</c:v>
                      </c:pt>
                      <c:pt idx="199">
                        <c:v>2.5531611303297092E-3</c:v>
                      </c:pt>
                      <c:pt idx="200">
                        <c:v>-5.423038827541915E-2</c:v>
                      </c:pt>
                      <c:pt idx="201">
                        <c:v>2.87135918744055E-2</c:v>
                      </c:pt>
                      <c:pt idx="202">
                        <c:v>3.3131547519790097E-2</c:v>
                      </c:pt>
                      <c:pt idx="203">
                        <c:v>8.5250380395710031E-3</c:v>
                      </c:pt>
                      <c:pt idx="204">
                        <c:v>3.2049561723753638E-2</c:v>
                      </c:pt>
                      <c:pt idx="205">
                        <c:v>3.0292676648918685E-3</c:v>
                      </c:pt>
                      <c:pt idx="206">
                        <c:v>3.7356867425294586E-2</c:v>
                      </c:pt>
                      <c:pt idx="207">
                        <c:v>0.10221404474366787</c:v>
                      </c:pt>
                      <c:pt idx="208">
                        <c:v>-3.4037823123075892E-2</c:v>
                      </c:pt>
                      <c:pt idx="209">
                        <c:v>6.4183230522828873E-3</c:v>
                      </c:pt>
                      <c:pt idx="210">
                        <c:v>-6.0024222575404346E-3</c:v>
                      </c:pt>
                      <c:pt idx="211">
                        <c:v>3.1055916696975047E-2</c:v>
                      </c:pt>
                      <c:pt idx="212">
                        <c:v>1.9249255072841445E-2</c:v>
                      </c:pt>
                      <c:pt idx="213">
                        <c:v>-8.6220029638069129E-4</c:v>
                      </c:pt>
                      <c:pt idx="214">
                        <c:v>-1.3060441014579507E-2</c:v>
                      </c:pt>
                      <c:pt idx="215">
                        <c:v>-3.6975779228445783E-2</c:v>
                      </c:pt>
                      <c:pt idx="216">
                        <c:v>5.75958741086281E-3</c:v>
                      </c:pt>
                      <c:pt idx="217">
                        <c:v>3.1664005691842051E-2</c:v>
                      </c:pt>
                      <c:pt idx="218">
                        <c:v>-1.148170138309019E-2</c:v>
                      </c:pt>
                      <c:pt idx="219">
                        <c:v>1.385278604251702E-2</c:v>
                      </c:pt>
                      <c:pt idx="220">
                        <c:v>-0.10059482853336517</c:v>
                      </c:pt>
                      <c:pt idx="221">
                        <c:v>-7.8349803945346227E-2</c:v>
                      </c:pt>
                      <c:pt idx="222">
                        <c:v>-3.567477102412963E-2</c:v>
                      </c:pt>
                      <c:pt idx="223">
                        <c:v>4.2961540692715823E-3</c:v>
                      </c:pt>
                      <c:pt idx="224">
                        <c:v>2.4475380858597909E-2</c:v>
                      </c:pt>
                      <c:pt idx="225">
                        <c:v>-3.6083883366855161E-2</c:v>
                      </c:pt>
                      <c:pt idx="226">
                        <c:v>-2.3733031113764201E-2</c:v>
                      </c:pt>
                      <c:pt idx="227">
                        <c:v>-0.1065686651852962</c:v>
                      </c:pt>
                      <c:pt idx="228">
                        <c:v>-1.0125918726193006E-3</c:v>
                      </c:pt>
                      <c:pt idx="229">
                        <c:v>-3.0833576285437064E-2</c:v>
                      </c:pt>
                      <c:pt idx="230">
                        <c:v>-2.6881424184977101E-3</c:v>
                      </c:pt>
                      <c:pt idx="231">
                        <c:v>9.636043895782237E-3</c:v>
                      </c:pt>
                      <c:pt idx="232">
                        <c:v>-2.0667007867335636E-3</c:v>
                      </c:pt>
                      <c:pt idx="233">
                        <c:v>-2.9335247451700994E-2</c:v>
                      </c:pt>
                      <c:pt idx="234">
                        <c:v>9.733058075090225E-3</c:v>
                      </c:pt>
                      <c:pt idx="235">
                        <c:v>-1.732483375377088E-2</c:v>
                      </c:pt>
                      <c:pt idx="236">
                        <c:v>-3.1292313694007194E-2</c:v>
                      </c:pt>
                      <c:pt idx="237">
                        <c:v>-1.526925849070883E-2</c:v>
                      </c:pt>
                      <c:pt idx="238">
                        <c:v>-2.2559288122601891E-2</c:v>
                      </c:pt>
                      <c:pt idx="239">
                        <c:v>0.17015598658846678</c:v>
                      </c:pt>
                      <c:pt idx="240">
                        <c:v>-1.4119904038512595E-2</c:v>
                      </c:pt>
                      <c:pt idx="241">
                        <c:v>-7.7159643956416196E-2</c:v>
                      </c:pt>
                      <c:pt idx="242">
                        <c:v>-0.19742452354420581</c:v>
                      </c:pt>
                      <c:pt idx="243">
                        <c:v>-0.20017720595337507</c:v>
                      </c:pt>
                      <c:pt idx="244">
                        <c:v>-0.12540012001750234</c:v>
                      </c:pt>
                      <c:pt idx="245">
                        <c:v>-0.14623914211658462</c:v>
                      </c:pt>
                      <c:pt idx="246">
                        <c:v>-0.16218136452718043</c:v>
                      </c:pt>
                      <c:pt idx="247">
                        <c:v>-0.17664168033268479</c:v>
                      </c:pt>
                      <c:pt idx="248">
                        <c:v>-0.1763175603865666</c:v>
                      </c:pt>
                      <c:pt idx="249">
                        <c:v>-0.1837607106254919</c:v>
                      </c:pt>
                      <c:pt idx="250">
                        <c:v>-0.18336471203982338</c:v>
                      </c:pt>
                      <c:pt idx="251">
                        <c:v>-0.15848213586067095</c:v>
                      </c:pt>
                      <c:pt idx="252">
                        <c:v>-0.14775443756616699</c:v>
                      </c:pt>
                      <c:pt idx="253">
                        <c:v>-0.18196646721683779</c:v>
                      </c:pt>
                      <c:pt idx="254">
                        <c:v>-0.19482121307387498</c:v>
                      </c:pt>
                      <c:pt idx="255">
                        <c:v>-2.0985760545526352E-2</c:v>
                      </c:pt>
                      <c:pt idx="256">
                        <c:v>-0.16017802705940737</c:v>
                      </c:pt>
                      <c:pt idx="257">
                        <c:v>-0.18401181880074835</c:v>
                      </c:pt>
                      <c:pt idx="258">
                        <c:v>-5.1561545330052028E-2</c:v>
                      </c:pt>
                      <c:pt idx="259">
                        <c:v>-0.13666986127366362</c:v>
                      </c:pt>
                      <c:pt idx="260">
                        <c:v>-0.13940720519817112</c:v>
                      </c:pt>
                      <c:pt idx="261">
                        <c:v>-0.13970219814765694</c:v>
                      </c:pt>
                      <c:pt idx="262">
                        <c:v>-0.1567494645663248</c:v>
                      </c:pt>
                      <c:pt idx="263">
                        <c:v>-0.1861645851422129</c:v>
                      </c:pt>
                      <c:pt idx="264">
                        <c:v>-0.14701737736546724</c:v>
                      </c:pt>
                      <c:pt idx="265">
                        <c:v>-0.13312589826648319</c:v>
                      </c:pt>
                      <c:pt idx="266">
                        <c:v>-0.3106367049834674</c:v>
                      </c:pt>
                      <c:pt idx="267">
                        <c:v>-0.17910777230281574</c:v>
                      </c:pt>
                      <c:pt idx="268">
                        <c:v>-0.17452586998199668</c:v>
                      </c:pt>
                      <c:pt idx="269">
                        <c:v>-0.11158464965082333</c:v>
                      </c:pt>
                      <c:pt idx="270">
                        <c:v>-0.15601080873548862</c:v>
                      </c:pt>
                      <c:pt idx="271">
                        <c:v>-0.15383409884792548</c:v>
                      </c:pt>
                      <c:pt idx="272">
                        <c:v>-0.14017245246175747</c:v>
                      </c:pt>
                      <c:pt idx="273">
                        <c:v>-0.17787764712317033</c:v>
                      </c:pt>
                      <c:pt idx="274">
                        <c:v>-0.17064855782963359</c:v>
                      </c:pt>
                      <c:pt idx="275">
                        <c:v>-0.18191082426229324</c:v>
                      </c:pt>
                      <c:pt idx="276">
                        <c:v>-0.16505848843034324</c:v>
                      </c:pt>
                      <c:pt idx="277">
                        <c:v>-0.16579246337622858</c:v>
                      </c:pt>
                      <c:pt idx="278">
                        <c:v>-0.13234061777680214</c:v>
                      </c:pt>
                      <c:pt idx="279">
                        <c:v>-0.14921388044604675</c:v>
                      </c:pt>
                      <c:pt idx="280">
                        <c:v>-6.832533402461316E-2</c:v>
                      </c:pt>
                      <c:pt idx="281">
                        <c:v>-0.17584723594481785</c:v>
                      </c:pt>
                      <c:pt idx="282">
                        <c:v>-0.15110097947328954</c:v>
                      </c:pt>
                      <c:pt idx="283">
                        <c:v>-0.19798362121083146</c:v>
                      </c:pt>
                      <c:pt idx="284">
                        <c:v>-0.19628390760554729</c:v>
                      </c:pt>
                      <c:pt idx="285">
                        <c:v>-0.1705818423366369</c:v>
                      </c:pt>
                      <c:pt idx="286">
                        <c:v>-0.14295518246488484</c:v>
                      </c:pt>
                      <c:pt idx="287">
                        <c:v>-0.16692752471236591</c:v>
                      </c:pt>
                      <c:pt idx="288">
                        <c:v>-0.20005552216859934</c:v>
                      </c:pt>
                      <c:pt idx="289">
                        <c:v>-0.13968172495733142</c:v>
                      </c:pt>
                      <c:pt idx="290">
                        <c:v>-0.14015503501311943</c:v>
                      </c:pt>
                      <c:pt idx="291">
                        <c:v>-0.13215377782068344</c:v>
                      </c:pt>
                      <c:pt idx="292">
                        <c:v>-0.15644125563975564</c:v>
                      </c:pt>
                      <c:pt idx="293">
                        <c:v>-0.16442197675816453</c:v>
                      </c:pt>
                      <c:pt idx="294">
                        <c:v>-0.14673843280388588</c:v>
                      </c:pt>
                      <c:pt idx="295">
                        <c:v>-0.12999143483610326</c:v>
                      </c:pt>
                      <c:pt idx="296">
                        <c:v>-0.18525036682093082</c:v>
                      </c:pt>
                      <c:pt idx="297">
                        <c:v>-0.17340539351460249</c:v>
                      </c:pt>
                      <c:pt idx="298">
                        <c:v>-0.18183600811059239</c:v>
                      </c:pt>
                      <c:pt idx="299">
                        <c:v>-0.13464156661705196</c:v>
                      </c:pt>
                      <c:pt idx="300">
                        <c:v>-0.1440050410339283</c:v>
                      </c:pt>
                      <c:pt idx="301">
                        <c:v>-0.18063323635096065</c:v>
                      </c:pt>
                      <c:pt idx="302">
                        <c:v>-0.1656594770094425</c:v>
                      </c:pt>
                      <c:pt idx="303">
                        <c:v>-0.13512600607662661</c:v>
                      </c:pt>
                      <c:pt idx="304">
                        <c:v>-0.13316546679772159</c:v>
                      </c:pt>
                      <c:pt idx="305">
                        <c:v>-0.16020798626732546</c:v>
                      </c:pt>
                      <c:pt idx="306">
                        <c:v>-0.12544419371548818</c:v>
                      </c:pt>
                      <c:pt idx="307">
                        <c:v>-0.19599441187478367</c:v>
                      </c:pt>
                      <c:pt idx="308">
                        <c:v>-0.16887839593760243</c:v>
                      </c:pt>
                      <c:pt idx="309">
                        <c:v>-0.13881634860990677</c:v>
                      </c:pt>
                      <c:pt idx="310">
                        <c:v>-0.29216884935934256</c:v>
                      </c:pt>
                      <c:pt idx="311">
                        <c:v>3.7219864939007571E-2</c:v>
                      </c:pt>
                      <c:pt idx="312">
                        <c:v>0.17606555272744839</c:v>
                      </c:pt>
                      <c:pt idx="313">
                        <c:v>0.17959128710584779</c:v>
                      </c:pt>
                      <c:pt idx="314">
                        <c:v>0.18293757899582611</c:v>
                      </c:pt>
                      <c:pt idx="315">
                        <c:v>0.17117658823808854</c:v>
                      </c:pt>
                      <c:pt idx="316">
                        <c:v>0.13603430994265137</c:v>
                      </c:pt>
                      <c:pt idx="317">
                        <c:v>0.1798521248713548</c:v>
                      </c:pt>
                      <c:pt idx="318">
                        <c:v>0.14236138097676337</c:v>
                      </c:pt>
                      <c:pt idx="319">
                        <c:v>0.17222696152686678</c:v>
                      </c:pt>
                      <c:pt idx="320">
                        <c:v>0.14127938108122312</c:v>
                      </c:pt>
                      <c:pt idx="321">
                        <c:v>0.20023116765031335</c:v>
                      </c:pt>
                      <c:pt idx="322">
                        <c:v>0.16045743494644452</c:v>
                      </c:pt>
                      <c:pt idx="323">
                        <c:v>0.19731681191245345</c:v>
                      </c:pt>
                      <c:pt idx="324">
                        <c:v>0.19025364182423266</c:v>
                      </c:pt>
                      <c:pt idx="325">
                        <c:v>0.13199171021888267</c:v>
                      </c:pt>
                      <c:pt idx="326">
                        <c:v>0.16952946095054286</c:v>
                      </c:pt>
                      <c:pt idx="327">
                        <c:v>0.19182364079399625</c:v>
                      </c:pt>
                      <c:pt idx="328">
                        <c:v>0.14507135947120545</c:v>
                      </c:pt>
                      <c:pt idx="329">
                        <c:v>0.12810376913888247</c:v>
                      </c:pt>
                      <c:pt idx="330">
                        <c:v>0.16692490734218968</c:v>
                      </c:pt>
                      <c:pt idx="331">
                        <c:v>0.12943616158214227</c:v>
                      </c:pt>
                      <c:pt idx="332">
                        <c:v>0.16751824861330517</c:v>
                      </c:pt>
                      <c:pt idx="333">
                        <c:v>0.18740488475961803</c:v>
                      </c:pt>
                      <c:pt idx="334">
                        <c:v>0.19897878334309232</c:v>
                      </c:pt>
                      <c:pt idx="335">
                        <c:v>0.18590170066210471</c:v>
                      </c:pt>
                      <c:pt idx="336">
                        <c:v>0.13166412713441181</c:v>
                      </c:pt>
                      <c:pt idx="337">
                        <c:v>0.16320491683047889</c:v>
                      </c:pt>
                      <c:pt idx="338">
                        <c:v>0.17808549547252983</c:v>
                      </c:pt>
                      <c:pt idx="339">
                        <c:v>0.19471352137785003</c:v>
                      </c:pt>
                      <c:pt idx="340">
                        <c:v>0.15161593248250865</c:v>
                      </c:pt>
                      <c:pt idx="341">
                        <c:v>1.3062503155263611E-2</c:v>
                      </c:pt>
                      <c:pt idx="342">
                        <c:v>0.15403867398615748</c:v>
                      </c:pt>
                      <c:pt idx="343">
                        <c:v>0.13536623742722992</c:v>
                      </c:pt>
                      <c:pt idx="344">
                        <c:v>0.1381213815843462</c:v>
                      </c:pt>
                      <c:pt idx="345">
                        <c:v>0.13533092392516055</c:v>
                      </c:pt>
                      <c:pt idx="346">
                        <c:v>0.1401532114633921</c:v>
                      </c:pt>
                      <c:pt idx="347">
                        <c:v>0.18351883589274498</c:v>
                      </c:pt>
                      <c:pt idx="348">
                        <c:v>0.14653947130511127</c:v>
                      </c:pt>
                      <c:pt idx="349">
                        <c:v>0.16527202997241117</c:v>
                      </c:pt>
                      <c:pt idx="350">
                        <c:v>0.14394652729755184</c:v>
                      </c:pt>
                      <c:pt idx="351">
                        <c:v>0.14432544693981864</c:v>
                      </c:pt>
                      <c:pt idx="352">
                        <c:v>0.18947896773841788</c:v>
                      </c:pt>
                      <c:pt idx="353">
                        <c:v>0.12821525973518436</c:v>
                      </c:pt>
                      <c:pt idx="354">
                        <c:v>0.19586398204238423</c:v>
                      </c:pt>
                      <c:pt idx="355">
                        <c:v>0.14489530586770899</c:v>
                      </c:pt>
                      <c:pt idx="356">
                        <c:v>0.17346341569330256</c:v>
                      </c:pt>
                      <c:pt idx="357">
                        <c:v>0.17152448627048522</c:v>
                      </c:pt>
                      <c:pt idx="358">
                        <c:v>0.15388517376198826</c:v>
                      </c:pt>
                      <c:pt idx="359">
                        <c:v>0.19456095176458621</c:v>
                      </c:pt>
                      <c:pt idx="360">
                        <c:v>0.14832553286060413</c:v>
                      </c:pt>
                      <c:pt idx="361">
                        <c:v>0.17733230956916093</c:v>
                      </c:pt>
                      <c:pt idx="362">
                        <c:v>0.18841900109300022</c:v>
                      </c:pt>
                      <c:pt idx="363">
                        <c:v>0.13991439492968799</c:v>
                      </c:pt>
                      <c:pt idx="364">
                        <c:v>0.17054585063760055</c:v>
                      </c:pt>
                      <c:pt idx="365">
                        <c:v>0.17047541499084679</c:v>
                      </c:pt>
                      <c:pt idx="366">
                        <c:v>0.1477915302542526</c:v>
                      </c:pt>
                      <c:pt idx="367">
                        <c:v>0.19715277433738834</c:v>
                      </c:pt>
                      <c:pt idx="368">
                        <c:v>0.15308575714868516</c:v>
                      </c:pt>
                      <c:pt idx="369">
                        <c:v>0.18133976234044333</c:v>
                      </c:pt>
                      <c:pt idx="370">
                        <c:v>0.14782778576736194</c:v>
                      </c:pt>
                      <c:pt idx="371">
                        <c:v>0.13761321036707841</c:v>
                      </c:pt>
                      <c:pt idx="372">
                        <c:v>0.1843622407205818</c:v>
                      </c:pt>
                      <c:pt idx="373">
                        <c:v>0.14084631271146664</c:v>
                      </c:pt>
                      <c:pt idx="374">
                        <c:v>0.14514125665011743</c:v>
                      </c:pt>
                      <c:pt idx="375">
                        <c:v>0.14096914929427823</c:v>
                      </c:pt>
                      <c:pt idx="376">
                        <c:v>0.13583507742784715</c:v>
                      </c:pt>
                      <c:pt idx="377">
                        <c:v>0.17205899082067649</c:v>
                      </c:pt>
                      <c:pt idx="378">
                        <c:v>0.29965460272792499</c:v>
                      </c:pt>
                      <c:pt idx="379">
                        <c:v>0.14497956967707881</c:v>
                      </c:pt>
                      <c:pt idx="380">
                        <c:v>0.13661957351404172</c:v>
                      </c:pt>
                      <c:pt idx="381">
                        <c:v>6.0995371724167101E-2</c:v>
                      </c:pt>
                      <c:pt idx="382">
                        <c:v>2.0608914999948939E-2</c:v>
                      </c:pt>
                      <c:pt idx="383">
                        <c:v>1.9832688052862677E-2</c:v>
                      </c:pt>
                      <c:pt idx="384">
                        <c:v>1.4239619429203803E-2</c:v>
                      </c:pt>
                      <c:pt idx="385">
                        <c:v>-1.6599397292761001E-2</c:v>
                      </c:pt>
                      <c:pt idx="386">
                        <c:v>2.3892792276763709E-2</c:v>
                      </c:pt>
                      <c:pt idx="387">
                        <c:v>-3.6773186838547779E-2</c:v>
                      </c:pt>
                      <c:pt idx="388">
                        <c:v>-3.0498306122061267E-2</c:v>
                      </c:pt>
                      <c:pt idx="389">
                        <c:v>1.9122645129283997E-2</c:v>
                      </c:pt>
                      <c:pt idx="390">
                        <c:v>3.2205034041161498E-2</c:v>
                      </c:pt>
                      <c:pt idx="391">
                        <c:v>0.10034590727356364</c:v>
                      </c:pt>
                      <c:pt idx="392">
                        <c:v>-3.2862162611213635E-3</c:v>
                      </c:pt>
                      <c:pt idx="393">
                        <c:v>3.0594380926921402E-2</c:v>
                      </c:pt>
                      <c:pt idx="394">
                        <c:v>-2.091382303614615E-2</c:v>
                      </c:pt>
                      <c:pt idx="395">
                        <c:v>-2.1193321479071405E-2</c:v>
                      </c:pt>
                      <c:pt idx="396">
                        <c:v>2.6932307002055737E-2</c:v>
                      </c:pt>
                      <c:pt idx="397">
                        <c:v>-1.8992520147023354E-2</c:v>
                      </c:pt>
                      <c:pt idx="398">
                        <c:v>-3.0917454815633711E-3</c:v>
                      </c:pt>
                      <c:pt idx="399">
                        <c:v>1.3812203015643404E-2</c:v>
                      </c:pt>
                      <c:pt idx="400">
                        <c:v>-2.4641732554011191E-2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DC7-498C-9DF7-673B87EA8727}"/>
                  </c:ext>
                </c:extLst>
              </c15:ser>
            </c15:filteredLineSeries>
          </c:ext>
        </c:extLst>
      </c:lineChart>
      <c:catAx>
        <c:axId val="6035834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8400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603588400"/>
        <c:scaling>
          <c:orientation val="minMax"/>
          <c:max val="0.2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3480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 Flight'!$M$1</c:f>
              <c:strCache>
                <c:ptCount val="1"/>
                <c:pt idx="0">
                  <c:v>vz [m/s]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'Sim Flight'!$B$2:$B$8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</c:numCache>
            </c:numRef>
          </c:cat>
          <c:val>
            <c:numRef>
              <c:f>'Sim Flight'!$M$2:$M$402</c:f>
              <c:numCache>
                <c:formatCode>General</c:formatCode>
                <c:ptCount val="4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3.8551903587036272E-3</c:v>
                </c:pt>
                <c:pt idx="22">
                  <c:v>1.156408482683834E-2</c:v>
                </c:pt>
                <c:pt idx="23">
                  <c:v>1.9268521120139395E-2</c:v>
                </c:pt>
                <c:pt idx="24">
                  <c:v>2.6965529031759392E-2</c:v>
                </c:pt>
                <c:pt idx="25">
                  <c:v>3.4652141218620675E-2</c:v>
                </c:pt>
                <c:pt idx="26">
                  <c:v>4.232539434541268E-2</c:v>
                </c:pt>
                <c:pt idx="27">
                  <c:v>4.9982330226980801E-2</c:v>
                </c:pt>
                <c:pt idx="28">
                  <c:v>5.7619996968789819E-2</c:v>
                </c:pt>
                <c:pt idx="29">
                  <c:v>6.5235450104923431E-2</c:v>
                </c:pt>
                <c:pt idx="30">
                  <c:v>7.2825753733223239E-2</c:v>
                </c:pt>
                <c:pt idx="31">
                  <c:v>8.0387981647160808E-2</c:v>
                </c:pt>
                <c:pt idx="32">
                  <c:v>8.791921846391651E-2</c:v>
                </c:pt>
                <c:pt idx="33">
                  <c:v>9.5416560748336265E-2</c:v>
                </c:pt>
                <c:pt idx="34">
                  <c:v>0.10287711813224955</c:v>
                </c:pt>
                <c:pt idx="35">
                  <c:v>0.11029801442876898</c:v>
                </c:pt>
                <c:pt idx="36">
                  <c:v>0.11767638874110575</c:v>
                </c:pt>
                <c:pt idx="37">
                  <c:v>0.12500939656550958</c:v>
                </c:pt>
                <c:pt idx="38">
                  <c:v>0.13229421088787821</c:v>
                </c:pt>
                <c:pt idx="39">
                  <c:v>0.13952802327361169</c:v>
                </c:pt>
                <c:pt idx="40">
                  <c:v>0.14670804495033649</c:v>
                </c:pt>
                <c:pt idx="41">
                  <c:v>0.15383150788301603</c:v>
                </c:pt>
                <c:pt idx="42">
                  <c:v>0.16089566584109341</c:v>
                </c:pt>
                <c:pt idx="43">
                  <c:v>0.16789779545719533</c:v>
                </c:pt>
                <c:pt idx="44">
                  <c:v>0.17483519727707136</c:v>
                </c:pt>
                <c:pt idx="45">
                  <c:v>0.18170519680025762</c:v>
                </c:pt>
                <c:pt idx="46">
                  <c:v>0.18850514551115816</c:v>
                </c:pt>
                <c:pt idx="47">
                  <c:v>0.19523242190010567</c:v>
                </c:pt>
                <c:pt idx="48">
                  <c:v>0.20188443247399396</c:v>
                </c:pt>
                <c:pt idx="49">
                  <c:v>0.20845861275611166</c:v>
                </c:pt>
                <c:pt idx="50">
                  <c:v>0.21495242827482686</c:v>
                </c:pt>
                <c:pt idx="51">
                  <c:v>0.22136337554063157</c:v>
                </c:pt>
                <c:pt idx="52">
                  <c:v>0.22768898301132368</c:v>
                </c:pt>
                <c:pt idx="53">
                  <c:v>0.23392681204480764</c:v>
                </c:pt>
                <c:pt idx="54">
                  <c:v>0.24007445783924425</c:v>
                </c:pt>
                <c:pt idx="55">
                  <c:v>0.24612955036015771</c:v>
                </c:pt>
                <c:pt idx="56">
                  <c:v>0.25208975525411992</c:v>
                </c:pt>
                <c:pt idx="57">
                  <c:v>0.25795277474868289</c:v>
                </c:pt>
                <c:pt idx="58">
                  <c:v>0.2637163485382264</c:v>
                </c:pt>
                <c:pt idx="59">
                  <c:v>0.26937825465533549</c:v>
                </c:pt>
                <c:pt idx="60">
                  <c:v>0.27493631032742372</c:v>
                </c:pt>
                <c:pt idx="61">
                  <c:v>0.28038837281823314</c:v>
                </c:pt>
                <c:pt idx="62">
                  <c:v>0.28573234025388211</c:v>
                </c:pt>
                <c:pt idx="63">
                  <c:v>0.29096615243320184</c:v>
                </c:pt>
                <c:pt idx="64">
                  <c:v>0.29608779162196242</c:v>
                </c:pt>
                <c:pt idx="65">
                  <c:v>0.30109528333076224</c:v>
                </c:pt>
                <c:pt idx="66">
                  <c:v>0.30598669707622927</c:v>
                </c:pt>
                <c:pt idx="67">
                  <c:v>0.31076014712525135</c:v>
                </c:pt>
                <c:pt idx="68">
                  <c:v>0.31541379322196694</c:v>
                </c:pt>
                <c:pt idx="69">
                  <c:v>0.31994584129721609</c:v>
                </c:pt>
                <c:pt idx="70">
                  <c:v>0.32435454416020032</c:v>
                </c:pt>
                <c:pt idx="71">
                  <c:v>0.32863820217203915</c:v>
                </c:pt>
                <c:pt idx="72">
                  <c:v>0.33279516390102781</c:v>
                </c:pt>
                <c:pt idx="73">
                  <c:v>0.33682382675928391</c:v>
                </c:pt>
                <c:pt idx="74">
                  <c:v>0.34072263762059446</c:v>
                </c:pt>
                <c:pt idx="75">
                  <c:v>0.34449009341914427</c:v>
                </c:pt>
                <c:pt idx="76">
                  <c:v>0.34812474172902241</c:v>
                </c:pt>
                <c:pt idx="77">
                  <c:v>0.35162518132409371</c:v>
                </c:pt>
                <c:pt idx="78">
                  <c:v>0.35499006271827799</c:v>
                </c:pt>
                <c:pt idx="79">
                  <c:v>0.35821808868574256</c:v>
                </c:pt>
                <c:pt idx="80">
                  <c:v>0.36130801476102276</c:v>
                </c:pt>
                <c:pt idx="81">
                  <c:v>0.36425864971880179</c:v>
                </c:pt>
                <c:pt idx="82">
                  <c:v>0.36706885603313383</c:v>
                </c:pt>
                <c:pt idx="83">
                  <c:v>0.36973755031599081</c:v>
                </c:pt>
                <c:pt idx="84">
                  <c:v>0.3722637037349199</c:v>
                </c:pt>
                <c:pt idx="85">
                  <c:v>0.37464634240970485</c:v>
                </c:pt>
                <c:pt idx="86">
                  <c:v>0.37688454778776048</c:v>
                </c:pt>
                <c:pt idx="87">
                  <c:v>0.3789774569983253</c:v>
                </c:pt>
                <c:pt idx="88">
                  <c:v>0.38092426318505079</c:v>
                </c:pt>
                <c:pt idx="89">
                  <c:v>0.38272421581709315</c:v>
                </c:pt>
                <c:pt idx="90">
                  <c:v>0.38437662097844966</c:v>
                </c:pt>
                <c:pt idx="91">
                  <c:v>0.38588084163547448</c:v>
                </c:pt>
                <c:pt idx="92">
                  <c:v>0.38723629788247088</c:v>
                </c:pt>
                <c:pt idx="93">
                  <c:v>0.38844246716525871</c:v>
                </c:pt>
                <c:pt idx="94">
                  <c:v>0.38949888448260556</c:v>
                </c:pt>
                <c:pt idx="95">
                  <c:v>0.3904051425655411</c:v>
                </c:pt>
                <c:pt idx="96">
                  <c:v>0.39116089203431598</c:v>
                </c:pt>
                <c:pt idx="97">
                  <c:v>0.39176584153311739</c:v>
                </c:pt>
                <c:pt idx="98">
                  <c:v>0.39221975784241025</c:v>
                </c:pt>
                <c:pt idx="99">
                  <c:v>0.39252246596880452</c:v>
                </c:pt>
                <c:pt idx="100">
                  <c:v>0.39267384921256504</c:v>
                </c:pt>
                <c:pt idx="101">
                  <c:v>0.39267384921256726</c:v>
                </c:pt>
                <c:pt idx="102">
                  <c:v>0.3925224659688023</c:v>
                </c:pt>
                <c:pt idx="103">
                  <c:v>0.39221975784241248</c:v>
                </c:pt>
                <c:pt idx="104">
                  <c:v>0.39176584153311517</c:v>
                </c:pt>
                <c:pt idx="105">
                  <c:v>0.3911608920343182</c:v>
                </c:pt>
                <c:pt idx="106">
                  <c:v>0.39040514256553888</c:v>
                </c:pt>
                <c:pt idx="107">
                  <c:v>0.38949888448261</c:v>
                </c:pt>
                <c:pt idx="108">
                  <c:v>0.38844246716525427</c:v>
                </c:pt>
                <c:pt idx="109">
                  <c:v>0.38723629788247088</c:v>
                </c:pt>
                <c:pt idx="110">
                  <c:v>0.3858808416354767</c:v>
                </c:pt>
                <c:pt idx="111">
                  <c:v>0.38437662097844744</c:v>
                </c:pt>
                <c:pt idx="112">
                  <c:v>0.38272421581709315</c:v>
                </c:pt>
                <c:pt idx="113">
                  <c:v>0.38092426318505079</c:v>
                </c:pt>
                <c:pt idx="114">
                  <c:v>0.37897745699832752</c:v>
                </c:pt>
                <c:pt idx="115">
                  <c:v>0.37688454778775826</c:v>
                </c:pt>
                <c:pt idx="116">
                  <c:v>0.37464634240970929</c:v>
                </c:pt>
                <c:pt idx="117">
                  <c:v>0.3722637037349199</c:v>
                </c:pt>
                <c:pt idx="118">
                  <c:v>0.36973755031599081</c:v>
                </c:pt>
                <c:pt idx="119">
                  <c:v>0.36706885603313161</c:v>
                </c:pt>
                <c:pt idx="120">
                  <c:v>0.36425864971879957</c:v>
                </c:pt>
                <c:pt idx="121">
                  <c:v>0.36130801476102498</c:v>
                </c:pt>
                <c:pt idx="122">
                  <c:v>0.35821808868574351</c:v>
                </c:pt>
                <c:pt idx="123">
                  <c:v>0.35499006271828498</c:v>
                </c:pt>
                <c:pt idx="124">
                  <c:v>0.35162518132408799</c:v>
                </c:pt>
                <c:pt idx="125">
                  <c:v>0.34812474172902019</c:v>
                </c:pt>
                <c:pt idx="126">
                  <c:v>0.34449009341913983</c:v>
                </c:pt>
                <c:pt idx="127">
                  <c:v>0.34072263762059529</c:v>
                </c:pt>
                <c:pt idx="128">
                  <c:v>0.33682382675928457</c:v>
                </c:pt>
                <c:pt idx="129">
                  <c:v>0.33279516390103075</c:v>
                </c:pt>
                <c:pt idx="130">
                  <c:v>0.32863820217203471</c:v>
                </c:pt>
                <c:pt idx="131">
                  <c:v>0.32435454416020476</c:v>
                </c:pt>
                <c:pt idx="132">
                  <c:v>0.3199458412972167</c:v>
                </c:pt>
                <c:pt idx="133">
                  <c:v>0.31541379322196578</c:v>
                </c:pt>
                <c:pt idx="134">
                  <c:v>0.31076014712525635</c:v>
                </c:pt>
                <c:pt idx="135">
                  <c:v>0.30598669707622261</c:v>
                </c:pt>
                <c:pt idx="136">
                  <c:v>0.30109528333076446</c:v>
                </c:pt>
                <c:pt idx="137">
                  <c:v>0.29608779162195836</c:v>
                </c:pt>
                <c:pt idx="138">
                  <c:v>0.29096615243320778</c:v>
                </c:pt>
                <c:pt idx="139">
                  <c:v>0.28573234025387795</c:v>
                </c:pt>
                <c:pt idx="140">
                  <c:v>0.28038837281823537</c:v>
                </c:pt>
                <c:pt idx="141">
                  <c:v>0.27493631032742816</c:v>
                </c:pt>
                <c:pt idx="142">
                  <c:v>0.26937825465533122</c:v>
                </c:pt>
                <c:pt idx="143">
                  <c:v>0.26371634853822612</c:v>
                </c:pt>
                <c:pt idx="144">
                  <c:v>0.25795277474868522</c:v>
                </c:pt>
                <c:pt idx="145">
                  <c:v>0.2520897552541177</c:v>
                </c:pt>
                <c:pt idx="146">
                  <c:v>0.24612955036015993</c:v>
                </c:pt>
                <c:pt idx="147">
                  <c:v>0.24007445783924639</c:v>
                </c:pt>
                <c:pt idx="148">
                  <c:v>0.23392681204480348</c:v>
                </c:pt>
                <c:pt idx="149">
                  <c:v>0.22768898301132348</c:v>
                </c:pt>
                <c:pt idx="150">
                  <c:v>0.22136337554063601</c:v>
                </c:pt>
                <c:pt idx="151">
                  <c:v>0.21495242827482464</c:v>
                </c:pt>
                <c:pt idx="152">
                  <c:v>0.20845861275611352</c:v>
                </c:pt>
                <c:pt idx="153">
                  <c:v>0.20188443247399038</c:v>
                </c:pt>
                <c:pt idx="154">
                  <c:v>0.19523242190010739</c:v>
                </c:pt>
                <c:pt idx="155">
                  <c:v>0.18850514551115594</c:v>
                </c:pt>
                <c:pt idx="156">
                  <c:v>0.18170519680025762</c:v>
                </c:pt>
                <c:pt idx="157">
                  <c:v>0.1748351972770707</c:v>
                </c:pt>
                <c:pt idx="158">
                  <c:v>0.16789779545719902</c:v>
                </c:pt>
                <c:pt idx="159">
                  <c:v>0.16089566584109041</c:v>
                </c:pt>
                <c:pt idx="160">
                  <c:v>0.15383150788301825</c:v>
                </c:pt>
                <c:pt idx="161">
                  <c:v>0.14670804495033232</c:v>
                </c:pt>
                <c:pt idx="162">
                  <c:v>0.13952802327361477</c:v>
                </c:pt>
                <c:pt idx="163">
                  <c:v>0.13229421088788029</c:v>
                </c:pt>
                <c:pt idx="164">
                  <c:v>0.12500939656550791</c:v>
                </c:pt>
                <c:pt idx="165">
                  <c:v>0.11767638874110641</c:v>
                </c:pt>
                <c:pt idx="166">
                  <c:v>0.11029801442876529</c:v>
                </c:pt>
                <c:pt idx="167">
                  <c:v>0.10287711813225406</c:v>
                </c:pt>
                <c:pt idx="168">
                  <c:v>9.5416560748334572E-2</c:v>
                </c:pt>
                <c:pt idx="169">
                  <c:v>8.7919218463918467E-2</c:v>
                </c:pt>
                <c:pt idx="170">
                  <c:v>8.038798164715974E-2</c:v>
                </c:pt>
                <c:pt idx="171">
                  <c:v>7.2825753733222268E-2</c:v>
                </c:pt>
                <c:pt idx="172">
                  <c:v>6.5235450104924875E-2</c:v>
                </c:pt>
                <c:pt idx="173">
                  <c:v>5.7619996968786572E-2</c:v>
                </c:pt>
                <c:pt idx="174">
                  <c:v>4.9982330226986352E-2</c:v>
                </c:pt>
                <c:pt idx="175">
                  <c:v>4.232539434540545E-2</c:v>
                </c:pt>
                <c:pt idx="176">
                  <c:v>3.4652141218626871E-2</c:v>
                </c:pt>
                <c:pt idx="177">
                  <c:v>2.6965529031755552E-2</c:v>
                </c:pt>
                <c:pt idx="178">
                  <c:v>1.9268521120143493E-2</c:v>
                </c:pt>
                <c:pt idx="179">
                  <c:v>1.1564084826836376E-2</c:v>
                </c:pt>
                <c:pt idx="180">
                  <c:v>3.855190358703576E-3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-4.081632653045817E-3</c:v>
                </c:pt>
                <c:pt idx="242">
                  <c:v>-1.2244897959168104E-2</c:v>
                </c:pt>
                <c:pt idx="243">
                  <c:v>-2.0408163265286092E-2</c:v>
                </c:pt>
                <c:pt idx="244">
                  <c:v>-2.8571428571413982E-2</c:v>
                </c:pt>
                <c:pt idx="245">
                  <c:v>-3.6734693877535397E-2</c:v>
                </c:pt>
                <c:pt idx="246">
                  <c:v>-4.4897959183654981E-2</c:v>
                </c:pt>
                <c:pt idx="247">
                  <c:v>-5.3061224489780255E-2</c:v>
                </c:pt>
                <c:pt idx="248">
                  <c:v>-6.1224489795902691E-2</c:v>
                </c:pt>
                <c:pt idx="249">
                  <c:v>-6.9387755102023149E-2</c:v>
                </c:pt>
                <c:pt idx="250">
                  <c:v>-7.7551020408147556E-2</c:v>
                </c:pt>
                <c:pt idx="251">
                  <c:v>-8.5714285714273031E-2</c:v>
                </c:pt>
                <c:pt idx="252">
                  <c:v>-9.3877551020387973E-2</c:v>
                </c:pt>
                <c:pt idx="253">
                  <c:v>-0.10204081632651485</c:v>
                </c:pt>
                <c:pt idx="254">
                  <c:v>-0.11020408163263674</c:v>
                </c:pt>
                <c:pt idx="255">
                  <c:v>-0.11836734693875971</c:v>
                </c:pt>
                <c:pt idx="256">
                  <c:v>-0.12653061224488218</c:v>
                </c:pt>
                <c:pt idx="257">
                  <c:v>-0.13469387755100456</c:v>
                </c:pt>
                <c:pt idx="258">
                  <c:v>-0.142857142857127</c:v>
                </c:pt>
                <c:pt idx="259">
                  <c:v>-0.15102040816325035</c:v>
                </c:pt>
                <c:pt idx="260">
                  <c:v>-0.1591836734693674</c:v>
                </c:pt>
                <c:pt idx="261">
                  <c:v>-0.16734693877549581</c:v>
                </c:pt>
                <c:pt idx="262">
                  <c:v>-0.17551020408161672</c:v>
                </c:pt>
                <c:pt idx="263">
                  <c:v>-0.18367346938773915</c:v>
                </c:pt>
                <c:pt idx="264">
                  <c:v>-0.19183673469385951</c:v>
                </c:pt>
                <c:pt idx="265">
                  <c:v>-0.19999999999998402</c:v>
                </c:pt>
                <c:pt idx="266">
                  <c:v>-0.20816326530610496</c:v>
                </c:pt>
                <c:pt idx="267">
                  <c:v>-0.21632653061222887</c:v>
                </c:pt>
                <c:pt idx="268">
                  <c:v>-0.2244897959183513</c:v>
                </c:pt>
                <c:pt idx="269">
                  <c:v>-0.23265306122447757</c:v>
                </c:pt>
                <c:pt idx="270">
                  <c:v>-0.24081632653059173</c:v>
                </c:pt>
                <c:pt idx="271">
                  <c:v>-0.24897959183671856</c:v>
                </c:pt>
                <c:pt idx="272">
                  <c:v>-0.25714285714284102</c:v>
                </c:pt>
                <c:pt idx="273">
                  <c:v>-0.26530612244896346</c:v>
                </c:pt>
                <c:pt idx="274">
                  <c:v>-0.27346938775508672</c:v>
                </c:pt>
                <c:pt idx="275">
                  <c:v>-0.28163265306120833</c:v>
                </c:pt>
                <c:pt idx="276">
                  <c:v>-0.28979591836733215</c:v>
                </c:pt>
                <c:pt idx="277">
                  <c:v>-0.29795918367344876</c:v>
                </c:pt>
                <c:pt idx="278">
                  <c:v>-0.30612244897958008</c:v>
                </c:pt>
                <c:pt idx="279">
                  <c:v>-0.31428571428569591</c:v>
                </c:pt>
                <c:pt idx="280">
                  <c:v>-0.32244897959182045</c:v>
                </c:pt>
                <c:pt idx="281">
                  <c:v>-0.33061224489794577</c:v>
                </c:pt>
                <c:pt idx="282">
                  <c:v>-0.33877551020406088</c:v>
                </c:pt>
                <c:pt idx="283">
                  <c:v>-0.3469387755101922</c:v>
                </c:pt>
                <c:pt idx="284">
                  <c:v>-0.35510204081630503</c:v>
                </c:pt>
                <c:pt idx="285">
                  <c:v>-0.36326530612243707</c:v>
                </c:pt>
                <c:pt idx="286">
                  <c:v>-0.37142857142855051</c:v>
                </c:pt>
                <c:pt idx="287">
                  <c:v>-0.37959183673468194</c:v>
                </c:pt>
                <c:pt idx="288">
                  <c:v>-0.38775510204079994</c:v>
                </c:pt>
                <c:pt idx="289">
                  <c:v>-0.39591836734692309</c:v>
                </c:pt>
                <c:pt idx="290">
                  <c:v>-0.40408163265304481</c:v>
                </c:pt>
                <c:pt idx="291">
                  <c:v>-0.41224489795916408</c:v>
                </c:pt>
                <c:pt idx="292">
                  <c:v>-0.42040816326529407</c:v>
                </c:pt>
                <c:pt idx="293">
                  <c:v>-0.42857142857141206</c:v>
                </c:pt>
                <c:pt idx="294">
                  <c:v>-0.43673469387753228</c:v>
                </c:pt>
                <c:pt idx="295">
                  <c:v>-0.44489795918365693</c:v>
                </c:pt>
                <c:pt idx="296">
                  <c:v>-0.4530612244897777</c:v>
                </c:pt>
                <c:pt idx="297">
                  <c:v>-0.4612244897959018</c:v>
                </c:pt>
                <c:pt idx="298">
                  <c:v>-0.46938775510202424</c:v>
                </c:pt>
                <c:pt idx="299">
                  <c:v>-0.47755102040815028</c:v>
                </c:pt>
                <c:pt idx="300">
                  <c:v>-0.48571428571426467</c:v>
                </c:pt>
                <c:pt idx="301">
                  <c:v>-0.49387755102039577</c:v>
                </c:pt>
                <c:pt idx="302">
                  <c:v>-0.50204081632651398</c:v>
                </c:pt>
                <c:pt idx="303">
                  <c:v>-0.51020408163263642</c:v>
                </c:pt>
                <c:pt idx="304">
                  <c:v>-0.51836734693875508</c:v>
                </c:pt>
                <c:pt idx="305">
                  <c:v>-0.52653061224489017</c:v>
                </c:pt>
                <c:pt idx="306">
                  <c:v>-0.53469387755100051</c:v>
                </c:pt>
                <c:pt idx="307">
                  <c:v>-0.54285714285712616</c:v>
                </c:pt>
                <c:pt idx="308">
                  <c:v>-0.55102040816324849</c:v>
                </c:pt>
                <c:pt idx="309">
                  <c:v>-0.55918367346937303</c:v>
                </c:pt>
                <c:pt idx="310">
                  <c:v>-0.56734693877549336</c:v>
                </c:pt>
                <c:pt idx="311">
                  <c:v>-0.56734693877552689</c:v>
                </c:pt>
                <c:pt idx="312">
                  <c:v>-0.55918367346940423</c:v>
                </c:pt>
                <c:pt idx="313">
                  <c:v>-0.55102040816327957</c:v>
                </c:pt>
                <c:pt idx="314">
                  <c:v>-0.54285714285716091</c:v>
                </c:pt>
                <c:pt idx="315">
                  <c:v>-0.53469387755103481</c:v>
                </c:pt>
                <c:pt idx="316">
                  <c:v>-0.52653061224491549</c:v>
                </c:pt>
                <c:pt idx="317">
                  <c:v>-0.51836734693879982</c:v>
                </c:pt>
                <c:pt idx="318">
                  <c:v>-0.5102040816326856</c:v>
                </c:pt>
                <c:pt idx="319">
                  <c:v>-0.50204081632656283</c:v>
                </c:pt>
                <c:pt idx="320">
                  <c:v>-0.4938775510204424</c:v>
                </c:pt>
                <c:pt idx="321">
                  <c:v>-0.48571428571431846</c:v>
                </c:pt>
                <c:pt idx="322">
                  <c:v>-0.47755102040819614</c:v>
                </c:pt>
                <c:pt idx="323">
                  <c:v>-0.46938775510207087</c:v>
                </c:pt>
                <c:pt idx="324">
                  <c:v>-0.46122448979595509</c:v>
                </c:pt>
                <c:pt idx="325">
                  <c:v>-0.453061224489826</c:v>
                </c:pt>
                <c:pt idx="326">
                  <c:v>-0.44489795918370578</c:v>
                </c:pt>
                <c:pt idx="327">
                  <c:v>-0.43673469387758329</c:v>
                </c:pt>
                <c:pt idx="328">
                  <c:v>-0.42857142857146313</c:v>
                </c:pt>
                <c:pt idx="329">
                  <c:v>-0.42040816326533847</c:v>
                </c:pt>
                <c:pt idx="330">
                  <c:v>-0.41224489795921382</c:v>
                </c:pt>
                <c:pt idx="331">
                  <c:v>-0.40408163265309366</c:v>
                </c:pt>
                <c:pt idx="332">
                  <c:v>-0.39591836734697378</c:v>
                </c:pt>
                <c:pt idx="333">
                  <c:v>-0.38775510204084879</c:v>
                </c:pt>
                <c:pt idx="334">
                  <c:v>-0.37959183673472524</c:v>
                </c:pt>
                <c:pt idx="335">
                  <c:v>-0.37142857142860392</c:v>
                </c:pt>
                <c:pt idx="336">
                  <c:v>-0.36326530612248259</c:v>
                </c:pt>
                <c:pt idx="337">
                  <c:v>-0.35510204081635877</c:v>
                </c:pt>
                <c:pt idx="338">
                  <c:v>-0.34693877551023661</c:v>
                </c:pt>
                <c:pt idx="339">
                  <c:v>-0.33877551020411306</c:v>
                </c:pt>
                <c:pt idx="340">
                  <c:v>-0.33061224489799396</c:v>
                </c:pt>
                <c:pt idx="341">
                  <c:v>-0.32244897959186819</c:v>
                </c:pt>
                <c:pt idx="342">
                  <c:v>-0.31428571428574703</c:v>
                </c:pt>
                <c:pt idx="343">
                  <c:v>-0.30612244897962337</c:v>
                </c:pt>
                <c:pt idx="344">
                  <c:v>-0.29795918367350427</c:v>
                </c:pt>
                <c:pt idx="345">
                  <c:v>-0.2897959183673785</c:v>
                </c:pt>
                <c:pt idx="346">
                  <c:v>-0.28163265306125718</c:v>
                </c:pt>
                <c:pt idx="347">
                  <c:v>-0.27346938775513474</c:v>
                </c:pt>
                <c:pt idx="348">
                  <c:v>-0.26530612244901175</c:v>
                </c:pt>
                <c:pt idx="349">
                  <c:v>-0.25714285714288987</c:v>
                </c:pt>
                <c:pt idx="350">
                  <c:v>-0.24897959183676802</c:v>
                </c:pt>
                <c:pt idx="351">
                  <c:v>-0.24081632653064391</c:v>
                </c:pt>
                <c:pt idx="352">
                  <c:v>-0.2326530612245219</c:v>
                </c:pt>
                <c:pt idx="353">
                  <c:v>-0.22448979591840071</c:v>
                </c:pt>
                <c:pt idx="354">
                  <c:v>-0.21632653061227772</c:v>
                </c:pt>
                <c:pt idx="355">
                  <c:v>-0.20816326530615473</c:v>
                </c:pt>
                <c:pt idx="356">
                  <c:v>-0.20000000000003287</c:v>
                </c:pt>
                <c:pt idx="357">
                  <c:v>-0.19183673469390991</c:v>
                </c:pt>
                <c:pt idx="358">
                  <c:v>-0.183673469387788</c:v>
                </c:pt>
                <c:pt idx="359">
                  <c:v>-0.17551020408166501</c:v>
                </c:pt>
                <c:pt idx="360">
                  <c:v>-0.16734693877554313</c:v>
                </c:pt>
                <c:pt idx="361">
                  <c:v>-0.15918367346941958</c:v>
                </c:pt>
                <c:pt idx="362">
                  <c:v>-0.15102040816329845</c:v>
                </c:pt>
                <c:pt idx="363">
                  <c:v>-0.1428571428571753</c:v>
                </c:pt>
                <c:pt idx="364">
                  <c:v>-0.134693877551053</c:v>
                </c:pt>
                <c:pt idx="365">
                  <c:v>-0.1265306122449307</c:v>
                </c:pt>
                <c:pt idx="366">
                  <c:v>-0.11836734693880786</c:v>
                </c:pt>
                <c:pt idx="367">
                  <c:v>-0.11020408163268562</c:v>
                </c:pt>
                <c:pt idx="368">
                  <c:v>-0.10204081632656335</c:v>
                </c:pt>
                <c:pt idx="369">
                  <c:v>-9.3877551020440986E-2</c:v>
                </c:pt>
                <c:pt idx="370">
                  <c:v>-8.5714285714318203E-2</c:v>
                </c:pt>
                <c:pt idx="371">
                  <c:v>-7.7551020408195642E-2</c:v>
                </c:pt>
                <c:pt idx="372">
                  <c:v>-6.9387755102073415E-2</c:v>
                </c:pt>
                <c:pt idx="373">
                  <c:v>-6.1224489795951124E-2</c:v>
                </c:pt>
                <c:pt idx="374">
                  <c:v>-5.3061224489828585E-2</c:v>
                </c:pt>
                <c:pt idx="375">
                  <c:v>-4.4897959183706038E-2</c:v>
                </c:pt>
                <c:pt idx="376">
                  <c:v>-3.6734693877583428E-2</c:v>
                </c:pt>
                <c:pt idx="377">
                  <c:v>-2.8571428571461169E-2</c:v>
                </c:pt>
                <c:pt idx="378">
                  <c:v>-2.0408163265338897E-2</c:v>
                </c:pt>
                <c:pt idx="379">
                  <c:v>-1.2244897959216329E-2</c:v>
                </c:pt>
                <c:pt idx="380">
                  <c:v>-4.0816326530937639E-3</c:v>
                </c:pt>
                <c:pt idx="381">
                  <c:v>-6.4623485355704369E-26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C-4DA4-B764-145BEBCC5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583480"/>
        <c:axId val="603588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'Sim Flight Rebuild'!$I$1</c15:sqref>
                        </c15:formulaRef>
                      </c:ext>
                    </c:extLst>
                    <c:strCache>
                      <c:ptCount val="1"/>
                      <c:pt idx="0">
                        <c:v>vz' Rebuild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'Sim Flight'!$B$2:$B$8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'Sim Flight Rebuild'!$I$2:$I$402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3.8551903587036272E-3</c:v>
                      </c:pt>
                      <c:pt idx="22">
                        <c:v>1.156408482683834E-2</c:v>
                      </c:pt>
                      <c:pt idx="23">
                        <c:v>1.9268521120139395E-2</c:v>
                      </c:pt>
                      <c:pt idx="24">
                        <c:v>2.6965529031759392E-2</c:v>
                      </c:pt>
                      <c:pt idx="25">
                        <c:v>3.4652141218620675E-2</c:v>
                      </c:pt>
                      <c:pt idx="26">
                        <c:v>4.232539434541268E-2</c:v>
                      </c:pt>
                      <c:pt idx="27">
                        <c:v>4.9982330226980801E-2</c:v>
                      </c:pt>
                      <c:pt idx="28">
                        <c:v>5.7619996968789819E-2</c:v>
                      </c:pt>
                      <c:pt idx="29">
                        <c:v>6.5235450104923431E-2</c:v>
                      </c:pt>
                      <c:pt idx="30">
                        <c:v>7.2825753733223239E-2</c:v>
                      </c:pt>
                      <c:pt idx="31">
                        <c:v>8.0387981647160808E-2</c:v>
                      </c:pt>
                      <c:pt idx="32">
                        <c:v>8.791921846391651E-2</c:v>
                      </c:pt>
                      <c:pt idx="33">
                        <c:v>9.5416560748336265E-2</c:v>
                      </c:pt>
                      <c:pt idx="34">
                        <c:v>0.10287711813224955</c:v>
                      </c:pt>
                      <c:pt idx="35">
                        <c:v>0.11029801442876898</c:v>
                      </c:pt>
                      <c:pt idx="36">
                        <c:v>0.11767638874110575</c:v>
                      </c:pt>
                      <c:pt idx="37">
                        <c:v>0.12500939656550958</c:v>
                      </c:pt>
                      <c:pt idx="38">
                        <c:v>0.13229421088787821</c:v>
                      </c:pt>
                      <c:pt idx="39">
                        <c:v>0.13952802327361169</c:v>
                      </c:pt>
                      <c:pt idx="40">
                        <c:v>0.14670804495033649</c:v>
                      </c:pt>
                      <c:pt idx="41">
                        <c:v>0.15383150788301603</c:v>
                      </c:pt>
                      <c:pt idx="42">
                        <c:v>0.16089566584109341</c:v>
                      </c:pt>
                      <c:pt idx="43">
                        <c:v>0.16789779545719533</c:v>
                      </c:pt>
                      <c:pt idx="44">
                        <c:v>0.17483519727707136</c:v>
                      </c:pt>
                      <c:pt idx="45">
                        <c:v>0.18170519680025762</c:v>
                      </c:pt>
                      <c:pt idx="46">
                        <c:v>0.18850514551115816</c:v>
                      </c:pt>
                      <c:pt idx="47">
                        <c:v>0.19523242190010567</c:v>
                      </c:pt>
                      <c:pt idx="48">
                        <c:v>0.20188443247399396</c:v>
                      </c:pt>
                      <c:pt idx="49">
                        <c:v>0.20845861275611166</c:v>
                      </c:pt>
                      <c:pt idx="50">
                        <c:v>0.21495242827482686</c:v>
                      </c:pt>
                      <c:pt idx="51">
                        <c:v>0.22136337554063157</c:v>
                      </c:pt>
                      <c:pt idx="52">
                        <c:v>0.22768898301132368</c:v>
                      </c:pt>
                      <c:pt idx="53">
                        <c:v>0.23392681204480764</c:v>
                      </c:pt>
                      <c:pt idx="54">
                        <c:v>0.24007445783924425</c:v>
                      </c:pt>
                      <c:pt idx="55">
                        <c:v>0.24612955036015771</c:v>
                      </c:pt>
                      <c:pt idx="56">
                        <c:v>0.25208975525411992</c:v>
                      </c:pt>
                      <c:pt idx="57">
                        <c:v>0.25795277474868289</c:v>
                      </c:pt>
                      <c:pt idx="58">
                        <c:v>0.2637163485382264</c:v>
                      </c:pt>
                      <c:pt idx="59">
                        <c:v>0.26937825465533549</c:v>
                      </c:pt>
                      <c:pt idx="60">
                        <c:v>0.27493631032742372</c:v>
                      </c:pt>
                      <c:pt idx="61">
                        <c:v>0.28038837281823314</c:v>
                      </c:pt>
                      <c:pt idx="62">
                        <c:v>0.28573234025388211</c:v>
                      </c:pt>
                      <c:pt idx="63">
                        <c:v>0.29096615243320184</c:v>
                      </c:pt>
                      <c:pt idx="64">
                        <c:v>0.29608779162196242</c:v>
                      </c:pt>
                      <c:pt idx="65">
                        <c:v>0.30109528333076224</c:v>
                      </c:pt>
                      <c:pt idx="66">
                        <c:v>0.30598669707622927</c:v>
                      </c:pt>
                      <c:pt idx="67">
                        <c:v>0.31076014712525135</c:v>
                      </c:pt>
                      <c:pt idx="68">
                        <c:v>0.31541379322196694</c:v>
                      </c:pt>
                      <c:pt idx="69">
                        <c:v>0.31994584129721609</c:v>
                      </c:pt>
                      <c:pt idx="70">
                        <c:v>0.32435454416020032</c:v>
                      </c:pt>
                      <c:pt idx="71">
                        <c:v>0.32863820217203915</c:v>
                      </c:pt>
                      <c:pt idx="72">
                        <c:v>0.33279516390102781</c:v>
                      </c:pt>
                      <c:pt idx="73">
                        <c:v>0.33682382675928391</c:v>
                      </c:pt>
                      <c:pt idx="74">
                        <c:v>0.34072263762059446</c:v>
                      </c:pt>
                      <c:pt idx="75">
                        <c:v>0.34449009341914427</c:v>
                      </c:pt>
                      <c:pt idx="76">
                        <c:v>0.34812474172902241</c:v>
                      </c:pt>
                      <c:pt idx="77">
                        <c:v>0.35162518132409371</c:v>
                      </c:pt>
                      <c:pt idx="78">
                        <c:v>0.35499006271827799</c:v>
                      </c:pt>
                      <c:pt idx="79">
                        <c:v>0.35821808868574256</c:v>
                      </c:pt>
                      <c:pt idx="80">
                        <c:v>0.36130801476102276</c:v>
                      </c:pt>
                      <c:pt idx="81">
                        <c:v>0.36425864971880179</c:v>
                      </c:pt>
                      <c:pt idx="82">
                        <c:v>0.36706885603313383</c:v>
                      </c:pt>
                      <c:pt idx="83">
                        <c:v>0.36973755031599081</c:v>
                      </c:pt>
                      <c:pt idx="84">
                        <c:v>0.3722637037349199</c:v>
                      </c:pt>
                      <c:pt idx="85">
                        <c:v>0.37464634240970485</c:v>
                      </c:pt>
                      <c:pt idx="86">
                        <c:v>0.37688454778776048</c:v>
                      </c:pt>
                      <c:pt idx="87">
                        <c:v>0.3789774569983253</c:v>
                      </c:pt>
                      <c:pt idx="88">
                        <c:v>0.38092426318505079</c:v>
                      </c:pt>
                      <c:pt idx="89">
                        <c:v>0.38272421581709315</c:v>
                      </c:pt>
                      <c:pt idx="90">
                        <c:v>0.38437662097844966</c:v>
                      </c:pt>
                      <c:pt idx="91">
                        <c:v>0.38588084163547448</c:v>
                      </c:pt>
                      <c:pt idx="92">
                        <c:v>0.38723629788247088</c:v>
                      </c:pt>
                      <c:pt idx="93">
                        <c:v>0.38844246716525871</c:v>
                      </c:pt>
                      <c:pt idx="94">
                        <c:v>0.38949888448260556</c:v>
                      </c:pt>
                      <c:pt idx="95">
                        <c:v>0.3904051425655411</c:v>
                      </c:pt>
                      <c:pt idx="96">
                        <c:v>0.39116089203431598</c:v>
                      </c:pt>
                      <c:pt idx="97">
                        <c:v>0.39176584153311739</c:v>
                      </c:pt>
                      <c:pt idx="98">
                        <c:v>0.39221975784241025</c:v>
                      </c:pt>
                      <c:pt idx="99">
                        <c:v>0.39252246596880452</c:v>
                      </c:pt>
                      <c:pt idx="100">
                        <c:v>0.39267384921256504</c:v>
                      </c:pt>
                      <c:pt idx="101">
                        <c:v>0.39267384921256726</c:v>
                      </c:pt>
                      <c:pt idx="102">
                        <c:v>0.3925224659688023</c:v>
                      </c:pt>
                      <c:pt idx="103">
                        <c:v>0.39221975784241248</c:v>
                      </c:pt>
                      <c:pt idx="104">
                        <c:v>0.39176584153311517</c:v>
                      </c:pt>
                      <c:pt idx="105">
                        <c:v>0.3911608920343182</c:v>
                      </c:pt>
                      <c:pt idx="106">
                        <c:v>0.39040514256553888</c:v>
                      </c:pt>
                      <c:pt idx="107">
                        <c:v>0.38949888448261</c:v>
                      </c:pt>
                      <c:pt idx="108">
                        <c:v>0.38844246716525427</c:v>
                      </c:pt>
                      <c:pt idx="109">
                        <c:v>0.38723629788247088</c:v>
                      </c:pt>
                      <c:pt idx="110">
                        <c:v>0.3858808416354767</c:v>
                      </c:pt>
                      <c:pt idx="111">
                        <c:v>0.38437662097844744</c:v>
                      </c:pt>
                      <c:pt idx="112">
                        <c:v>0.38272421581709315</c:v>
                      </c:pt>
                      <c:pt idx="113">
                        <c:v>0.38092426318505079</c:v>
                      </c:pt>
                      <c:pt idx="114">
                        <c:v>0.37897745699832752</c:v>
                      </c:pt>
                      <c:pt idx="115">
                        <c:v>0.37688454778775826</c:v>
                      </c:pt>
                      <c:pt idx="116">
                        <c:v>0.37464634240970929</c:v>
                      </c:pt>
                      <c:pt idx="117">
                        <c:v>0.3722637037349199</c:v>
                      </c:pt>
                      <c:pt idx="118">
                        <c:v>0.36973755031599081</c:v>
                      </c:pt>
                      <c:pt idx="119">
                        <c:v>0.36706885603313161</c:v>
                      </c:pt>
                      <c:pt idx="120">
                        <c:v>0.36425864971879957</c:v>
                      </c:pt>
                      <c:pt idx="121">
                        <c:v>0.36130801476102498</c:v>
                      </c:pt>
                      <c:pt idx="122">
                        <c:v>0.35821808868574351</c:v>
                      </c:pt>
                      <c:pt idx="123">
                        <c:v>0.35499006271828498</c:v>
                      </c:pt>
                      <c:pt idx="124">
                        <c:v>0.35162518132408799</c:v>
                      </c:pt>
                      <c:pt idx="125">
                        <c:v>0.34812474172902019</c:v>
                      </c:pt>
                      <c:pt idx="126">
                        <c:v>0.34449009341913983</c:v>
                      </c:pt>
                      <c:pt idx="127">
                        <c:v>0.34072263762059529</c:v>
                      </c:pt>
                      <c:pt idx="128">
                        <c:v>0.33682382675928457</c:v>
                      </c:pt>
                      <c:pt idx="129">
                        <c:v>0.33279516390103075</c:v>
                      </c:pt>
                      <c:pt idx="130">
                        <c:v>0.32863820217203471</c:v>
                      </c:pt>
                      <c:pt idx="131">
                        <c:v>0.32435454416020476</c:v>
                      </c:pt>
                      <c:pt idx="132">
                        <c:v>0.3199458412972167</c:v>
                      </c:pt>
                      <c:pt idx="133">
                        <c:v>0.31541379322196578</c:v>
                      </c:pt>
                      <c:pt idx="134">
                        <c:v>0.31076014712525635</c:v>
                      </c:pt>
                      <c:pt idx="135">
                        <c:v>0.30598669707622261</c:v>
                      </c:pt>
                      <c:pt idx="136">
                        <c:v>0.30109528333076446</c:v>
                      </c:pt>
                      <c:pt idx="137">
                        <c:v>0.29608779162195836</c:v>
                      </c:pt>
                      <c:pt idx="138">
                        <c:v>0.29096615243320778</c:v>
                      </c:pt>
                      <c:pt idx="139">
                        <c:v>0.28573234025387795</c:v>
                      </c:pt>
                      <c:pt idx="140">
                        <c:v>0.28038837281823537</c:v>
                      </c:pt>
                      <c:pt idx="141">
                        <c:v>0.27493631032742816</c:v>
                      </c:pt>
                      <c:pt idx="142">
                        <c:v>0.26937825465533122</c:v>
                      </c:pt>
                      <c:pt idx="143">
                        <c:v>0.26371634853822612</c:v>
                      </c:pt>
                      <c:pt idx="144">
                        <c:v>0.25795277474868522</c:v>
                      </c:pt>
                      <c:pt idx="145">
                        <c:v>0.2520897552541177</c:v>
                      </c:pt>
                      <c:pt idx="146">
                        <c:v>0.24612955036015993</c:v>
                      </c:pt>
                      <c:pt idx="147">
                        <c:v>0.24007445783924639</c:v>
                      </c:pt>
                      <c:pt idx="148">
                        <c:v>0.23392681204480348</c:v>
                      </c:pt>
                      <c:pt idx="149">
                        <c:v>0.22768898301132348</c:v>
                      </c:pt>
                      <c:pt idx="150">
                        <c:v>0.22136337554063601</c:v>
                      </c:pt>
                      <c:pt idx="151">
                        <c:v>0.21495242827482464</c:v>
                      </c:pt>
                      <c:pt idx="152">
                        <c:v>0.20845861275611352</c:v>
                      </c:pt>
                      <c:pt idx="153">
                        <c:v>0.20188443247399038</c:v>
                      </c:pt>
                      <c:pt idx="154">
                        <c:v>0.19523242190010739</c:v>
                      </c:pt>
                      <c:pt idx="155">
                        <c:v>0.18850514551115594</c:v>
                      </c:pt>
                      <c:pt idx="156">
                        <c:v>0.18170519680025762</c:v>
                      </c:pt>
                      <c:pt idx="157">
                        <c:v>0.1748351972770707</c:v>
                      </c:pt>
                      <c:pt idx="158">
                        <c:v>0.16789779545719902</c:v>
                      </c:pt>
                      <c:pt idx="159">
                        <c:v>0.16089566584109041</c:v>
                      </c:pt>
                      <c:pt idx="160">
                        <c:v>0.15383150788301825</c:v>
                      </c:pt>
                      <c:pt idx="161">
                        <c:v>0.14670804495033232</c:v>
                      </c:pt>
                      <c:pt idx="162">
                        <c:v>0.13952802327361477</c:v>
                      </c:pt>
                      <c:pt idx="163">
                        <c:v>0.13229421088788029</c:v>
                      </c:pt>
                      <c:pt idx="164">
                        <c:v>0.12500939656550791</c:v>
                      </c:pt>
                      <c:pt idx="165">
                        <c:v>0.11767638874110641</c:v>
                      </c:pt>
                      <c:pt idx="166">
                        <c:v>0.11029801442876529</c:v>
                      </c:pt>
                      <c:pt idx="167">
                        <c:v>0.10287711813225406</c:v>
                      </c:pt>
                      <c:pt idx="168">
                        <c:v>9.5416560748334572E-2</c:v>
                      </c:pt>
                      <c:pt idx="169">
                        <c:v>8.7919218463918467E-2</c:v>
                      </c:pt>
                      <c:pt idx="170">
                        <c:v>8.038798164715974E-2</c:v>
                      </c:pt>
                      <c:pt idx="171">
                        <c:v>7.2825753733222268E-2</c:v>
                      </c:pt>
                      <c:pt idx="172">
                        <c:v>6.5235450104924875E-2</c:v>
                      </c:pt>
                      <c:pt idx="173">
                        <c:v>5.7619996968786572E-2</c:v>
                      </c:pt>
                      <c:pt idx="174">
                        <c:v>4.9982330226986352E-2</c:v>
                      </c:pt>
                      <c:pt idx="175">
                        <c:v>4.232539434540545E-2</c:v>
                      </c:pt>
                      <c:pt idx="176">
                        <c:v>3.4652141218626871E-2</c:v>
                      </c:pt>
                      <c:pt idx="177">
                        <c:v>2.6965529031755552E-2</c:v>
                      </c:pt>
                      <c:pt idx="178">
                        <c:v>1.9268521120143493E-2</c:v>
                      </c:pt>
                      <c:pt idx="179">
                        <c:v>1.1564084826836376E-2</c:v>
                      </c:pt>
                      <c:pt idx="180">
                        <c:v>3.855190358703576E-3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-4.081632653045817E-3</c:v>
                      </c:pt>
                      <c:pt idx="242">
                        <c:v>-1.2244897959168104E-2</c:v>
                      </c:pt>
                      <c:pt idx="243">
                        <c:v>-2.0408163265286092E-2</c:v>
                      </c:pt>
                      <c:pt idx="244">
                        <c:v>-2.8571428571413982E-2</c:v>
                      </c:pt>
                      <c:pt idx="245">
                        <c:v>-3.6734693877535397E-2</c:v>
                      </c:pt>
                      <c:pt idx="246">
                        <c:v>-4.4897959183654981E-2</c:v>
                      </c:pt>
                      <c:pt idx="247">
                        <c:v>-5.3061224489780255E-2</c:v>
                      </c:pt>
                      <c:pt idx="248">
                        <c:v>-6.1224489795902691E-2</c:v>
                      </c:pt>
                      <c:pt idx="249">
                        <c:v>-6.9387755102023149E-2</c:v>
                      </c:pt>
                      <c:pt idx="250">
                        <c:v>-7.7551020408147556E-2</c:v>
                      </c:pt>
                      <c:pt idx="251">
                        <c:v>-8.5714285714273031E-2</c:v>
                      </c:pt>
                      <c:pt idx="252">
                        <c:v>-9.3877551020387973E-2</c:v>
                      </c:pt>
                      <c:pt idx="253">
                        <c:v>-0.10204081632651485</c:v>
                      </c:pt>
                      <c:pt idx="254">
                        <c:v>-0.11020408163263674</c:v>
                      </c:pt>
                      <c:pt idx="255">
                        <c:v>-0.11836734693875971</c:v>
                      </c:pt>
                      <c:pt idx="256">
                        <c:v>-0.12653061224488218</c:v>
                      </c:pt>
                      <c:pt idx="257">
                        <c:v>-0.13469387755100456</c:v>
                      </c:pt>
                      <c:pt idx="258">
                        <c:v>-0.142857142857127</c:v>
                      </c:pt>
                      <c:pt idx="259">
                        <c:v>-0.15102040816325035</c:v>
                      </c:pt>
                      <c:pt idx="260">
                        <c:v>-0.1591836734693674</c:v>
                      </c:pt>
                      <c:pt idx="261">
                        <c:v>-0.16734693877549581</c:v>
                      </c:pt>
                      <c:pt idx="262">
                        <c:v>-0.17551020408161672</c:v>
                      </c:pt>
                      <c:pt idx="263">
                        <c:v>-0.18367346938773915</c:v>
                      </c:pt>
                      <c:pt idx="264">
                        <c:v>-0.19183673469385951</c:v>
                      </c:pt>
                      <c:pt idx="265">
                        <c:v>-0.19999999999998402</c:v>
                      </c:pt>
                      <c:pt idx="266">
                        <c:v>-0.20816326530610496</c:v>
                      </c:pt>
                      <c:pt idx="267">
                        <c:v>-0.21632653061222887</c:v>
                      </c:pt>
                      <c:pt idx="268">
                        <c:v>-0.2244897959183513</c:v>
                      </c:pt>
                      <c:pt idx="269">
                        <c:v>-0.23265306122447757</c:v>
                      </c:pt>
                      <c:pt idx="270">
                        <c:v>-0.24081632653059173</c:v>
                      </c:pt>
                      <c:pt idx="271">
                        <c:v>-0.24897959183671856</c:v>
                      </c:pt>
                      <c:pt idx="272">
                        <c:v>-0.25714285714284102</c:v>
                      </c:pt>
                      <c:pt idx="273">
                        <c:v>-0.26530612244896346</c:v>
                      </c:pt>
                      <c:pt idx="274">
                        <c:v>-0.27346938775508672</c:v>
                      </c:pt>
                      <c:pt idx="275">
                        <c:v>-0.28163265306120833</c:v>
                      </c:pt>
                      <c:pt idx="276">
                        <c:v>-0.28979591836733215</c:v>
                      </c:pt>
                      <c:pt idx="277">
                        <c:v>-0.29795918367344876</c:v>
                      </c:pt>
                      <c:pt idx="278">
                        <c:v>-0.30612244897958008</c:v>
                      </c:pt>
                      <c:pt idx="279">
                        <c:v>-0.31428571428569591</c:v>
                      </c:pt>
                      <c:pt idx="280">
                        <c:v>-0.32244897959182045</c:v>
                      </c:pt>
                      <c:pt idx="281">
                        <c:v>-0.33061224489794577</c:v>
                      </c:pt>
                      <c:pt idx="282">
                        <c:v>-0.33877551020406088</c:v>
                      </c:pt>
                      <c:pt idx="283">
                        <c:v>-0.3469387755101922</c:v>
                      </c:pt>
                      <c:pt idx="284">
                        <c:v>-0.35510204081630503</c:v>
                      </c:pt>
                      <c:pt idx="285">
                        <c:v>-0.36326530612243707</c:v>
                      </c:pt>
                      <c:pt idx="286">
                        <c:v>-0.37142857142855051</c:v>
                      </c:pt>
                      <c:pt idx="287">
                        <c:v>-0.37959183673468194</c:v>
                      </c:pt>
                      <c:pt idx="288">
                        <c:v>-0.38775510204079994</c:v>
                      </c:pt>
                      <c:pt idx="289">
                        <c:v>-0.39591836734692309</c:v>
                      </c:pt>
                      <c:pt idx="290">
                        <c:v>-0.40408163265304481</c:v>
                      </c:pt>
                      <c:pt idx="291">
                        <c:v>-0.41224489795916408</c:v>
                      </c:pt>
                      <c:pt idx="292">
                        <c:v>-0.42040816326529407</c:v>
                      </c:pt>
                      <c:pt idx="293">
                        <c:v>-0.42857142857141206</c:v>
                      </c:pt>
                      <c:pt idx="294">
                        <c:v>-0.43673469387753228</c:v>
                      </c:pt>
                      <c:pt idx="295">
                        <c:v>-0.44489795918365693</c:v>
                      </c:pt>
                      <c:pt idx="296">
                        <c:v>-0.4530612244897777</c:v>
                      </c:pt>
                      <c:pt idx="297">
                        <c:v>-0.4612244897959018</c:v>
                      </c:pt>
                      <c:pt idx="298">
                        <c:v>-0.46938775510202424</c:v>
                      </c:pt>
                      <c:pt idx="299">
                        <c:v>-0.47755102040815028</c:v>
                      </c:pt>
                      <c:pt idx="300">
                        <c:v>-0.48571428571426467</c:v>
                      </c:pt>
                      <c:pt idx="301">
                        <c:v>-0.49387755102039577</c:v>
                      </c:pt>
                      <c:pt idx="302">
                        <c:v>-0.50204081632651398</c:v>
                      </c:pt>
                      <c:pt idx="303">
                        <c:v>-0.51020408163263642</c:v>
                      </c:pt>
                      <c:pt idx="304">
                        <c:v>-0.51836734693875508</c:v>
                      </c:pt>
                      <c:pt idx="305">
                        <c:v>-0.52653061224489017</c:v>
                      </c:pt>
                      <c:pt idx="306">
                        <c:v>-0.53469387755100051</c:v>
                      </c:pt>
                      <c:pt idx="307">
                        <c:v>-0.54285714285712616</c:v>
                      </c:pt>
                      <c:pt idx="308">
                        <c:v>-0.55102040816324849</c:v>
                      </c:pt>
                      <c:pt idx="309">
                        <c:v>-0.55918367346937303</c:v>
                      </c:pt>
                      <c:pt idx="310">
                        <c:v>-0.56734693877549336</c:v>
                      </c:pt>
                      <c:pt idx="311">
                        <c:v>-0.56734693877552689</c:v>
                      </c:pt>
                      <c:pt idx="312">
                        <c:v>-0.55918367346940423</c:v>
                      </c:pt>
                      <c:pt idx="313">
                        <c:v>-0.55102040816327957</c:v>
                      </c:pt>
                      <c:pt idx="314">
                        <c:v>-0.54285714285716091</c:v>
                      </c:pt>
                      <c:pt idx="315">
                        <c:v>-0.53469387755103481</c:v>
                      </c:pt>
                      <c:pt idx="316">
                        <c:v>-0.52653061224491549</c:v>
                      </c:pt>
                      <c:pt idx="317">
                        <c:v>-0.51836734693879982</c:v>
                      </c:pt>
                      <c:pt idx="318">
                        <c:v>-0.5102040816326856</c:v>
                      </c:pt>
                      <c:pt idx="319">
                        <c:v>-0.50204081632656283</c:v>
                      </c:pt>
                      <c:pt idx="320">
                        <c:v>-0.4938775510204424</c:v>
                      </c:pt>
                      <c:pt idx="321">
                        <c:v>-0.48571428571431846</c:v>
                      </c:pt>
                      <c:pt idx="322">
                        <c:v>-0.47755102040819614</c:v>
                      </c:pt>
                      <c:pt idx="323">
                        <c:v>-0.46938775510207087</c:v>
                      </c:pt>
                      <c:pt idx="324">
                        <c:v>-0.46122448979595509</c:v>
                      </c:pt>
                      <c:pt idx="325">
                        <c:v>-0.453061224489826</c:v>
                      </c:pt>
                      <c:pt idx="326">
                        <c:v>-0.44489795918370578</c:v>
                      </c:pt>
                      <c:pt idx="327">
                        <c:v>-0.43673469387758329</c:v>
                      </c:pt>
                      <c:pt idx="328">
                        <c:v>-0.42857142857146313</c:v>
                      </c:pt>
                      <c:pt idx="329">
                        <c:v>-0.42040816326533847</c:v>
                      </c:pt>
                      <c:pt idx="330">
                        <c:v>-0.41224489795921382</c:v>
                      </c:pt>
                      <c:pt idx="331">
                        <c:v>-0.40408163265309366</c:v>
                      </c:pt>
                      <c:pt idx="332">
                        <c:v>-0.39591836734697378</c:v>
                      </c:pt>
                      <c:pt idx="333">
                        <c:v>-0.38775510204084879</c:v>
                      </c:pt>
                      <c:pt idx="334">
                        <c:v>-0.37959183673472524</c:v>
                      </c:pt>
                      <c:pt idx="335">
                        <c:v>-0.37142857142860392</c:v>
                      </c:pt>
                      <c:pt idx="336">
                        <c:v>-0.36326530612248259</c:v>
                      </c:pt>
                      <c:pt idx="337">
                        <c:v>-0.35510204081635877</c:v>
                      </c:pt>
                      <c:pt idx="338">
                        <c:v>-0.34693877551023661</c:v>
                      </c:pt>
                      <c:pt idx="339">
                        <c:v>-0.33877551020411306</c:v>
                      </c:pt>
                      <c:pt idx="340">
                        <c:v>-0.33061224489799396</c:v>
                      </c:pt>
                      <c:pt idx="341">
                        <c:v>-0.32244897959186819</c:v>
                      </c:pt>
                      <c:pt idx="342">
                        <c:v>-0.31428571428574703</c:v>
                      </c:pt>
                      <c:pt idx="343">
                        <c:v>-0.30612244897962337</c:v>
                      </c:pt>
                      <c:pt idx="344">
                        <c:v>-0.29795918367350427</c:v>
                      </c:pt>
                      <c:pt idx="345">
                        <c:v>-0.2897959183673785</c:v>
                      </c:pt>
                      <c:pt idx="346">
                        <c:v>-0.28163265306125718</c:v>
                      </c:pt>
                      <c:pt idx="347">
                        <c:v>-0.27346938775513474</c:v>
                      </c:pt>
                      <c:pt idx="348">
                        <c:v>-0.26530612244901175</c:v>
                      </c:pt>
                      <c:pt idx="349">
                        <c:v>-0.25714285714288987</c:v>
                      </c:pt>
                      <c:pt idx="350">
                        <c:v>-0.24897959183676802</c:v>
                      </c:pt>
                      <c:pt idx="351">
                        <c:v>-0.24081632653064391</c:v>
                      </c:pt>
                      <c:pt idx="352">
                        <c:v>-0.2326530612245219</c:v>
                      </c:pt>
                      <c:pt idx="353">
                        <c:v>-0.22448979591840071</c:v>
                      </c:pt>
                      <c:pt idx="354">
                        <c:v>-0.21632653061227772</c:v>
                      </c:pt>
                      <c:pt idx="355">
                        <c:v>-0.20816326530615473</c:v>
                      </c:pt>
                      <c:pt idx="356">
                        <c:v>-0.20000000000003287</c:v>
                      </c:pt>
                      <c:pt idx="357">
                        <c:v>-0.19183673469390991</c:v>
                      </c:pt>
                      <c:pt idx="358">
                        <c:v>-0.183673469387788</c:v>
                      </c:pt>
                      <c:pt idx="359">
                        <c:v>-0.17551020408166501</c:v>
                      </c:pt>
                      <c:pt idx="360">
                        <c:v>-0.16734693877554313</c:v>
                      </c:pt>
                      <c:pt idx="361">
                        <c:v>-0.15918367346941958</c:v>
                      </c:pt>
                      <c:pt idx="362">
                        <c:v>-0.15102040816329845</c:v>
                      </c:pt>
                      <c:pt idx="363">
                        <c:v>-0.1428571428571753</c:v>
                      </c:pt>
                      <c:pt idx="364">
                        <c:v>-0.134693877551053</c:v>
                      </c:pt>
                      <c:pt idx="365">
                        <c:v>-0.1265306122449307</c:v>
                      </c:pt>
                      <c:pt idx="366">
                        <c:v>-0.11836734693880786</c:v>
                      </c:pt>
                      <c:pt idx="367">
                        <c:v>-0.11020408163268562</c:v>
                      </c:pt>
                      <c:pt idx="368">
                        <c:v>-0.10204081632656335</c:v>
                      </c:pt>
                      <c:pt idx="369">
                        <c:v>-9.3877551020440986E-2</c:v>
                      </c:pt>
                      <c:pt idx="370">
                        <c:v>-8.5714285714318203E-2</c:v>
                      </c:pt>
                      <c:pt idx="371">
                        <c:v>-7.7551020408195642E-2</c:v>
                      </c:pt>
                      <c:pt idx="372">
                        <c:v>-6.9387755102073415E-2</c:v>
                      </c:pt>
                      <c:pt idx="373">
                        <c:v>-6.1224489795951124E-2</c:v>
                      </c:pt>
                      <c:pt idx="374">
                        <c:v>-5.3061224489828585E-2</c:v>
                      </c:pt>
                      <c:pt idx="375">
                        <c:v>-4.4897959183706038E-2</c:v>
                      </c:pt>
                      <c:pt idx="376">
                        <c:v>-3.6734693877583428E-2</c:v>
                      </c:pt>
                      <c:pt idx="377">
                        <c:v>-2.8571428571461169E-2</c:v>
                      </c:pt>
                      <c:pt idx="378">
                        <c:v>-2.0408163265338897E-2</c:v>
                      </c:pt>
                      <c:pt idx="379">
                        <c:v>-1.2244897959216329E-2</c:v>
                      </c:pt>
                      <c:pt idx="380">
                        <c:v>-4.0816326530937648E-3</c:v>
                      </c:pt>
                      <c:pt idx="381">
                        <c:v>0</c:v>
                      </c:pt>
                      <c:pt idx="382">
                        <c:v>6.4623485355704369E-26</c:v>
                      </c:pt>
                      <c:pt idx="383">
                        <c:v>6.4623485355704369E-26</c:v>
                      </c:pt>
                      <c:pt idx="384">
                        <c:v>6.4623485355704369E-26</c:v>
                      </c:pt>
                      <c:pt idx="385">
                        <c:v>6.4623485355704369E-26</c:v>
                      </c:pt>
                      <c:pt idx="386">
                        <c:v>6.4623485355704369E-26</c:v>
                      </c:pt>
                      <c:pt idx="387">
                        <c:v>6.4623485355704369E-26</c:v>
                      </c:pt>
                      <c:pt idx="388">
                        <c:v>6.4623485355704369E-26</c:v>
                      </c:pt>
                      <c:pt idx="389">
                        <c:v>6.4623485355704369E-26</c:v>
                      </c:pt>
                      <c:pt idx="390">
                        <c:v>6.4623485355704369E-26</c:v>
                      </c:pt>
                      <c:pt idx="391">
                        <c:v>6.4623485355704369E-26</c:v>
                      </c:pt>
                      <c:pt idx="392">
                        <c:v>6.4623485355704369E-26</c:v>
                      </c:pt>
                      <c:pt idx="393">
                        <c:v>6.4623485355704369E-26</c:v>
                      </c:pt>
                      <c:pt idx="394">
                        <c:v>6.4623485355704369E-26</c:v>
                      </c:pt>
                      <c:pt idx="395">
                        <c:v>6.4623485355704369E-26</c:v>
                      </c:pt>
                      <c:pt idx="396">
                        <c:v>6.4623485355704369E-26</c:v>
                      </c:pt>
                      <c:pt idx="397">
                        <c:v>6.4623485355704369E-26</c:v>
                      </c:pt>
                      <c:pt idx="398">
                        <c:v>6.4623485355704369E-26</c:v>
                      </c:pt>
                      <c:pt idx="399">
                        <c:v>6.4623485355704369E-26</c:v>
                      </c:pt>
                      <c:pt idx="400">
                        <c:v>6.4623485355704369E-26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E3C-4DA4-B764-145BEBCC5FC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Nosie'!$L$1</c15:sqref>
                        </c15:formulaRef>
                      </c:ext>
                    </c:extLst>
                    <c:strCache>
                      <c:ptCount val="1"/>
                      <c:pt idx="0">
                        <c:v>vz' Noise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Nosie'!$L$2:$L$402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-3.9611390874603358E-4</c:v>
                      </c:pt>
                      <c:pt idx="2">
                        <c:v>1.363716783142012E-3</c:v>
                      </c:pt>
                      <c:pt idx="3">
                        <c:v>1.2990159605985386E-3</c:v>
                      </c:pt>
                      <c:pt idx="4">
                        <c:v>1.3574372856978254E-3</c:v>
                      </c:pt>
                      <c:pt idx="5">
                        <c:v>5.7636134966919286E-4</c:v>
                      </c:pt>
                      <c:pt idx="6">
                        <c:v>2.162690453926466E-3</c:v>
                      </c:pt>
                      <c:pt idx="7">
                        <c:v>3.1272107085804158E-3</c:v>
                      </c:pt>
                      <c:pt idx="8">
                        <c:v>2.3784268359616128E-3</c:v>
                      </c:pt>
                      <c:pt idx="9">
                        <c:v>2.4727835223559837E-3</c:v>
                      </c:pt>
                      <c:pt idx="10">
                        <c:v>3.6785892990835317E-3</c:v>
                      </c:pt>
                      <c:pt idx="11">
                        <c:v>1.95401792199073E-3</c:v>
                      </c:pt>
                      <c:pt idx="12">
                        <c:v>3.2722936904629671E-3</c:v>
                      </c:pt>
                      <c:pt idx="13">
                        <c:v>4.8048012750939676E-3</c:v>
                      </c:pt>
                      <c:pt idx="14">
                        <c:v>6.1657292526014779E-3</c:v>
                      </c:pt>
                      <c:pt idx="15">
                        <c:v>5.5388092300637914E-3</c:v>
                      </c:pt>
                      <c:pt idx="16">
                        <c:v>6.7249687435134223E-3</c:v>
                      </c:pt>
                      <c:pt idx="17">
                        <c:v>6.8424301934737336E-3</c:v>
                      </c:pt>
                      <c:pt idx="18">
                        <c:v>8.0086602437044671E-3</c:v>
                      </c:pt>
                      <c:pt idx="19">
                        <c:v>6.4372650235305778E-3</c:v>
                      </c:pt>
                      <c:pt idx="20">
                        <c:v>5.7811242584742597E-3</c:v>
                      </c:pt>
                      <c:pt idx="21">
                        <c:v>1.0764779772126736E-2</c:v>
                      </c:pt>
                      <c:pt idx="22">
                        <c:v>1.8522400729821954E-2</c:v>
                      </c:pt>
                      <c:pt idx="23">
                        <c:v>2.4406509080846326E-2</c:v>
                      </c:pt>
                      <c:pt idx="24">
                        <c:v>3.1606279790615324E-2</c:v>
                      </c:pt>
                      <c:pt idx="25">
                        <c:v>4.0677237332758492E-2</c:v>
                      </c:pt>
                      <c:pt idx="26">
                        <c:v>4.6689442985528198E-2</c:v>
                      </c:pt>
                      <c:pt idx="27">
                        <c:v>5.5535116207242587E-2</c:v>
                      </c:pt>
                      <c:pt idx="28">
                        <c:v>6.229440894891488E-2</c:v>
                      </c:pt>
                      <c:pt idx="29">
                        <c:v>6.9586445909590511E-2</c:v>
                      </c:pt>
                      <c:pt idx="30">
                        <c:v>7.7477830911232434E-2</c:v>
                      </c:pt>
                      <c:pt idx="31">
                        <c:v>8.6309539757099707E-2</c:v>
                      </c:pt>
                      <c:pt idx="32">
                        <c:v>9.2371707209099332E-2</c:v>
                      </c:pt>
                      <c:pt idx="33">
                        <c:v>9.8267203677431192E-2</c:v>
                      </c:pt>
                      <c:pt idx="34">
                        <c:v>0.10631061734647754</c:v>
                      </c:pt>
                      <c:pt idx="35">
                        <c:v>0.1153225189481205</c:v>
                      </c:pt>
                      <c:pt idx="36">
                        <c:v>0.12378079248664149</c:v>
                      </c:pt>
                      <c:pt idx="37">
                        <c:v>0.13031589757548948</c:v>
                      </c:pt>
                      <c:pt idx="38">
                        <c:v>0.13846715495028419</c:v>
                      </c:pt>
                      <c:pt idx="39">
                        <c:v>0.14751458014870256</c:v>
                      </c:pt>
                      <c:pt idx="40">
                        <c:v>0.15526750007570944</c:v>
                      </c:pt>
                      <c:pt idx="41">
                        <c:v>0.16074832442752354</c:v>
                      </c:pt>
                      <c:pt idx="42">
                        <c:v>0.16912961007445929</c:v>
                      </c:pt>
                      <c:pt idx="43">
                        <c:v>0.17687288737584106</c:v>
                      </c:pt>
                      <c:pt idx="44">
                        <c:v>0.18343505120391088</c:v>
                      </c:pt>
                      <c:pt idx="45">
                        <c:v>0.18876041968039356</c:v>
                      </c:pt>
                      <c:pt idx="46">
                        <c:v>0.19703383244884884</c:v>
                      </c:pt>
                      <c:pt idx="47">
                        <c:v>0.20332700935415893</c:v>
                      </c:pt>
                      <c:pt idx="48">
                        <c:v>0.21012077446031946</c:v>
                      </c:pt>
                      <c:pt idx="49">
                        <c:v>0.21745940516514753</c:v>
                      </c:pt>
                      <c:pt idx="50">
                        <c:v>0.22417556166317376</c:v>
                      </c:pt>
                      <c:pt idx="51">
                        <c:v>0.23107389235206804</c:v>
                      </c:pt>
                      <c:pt idx="52">
                        <c:v>0.23580527567392381</c:v>
                      </c:pt>
                      <c:pt idx="53">
                        <c:v>0.24270999875583887</c:v>
                      </c:pt>
                      <c:pt idx="54">
                        <c:v>0.2497856089190863</c:v>
                      </c:pt>
                      <c:pt idx="55">
                        <c:v>0.25538630341750024</c:v>
                      </c:pt>
                      <c:pt idx="56">
                        <c:v>0.26245545300738821</c:v>
                      </c:pt>
                      <c:pt idx="57">
                        <c:v>0.2678955345874271</c:v>
                      </c:pt>
                      <c:pt idx="58">
                        <c:v>0.27446914087468544</c:v>
                      </c:pt>
                      <c:pt idx="59">
                        <c:v>0.28178834585037627</c:v>
                      </c:pt>
                      <c:pt idx="60">
                        <c:v>0.28601375348870339</c:v>
                      </c:pt>
                      <c:pt idx="61">
                        <c:v>0.29294390803615633</c:v>
                      </c:pt>
                      <c:pt idx="62">
                        <c:v>0.30013386373284634</c:v>
                      </c:pt>
                      <c:pt idx="63">
                        <c:v>0.30471592200001768</c:v>
                      </c:pt>
                      <c:pt idx="64">
                        <c:v>0.30970910300759924</c:v>
                      </c:pt>
                      <c:pt idx="65">
                        <c:v>0.31503250700884117</c:v>
                      </c:pt>
                      <c:pt idx="66">
                        <c:v>0.31985302273285421</c:v>
                      </c:pt>
                      <c:pt idx="67">
                        <c:v>0.32307358429444882</c:v>
                      </c:pt>
                      <c:pt idx="68">
                        <c:v>0.32716890757001715</c:v>
                      </c:pt>
                      <c:pt idx="69">
                        <c:v>0.33038946877818942</c:v>
                      </c:pt>
                      <c:pt idx="70">
                        <c:v>0.33624011823390704</c:v>
                      </c:pt>
                      <c:pt idx="71">
                        <c:v>0.34111106434807942</c:v>
                      </c:pt>
                      <c:pt idx="72">
                        <c:v>0.34425665451003651</c:v>
                      </c:pt>
                      <c:pt idx="73">
                        <c:v>0.34988549973770711</c:v>
                      </c:pt>
                      <c:pt idx="74">
                        <c:v>0.35468131139964032</c:v>
                      </c:pt>
                      <c:pt idx="75">
                        <c:v>0.35996621150788288</c:v>
                      </c:pt>
                      <c:pt idx="76">
                        <c:v>0.36196168419726427</c:v>
                      </c:pt>
                      <c:pt idx="77">
                        <c:v>0.36503018320123631</c:v>
                      </c:pt>
                      <c:pt idx="78">
                        <c:v>0.36942668221616942</c:v>
                      </c:pt>
                      <c:pt idx="79">
                        <c:v>0.37177893133829482</c:v>
                      </c:pt>
                      <c:pt idx="80">
                        <c:v>0.37303453826603838</c:v>
                      </c:pt>
                      <c:pt idx="81">
                        <c:v>0.37594923518966622</c:v>
                      </c:pt>
                      <c:pt idx="82">
                        <c:v>0.37810297450614155</c:v>
                      </c:pt>
                      <c:pt idx="83">
                        <c:v>0.38141988419799089</c:v>
                      </c:pt>
                      <c:pt idx="84">
                        <c:v>0.38438381840612879</c:v>
                      </c:pt>
                      <c:pt idx="85">
                        <c:v>0.38693279763505495</c:v>
                      </c:pt>
                      <c:pt idx="86">
                        <c:v>0.39037520742820497</c:v>
                      </c:pt>
                      <c:pt idx="87">
                        <c:v>0.39116155109205131</c:v>
                      </c:pt>
                      <c:pt idx="88">
                        <c:v>0.39163611082707239</c:v>
                      </c:pt>
                      <c:pt idx="89">
                        <c:v>0.39510536272016267</c:v>
                      </c:pt>
                      <c:pt idx="90">
                        <c:v>0.39746635861943064</c:v>
                      </c:pt>
                      <c:pt idx="91">
                        <c:v>0.4006966702904618</c:v>
                      </c:pt>
                      <c:pt idx="92">
                        <c:v>0.40205780498799881</c:v>
                      </c:pt>
                      <c:pt idx="93">
                        <c:v>0.40251950095075062</c:v>
                      </c:pt>
                      <c:pt idx="94">
                        <c:v>0.40195919353476783</c:v>
                      </c:pt>
                      <c:pt idx="95">
                        <c:v>0.40364129999635318</c:v>
                      </c:pt>
                      <c:pt idx="96">
                        <c:v>0.40329143959652969</c:v>
                      </c:pt>
                      <c:pt idx="97">
                        <c:v>0.40288463494019111</c:v>
                      </c:pt>
                      <c:pt idx="98">
                        <c:v>0.40264419905463616</c:v>
                      </c:pt>
                      <c:pt idx="99">
                        <c:v>0.40209763575513985</c:v>
                      </c:pt>
                      <c:pt idx="100">
                        <c:v>0.40382172604999567</c:v>
                      </c:pt>
                      <c:pt idx="101">
                        <c:v>0.40199881483731947</c:v>
                      </c:pt>
                      <c:pt idx="102">
                        <c:v>0.40066416058107801</c:v>
                      </c:pt>
                      <c:pt idx="103">
                        <c:v>0.40035822688335276</c:v>
                      </c:pt>
                      <c:pt idx="104">
                        <c:v>0.39944349980725091</c:v>
                      </c:pt>
                      <c:pt idx="105">
                        <c:v>0.39738315802148233</c:v>
                      </c:pt>
                      <c:pt idx="106">
                        <c:v>0.39841619637033776</c:v>
                      </c:pt>
                      <c:pt idx="107">
                        <c:v>0.39690653621672739</c:v>
                      </c:pt>
                      <c:pt idx="108">
                        <c:v>0.39745804025432502</c:v>
                      </c:pt>
                      <c:pt idx="109">
                        <c:v>0.39667852111897489</c:v>
                      </c:pt>
                      <c:pt idx="110">
                        <c:v>0.39458554708122823</c:v>
                      </c:pt>
                      <c:pt idx="111">
                        <c:v>0.39303003512857471</c:v>
                      </c:pt>
                      <c:pt idx="112">
                        <c:v>0.39180658843669969</c:v>
                      </c:pt>
                      <c:pt idx="113">
                        <c:v>0.38924538578038875</c:v>
                      </c:pt>
                      <c:pt idx="114">
                        <c:v>0.3880800676281852</c:v>
                      </c:pt>
                      <c:pt idx="115">
                        <c:v>0.38510322675882619</c:v>
                      </c:pt>
                      <c:pt idx="116">
                        <c:v>0.38336135101192537</c:v>
                      </c:pt>
                      <c:pt idx="117">
                        <c:v>0.38222948815385938</c:v>
                      </c:pt>
                      <c:pt idx="118">
                        <c:v>0.37945226269303794</c:v>
                      </c:pt>
                      <c:pt idx="119">
                        <c:v>0.37854085901914075</c:v>
                      </c:pt>
                      <c:pt idx="120">
                        <c:v>0.37626982046001028</c:v>
                      </c:pt>
                      <c:pt idx="121">
                        <c:v>0.37246155446736157</c:v>
                      </c:pt>
                      <c:pt idx="122">
                        <c:v>0.37071892340253404</c:v>
                      </c:pt>
                      <c:pt idx="123">
                        <c:v>0.36608418038876755</c:v>
                      </c:pt>
                      <c:pt idx="124">
                        <c:v>0.36085435890805428</c:v>
                      </c:pt>
                      <c:pt idx="125">
                        <c:v>0.35759707033602944</c:v>
                      </c:pt>
                      <c:pt idx="126">
                        <c:v>0.35418484299349479</c:v>
                      </c:pt>
                      <c:pt idx="127">
                        <c:v>0.35051457931205754</c:v>
                      </c:pt>
                      <c:pt idx="128">
                        <c:v>0.34478542849141292</c:v>
                      </c:pt>
                      <c:pt idx="129">
                        <c:v>0.34154616292374373</c:v>
                      </c:pt>
                      <c:pt idx="130">
                        <c:v>0.33672186527127423</c:v>
                      </c:pt>
                      <c:pt idx="131">
                        <c:v>0.33105911637578456</c:v>
                      </c:pt>
                      <c:pt idx="132">
                        <c:v>0.32581488695786465</c:v>
                      </c:pt>
                      <c:pt idx="133">
                        <c:v>0.32029806112134557</c:v>
                      </c:pt>
                      <c:pt idx="134">
                        <c:v>0.31644548491015345</c:v>
                      </c:pt>
                      <c:pt idx="135">
                        <c:v>0.31120773006725072</c:v>
                      </c:pt>
                      <c:pt idx="136">
                        <c:v>0.30535998712592155</c:v>
                      </c:pt>
                      <c:pt idx="137">
                        <c:v>0.30142534030193735</c:v>
                      </c:pt>
                      <c:pt idx="138">
                        <c:v>0.29508529470056832</c:v>
                      </c:pt>
                      <c:pt idx="139">
                        <c:v>0.2890506312669035</c:v>
                      </c:pt>
                      <c:pt idx="140">
                        <c:v>0.28232663799883784</c:v>
                      </c:pt>
                      <c:pt idx="141">
                        <c:v>0.27876708178755272</c:v>
                      </c:pt>
                      <c:pt idx="142">
                        <c:v>0.27296468994364825</c:v>
                      </c:pt>
                      <c:pt idx="143">
                        <c:v>0.26731096381013381</c:v>
                      </c:pt>
                      <c:pt idx="144">
                        <c:v>0.26284879688202062</c:v>
                      </c:pt>
                      <c:pt idx="145">
                        <c:v>0.25804429703238285</c:v>
                      </c:pt>
                      <c:pt idx="146">
                        <c:v>0.25054019311090042</c:v>
                      </c:pt>
                      <c:pt idx="147">
                        <c:v>0.2440356878666575</c:v>
                      </c:pt>
                      <c:pt idx="148">
                        <c:v>0.2373563336573222</c:v>
                      </c:pt>
                      <c:pt idx="149">
                        <c:v>0.23083487425839633</c:v>
                      </c:pt>
                      <c:pt idx="150">
                        <c:v>0.22299952067892284</c:v>
                      </c:pt>
                      <c:pt idx="151">
                        <c:v>0.21655965637956789</c:v>
                      </c:pt>
                      <c:pt idx="152">
                        <c:v>0.20948735459320778</c:v>
                      </c:pt>
                      <c:pt idx="153">
                        <c:v>0.20118984204139537</c:v>
                      </c:pt>
                      <c:pt idx="154">
                        <c:v>0.19460607638082938</c:v>
                      </c:pt>
                      <c:pt idx="155">
                        <c:v>0.18805454971476562</c:v>
                      </c:pt>
                      <c:pt idx="156">
                        <c:v>0.18125516616862963</c:v>
                      </c:pt>
                      <c:pt idx="157">
                        <c:v>0.17591140758962792</c:v>
                      </c:pt>
                      <c:pt idx="158">
                        <c:v>0.16792752764670685</c:v>
                      </c:pt>
                      <c:pt idx="159">
                        <c:v>0.16099484363047081</c:v>
                      </c:pt>
                      <c:pt idx="160">
                        <c:v>0.15351669713742858</c:v>
                      </c:pt>
                      <c:pt idx="161">
                        <c:v>0.14813259990937455</c:v>
                      </c:pt>
                      <c:pt idx="162">
                        <c:v>0.14158747347652645</c:v>
                      </c:pt>
                      <c:pt idx="163">
                        <c:v>0.13361719787625331</c:v>
                      </c:pt>
                      <c:pt idx="164">
                        <c:v>0.12619124114145056</c:v>
                      </c:pt>
                      <c:pt idx="165">
                        <c:v>0.11893435435645075</c:v>
                      </c:pt>
                      <c:pt idx="166">
                        <c:v>0.11294938597542782</c:v>
                      </c:pt>
                      <c:pt idx="167">
                        <c:v>0.10375247248516649</c:v>
                      </c:pt>
                      <c:pt idx="168">
                        <c:v>9.6166004840129507E-2</c:v>
                      </c:pt>
                      <c:pt idx="169">
                        <c:v>8.8821789095154494E-2</c:v>
                      </c:pt>
                      <c:pt idx="170">
                        <c:v>8.1509026255753708E-2</c:v>
                      </c:pt>
                      <c:pt idx="171">
                        <c:v>7.5763261428466122E-2</c:v>
                      </c:pt>
                      <c:pt idx="172">
                        <c:v>6.7544622677959035E-2</c:v>
                      </c:pt>
                      <c:pt idx="173">
                        <c:v>6.1649537970027223E-2</c:v>
                      </c:pt>
                      <c:pt idx="174">
                        <c:v>5.4614083434675074E-2</c:v>
                      </c:pt>
                      <c:pt idx="175">
                        <c:v>4.5577067994853407E-2</c:v>
                      </c:pt>
                      <c:pt idx="176">
                        <c:v>3.6660840306937927E-2</c:v>
                      </c:pt>
                      <c:pt idx="177">
                        <c:v>2.9208138076097637E-2</c:v>
                      </c:pt>
                      <c:pt idx="178">
                        <c:v>2.140080691183633E-2</c:v>
                      </c:pt>
                      <c:pt idx="179">
                        <c:v>1.3869467076188354E-2</c:v>
                      </c:pt>
                      <c:pt idx="180">
                        <c:v>6.5108452248306267E-3</c:v>
                      </c:pt>
                      <c:pt idx="181">
                        <c:v>9.5464529140303414E-4</c:v>
                      </c:pt>
                      <c:pt idx="182">
                        <c:v>-5.9301730727872519E-4</c:v>
                      </c:pt>
                      <c:pt idx="183">
                        <c:v>-1.772703775686913E-3</c:v>
                      </c:pt>
                      <c:pt idx="184">
                        <c:v>-1.3051228147113302E-4</c:v>
                      </c:pt>
                      <c:pt idx="185">
                        <c:v>7.9748074443857094E-4</c:v>
                      </c:pt>
                      <c:pt idx="186">
                        <c:v>3.5074401876516385E-4</c:v>
                      </c:pt>
                      <c:pt idx="187">
                        <c:v>7.8047620553960335E-4</c:v>
                      </c:pt>
                      <c:pt idx="188">
                        <c:v>2.6418579195936825E-3</c:v>
                      </c:pt>
                      <c:pt idx="189">
                        <c:v>1.9454641021083398E-3</c:v>
                      </c:pt>
                      <c:pt idx="190">
                        <c:v>2.997132698858508E-3</c:v>
                      </c:pt>
                      <c:pt idx="191">
                        <c:v>4.6215081886488785E-3</c:v>
                      </c:pt>
                      <c:pt idx="192">
                        <c:v>4.2004227052044934E-3</c:v>
                      </c:pt>
                      <c:pt idx="193">
                        <c:v>5.3142103896124046E-3</c:v>
                      </c:pt>
                      <c:pt idx="194">
                        <c:v>7.0135211568751873E-3</c:v>
                      </c:pt>
                      <c:pt idx="195">
                        <c:v>8.8463723588943326E-3</c:v>
                      </c:pt>
                      <c:pt idx="196">
                        <c:v>1.0351296190014068E-2</c:v>
                      </c:pt>
                      <c:pt idx="197">
                        <c:v>9.1904606736843975E-3</c:v>
                      </c:pt>
                      <c:pt idx="198">
                        <c:v>9.9082530518040633E-3</c:v>
                      </c:pt>
                      <c:pt idx="199">
                        <c:v>1.0035911108320524E-2</c:v>
                      </c:pt>
                      <c:pt idx="200">
                        <c:v>1.1007795057898078E-2</c:v>
                      </c:pt>
                      <c:pt idx="201">
                        <c:v>1.2443474651619241E-2</c:v>
                      </c:pt>
                      <c:pt idx="202">
                        <c:v>1.1613785427272491E-2</c:v>
                      </c:pt>
                      <c:pt idx="203">
                        <c:v>1.2040037329251048E-2</c:v>
                      </c:pt>
                      <c:pt idx="204">
                        <c:v>1.3642515415438696E-2</c:v>
                      </c:pt>
                      <c:pt idx="205">
                        <c:v>1.3793978798683292E-2</c:v>
                      </c:pt>
                      <c:pt idx="206">
                        <c:v>1.5661822169948048E-2</c:v>
                      </c:pt>
                      <c:pt idx="207">
                        <c:v>1.636843103356151E-2</c:v>
                      </c:pt>
                      <c:pt idx="208">
                        <c:v>1.4666539877407691E-2</c:v>
                      </c:pt>
                      <c:pt idx="209">
                        <c:v>1.4987456030021828E-2</c:v>
                      </c:pt>
                      <c:pt idx="210">
                        <c:v>1.4687334917144803E-2</c:v>
                      </c:pt>
                      <c:pt idx="211">
                        <c:v>1.6240130751993577E-2</c:v>
                      </c:pt>
                      <c:pt idx="212">
                        <c:v>1.7202593505635629E-2</c:v>
                      </c:pt>
                      <c:pt idx="213">
                        <c:v>1.7159483490816595E-2</c:v>
                      </c:pt>
                      <c:pt idx="214">
                        <c:v>1.6506461440087633E-2</c:v>
                      </c:pt>
                      <c:pt idx="215">
                        <c:v>1.4657672478665318E-2</c:v>
                      </c:pt>
                      <c:pt idx="216">
                        <c:v>1.4945651849208461E-2</c:v>
                      </c:pt>
                      <c:pt idx="217">
                        <c:v>1.652885213380053E-2</c:v>
                      </c:pt>
                      <c:pt idx="218">
                        <c:v>1.5954767064646012E-2</c:v>
                      </c:pt>
                      <c:pt idx="219">
                        <c:v>1.6647406366770472E-2</c:v>
                      </c:pt>
                      <c:pt idx="220">
                        <c:v>1.5896569479581419E-2</c:v>
                      </c:pt>
                      <c:pt idx="221">
                        <c:v>1.6772582565822459E-2</c:v>
                      </c:pt>
                      <c:pt idx="222">
                        <c:v>1.4988844014616016E-2</c:v>
                      </c:pt>
                      <c:pt idx="223">
                        <c:v>1.5203651718079171E-2</c:v>
                      </c:pt>
                      <c:pt idx="224">
                        <c:v>1.6427420761009039E-2</c:v>
                      </c:pt>
                      <c:pt idx="225">
                        <c:v>1.4623226592666254E-2</c:v>
                      </c:pt>
                      <c:pt idx="226">
                        <c:v>1.3436575036978069E-2</c:v>
                      </c:pt>
                      <c:pt idx="227">
                        <c:v>1.4632146411908882E-2</c:v>
                      </c:pt>
                      <c:pt idx="228">
                        <c:v>1.4581516818277917E-2</c:v>
                      </c:pt>
                      <c:pt idx="229">
                        <c:v>1.3039838004006096E-2</c:v>
                      </c:pt>
                      <c:pt idx="230">
                        <c:v>1.2905430883081208E-2</c:v>
                      </c:pt>
                      <c:pt idx="231">
                        <c:v>1.3387233077870309E-2</c:v>
                      </c:pt>
                      <c:pt idx="232">
                        <c:v>1.328389803853363E-2</c:v>
                      </c:pt>
                      <c:pt idx="233">
                        <c:v>1.181713566594856E-2</c:v>
                      </c:pt>
                      <c:pt idx="234">
                        <c:v>1.230378856970306E-2</c:v>
                      </c:pt>
                      <c:pt idx="235">
                        <c:v>1.1437546882014505E-2</c:v>
                      </c:pt>
                      <c:pt idx="236">
                        <c:v>9.8729311973141786E-3</c:v>
                      </c:pt>
                      <c:pt idx="237">
                        <c:v>9.1094682727787257E-3</c:v>
                      </c:pt>
                      <c:pt idx="238">
                        <c:v>7.9815038666486149E-3</c:v>
                      </c:pt>
                      <c:pt idx="239">
                        <c:v>9.7257993165482722E-3</c:v>
                      </c:pt>
                      <c:pt idx="240">
                        <c:v>9.0198041146226319E-3</c:v>
                      </c:pt>
                      <c:pt idx="241">
                        <c:v>5.161821916801904E-3</c:v>
                      </c:pt>
                      <c:pt idx="242">
                        <c:v>-4.7094042604085267E-3</c:v>
                      </c:pt>
                      <c:pt idx="243">
                        <c:v>-1.4718264558077423E-2</c:v>
                      </c:pt>
                      <c:pt idx="244">
                        <c:v>-2.0988270558952405E-2</c:v>
                      </c:pt>
                      <c:pt idx="245">
                        <c:v>-2.8300227664781741E-2</c:v>
                      </c:pt>
                      <c:pt idx="246">
                        <c:v>-3.6409295891140586E-2</c:v>
                      </c:pt>
                      <c:pt idx="247">
                        <c:v>-4.5241379907774951E-2</c:v>
                      </c:pt>
                      <c:pt idx="248">
                        <c:v>-5.4057257927103405E-2</c:v>
                      </c:pt>
                      <c:pt idx="249">
                        <c:v>-6.3245293458377802E-2</c:v>
                      </c:pt>
                      <c:pt idx="250">
                        <c:v>-7.2413529060369103E-2</c:v>
                      </c:pt>
                      <c:pt idx="251">
                        <c:v>-8.0337635853402478E-2</c:v>
                      </c:pt>
                      <c:pt idx="252">
                        <c:v>-8.7725357731710932E-2</c:v>
                      </c:pt>
                      <c:pt idx="253">
                        <c:v>-9.6823681092552946E-2</c:v>
                      </c:pt>
                      <c:pt idx="254">
                        <c:v>-0.10656474174624649</c:v>
                      </c:pt>
                      <c:pt idx="255">
                        <c:v>-0.11347309890378984</c:v>
                      </c:pt>
                      <c:pt idx="256">
                        <c:v>-0.12148200025676004</c:v>
                      </c:pt>
                      <c:pt idx="257">
                        <c:v>-0.13068259119679759</c:v>
                      </c:pt>
                      <c:pt idx="258">
                        <c:v>-0.13996405005129539</c:v>
                      </c:pt>
                      <c:pt idx="259">
                        <c:v>-0.14679754311497842</c:v>
                      </c:pt>
                      <c:pt idx="260">
                        <c:v>-0.15376790337488708</c:v>
                      </c:pt>
                      <c:pt idx="261">
                        <c:v>-0.16075301328226976</c:v>
                      </c:pt>
                      <c:pt idx="262">
                        <c:v>-0.16859048651058611</c:v>
                      </c:pt>
                      <c:pt idx="263">
                        <c:v>-0.17789871576769689</c:v>
                      </c:pt>
                      <c:pt idx="264">
                        <c:v>-0.1852495846359701</c:v>
                      </c:pt>
                      <c:pt idx="265">
                        <c:v>-0.19190587954929436</c:v>
                      </c:pt>
                      <c:pt idx="266">
                        <c:v>-0.20023898728438452</c:v>
                      </c:pt>
                      <c:pt idx="267">
                        <c:v>-0.20919437589952544</c:v>
                      </c:pt>
                      <c:pt idx="268">
                        <c:v>-0.21792066939862539</c:v>
                      </c:pt>
                      <c:pt idx="269">
                        <c:v>-0.22670035472289851</c:v>
                      </c:pt>
                      <c:pt idx="270">
                        <c:v>-0.23450089515967304</c:v>
                      </c:pt>
                      <c:pt idx="271">
                        <c:v>-0.24219260010206914</c:v>
                      </c:pt>
                      <c:pt idx="272">
                        <c:v>-0.2492012227251571</c:v>
                      </c:pt>
                      <c:pt idx="273">
                        <c:v>-0.25809510508131572</c:v>
                      </c:pt>
                      <c:pt idx="274">
                        <c:v>-0.26662753297279723</c:v>
                      </c:pt>
                      <c:pt idx="275">
                        <c:v>-0.27572307418591202</c:v>
                      </c:pt>
                      <c:pt idx="276">
                        <c:v>-0.283975998607429</c:v>
                      </c:pt>
                      <c:pt idx="277">
                        <c:v>-0.29226562177624055</c:v>
                      </c:pt>
                      <c:pt idx="278">
                        <c:v>-0.29888265266508074</c:v>
                      </c:pt>
                      <c:pt idx="279">
                        <c:v>-0.30634334668738294</c:v>
                      </c:pt>
                      <c:pt idx="280">
                        <c:v>-0.31283599885823238</c:v>
                      </c:pt>
                      <c:pt idx="281">
                        <c:v>-0.32162836065547307</c:v>
                      </c:pt>
                      <c:pt idx="282">
                        <c:v>-0.32918340962913767</c:v>
                      </c:pt>
                      <c:pt idx="283">
                        <c:v>-0.33908259068967939</c:v>
                      </c:pt>
                      <c:pt idx="284">
                        <c:v>-0.34889678606995655</c:v>
                      </c:pt>
                      <c:pt idx="285">
                        <c:v>-0.3574258781867885</c:v>
                      </c:pt>
                      <c:pt idx="286">
                        <c:v>-0.36457363731003262</c:v>
                      </c:pt>
                      <c:pt idx="287">
                        <c:v>-0.37292001354565102</c:v>
                      </c:pt>
                      <c:pt idx="288">
                        <c:v>-0.38292278965408111</c:v>
                      </c:pt>
                      <c:pt idx="289">
                        <c:v>-0.3899068759019475</c:v>
                      </c:pt>
                      <c:pt idx="290">
                        <c:v>-0.39691462765260355</c:v>
                      </c:pt>
                      <c:pt idx="291">
                        <c:v>-0.40352231654363757</c:v>
                      </c:pt>
                      <c:pt idx="292">
                        <c:v>-0.41134437932562545</c:v>
                      </c:pt>
                      <c:pt idx="293">
                        <c:v>-0.41956547816353379</c:v>
                      </c:pt>
                      <c:pt idx="294">
                        <c:v>-0.42690239980372791</c:v>
                      </c:pt>
                      <c:pt idx="295">
                        <c:v>-0.43340197154553317</c:v>
                      </c:pt>
                      <c:pt idx="296">
                        <c:v>-0.44266448988657953</c:v>
                      </c:pt>
                      <c:pt idx="297">
                        <c:v>-0.45133475956230978</c:v>
                      </c:pt>
                      <c:pt idx="298">
                        <c:v>-0.46042655996783954</c:v>
                      </c:pt>
                      <c:pt idx="299">
                        <c:v>-0.46715863829869197</c:v>
                      </c:pt>
                      <c:pt idx="300">
                        <c:v>-0.47435889035038847</c:v>
                      </c:pt>
                      <c:pt idx="301">
                        <c:v>-0.4833905521679363</c:v>
                      </c:pt>
                      <c:pt idx="302">
                        <c:v>-0.49167352601840852</c:v>
                      </c:pt>
                      <c:pt idx="303">
                        <c:v>-0.49842982632223998</c:v>
                      </c:pt>
                      <c:pt idx="304">
                        <c:v>-0.50508809966212587</c:v>
                      </c:pt>
                      <c:pt idx="305">
                        <c:v>-0.5130984989754922</c:v>
                      </c:pt>
                      <c:pt idx="306">
                        <c:v>-0.51937070866126644</c:v>
                      </c:pt>
                      <c:pt idx="307">
                        <c:v>-0.52917042925500579</c:v>
                      </c:pt>
                      <c:pt idx="308">
                        <c:v>-0.53761434905188599</c:v>
                      </c:pt>
                      <c:pt idx="309">
                        <c:v>-0.54455516648238123</c:v>
                      </c:pt>
                      <c:pt idx="310">
                        <c:v>-0.55275086002403162</c:v>
                      </c:pt>
                      <c:pt idx="311">
                        <c:v>-0.55088986677708129</c:v>
                      </c:pt>
                      <c:pt idx="312">
                        <c:v>-0.54208658914070873</c:v>
                      </c:pt>
                      <c:pt idx="313">
                        <c:v>-0.53310702478541616</c:v>
                      </c:pt>
                      <c:pt idx="314">
                        <c:v>-0.523960145835625</c:v>
                      </c:pt>
                      <c:pt idx="315">
                        <c:v>-0.51540131642372045</c:v>
                      </c:pt>
                      <c:pt idx="316">
                        <c:v>-0.50859960092658807</c:v>
                      </c:pt>
                      <c:pt idx="317">
                        <c:v>-0.4996069946830381</c:v>
                      </c:pt>
                      <c:pt idx="318">
                        <c:v>-0.4924889256342001</c:v>
                      </c:pt>
                      <c:pt idx="319">
                        <c:v>-0.48387757755785665</c:v>
                      </c:pt>
                      <c:pt idx="320">
                        <c:v>-0.47681360850379567</c:v>
                      </c:pt>
                      <c:pt idx="321">
                        <c:v>-0.46680205012127951</c:v>
                      </c:pt>
                      <c:pt idx="322">
                        <c:v>-0.45877917837395776</c:v>
                      </c:pt>
                      <c:pt idx="323">
                        <c:v>-0.44891333777833498</c:v>
                      </c:pt>
                      <c:pt idx="324">
                        <c:v>-0.43940065568712322</c:v>
                      </c:pt>
                      <c:pt idx="325">
                        <c:v>-0.43280107017617897</c:v>
                      </c:pt>
                      <c:pt idx="326">
                        <c:v>-0.42432459712865173</c:v>
                      </c:pt>
                      <c:pt idx="327">
                        <c:v>-0.41473341508895245</c:v>
                      </c:pt>
                      <c:pt idx="328">
                        <c:v>-0.4047320814486744</c:v>
                      </c:pt>
                      <c:pt idx="329">
                        <c:v>-0.39832689299173019</c:v>
                      </c:pt>
                      <c:pt idx="330">
                        <c:v>-0.38998064762462059</c:v>
                      </c:pt>
                      <c:pt idx="331">
                        <c:v>-0.3835088395455134</c:v>
                      </c:pt>
                      <c:pt idx="332">
                        <c:v>-0.37513292711484864</c:v>
                      </c:pt>
                      <c:pt idx="333">
                        <c:v>-0.36576268287686758</c:v>
                      </c:pt>
                      <c:pt idx="334">
                        <c:v>-0.3558137437097128</c:v>
                      </c:pt>
                      <c:pt idx="335">
                        <c:v>-0.34651865867660742</c:v>
                      </c:pt>
                      <c:pt idx="336">
                        <c:v>-0.33993545231988676</c:v>
                      </c:pt>
                      <c:pt idx="337">
                        <c:v>-0.33088030973282911</c:v>
                      </c:pt>
                      <c:pt idx="338">
                        <c:v>-0.32197603495920252</c:v>
                      </c:pt>
                      <c:pt idx="339">
                        <c:v>-0.31224035889030988</c:v>
                      </c:pt>
                      <c:pt idx="340">
                        <c:v>-0.30465956226618435</c:v>
                      </c:pt>
                      <c:pt idx="341">
                        <c:v>-0.29748761167992022</c:v>
                      </c:pt>
                      <c:pt idx="342">
                        <c:v>-0.28978567798061278</c:v>
                      </c:pt>
                      <c:pt idx="343">
                        <c:v>-0.28301736610925121</c:v>
                      </c:pt>
                      <c:pt idx="344">
                        <c:v>-0.27611129703003379</c:v>
                      </c:pt>
                      <c:pt idx="345">
                        <c:v>-0.26934475083377568</c:v>
                      </c:pt>
                      <c:pt idx="346">
                        <c:v>-0.26233709026060598</c:v>
                      </c:pt>
                      <c:pt idx="347">
                        <c:v>-0.25316114846596927</c:v>
                      </c:pt>
                      <c:pt idx="348">
                        <c:v>-0.2458341749007136</c:v>
                      </c:pt>
                      <c:pt idx="349">
                        <c:v>-0.23757057340209292</c:v>
                      </c:pt>
                      <c:pt idx="350">
                        <c:v>-0.23037324703721523</c:v>
                      </c:pt>
                      <c:pt idx="351">
                        <c:v>-0.22315697469022419</c:v>
                      </c:pt>
                      <c:pt idx="352">
                        <c:v>-0.21368302630330382</c:v>
                      </c:pt>
                      <c:pt idx="353">
                        <c:v>-0.20727226331654452</c:v>
                      </c:pt>
                      <c:pt idx="354">
                        <c:v>-0.19747906421442518</c:v>
                      </c:pt>
                      <c:pt idx="355">
                        <c:v>-0.19023429892103963</c:v>
                      </c:pt>
                      <c:pt idx="356">
                        <c:v>-0.18156112813637437</c:v>
                      </c:pt>
                      <c:pt idx="357">
                        <c:v>-0.17298490382285059</c:v>
                      </c:pt>
                      <c:pt idx="358">
                        <c:v>-0.16529064513475106</c:v>
                      </c:pt>
                      <c:pt idx="359">
                        <c:v>-0.1555625975465216</c:v>
                      </c:pt>
                      <c:pt idx="360">
                        <c:v>-0.14814632090349128</c:v>
                      </c:pt>
                      <c:pt idx="361">
                        <c:v>-0.1392797054250331</c:v>
                      </c:pt>
                      <c:pt idx="362">
                        <c:v>-0.12985875537038363</c:v>
                      </c:pt>
                      <c:pt idx="363">
                        <c:v>-0.12286303562389914</c:v>
                      </c:pt>
                      <c:pt idx="364">
                        <c:v>-0.11433574309201899</c:v>
                      </c:pt>
                      <c:pt idx="365">
                        <c:v>-0.10581197234247654</c:v>
                      </c:pt>
                      <c:pt idx="366">
                        <c:v>-9.8422395829763809E-2</c:v>
                      </c:pt>
                      <c:pt idx="367">
                        <c:v>-8.8564757112894951E-2</c:v>
                      </c:pt>
                      <c:pt idx="368">
                        <c:v>-8.0910469255460582E-2</c:v>
                      </c:pt>
                      <c:pt idx="369">
                        <c:v>-7.1843481138438289E-2</c:v>
                      </c:pt>
                      <c:pt idx="370">
                        <c:v>-6.4452091850070087E-2</c:v>
                      </c:pt>
                      <c:pt idx="371">
                        <c:v>-5.7571431331716071E-2</c:v>
                      </c:pt>
                      <c:pt idx="372">
                        <c:v>-4.8353319295687508E-2</c:v>
                      </c:pt>
                      <c:pt idx="373">
                        <c:v>-4.1311003660114073E-2</c:v>
                      </c:pt>
                      <c:pt idx="374">
                        <c:v>-3.4053940827608098E-2</c:v>
                      </c:pt>
                      <c:pt idx="375">
                        <c:v>-2.7005483362894087E-2</c:v>
                      </c:pt>
                      <c:pt idx="376">
                        <c:v>-2.0213729491501631E-2</c:v>
                      </c:pt>
                      <c:pt idx="377">
                        <c:v>-1.1610779950468296E-2</c:v>
                      </c:pt>
                      <c:pt idx="378">
                        <c:v>-3.4595874025829323E-3</c:v>
                      </c:pt>
                      <c:pt idx="379">
                        <c:v>3.789391081271111E-3</c:v>
                      </c:pt>
                      <c:pt idx="380">
                        <c:v>1.0620369756973294E-2</c:v>
                      </c:pt>
                      <c:pt idx="381">
                        <c:v>1.3670138343181693E-2</c:v>
                      </c:pt>
                      <c:pt idx="382">
                        <c:v>1.4640773159984596E-2</c:v>
                      </c:pt>
                      <c:pt idx="383">
                        <c:v>1.5632407562627744E-2</c:v>
                      </c:pt>
                      <c:pt idx="384">
                        <c:v>1.6344388534087945E-2</c:v>
                      </c:pt>
                      <c:pt idx="385">
                        <c:v>1.5514418669449883E-2</c:v>
                      </c:pt>
                      <c:pt idx="386">
                        <c:v>1.6709058283288086E-2</c:v>
                      </c:pt>
                      <c:pt idx="387">
                        <c:v>1.4870398941360802E-2</c:v>
                      </c:pt>
                      <c:pt idx="388">
                        <c:v>1.3345483635257716E-2</c:v>
                      </c:pt>
                      <c:pt idx="389">
                        <c:v>1.4301615891721929E-2</c:v>
                      </c:pt>
                      <c:pt idx="390">
                        <c:v>1.5911867593780028E-2</c:v>
                      </c:pt>
                      <c:pt idx="391">
                        <c:v>1.7679564249700869E-2</c:v>
                      </c:pt>
                      <c:pt idx="392">
                        <c:v>1.7515253436644812E-2</c:v>
                      </c:pt>
                      <c:pt idx="393">
                        <c:v>1.9044972482990905E-2</c:v>
                      </c:pt>
                      <c:pt idx="394">
                        <c:v>1.7999281331183583E-2</c:v>
                      </c:pt>
                      <c:pt idx="395">
                        <c:v>1.6939615257229999E-2</c:v>
                      </c:pt>
                      <c:pt idx="396">
                        <c:v>1.8286230607332806E-2</c:v>
                      </c:pt>
                      <c:pt idx="397">
                        <c:v>1.7336604599981691E-2</c:v>
                      </c:pt>
                      <c:pt idx="398">
                        <c:v>1.718201732590352E-2</c:v>
                      </c:pt>
                      <c:pt idx="399">
                        <c:v>1.78726274766857E-2</c:v>
                      </c:pt>
                      <c:pt idx="400">
                        <c:v>1.6640540848985124E-2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E3C-4DA4-B764-145BEBCC5FC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Outlier'!$L$1</c15:sqref>
                        </c15:formulaRef>
                      </c:ext>
                    </c:extLst>
                    <c:strCache>
                      <c:ptCount val="1"/>
                      <c:pt idx="0">
                        <c:v>vz' Outlier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Outlier'!$L$2:$L$402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5.3929118649483137E-3</c:v>
                      </c:pt>
                      <c:pt idx="11">
                        <c:v>5.3929118649483137E-3</c:v>
                      </c:pt>
                      <c:pt idx="12">
                        <c:v>5.3929118649483137E-3</c:v>
                      </c:pt>
                      <c:pt idx="13">
                        <c:v>5.3929118649483137E-3</c:v>
                      </c:pt>
                      <c:pt idx="14">
                        <c:v>5.3929118649483137E-3</c:v>
                      </c:pt>
                      <c:pt idx="15">
                        <c:v>5.3929118649483137E-3</c:v>
                      </c:pt>
                      <c:pt idx="16">
                        <c:v>5.3929118649483137E-3</c:v>
                      </c:pt>
                      <c:pt idx="17">
                        <c:v>5.3929118649483137E-3</c:v>
                      </c:pt>
                      <c:pt idx="18">
                        <c:v>5.3929118649483137E-3</c:v>
                      </c:pt>
                      <c:pt idx="19">
                        <c:v>5.3929118649483137E-3</c:v>
                      </c:pt>
                      <c:pt idx="20">
                        <c:v>5.3929118649483137E-3</c:v>
                      </c:pt>
                      <c:pt idx="21">
                        <c:v>9.2481022236519418E-3</c:v>
                      </c:pt>
                      <c:pt idx="22">
                        <c:v>1.6956996691786654E-2</c:v>
                      </c:pt>
                      <c:pt idx="23">
                        <c:v>2.466143298508771E-2</c:v>
                      </c:pt>
                      <c:pt idx="24">
                        <c:v>3.235844089670771E-2</c:v>
                      </c:pt>
                      <c:pt idx="25">
                        <c:v>4.0045053083568996E-2</c:v>
                      </c:pt>
                      <c:pt idx="26">
                        <c:v>4.7718306210361001E-2</c:v>
                      </c:pt>
                      <c:pt idx="27">
                        <c:v>5.2758777657936212E-2</c:v>
                      </c:pt>
                      <c:pt idx="28">
                        <c:v>6.039644439974523E-2</c:v>
                      </c:pt>
                      <c:pt idx="29">
                        <c:v>6.8011897535878843E-2</c:v>
                      </c:pt>
                      <c:pt idx="30">
                        <c:v>7.5602201164178651E-2</c:v>
                      </c:pt>
                      <c:pt idx="31">
                        <c:v>8.316442907811622E-2</c:v>
                      </c:pt>
                      <c:pt idx="32">
                        <c:v>9.2561506363421087E-2</c:v>
                      </c:pt>
                      <c:pt idx="33">
                        <c:v>0.10269596350062533</c:v>
                      </c:pt>
                      <c:pt idx="34">
                        <c:v>0.11015652088453862</c:v>
                      </c:pt>
                      <c:pt idx="35">
                        <c:v>0.11757741718105805</c:v>
                      </c:pt>
                      <c:pt idx="36">
                        <c:v>0.12495579149339482</c:v>
                      </c:pt>
                      <c:pt idx="37">
                        <c:v>0.13228879931779863</c:v>
                      </c:pt>
                      <c:pt idx="38">
                        <c:v>0.13957361364016727</c:v>
                      </c:pt>
                      <c:pt idx="39">
                        <c:v>0.14680742602590074</c:v>
                      </c:pt>
                      <c:pt idx="40">
                        <c:v>0.15398744770262554</c:v>
                      </c:pt>
                      <c:pt idx="41">
                        <c:v>0.16111091063530508</c:v>
                      </c:pt>
                      <c:pt idx="42">
                        <c:v>0.16817506859338247</c:v>
                      </c:pt>
                      <c:pt idx="43">
                        <c:v>0.17517719820948438</c:v>
                      </c:pt>
                      <c:pt idx="44">
                        <c:v>0.18211460002936042</c:v>
                      </c:pt>
                      <c:pt idx="45">
                        <c:v>0.18898459955254668</c:v>
                      </c:pt>
                      <c:pt idx="46">
                        <c:v>0.19578454826344721</c:v>
                      </c:pt>
                      <c:pt idx="47">
                        <c:v>0.20251182465239473</c:v>
                      </c:pt>
                      <c:pt idx="48">
                        <c:v>0.20916383522628301</c:v>
                      </c:pt>
                      <c:pt idx="49">
                        <c:v>0.21573801550840072</c:v>
                      </c:pt>
                      <c:pt idx="50">
                        <c:v>0.22223183102711591</c:v>
                      </c:pt>
                      <c:pt idx="51">
                        <c:v>0.22796422406650707</c:v>
                      </c:pt>
                      <c:pt idx="52">
                        <c:v>0.23428983153719918</c:v>
                      </c:pt>
                      <c:pt idx="53">
                        <c:v>0.24052766057068314</c:v>
                      </c:pt>
                      <c:pt idx="54">
                        <c:v>0.24667530636511975</c:v>
                      </c:pt>
                      <c:pt idx="55">
                        <c:v>0.25273039888603321</c:v>
                      </c:pt>
                      <c:pt idx="56">
                        <c:v>0.26223458669245253</c:v>
                      </c:pt>
                      <c:pt idx="57">
                        <c:v>0.2680976061870155</c:v>
                      </c:pt>
                      <c:pt idx="58">
                        <c:v>0.27386117997655901</c:v>
                      </c:pt>
                      <c:pt idx="59">
                        <c:v>0.2795230860936681</c:v>
                      </c:pt>
                      <c:pt idx="60">
                        <c:v>0.28508114176575633</c:v>
                      </c:pt>
                      <c:pt idx="61">
                        <c:v>0.29053320425656576</c:v>
                      </c:pt>
                      <c:pt idx="62">
                        <c:v>0.29587717169221472</c:v>
                      </c:pt>
                      <c:pt idx="63">
                        <c:v>0.30111098387153445</c:v>
                      </c:pt>
                      <c:pt idx="64">
                        <c:v>0.30623262306029503</c:v>
                      </c:pt>
                      <c:pt idx="65">
                        <c:v>0.31124011476909486</c:v>
                      </c:pt>
                      <c:pt idx="66">
                        <c:v>0.31613152851456189</c:v>
                      </c:pt>
                      <c:pt idx="67">
                        <c:v>0.32090497856358396</c:v>
                      </c:pt>
                      <c:pt idx="68">
                        <c:v>0.32555862466029956</c:v>
                      </c:pt>
                      <c:pt idx="69">
                        <c:v>0.33009067273554871</c:v>
                      </c:pt>
                      <c:pt idx="70">
                        <c:v>0.33449937559853293</c:v>
                      </c:pt>
                      <c:pt idx="71">
                        <c:v>0.33878303361037176</c:v>
                      </c:pt>
                      <c:pt idx="72">
                        <c:v>0.34293999533936043</c:v>
                      </c:pt>
                      <c:pt idx="73">
                        <c:v>0.34696865819761652</c:v>
                      </c:pt>
                      <c:pt idx="74">
                        <c:v>0.35086746905892707</c:v>
                      </c:pt>
                      <c:pt idx="75">
                        <c:v>0.35463492485747689</c:v>
                      </c:pt>
                      <c:pt idx="76">
                        <c:v>0.35826957316735503</c:v>
                      </c:pt>
                      <c:pt idx="77">
                        <c:v>0.36177001276242632</c:v>
                      </c:pt>
                      <c:pt idx="78">
                        <c:v>0.3651348941566106</c:v>
                      </c:pt>
                      <c:pt idx="79">
                        <c:v>0.36836292012407518</c:v>
                      </c:pt>
                      <c:pt idx="80">
                        <c:v>0.3671565215250408</c:v>
                      </c:pt>
                      <c:pt idx="81">
                        <c:v>0.37010715648281983</c:v>
                      </c:pt>
                      <c:pt idx="82">
                        <c:v>0.37291736279715187</c:v>
                      </c:pt>
                      <c:pt idx="83">
                        <c:v>0.37388350798288766</c:v>
                      </c:pt>
                      <c:pt idx="84">
                        <c:v>0.37640966140181675</c:v>
                      </c:pt>
                      <c:pt idx="85">
                        <c:v>0.3787923000766017</c:v>
                      </c:pt>
                      <c:pt idx="86">
                        <c:v>0.38103050545465733</c:v>
                      </c:pt>
                      <c:pt idx="87">
                        <c:v>0.38312341466522215</c:v>
                      </c:pt>
                      <c:pt idx="88">
                        <c:v>0.38507022085194764</c:v>
                      </c:pt>
                      <c:pt idx="89">
                        <c:v>0.38687017348399</c:v>
                      </c:pt>
                      <c:pt idx="90">
                        <c:v>0.38852257864534651</c:v>
                      </c:pt>
                      <c:pt idx="91">
                        <c:v>0.39002679930237133</c:v>
                      </c:pt>
                      <c:pt idx="92">
                        <c:v>0.39138225554936773</c:v>
                      </c:pt>
                      <c:pt idx="93">
                        <c:v>0.39258842483215556</c:v>
                      </c:pt>
                      <c:pt idx="94">
                        <c:v>0.39364484214950241</c:v>
                      </c:pt>
                      <c:pt idx="95">
                        <c:v>0.39455110023243795</c:v>
                      </c:pt>
                      <c:pt idx="96">
                        <c:v>0.39530684970121283</c:v>
                      </c:pt>
                      <c:pt idx="97">
                        <c:v>0.39591179920001424</c:v>
                      </c:pt>
                      <c:pt idx="98">
                        <c:v>0.40170155026767435</c:v>
                      </c:pt>
                      <c:pt idx="99">
                        <c:v>0.40200425839406861</c:v>
                      </c:pt>
                      <c:pt idx="100">
                        <c:v>0.40215564163782913</c:v>
                      </c:pt>
                      <c:pt idx="101">
                        <c:v>0.40215564163783135</c:v>
                      </c:pt>
                      <c:pt idx="102">
                        <c:v>0.40200425839406639</c:v>
                      </c:pt>
                      <c:pt idx="103">
                        <c:v>0.40170155026767657</c:v>
                      </c:pt>
                      <c:pt idx="104">
                        <c:v>0.40124763395837926</c:v>
                      </c:pt>
                      <c:pt idx="105">
                        <c:v>0.40064268445958229</c:v>
                      </c:pt>
                      <c:pt idx="106">
                        <c:v>0.39988693499080297</c:v>
                      </c:pt>
                      <c:pt idx="107">
                        <c:v>0.39898067690787409</c:v>
                      </c:pt>
                      <c:pt idx="108">
                        <c:v>0.39792425959051836</c:v>
                      </c:pt>
                      <c:pt idx="109">
                        <c:v>0.39671809030773497</c:v>
                      </c:pt>
                      <c:pt idx="110">
                        <c:v>0.39536263406074079</c:v>
                      </c:pt>
                      <c:pt idx="111">
                        <c:v>0.39385841340371153</c:v>
                      </c:pt>
                      <c:pt idx="112">
                        <c:v>0.39220600824235724</c:v>
                      </c:pt>
                      <c:pt idx="113">
                        <c:v>0.39040605561031488</c:v>
                      </c:pt>
                      <c:pt idx="114">
                        <c:v>0.38845924942359161</c:v>
                      </c:pt>
                      <c:pt idx="115">
                        <c:v>0.38636634021302235</c:v>
                      </c:pt>
                      <c:pt idx="116">
                        <c:v>0.38412813483497338</c:v>
                      </c:pt>
                      <c:pt idx="117">
                        <c:v>0.38174549616018399</c:v>
                      </c:pt>
                      <c:pt idx="118">
                        <c:v>0.37921934274125491</c:v>
                      </c:pt>
                      <c:pt idx="119">
                        <c:v>0.3765506484583957</c:v>
                      </c:pt>
                      <c:pt idx="120">
                        <c:v>0.37374044214406366</c:v>
                      </c:pt>
                      <c:pt idx="121">
                        <c:v>0.37078980718628907</c:v>
                      </c:pt>
                      <c:pt idx="122">
                        <c:v>0.3676998811110076</c:v>
                      </c:pt>
                      <c:pt idx="123">
                        <c:v>0.36447185514354907</c:v>
                      </c:pt>
                      <c:pt idx="124">
                        <c:v>0.36110697374935208</c:v>
                      </c:pt>
                      <c:pt idx="125">
                        <c:v>0.35760653415428428</c:v>
                      </c:pt>
                      <c:pt idx="126">
                        <c:v>0.35397188584440392</c:v>
                      </c:pt>
                      <c:pt idx="127">
                        <c:v>0.35020443004585938</c:v>
                      </c:pt>
                      <c:pt idx="128">
                        <c:v>0.34630561918454866</c:v>
                      </c:pt>
                      <c:pt idx="129">
                        <c:v>0.34227695632629485</c:v>
                      </c:pt>
                      <c:pt idx="130">
                        <c:v>0.3381199945972988</c:v>
                      </c:pt>
                      <c:pt idx="131">
                        <c:v>0.33383633658546885</c:v>
                      </c:pt>
                      <c:pt idx="132">
                        <c:v>0.32942763372248079</c:v>
                      </c:pt>
                      <c:pt idx="133">
                        <c:v>0.32489558564722987</c:v>
                      </c:pt>
                      <c:pt idx="134">
                        <c:v>0.32024193955052044</c:v>
                      </c:pt>
                      <c:pt idx="135">
                        <c:v>0.3154684895014867</c:v>
                      </c:pt>
                      <c:pt idx="136">
                        <c:v>0.31057707575602855</c:v>
                      </c:pt>
                      <c:pt idx="137">
                        <c:v>0.30556958404722245</c:v>
                      </c:pt>
                      <c:pt idx="138">
                        <c:v>0.30044794485847187</c:v>
                      </c:pt>
                      <c:pt idx="139">
                        <c:v>0.29521413267914204</c:v>
                      </c:pt>
                      <c:pt idx="140">
                        <c:v>0.28987016524349946</c:v>
                      </c:pt>
                      <c:pt idx="141">
                        <c:v>0.28441810275269225</c:v>
                      </c:pt>
                      <c:pt idx="142">
                        <c:v>0.27886004708059531</c:v>
                      </c:pt>
                      <c:pt idx="143">
                        <c:v>0.27319814096349021</c:v>
                      </c:pt>
                      <c:pt idx="144">
                        <c:v>0.26743456717394931</c:v>
                      </c:pt>
                      <c:pt idx="145">
                        <c:v>0.26157154767938179</c:v>
                      </c:pt>
                      <c:pt idx="146">
                        <c:v>0.25561134278542402</c:v>
                      </c:pt>
                      <c:pt idx="147">
                        <c:v>0.24955625026451048</c:v>
                      </c:pt>
                      <c:pt idx="148">
                        <c:v>0.24340860447006757</c:v>
                      </c:pt>
                      <c:pt idx="149">
                        <c:v>0.23717077543658757</c:v>
                      </c:pt>
                      <c:pt idx="150">
                        <c:v>0.2308451679659001</c:v>
                      </c:pt>
                      <c:pt idx="151">
                        <c:v>0.22443422070008873</c:v>
                      </c:pt>
                      <c:pt idx="152">
                        <c:v>0.21794040518137761</c:v>
                      </c:pt>
                      <c:pt idx="153">
                        <c:v>0.21136622489925447</c:v>
                      </c:pt>
                      <c:pt idx="154">
                        <c:v>0.20471421432537149</c:v>
                      </c:pt>
                      <c:pt idx="155">
                        <c:v>0.19798693793642003</c:v>
                      </c:pt>
                      <c:pt idx="156">
                        <c:v>0.19118698922552171</c:v>
                      </c:pt>
                      <c:pt idx="157">
                        <c:v>0.18431698970233479</c:v>
                      </c:pt>
                      <c:pt idx="158">
                        <c:v>0.17737958788246311</c:v>
                      </c:pt>
                      <c:pt idx="159">
                        <c:v>0.1703774582663545</c:v>
                      </c:pt>
                      <c:pt idx="160">
                        <c:v>0.16331330030828234</c:v>
                      </c:pt>
                      <c:pt idx="161">
                        <c:v>0.15618983737559641</c:v>
                      </c:pt>
                      <c:pt idx="162">
                        <c:v>0.14900981569887886</c:v>
                      </c:pt>
                      <c:pt idx="163">
                        <c:v>0.14177600331314438</c:v>
                      </c:pt>
                      <c:pt idx="164">
                        <c:v>0.134491188990772</c:v>
                      </c:pt>
                      <c:pt idx="165">
                        <c:v>0.12715818116637051</c:v>
                      </c:pt>
                      <c:pt idx="166">
                        <c:v>0.11977980685402939</c:v>
                      </c:pt>
                      <c:pt idx="167">
                        <c:v>0.11235891055751816</c:v>
                      </c:pt>
                      <c:pt idx="168">
                        <c:v>0.10489835317359868</c:v>
                      </c:pt>
                      <c:pt idx="169">
                        <c:v>9.7401010889182571E-2</c:v>
                      </c:pt>
                      <c:pt idx="170">
                        <c:v>8.9869774072423844E-2</c:v>
                      </c:pt>
                      <c:pt idx="171">
                        <c:v>8.2307546158486372E-2</c:v>
                      </c:pt>
                      <c:pt idx="172">
                        <c:v>7.4717242530188979E-2</c:v>
                      </c:pt>
                      <c:pt idx="173">
                        <c:v>6.7101789394050676E-2</c:v>
                      </c:pt>
                      <c:pt idx="174">
                        <c:v>5.9464122652250456E-2</c:v>
                      </c:pt>
                      <c:pt idx="175">
                        <c:v>5.1807186770669554E-2</c:v>
                      </c:pt>
                      <c:pt idx="176">
                        <c:v>4.4133933643890975E-2</c:v>
                      </c:pt>
                      <c:pt idx="177">
                        <c:v>3.6447321457019656E-2</c:v>
                      </c:pt>
                      <c:pt idx="178">
                        <c:v>2.8750313545407597E-2</c:v>
                      </c:pt>
                      <c:pt idx="179">
                        <c:v>2.104587725210048E-2</c:v>
                      </c:pt>
                      <c:pt idx="180">
                        <c:v>1.8072876230241102E-2</c:v>
                      </c:pt>
                      <c:pt idx="181">
                        <c:v>1.4217685871537527E-2</c:v>
                      </c:pt>
                      <c:pt idx="182">
                        <c:v>1.4217685871537527E-2</c:v>
                      </c:pt>
                      <c:pt idx="183">
                        <c:v>6.9372842294950429E-3</c:v>
                      </c:pt>
                      <c:pt idx="184">
                        <c:v>6.9372842294950429E-3</c:v>
                      </c:pt>
                      <c:pt idx="185">
                        <c:v>6.9372842294950429E-3</c:v>
                      </c:pt>
                      <c:pt idx="186">
                        <c:v>6.9372842294950429E-3</c:v>
                      </c:pt>
                      <c:pt idx="187">
                        <c:v>6.9372842294950429E-3</c:v>
                      </c:pt>
                      <c:pt idx="188">
                        <c:v>6.9372842294950429E-3</c:v>
                      </c:pt>
                      <c:pt idx="189">
                        <c:v>6.9372842294950429E-3</c:v>
                      </c:pt>
                      <c:pt idx="190">
                        <c:v>6.9372842294950429E-3</c:v>
                      </c:pt>
                      <c:pt idx="191">
                        <c:v>6.9372842294950429E-3</c:v>
                      </c:pt>
                      <c:pt idx="192">
                        <c:v>6.9372842294950429E-3</c:v>
                      </c:pt>
                      <c:pt idx="193">
                        <c:v>6.9372842294950429E-3</c:v>
                      </c:pt>
                      <c:pt idx="194">
                        <c:v>6.9372842294950429E-3</c:v>
                      </c:pt>
                      <c:pt idx="195">
                        <c:v>6.9372842294950429E-3</c:v>
                      </c:pt>
                      <c:pt idx="196">
                        <c:v>6.9372842294950429E-3</c:v>
                      </c:pt>
                      <c:pt idx="197">
                        <c:v>6.9372842294950429E-3</c:v>
                      </c:pt>
                      <c:pt idx="198">
                        <c:v>6.9372842294950429E-3</c:v>
                      </c:pt>
                      <c:pt idx="199">
                        <c:v>6.9372842294950429E-3</c:v>
                      </c:pt>
                      <c:pt idx="200">
                        <c:v>3.25388086614659E-3</c:v>
                      </c:pt>
                      <c:pt idx="201">
                        <c:v>3.25388086614659E-3</c:v>
                      </c:pt>
                      <c:pt idx="202">
                        <c:v>5.7401474664828082E-3</c:v>
                      </c:pt>
                      <c:pt idx="203">
                        <c:v>5.7401474664828082E-3</c:v>
                      </c:pt>
                      <c:pt idx="204">
                        <c:v>5.7401474664828082E-3</c:v>
                      </c:pt>
                      <c:pt idx="205">
                        <c:v>5.7401474664828082E-3</c:v>
                      </c:pt>
                      <c:pt idx="206">
                        <c:v>5.7401474664828082E-3</c:v>
                      </c:pt>
                      <c:pt idx="207">
                        <c:v>1.014424084005263E-2</c:v>
                      </c:pt>
                      <c:pt idx="208">
                        <c:v>1.014424084005263E-2</c:v>
                      </c:pt>
                      <c:pt idx="209">
                        <c:v>1.014424084005263E-2</c:v>
                      </c:pt>
                      <c:pt idx="210">
                        <c:v>1.014424084005263E-2</c:v>
                      </c:pt>
                      <c:pt idx="211">
                        <c:v>1.014424084005263E-2</c:v>
                      </c:pt>
                      <c:pt idx="212">
                        <c:v>1.014424084005263E-2</c:v>
                      </c:pt>
                      <c:pt idx="213">
                        <c:v>1.014424084005263E-2</c:v>
                      </c:pt>
                      <c:pt idx="214">
                        <c:v>1.014424084005263E-2</c:v>
                      </c:pt>
                      <c:pt idx="215">
                        <c:v>1.014424084005263E-2</c:v>
                      </c:pt>
                      <c:pt idx="216">
                        <c:v>1.014424084005263E-2</c:v>
                      </c:pt>
                      <c:pt idx="217">
                        <c:v>1.014424084005263E-2</c:v>
                      </c:pt>
                      <c:pt idx="218">
                        <c:v>1.014424084005263E-2</c:v>
                      </c:pt>
                      <c:pt idx="219">
                        <c:v>1.014424084005263E-2</c:v>
                      </c:pt>
                      <c:pt idx="220">
                        <c:v>5.8653363005633456E-3</c:v>
                      </c:pt>
                      <c:pt idx="221">
                        <c:v>1.0718330170549385E-3</c:v>
                      </c:pt>
                      <c:pt idx="222">
                        <c:v>1.0718330170549385E-3</c:v>
                      </c:pt>
                      <c:pt idx="223">
                        <c:v>1.0718330170549385E-3</c:v>
                      </c:pt>
                      <c:pt idx="224">
                        <c:v>1.0718330170549385E-3</c:v>
                      </c:pt>
                      <c:pt idx="225">
                        <c:v>1.0718330170549385E-3</c:v>
                      </c:pt>
                      <c:pt idx="226">
                        <c:v>1.0718330170549385E-3</c:v>
                      </c:pt>
                      <c:pt idx="227">
                        <c:v>-5.45217161714076E-3</c:v>
                      </c:pt>
                      <c:pt idx="228">
                        <c:v>-5.45217161714076E-3</c:v>
                      </c:pt>
                      <c:pt idx="229">
                        <c:v>-5.45217161714076E-3</c:v>
                      </c:pt>
                      <c:pt idx="230">
                        <c:v>-5.45217161714076E-3</c:v>
                      </c:pt>
                      <c:pt idx="231">
                        <c:v>-5.45217161714076E-3</c:v>
                      </c:pt>
                      <c:pt idx="232">
                        <c:v>-5.45217161714076E-3</c:v>
                      </c:pt>
                      <c:pt idx="233">
                        <c:v>-5.45217161714076E-3</c:v>
                      </c:pt>
                      <c:pt idx="234">
                        <c:v>-5.45217161714076E-3</c:v>
                      </c:pt>
                      <c:pt idx="235">
                        <c:v>-5.45217161714076E-3</c:v>
                      </c:pt>
                      <c:pt idx="236">
                        <c:v>-5.45217161714076E-3</c:v>
                      </c:pt>
                      <c:pt idx="237">
                        <c:v>-5.45217161714076E-3</c:v>
                      </c:pt>
                      <c:pt idx="238">
                        <c:v>-5.45217161714076E-3</c:v>
                      </c:pt>
                      <c:pt idx="239">
                        <c:v>1.3113322623827415E-3</c:v>
                      </c:pt>
                      <c:pt idx="240">
                        <c:v>1.3113322623827415E-3</c:v>
                      </c:pt>
                      <c:pt idx="241">
                        <c:v>-2.7703003906630755E-3</c:v>
                      </c:pt>
                      <c:pt idx="242">
                        <c:v>-1.0933565696785361E-2</c:v>
                      </c:pt>
                      <c:pt idx="243">
                        <c:v>-1.9096831002903349E-2</c:v>
                      </c:pt>
                      <c:pt idx="244">
                        <c:v>-2.7260096309031239E-2</c:v>
                      </c:pt>
                      <c:pt idx="245">
                        <c:v>-3.5423361615152651E-2</c:v>
                      </c:pt>
                      <c:pt idx="246">
                        <c:v>-4.3586626921272235E-2</c:v>
                      </c:pt>
                      <c:pt idx="247">
                        <c:v>-5.1749892227397509E-2</c:v>
                      </c:pt>
                      <c:pt idx="248">
                        <c:v>-5.9913157533519945E-2</c:v>
                      </c:pt>
                      <c:pt idx="249">
                        <c:v>-6.807642283964041E-2</c:v>
                      </c:pt>
                      <c:pt idx="250">
                        <c:v>-7.6239688145764817E-2</c:v>
                      </c:pt>
                      <c:pt idx="251">
                        <c:v>-8.4402953451890292E-2</c:v>
                      </c:pt>
                      <c:pt idx="252">
                        <c:v>-9.2566218758005234E-2</c:v>
                      </c:pt>
                      <c:pt idx="253">
                        <c:v>-0.10072948406413211</c:v>
                      </c:pt>
                      <c:pt idx="254">
                        <c:v>-0.10889274937025401</c:v>
                      </c:pt>
                      <c:pt idx="255">
                        <c:v>-0.11119694554610994</c:v>
                      </c:pt>
                      <c:pt idx="256">
                        <c:v>-0.11936021085223242</c:v>
                      </c:pt>
                      <c:pt idx="257">
                        <c:v>-0.1275234761583548</c:v>
                      </c:pt>
                      <c:pt idx="258">
                        <c:v>-0.12898335987648207</c:v>
                      </c:pt>
                      <c:pt idx="259">
                        <c:v>-0.13714662518260543</c:v>
                      </c:pt>
                      <c:pt idx="260">
                        <c:v>-0.14530989048872248</c:v>
                      </c:pt>
                      <c:pt idx="261">
                        <c:v>-0.15347315579485088</c:v>
                      </c:pt>
                      <c:pt idx="262">
                        <c:v>-0.16163642110097179</c:v>
                      </c:pt>
                      <c:pt idx="263">
                        <c:v>-0.16979968640709422</c:v>
                      </c:pt>
                      <c:pt idx="264">
                        <c:v>-0.17796295171321458</c:v>
                      </c:pt>
                      <c:pt idx="265">
                        <c:v>-0.1861262170193391</c:v>
                      </c:pt>
                      <c:pt idx="266">
                        <c:v>-0.20148820983954291</c:v>
                      </c:pt>
                      <c:pt idx="267">
                        <c:v>-0.20965147514566682</c:v>
                      </c:pt>
                      <c:pt idx="268">
                        <c:v>-0.21781474045178925</c:v>
                      </c:pt>
                      <c:pt idx="269">
                        <c:v>-0.22277755291618345</c:v>
                      </c:pt>
                      <c:pt idx="270">
                        <c:v>-0.23094081822229762</c:v>
                      </c:pt>
                      <c:pt idx="271">
                        <c:v>-0.23910408352842444</c:v>
                      </c:pt>
                      <c:pt idx="272">
                        <c:v>-0.2472673488345469</c:v>
                      </c:pt>
                      <c:pt idx="273">
                        <c:v>-0.25543061414066937</c:v>
                      </c:pt>
                      <c:pt idx="274">
                        <c:v>-0.26359387944679263</c:v>
                      </c:pt>
                      <c:pt idx="275">
                        <c:v>-0.27175714475291424</c:v>
                      </c:pt>
                      <c:pt idx="276">
                        <c:v>-0.27992041005903806</c:v>
                      </c:pt>
                      <c:pt idx="277">
                        <c:v>-0.28808367536515467</c:v>
                      </c:pt>
                      <c:pt idx="278">
                        <c:v>-0.29624694067128599</c:v>
                      </c:pt>
                      <c:pt idx="279">
                        <c:v>-0.30441020597740182</c:v>
                      </c:pt>
                      <c:pt idx="280">
                        <c:v>-0.30949708581390761</c:v>
                      </c:pt>
                      <c:pt idx="281">
                        <c:v>-0.31766035112003294</c:v>
                      </c:pt>
                      <c:pt idx="282">
                        <c:v>-0.32582361642614804</c:v>
                      </c:pt>
                      <c:pt idx="283">
                        <c:v>-0.33398688173227936</c:v>
                      </c:pt>
                      <c:pt idx="284">
                        <c:v>-0.34215014703839219</c:v>
                      </c:pt>
                      <c:pt idx="285">
                        <c:v>-0.35031341234452423</c:v>
                      </c:pt>
                      <c:pt idx="286">
                        <c:v>-0.35847667765063768</c:v>
                      </c:pt>
                      <c:pt idx="287">
                        <c:v>-0.3666399429567691</c:v>
                      </c:pt>
                      <c:pt idx="288">
                        <c:v>-0.3748032082628871</c:v>
                      </c:pt>
                      <c:pt idx="289">
                        <c:v>-0.38296647356901026</c:v>
                      </c:pt>
                      <c:pt idx="290">
                        <c:v>-0.39112973887513197</c:v>
                      </c:pt>
                      <c:pt idx="291">
                        <c:v>-0.39929300418125124</c:v>
                      </c:pt>
                      <c:pt idx="292">
                        <c:v>-0.40745626948738123</c:v>
                      </c:pt>
                      <c:pt idx="293">
                        <c:v>-0.41561953479349922</c:v>
                      </c:pt>
                      <c:pt idx="294">
                        <c:v>-0.42378280009961944</c:v>
                      </c:pt>
                      <c:pt idx="295">
                        <c:v>-0.4319460654057441</c:v>
                      </c:pt>
                      <c:pt idx="296">
                        <c:v>-0.44010933071186487</c:v>
                      </c:pt>
                      <c:pt idx="297">
                        <c:v>-0.44827259601798897</c:v>
                      </c:pt>
                      <c:pt idx="298">
                        <c:v>-0.4564358613241114</c:v>
                      </c:pt>
                      <c:pt idx="299">
                        <c:v>-0.46459912663023745</c:v>
                      </c:pt>
                      <c:pt idx="300">
                        <c:v>-0.47276239193635183</c:v>
                      </c:pt>
                      <c:pt idx="301">
                        <c:v>-0.48092565724248293</c:v>
                      </c:pt>
                      <c:pt idx="302">
                        <c:v>-0.48908892254860115</c:v>
                      </c:pt>
                      <c:pt idx="303">
                        <c:v>-0.49725218785472358</c:v>
                      </c:pt>
                      <c:pt idx="304">
                        <c:v>-0.50541545316084224</c:v>
                      </c:pt>
                      <c:pt idx="305">
                        <c:v>-0.51357871846697734</c:v>
                      </c:pt>
                      <c:pt idx="306">
                        <c:v>-0.52174198377308767</c:v>
                      </c:pt>
                      <c:pt idx="307">
                        <c:v>-0.52990524907921333</c:v>
                      </c:pt>
                      <c:pt idx="308">
                        <c:v>-0.53806851438533565</c:v>
                      </c:pt>
                      <c:pt idx="309">
                        <c:v>-0.5462317796914602</c:v>
                      </c:pt>
                      <c:pt idx="310">
                        <c:v>-0.56080779392389746</c:v>
                      </c:pt>
                      <c:pt idx="311">
                        <c:v>-0.56080779392393099</c:v>
                      </c:pt>
                      <c:pt idx="312">
                        <c:v>-0.55264452861780833</c:v>
                      </c:pt>
                      <c:pt idx="313">
                        <c:v>-0.54448126331168367</c:v>
                      </c:pt>
                      <c:pt idx="314">
                        <c:v>-0.53631799800556501</c:v>
                      </c:pt>
                      <c:pt idx="315">
                        <c:v>-0.52815473269943891</c:v>
                      </c:pt>
                      <c:pt idx="316">
                        <c:v>-0.51999146739331958</c:v>
                      </c:pt>
                      <c:pt idx="317">
                        <c:v>-0.51182820208720392</c:v>
                      </c:pt>
                      <c:pt idx="318">
                        <c:v>-0.5036649367810897</c:v>
                      </c:pt>
                      <c:pt idx="319">
                        <c:v>-0.49550167147496693</c:v>
                      </c:pt>
                      <c:pt idx="320">
                        <c:v>-0.48733840616884649</c:v>
                      </c:pt>
                      <c:pt idx="321">
                        <c:v>-0.47917514086272256</c:v>
                      </c:pt>
                      <c:pt idx="322">
                        <c:v>-0.47101187555660023</c:v>
                      </c:pt>
                      <c:pt idx="323">
                        <c:v>-0.46284861025047497</c:v>
                      </c:pt>
                      <c:pt idx="324">
                        <c:v>-0.45468534494435919</c:v>
                      </c:pt>
                      <c:pt idx="325">
                        <c:v>-0.4465220796382301</c:v>
                      </c:pt>
                      <c:pt idx="326">
                        <c:v>-0.43835881433210988</c:v>
                      </c:pt>
                      <c:pt idx="327">
                        <c:v>-0.43019554902598739</c:v>
                      </c:pt>
                      <c:pt idx="328">
                        <c:v>-0.42478004938658492</c:v>
                      </c:pt>
                      <c:pt idx="329">
                        <c:v>-0.41661678408046027</c:v>
                      </c:pt>
                      <c:pt idx="330">
                        <c:v>-0.40845351877433561</c:v>
                      </c:pt>
                      <c:pt idx="331">
                        <c:v>-0.40029025346821545</c:v>
                      </c:pt>
                      <c:pt idx="332">
                        <c:v>-0.39212698816209557</c:v>
                      </c:pt>
                      <c:pt idx="333">
                        <c:v>-0.38396372285597058</c:v>
                      </c:pt>
                      <c:pt idx="334">
                        <c:v>-0.37580045754984703</c:v>
                      </c:pt>
                      <c:pt idx="335">
                        <c:v>-0.36763719224372571</c:v>
                      </c:pt>
                      <c:pt idx="336">
                        <c:v>-0.35947392693760438</c:v>
                      </c:pt>
                      <c:pt idx="337">
                        <c:v>-0.35220555837701473</c:v>
                      </c:pt>
                      <c:pt idx="338">
                        <c:v>-0.34404229307089257</c:v>
                      </c:pt>
                      <c:pt idx="339">
                        <c:v>-0.33587902776476902</c:v>
                      </c:pt>
                      <c:pt idx="340">
                        <c:v>-0.32771576245864992</c:v>
                      </c:pt>
                      <c:pt idx="341">
                        <c:v>-0.32607132258102511</c:v>
                      </c:pt>
                      <c:pt idx="342">
                        <c:v>-0.31790805727490395</c:v>
                      </c:pt>
                      <c:pt idx="343">
                        <c:v>-0.3097447919687803</c:v>
                      </c:pt>
                      <c:pt idx="344">
                        <c:v>-0.30158152666266119</c:v>
                      </c:pt>
                      <c:pt idx="345">
                        <c:v>-0.29341826135653543</c:v>
                      </c:pt>
                      <c:pt idx="346">
                        <c:v>-0.2852549960504141</c:v>
                      </c:pt>
                      <c:pt idx="347">
                        <c:v>-0.27709173074429166</c:v>
                      </c:pt>
                      <c:pt idx="348">
                        <c:v>-0.26892846543816867</c:v>
                      </c:pt>
                      <c:pt idx="349">
                        <c:v>-0.26076520013204679</c:v>
                      </c:pt>
                      <c:pt idx="350">
                        <c:v>-0.25260193482592497</c:v>
                      </c:pt>
                      <c:pt idx="351">
                        <c:v>-0.24443866951980087</c:v>
                      </c:pt>
                      <c:pt idx="352">
                        <c:v>-0.23627540421367885</c:v>
                      </c:pt>
                      <c:pt idx="353">
                        <c:v>-0.22811213890755766</c:v>
                      </c:pt>
                      <c:pt idx="354">
                        <c:v>-0.21994887360143467</c:v>
                      </c:pt>
                      <c:pt idx="355">
                        <c:v>-0.21178560829531168</c:v>
                      </c:pt>
                      <c:pt idx="356">
                        <c:v>-0.20362234298918983</c:v>
                      </c:pt>
                      <c:pt idx="357">
                        <c:v>-0.19545907768306686</c:v>
                      </c:pt>
                      <c:pt idx="358">
                        <c:v>-0.18729581237694495</c:v>
                      </c:pt>
                      <c:pt idx="359">
                        <c:v>-0.17913254707082196</c:v>
                      </c:pt>
                      <c:pt idx="360">
                        <c:v>-0.17096928176470008</c:v>
                      </c:pt>
                      <c:pt idx="361">
                        <c:v>-0.16280601645857654</c:v>
                      </c:pt>
                      <c:pt idx="362">
                        <c:v>-0.1546427511524554</c:v>
                      </c:pt>
                      <c:pt idx="363">
                        <c:v>-0.14647948584633225</c:v>
                      </c:pt>
                      <c:pt idx="364">
                        <c:v>-0.13831622054020995</c:v>
                      </c:pt>
                      <c:pt idx="365">
                        <c:v>-0.13015295523408765</c:v>
                      </c:pt>
                      <c:pt idx="366">
                        <c:v>-0.12198968992796481</c:v>
                      </c:pt>
                      <c:pt idx="367">
                        <c:v>-0.11382642462184257</c:v>
                      </c:pt>
                      <c:pt idx="368">
                        <c:v>-0.1056631593157203</c:v>
                      </c:pt>
                      <c:pt idx="369">
                        <c:v>-9.7499894009597937E-2</c:v>
                      </c:pt>
                      <c:pt idx="370">
                        <c:v>-8.9336628703475154E-2</c:v>
                      </c:pt>
                      <c:pt idx="371">
                        <c:v>-8.1173363397352594E-2</c:v>
                      </c:pt>
                      <c:pt idx="372">
                        <c:v>-7.3010098091230366E-2</c:v>
                      </c:pt>
                      <c:pt idx="373">
                        <c:v>-6.4846832785108083E-2</c:v>
                      </c:pt>
                      <c:pt idx="374">
                        <c:v>-5.6683567478985543E-2</c:v>
                      </c:pt>
                      <c:pt idx="375">
                        <c:v>-4.8520302172862996E-2</c:v>
                      </c:pt>
                      <c:pt idx="376">
                        <c:v>-4.0357036866740387E-2</c:v>
                      </c:pt>
                      <c:pt idx="377">
                        <c:v>-3.2193771560618131E-2</c:v>
                      </c:pt>
                      <c:pt idx="378">
                        <c:v>-1.7198968665984762E-2</c:v>
                      </c:pt>
                      <c:pt idx="379">
                        <c:v>-9.0357033598621947E-3</c:v>
                      </c:pt>
                      <c:pt idx="380">
                        <c:v>-8.7243805373963049E-4</c:v>
                      </c:pt>
                      <c:pt idx="381">
                        <c:v>3.2091945993541334E-3</c:v>
                      </c:pt>
                      <c:pt idx="382">
                        <c:v>3.2690055325486187E-3</c:v>
                      </c:pt>
                      <c:pt idx="383">
                        <c:v>3.2690055325486187E-3</c:v>
                      </c:pt>
                      <c:pt idx="384">
                        <c:v>3.2690055325486187E-3</c:v>
                      </c:pt>
                      <c:pt idx="385">
                        <c:v>3.2690055325486187E-3</c:v>
                      </c:pt>
                      <c:pt idx="386">
                        <c:v>3.2690055325486187E-3</c:v>
                      </c:pt>
                      <c:pt idx="387">
                        <c:v>3.2690055325486187E-3</c:v>
                      </c:pt>
                      <c:pt idx="388">
                        <c:v>3.2690055325486187E-3</c:v>
                      </c:pt>
                      <c:pt idx="389">
                        <c:v>3.2690055325486187E-3</c:v>
                      </c:pt>
                      <c:pt idx="390">
                        <c:v>3.2690055325486187E-3</c:v>
                      </c:pt>
                      <c:pt idx="391">
                        <c:v>6.5186042403060293E-3</c:v>
                      </c:pt>
                      <c:pt idx="392">
                        <c:v>6.5186042403060293E-3</c:v>
                      </c:pt>
                      <c:pt idx="393">
                        <c:v>6.5186042403060293E-3</c:v>
                      </c:pt>
                      <c:pt idx="394">
                        <c:v>6.5186042403060293E-3</c:v>
                      </c:pt>
                      <c:pt idx="395">
                        <c:v>6.5186042403060293E-3</c:v>
                      </c:pt>
                      <c:pt idx="396">
                        <c:v>6.5186042403060293E-3</c:v>
                      </c:pt>
                      <c:pt idx="397">
                        <c:v>6.5186042403060293E-3</c:v>
                      </c:pt>
                      <c:pt idx="398">
                        <c:v>6.5186042403060293E-3</c:v>
                      </c:pt>
                      <c:pt idx="399">
                        <c:v>6.5186042403060293E-3</c:v>
                      </c:pt>
                      <c:pt idx="400">
                        <c:v>6.5186042403060293E-3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E3C-4DA4-B764-145BEBCC5FC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Noise+Outlier'!$L$1</c15:sqref>
                        </c15:formulaRef>
                      </c:ext>
                    </c:extLst>
                    <c:strCache>
                      <c:ptCount val="1"/>
                      <c:pt idx="0">
                        <c:v>vz' Noise+Outlier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Noise+Outlier'!$L$2:$L$402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5.5175776249183079E-4</c:v>
                      </c:pt>
                      <c:pt idx="2">
                        <c:v>1.5062065014490665E-3</c:v>
                      </c:pt>
                      <c:pt idx="3">
                        <c:v>2.2058678500311247E-3</c:v>
                      </c:pt>
                      <c:pt idx="4">
                        <c:v>2.7772811939166288E-3</c:v>
                      </c:pt>
                      <c:pt idx="5">
                        <c:v>3.1232796578164433E-3</c:v>
                      </c:pt>
                      <c:pt idx="6">
                        <c:v>3.6464682131958949E-3</c:v>
                      </c:pt>
                      <c:pt idx="7">
                        <c:v>4.2248232309846584E-3</c:v>
                      </c:pt>
                      <c:pt idx="8">
                        <c:v>4.5221265854798604E-3</c:v>
                      </c:pt>
                      <c:pt idx="9">
                        <c:v>4.8807387643676125E-3</c:v>
                      </c:pt>
                      <c:pt idx="10">
                        <c:v>5.844211811978842E-3</c:v>
                      </c:pt>
                      <c:pt idx="11">
                        <c:v>6.6002010402714069E-3</c:v>
                      </c:pt>
                      <c:pt idx="12">
                        <c:v>7.5136720739855884E-3</c:v>
                      </c:pt>
                      <c:pt idx="13">
                        <c:v>8.7163410477822268E-3</c:v>
                      </c:pt>
                      <c:pt idx="14">
                        <c:v>9.8908348807351422E-3</c:v>
                      </c:pt>
                      <c:pt idx="15">
                        <c:v>1.0866398679039106E-2</c:v>
                      </c:pt>
                      <c:pt idx="16">
                        <c:v>1.2083830400601623E-2</c:v>
                      </c:pt>
                      <c:pt idx="17">
                        <c:v>1.330415021760988E-2</c:v>
                      </c:pt>
                      <c:pt idx="18">
                        <c:v>1.3845409085687498E-2</c:v>
                      </c:pt>
                      <c:pt idx="19">
                        <c:v>1.4405814973379978E-2</c:v>
                      </c:pt>
                      <c:pt idx="20">
                        <c:v>1.471941879438139E-2</c:v>
                      </c:pt>
                      <c:pt idx="21">
                        <c:v>1.5464416106510486E-2</c:v>
                      </c:pt>
                      <c:pt idx="22">
                        <c:v>1.7009000041163045E-2</c:v>
                      </c:pt>
                      <c:pt idx="23">
                        <c:v>1.9367462522510856E-2</c:v>
                      </c:pt>
                      <c:pt idx="24">
                        <c:v>2.2477626403398596E-2</c:v>
                      </c:pt>
                      <c:pt idx="25">
                        <c:v>2.6706977295809193E-2</c:v>
                      </c:pt>
                      <c:pt idx="26">
                        <c:v>3.1542075138537164E-2</c:v>
                      </c:pt>
                      <c:pt idx="27">
                        <c:v>3.7352248482252055E-2</c:v>
                      </c:pt>
                      <c:pt idx="28">
                        <c:v>4.4089351014307998E-2</c:v>
                      </c:pt>
                      <c:pt idx="29">
                        <c:v>5.1115001227241864E-2</c:v>
                      </c:pt>
                      <c:pt idx="30">
                        <c:v>5.815737194566907E-2</c:v>
                      </c:pt>
                      <c:pt idx="31">
                        <c:v>6.556819272595163E-2</c:v>
                      </c:pt>
                      <c:pt idx="32">
                        <c:v>7.3070043157581671E-2</c:v>
                      </c:pt>
                      <c:pt idx="33">
                        <c:v>8.0504600311583324E-2</c:v>
                      </c:pt>
                      <c:pt idx="34">
                        <c:v>8.8193058467619601E-2</c:v>
                      </c:pt>
                      <c:pt idx="35">
                        <c:v>9.6229353225396053E-2</c:v>
                      </c:pt>
                      <c:pt idx="36">
                        <c:v>0.10447802058277859</c:v>
                      </c:pt>
                      <c:pt idx="37">
                        <c:v>0.11263207145618268</c:v>
                      </c:pt>
                      <c:pt idx="38">
                        <c:v>0.12081860637623082</c:v>
                      </c:pt>
                      <c:pt idx="39">
                        <c:v>0.12903210584034788</c:v>
                      </c:pt>
                      <c:pt idx="40">
                        <c:v>0.13722371930527222</c:v>
                      </c:pt>
                      <c:pt idx="41">
                        <c:v>0.14503385939903374</c:v>
                      </c:pt>
                      <c:pt idx="42">
                        <c:v>0.1528862334900315</c:v>
                      </c:pt>
                      <c:pt idx="43">
                        <c:v>0.16058002954349654</c:v>
                      </c:pt>
                      <c:pt idx="44">
                        <c:v>0.16803681188315525</c:v>
                      </c:pt>
                      <c:pt idx="45">
                        <c:v>0.17534237714626824</c:v>
                      </c:pt>
                      <c:pt idx="46">
                        <c:v>0.1826632118335888</c:v>
                      </c:pt>
                      <c:pt idx="47">
                        <c:v>0.18963976548427089</c:v>
                      </c:pt>
                      <c:pt idx="48">
                        <c:v>0.19649642478234711</c:v>
                      </c:pt>
                      <c:pt idx="49">
                        <c:v>0.20358530987455015</c:v>
                      </c:pt>
                      <c:pt idx="50">
                        <c:v>0.21046605382313943</c:v>
                      </c:pt>
                      <c:pt idx="51">
                        <c:v>0.2171563601668661</c:v>
                      </c:pt>
                      <c:pt idx="52">
                        <c:v>0.22361781894731605</c:v>
                      </c:pt>
                      <c:pt idx="53">
                        <c:v>0.230276697053445</c:v>
                      </c:pt>
                      <c:pt idx="54">
                        <c:v>0.23678584983392301</c:v>
                      </c:pt>
                      <c:pt idx="55">
                        <c:v>0.24320844231353894</c:v>
                      </c:pt>
                      <c:pt idx="56">
                        <c:v>0.25010845571767798</c:v>
                      </c:pt>
                      <c:pt idx="57">
                        <c:v>0.2567711504812184</c:v>
                      </c:pt>
                      <c:pt idx="58">
                        <c:v>0.26341602646841278</c:v>
                      </c:pt>
                      <c:pt idx="59">
                        <c:v>0.27019833101975849</c:v>
                      </c:pt>
                      <c:pt idx="60">
                        <c:v>0.27691738861066306</c:v>
                      </c:pt>
                      <c:pt idx="61">
                        <c:v>0.28363962513475988</c:v>
                      </c:pt>
                      <c:pt idx="62">
                        <c:v>0.29037615485053703</c:v>
                      </c:pt>
                      <c:pt idx="63">
                        <c:v>0.2969853550374088</c:v>
                      </c:pt>
                      <c:pt idx="64">
                        <c:v>0.30289206128743523</c:v>
                      </c:pt>
                      <c:pt idx="65">
                        <c:v>0.308784182840112</c:v>
                      </c:pt>
                      <c:pt idx="66">
                        <c:v>0.31445716807238305</c:v>
                      </c:pt>
                      <c:pt idx="67">
                        <c:v>0.31961782287789214</c:v>
                      </c:pt>
                      <c:pt idx="68">
                        <c:v>0.32476221713805636</c:v>
                      </c:pt>
                      <c:pt idx="69">
                        <c:v>0.32944291223081051</c:v>
                      </c:pt>
                      <c:pt idx="70">
                        <c:v>0.33395619404344312</c:v>
                      </c:pt>
                      <c:pt idx="71">
                        <c:v>0.33850558683695087</c:v>
                      </c:pt>
                      <c:pt idx="72">
                        <c:v>0.34282403077475554</c:v>
                      </c:pt>
                      <c:pt idx="73">
                        <c:v>0.3471806548658638</c:v>
                      </c:pt>
                      <c:pt idx="74">
                        <c:v>0.35153419094921212</c:v>
                      </c:pt>
                      <c:pt idx="75">
                        <c:v>0.35614576935089137</c:v>
                      </c:pt>
                      <c:pt idx="76">
                        <c:v>0.36049486642929723</c:v>
                      </c:pt>
                      <c:pt idx="77">
                        <c:v>0.3648249557321781</c:v>
                      </c:pt>
                      <c:pt idx="78">
                        <c:v>0.3689732762299609</c:v>
                      </c:pt>
                      <c:pt idx="79">
                        <c:v>0.37280675960373783</c:v>
                      </c:pt>
                      <c:pt idx="80">
                        <c:v>0.37586695448894875</c:v>
                      </c:pt>
                      <c:pt idx="81">
                        <c:v>0.3785878808361543</c:v>
                      </c:pt>
                      <c:pt idx="82">
                        <c:v>0.38097854814017762</c:v>
                      </c:pt>
                      <c:pt idx="83">
                        <c:v>0.3829103980050117</c:v>
                      </c:pt>
                      <c:pt idx="84">
                        <c:v>0.38496330555969027</c:v>
                      </c:pt>
                      <c:pt idx="85">
                        <c:v>0.38695127314248812</c:v>
                      </c:pt>
                      <c:pt idx="86">
                        <c:v>0.38881997957256309</c:v>
                      </c:pt>
                      <c:pt idx="87">
                        <c:v>0.39049294782035315</c:v>
                      </c:pt>
                      <c:pt idx="88">
                        <c:v>0.39260532575334228</c:v>
                      </c:pt>
                      <c:pt idx="89">
                        <c:v>0.39478702305751417</c:v>
                      </c:pt>
                      <c:pt idx="90">
                        <c:v>0.39699462743453517</c:v>
                      </c:pt>
                      <c:pt idx="91">
                        <c:v>0.39940422569609402</c:v>
                      </c:pt>
                      <c:pt idx="92">
                        <c:v>0.40161347401882774</c:v>
                      </c:pt>
                      <c:pt idx="93">
                        <c:v>0.40356181193328972</c:v>
                      </c:pt>
                      <c:pt idx="94">
                        <c:v>0.40500981019661009</c:v>
                      </c:pt>
                      <c:pt idx="95">
                        <c:v>0.40656977880964779</c:v>
                      </c:pt>
                      <c:pt idx="96">
                        <c:v>0.40802669490582993</c:v>
                      </c:pt>
                      <c:pt idx="97">
                        <c:v>0.4089991039333335</c:v>
                      </c:pt>
                      <c:pt idx="98">
                        <c:v>0.41031331333253013</c:v>
                      </c:pt>
                      <c:pt idx="99">
                        <c:v>0.41115541336041078</c:v>
                      </c:pt>
                      <c:pt idx="100">
                        <c:v>0.41204288283795626</c:v>
                      </c:pt>
                      <c:pt idx="101">
                        <c:v>0.41264477641857328</c:v>
                      </c:pt>
                      <c:pt idx="102">
                        <c:v>0.41314987664415792</c:v>
                      </c:pt>
                      <c:pt idx="103">
                        <c:v>0.41340647184982876</c:v>
                      </c:pt>
                      <c:pt idx="104">
                        <c:v>0.41359245872096478</c:v>
                      </c:pt>
                      <c:pt idx="105">
                        <c:v>0.41357175345092206</c:v>
                      </c:pt>
                      <c:pt idx="106">
                        <c:v>0.41304325311538476</c:v>
                      </c:pt>
                      <c:pt idx="107">
                        <c:v>0.41239436567308319</c:v>
                      </c:pt>
                      <c:pt idx="108">
                        <c:v>0.41159890494862433</c:v>
                      </c:pt>
                      <c:pt idx="109">
                        <c:v>0.41093386823383127</c:v>
                      </c:pt>
                      <c:pt idx="110">
                        <c:v>0.41017404154635001</c:v>
                      </c:pt>
                      <c:pt idx="111">
                        <c:v>0.40925801757700275</c:v>
                      </c:pt>
                      <c:pt idx="112">
                        <c:v>0.40830340365568385</c:v>
                      </c:pt>
                      <c:pt idx="113">
                        <c:v>0.40728618212554712</c:v>
                      </c:pt>
                      <c:pt idx="114">
                        <c:v>0.40599416603277805</c:v>
                      </c:pt>
                      <c:pt idx="115">
                        <c:v>0.40451875235054041</c:v>
                      </c:pt>
                      <c:pt idx="116">
                        <c:v>0.40275666619524048</c:v>
                      </c:pt>
                      <c:pt idx="117">
                        <c:v>0.40095053707460104</c:v>
                      </c:pt>
                      <c:pt idx="118">
                        <c:v>0.39905887652607724</c:v>
                      </c:pt>
                      <c:pt idx="119">
                        <c:v>0.39724772951239801</c:v>
                      </c:pt>
                      <c:pt idx="120">
                        <c:v>0.39530563351531184</c:v>
                      </c:pt>
                      <c:pt idx="121">
                        <c:v>0.39320765460118345</c:v>
                      </c:pt>
                      <c:pt idx="122">
                        <c:v>0.39103751157297706</c:v>
                      </c:pt>
                      <c:pt idx="123">
                        <c:v>0.38866013077671974</c:v>
                      </c:pt>
                      <c:pt idx="124">
                        <c:v>0.38584675676373587</c:v>
                      </c:pt>
                      <c:pt idx="125">
                        <c:v>0.38276770453650716</c:v>
                      </c:pt>
                      <c:pt idx="126">
                        <c:v>0.37960927707406428</c:v>
                      </c:pt>
                      <c:pt idx="127">
                        <c:v>0.37610599211067891</c:v>
                      </c:pt>
                      <c:pt idx="128">
                        <c:v>0.37217044311460418</c:v>
                      </c:pt>
                      <c:pt idx="129">
                        <c:v>0.36830601917165195</c:v>
                      </c:pt>
                      <c:pt idx="130">
                        <c:v>0.3640563869052445</c:v>
                      </c:pt>
                      <c:pt idx="131">
                        <c:v>0.35967825390362163</c:v>
                      </c:pt>
                      <c:pt idx="132">
                        <c:v>0.35529831990984795</c:v>
                      </c:pt>
                      <c:pt idx="133">
                        <c:v>0.35063594375801238</c:v>
                      </c:pt>
                      <c:pt idx="134">
                        <c:v>0.34591852399759471</c:v>
                      </c:pt>
                      <c:pt idx="135">
                        <c:v>0.34100516784199386</c:v>
                      </c:pt>
                      <c:pt idx="136">
                        <c:v>0.33607698767130745</c:v>
                      </c:pt>
                      <c:pt idx="137">
                        <c:v>0.33106188484358168</c:v>
                      </c:pt>
                      <c:pt idx="138">
                        <c:v>0.3258573135222434</c:v>
                      </c:pt>
                      <c:pt idx="139">
                        <c:v>0.32060625288363331</c:v>
                      </c:pt>
                      <c:pt idx="140">
                        <c:v>0.31517022176375498</c:v>
                      </c:pt>
                      <c:pt idx="141">
                        <c:v>0.3099788493470309</c:v>
                      </c:pt>
                      <c:pt idx="142">
                        <c:v>0.30454374997621775</c:v>
                      </c:pt>
                      <c:pt idx="143">
                        <c:v>0.29905665419407806</c:v>
                      </c:pt>
                      <c:pt idx="144">
                        <c:v>0.29374275541359046</c:v>
                      </c:pt>
                      <c:pt idx="145">
                        <c:v>0.28832012500489618</c:v>
                      </c:pt>
                      <c:pt idx="146">
                        <c:v>0.28275198730618767</c:v>
                      </c:pt>
                      <c:pt idx="147">
                        <c:v>0.27712511938115691</c:v>
                      </c:pt>
                      <c:pt idx="148">
                        <c:v>0.27150383133846739</c:v>
                      </c:pt>
                      <c:pt idx="149">
                        <c:v>0.26551230539732285</c:v>
                      </c:pt>
                      <c:pt idx="150">
                        <c:v>0.2592666592392322</c:v>
                      </c:pt>
                      <c:pt idx="151">
                        <c:v>0.25292274581041146</c:v>
                      </c:pt>
                      <c:pt idx="152">
                        <c:v>0.24625256552430988</c:v>
                      </c:pt>
                      <c:pt idx="153">
                        <c:v>0.23914575865043636</c:v>
                      </c:pt>
                      <c:pt idx="154">
                        <c:v>0.23215399405917753</c:v>
                      </c:pt>
                      <c:pt idx="155">
                        <c:v>0.22515635179019108</c:v>
                      </c:pt>
                      <c:pt idx="156">
                        <c:v>0.21814370585410453</c:v>
                      </c:pt>
                      <c:pt idx="157">
                        <c:v>0.21127827252050849</c:v>
                      </c:pt>
                      <c:pt idx="158">
                        <c:v>0.20439427339148139</c:v>
                      </c:pt>
                      <c:pt idx="159">
                        <c:v>0.19744867179784428</c:v>
                      </c:pt>
                      <c:pt idx="160">
                        <c:v>0.19045233961587191</c:v>
                      </c:pt>
                      <c:pt idx="161">
                        <c:v>0.18382018434936923</c:v>
                      </c:pt>
                      <c:pt idx="162">
                        <c:v>0.1771928589863315</c:v>
                      </c:pt>
                      <c:pt idx="163">
                        <c:v>0.17038819000651736</c:v>
                      </c:pt>
                      <c:pt idx="164">
                        <c:v>0.16350519937812011</c:v>
                      </c:pt>
                      <c:pt idx="165">
                        <c:v>0.15638306772397287</c:v>
                      </c:pt>
                      <c:pt idx="166">
                        <c:v>0.14951080001506289</c:v>
                      </c:pt>
                      <c:pt idx="167">
                        <c:v>0.1423555036219</c:v>
                      </c:pt>
                      <c:pt idx="168">
                        <c:v>0.13518666708473751</c:v>
                      </c:pt>
                      <c:pt idx="169">
                        <c:v>0.12777281573296012</c:v>
                      </c:pt>
                      <c:pt idx="170">
                        <c:v>0.12026300983036342</c:v>
                      </c:pt>
                      <c:pt idx="171">
                        <c:v>0.11303126777438992</c:v>
                      </c:pt>
                      <c:pt idx="172">
                        <c:v>0.10570044046645363</c:v>
                      </c:pt>
                      <c:pt idx="173">
                        <c:v>9.8539838418150574E-2</c:v>
                      </c:pt>
                      <c:pt idx="174">
                        <c:v>9.1247925600556598E-2</c:v>
                      </c:pt>
                      <c:pt idx="175">
                        <c:v>8.3976000039267362E-2</c:v>
                      </c:pt>
                      <c:pt idx="176">
                        <c:v>7.6537854472618308E-2</c:v>
                      </c:pt>
                      <c:pt idx="177">
                        <c:v>6.908614809523636E-2</c:v>
                      </c:pt>
                      <c:pt idx="178">
                        <c:v>6.1572620677246587E-2</c:v>
                      </c:pt>
                      <c:pt idx="179">
                        <c:v>5.3835896383212005E-2</c:v>
                      </c:pt>
                      <c:pt idx="180">
                        <c:v>4.6798660882355035E-2</c:v>
                      </c:pt>
                      <c:pt idx="181">
                        <c:v>3.9803785978311093E-2</c:v>
                      </c:pt>
                      <c:pt idx="182">
                        <c:v>3.3494885066351197E-2</c:v>
                      </c:pt>
                      <c:pt idx="183">
                        <c:v>2.7258100070563555E-2</c:v>
                      </c:pt>
                      <c:pt idx="184">
                        <c:v>2.2341117472540993E-2</c:v>
                      </c:pt>
                      <c:pt idx="185">
                        <c:v>1.8471721781612355E-2</c:v>
                      </c:pt>
                      <c:pt idx="186">
                        <c:v>1.5522400395507063E-2</c:v>
                      </c:pt>
                      <c:pt idx="187">
                        <c:v>1.3568213012204608E-2</c:v>
                      </c:pt>
                      <c:pt idx="188">
                        <c:v>1.2174539393794509E-2</c:v>
                      </c:pt>
                      <c:pt idx="189">
                        <c:v>1.1388341539877143E-2</c:v>
                      </c:pt>
                      <c:pt idx="190">
                        <c:v>1.09270600853889E-2</c:v>
                      </c:pt>
                      <c:pt idx="191">
                        <c:v>1.1726336580930892E-2</c:v>
                      </c:pt>
                      <c:pt idx="192">
                        <c:v>1.2267703454265394E-2</c:v>
                      </c:pt>
                      <c:pt idx="193">
                        <c:v>1.2832294659912168E-2</c:v>
                      </c:pt>
                      <c:pt idx="194">
                        <c:v>1.3665141802175942E-2</c:v>
                      </c:pt>
                      <c:pt idx="195">
                        <c:v>1.4673378821345335E-2</c:v>
                      </c:pt>
                      <c:pt idx="196">
                        <c:v>1.5637058605147899E-2</c:v>
                      </c:pt>
                      <c:pt idx="197">
                        <c:v>1.6542683176594956E-2</c:v>
                      </c:pt>
                      <c:pt idx="198">
                        <c:v>1.7406573220713172E-2</c:v>
                      </c:pt>
                      <c:pt idx="199">
                        <c:v>1.8083373585672E-2</c:v>
                      </c:pt>
                      <c:pt idx="200">
                        <c:v>1.8473869709340132E-2</c:v>
                      </c:pt>
                      <c:pt idx="201">
                        <c:v>1.8904602321672587E-2</c:v>
                      </c:pt>
                      <c:pt idx="202">
                        <c:v>1.9329993260095601E-2</c:v>
                      </c:pt>
                      <c:pt idx="203">
                        <c:v>1.957955928601356E-2</c:v>
                      </c:pt>
                      <c:pt idx="204">
                        <c:v>1.9841319593814997E-2</c:v>
                      </c:pt>
                      <c:pt idx="205">
                        <c:v>2.0267117264063227E-2</c:v>
                      </c:pt>
                      <c:pt idx="206">
                        <c:v>2.0836671308454593E-2</c:v>
                      </c:pt>
                      <c:pt idx="207">
                        <c:v>2.2029105875429288E-2</c:v>
                      </c:pt>
                      <c:pt idx="208">
                        <c:v>2.3347743974606174E-2</c:v>
                      </c:pt>
                      <c:pt idx="209">
                        <c:v>2.4527036643644751E-2</c:v>
                      </c:pt>
                      <c:pt idx="210">
                        <c:v>2.5461742001575048E-2</c:v>
                      </c:pt>
                      <c:pt idx="211">
                        <c:v>2.6537265351114125E-2</c:v>
                      </c:pt>
                      <c:pt idx="212">
                        <c:v>2.7532786784084964E-2</c:v>
                      </c:pt>
                      <c:pt idx="213">
                        <c:v>2.8503986542297882E-2</c:v>
                      </c:pt>
                      <c:pt idx="214">
                        <c:v>2.916007812276156E-2</c:v>
                      </c:pt>
                      <c:pt idx="215">
                        <c:v>2.894623330339954E-2</c:v>
                      </c:pt>
                      <c:pt idx="216">
                        <c:v>2.8981122299874641E-2</c:v>
                      </c:pt>
                      <c:pt idx="217">
                        <c:v>2.9173796812846979E-2</c:v>
                      </c:pt>
                      <c:pt idx="218">
                        <c:v>2.9332225831284638E-2</c:v>
                      </c:pt>
                      <c:pt idx="219">
                        <c:v>2.9383135283131832E-2</c:v>
                      </c:pt>
                      <c:pt idx="220">
                        <c:v>2.8685019212438937E-2</c:v>
                      </c:pt>
                      <c:pt idx="221">
                        <c:v>2.7502605618941391E-2</c:v>
                      </c:pt>
                      <c:pt idx="222">
                        <c:v>2.6178852462884199E-2</c:v>
                      </c:pt>
                      <c:pt idx="223">
                        <c:v>2.5113048889939819E-2</c:v>
                      </c:pt>
                      <c:pt idx="224">
                        <c:v>2.4164219026041697E-2</c:v>
                      </c:pt>
                      <c:pt idx="225">
                        <c:v>2.2791964855526679E-2</c:v>
                      </c:pt>
                      <c:pt idx="226">
                        <c:v>2.1343139874194998E-2</c:v>
                      </c:pt>
                      <c:pt idx="227">
                        <c:v>1.9141680822689421E-2</c:v>
                      </c:pt>
                      <c:pt idx="228">
                        <c:v>1.7562610750313516E-2</c:v>
                      </c:pt>
                      <c:pt idx="229">
                        <c:v>1.6280517100812093E-2</c:v>
                      </c:pt>
                      <c:pt idx="230">
                        <c:v>1.5204589880095827E-2</c:v>
                      </c:pt>
                      <c:pt idx="231">
                        <c:v>1.4162036970795291E-2</c:v>
                      </c:pt>
                      <c:pt idx="232">
                        <c:v>1.2953596051211392E-2</c:v>
                      </c:pt>
                      <c:pt idx="233">
                        <c:v>1.1787334106097207E-2</c:v>
                      </c:pt>
                      <c:pt idx="234">
                        <c:v>1.0830235218413401E-2</c:v>
                      </c:pt>
                      <c:pt idx="235">
                        <c:v>1.0430910277176601E-2</c:v>
                      </c:pt>
                      <c:pt idx="236">
                        <c:v>9.8423370745561456E-3</c:v>
                      </c:pt>
                      <c:pt idx="237">
                        <c:v>9.3510408581527222E-3</c:v>
                      </c:pt>
                      <c:pt idx="238">
                        <c:v>8.7355499810986455E-3</c:v>
                      </c:pt>
                      <c:pt idx="239">
                        <c:v>9.1233087458738472E-3</c:v>
                      </c:pt>
                      <c:pt idx="240">
                        <c:v>9.4357349903254426E-3</c:v>
                      </c:pt>
                      <c:pt idx="241">
                        <c:v>9.4492587566225635E-3</c:v>
                      </c:pt>
                      <c:pt idx="242">
                        <c:v>8.1680476377990665E-3</c:v>
                      </c:pt>
                      <c:pt idx="243">
                        <c:v>5.7440091927280276E-3</c:v>
                      </c:pt>
                      <c:pt idx="244">
                        <c:v>2.731796958135242E-3</c:v>
                      </c:pt>
                      <c:pt idx="245">
                        <c:v>-1.0989770491193858E-3</c:v>
                      </c:pt>
                      <c:pt idx="246">
                        <c:v>-5.8023890339024753E-3</c:v>
                      </c:pt>
                      <c:pt idx="247">
                        <c:v>-1.267328643694296E-2</c:v>
                      </c:pt>
                      <c:pt idx="248">
                        <c:v>-2.0557919192158797E-2</c:v>
                      </c:pt>
                      <c:pt idx="249">
                        <c:v>-2.9108808614056063E-2</c:v>
                      </c:pt>
                      <c:pt idx="250">
                        <c:v>-3.7571824214051239E-2</c:v>
                      </c:pt>
                      <c:pt idx="251">
                        <c:v>-4.5774245625966721E-2</c:v>
                      </c:pt>
                      <c:pt idx="252">
                        <c:v>-5.4116381522561652E-2</c:v>
                      </c:pt>
                      <c:pt idx="253">
                        <c:v>-6.2681813201033165E-2</c:v>
                      </c:pt>
                      <c:pt idx="254">
                        <c:v>-7.145124393292121E-2</c:v>
                      </c:pt>
                      <c:pt idx="255">
                        <c:v>-7.9247825166139818E-2</c:v>
                      </c:pt>
                      <c:pt idx="256">
                        <c:v>-8.6943534316063401E-2</c:v>
                      </c:pt>
                      <c:pt idx="257">
                        <c:v>-9.4640812892082607E-2</c:v>
                      </c:pt>
                      <c:pt idx="258">
                        <c:v>-0.10151432167616574</c:v>
                      </c:pt>
                      <c:pt idx="259">
                        <c:v>-0.10825150374407982</c:v>
                      </c:pt>
                      <c:pt idx="260">
                        <c:v>-0.11493651560969419</c:v>
                      </c:pt>
                      <c:pt idx="261">
                        <c:v>-0.12135737579362593</c:v>
                      </c:pt>
                      <c:pt idx="262">
                        <c:v>-0.12754028754938571</c:v>
                      </c:pt>
                      <c:pt idx="263">
                        <c:v>-0.13475556695887478</c:v>
                      </c:pt>
                      <c:pt idx="264">
                        <c:v>-0.14188859230777648</c:v>
                      </c:pt>
                      <c:pt idx="265">
                        <c:v>-0.14870358065333927</c:v>
                      </c:pt>
                      <c:pt idx="266">
                        <c:v>-0.15713778874673565</c:v>
                      </c:pt>
                      <c:pt idx="267">
                        <c:v>-0.16583723378406451</c:v>
                      </c:pt>
                      <c:pt idx="268">
                        <c:v>-0.1747561704762923</c:v>
                      </c:pt>
                      <c:pt idx="269">
                        <c:v>-0.18349937249041456</c:v>
                      </c:pt>
                      <c:pt idx="270">
                        <c:v>-0.19223795790559439</c:v>
                      </c:pt>
                      <c:pt idx="271">
                        <c:v>-0.20077447778143465</c:v>
                      </c:pt>
                      <c:pt idx="272">
                        <c:v>-0.209268216876627</c:v>
                      </c:pt>
                      <c:pt idx="273">
                        <c:v>-0.21804165440217366</c:v>
                      </c:pt>
                      <c:pt idx="274">
                        <c:v>-0.22594016600800856</c:v>
                      </c:pt>
                      <c:pt idx="275">
                        <c:v>-0.23385619668859048</c:v>
                      </c:pt>
                      <c:pt idx="276">
                        <c:v>-0.24171305623447428</c:v>
                      </c:pt>
                      <c:pt idx="277">
                        <c:v>-0.24990871461614214</c:v>
                      </c:pt>
                      <c:pt idx="278">
                        <c:v>-0.25795643430431819</c:v>
                      </c:pt>
                      <c:pt idx="279">
                        <c:v>-0.26597527762748224</c:v>
                      </c:pt>
                      <c:pt idx="280">
                        <c:v>-0.27354507646041443</c:v>
                      </c:pt>
                      <c:pt idx="281">
                        <c:v>-0.28110218522348163</c:v>
                      </c:pt>
                      <c:pt idx="282">
                        <c:v>-0.28853712162182193</c:v>
                      </c:pt>
                      <c:pt idx="283">
                        <c:v>-0.29607251300109061</c:v>
                      </c:pt>
                      <c:pt idx="284">
                        <c:v>-0.30380306325020406</c:v>
                      </c:pt>
                      <c:pt idx="285">
                        <c:v>-0.31156354711782031</c:v>
                      </c:pt>
                      <c:pt idx="286">
                        <c:v>-0.3193903720147368</c:v>
                      </c:pt>
                      <c:pt idx="287">
                        <c:v>-0.32732790718831806</c:v>
                      </c:pt>
                      <c:pt idx="288">
                        <c:v>-0.33608875603779925</c:v>
                      </c:pt>
                      <c:pt idx="289">
                        <c:v>-0.34462357044360836</c:v>
                      </c:pt>
                      <c:pt idx="290">
                        <c:v>-0.35308997269654169</c:v>
                      </c:pt>
                      <c:pt idx="291">
                        <c:v>-0.36114493842828632</c:v>
                      </c:pt>
                      <c:pt idx="292">
                        <c:v>-0.36895088758524502</c:v>
                      </c:pt>
                      <c:pt idx="293">
                        <c:v>-0.3767183375823383</c:v>
                      </c:pt>
                      <c:pt idx="294">
                        <c:v>-0.38450943289405004</c:v>
                      </c:pt>
                      <c:pt idx="295">
                        <c:v>-0.39206967764403544</c:v>
                      </c:pt>
                      <c:pt idx="296">
                        <c:v>-0.39953739017309764</c:v>
                      </c:pt>
                      <c:pt idx="297">
                        <c:v>-0.40721587563064304</c:v>
                      </c:pt>
                      <c:pt idx="298">
                        <c:v>-0.41515486717004763</c:v>
                      </c:pt>
                      <c:pt idx="299">
                        <c:v>-0.42310940738942926</c:v>
                      </c:pt>
                      <c:pt idx="300">
                        <c:v>-0.43098622126752473</c:v>
                      </c:pt>
                      <c:pt idx="301">
                        <c:v>-0.43896435551807489</c:v>
                      </c:pt>
                      <c:pt idx="302">
                        <c:v>-0.44706074629491011</c:v>
                      </c:pt>
                      <c:pt idx="303">
                        <c:v>-0.45518922814199858</c:v>
                      </c:pt>
                      <c:pt idx="304">
                        <c:v>-0.46299217936394171</c:v>
                      </c:pt>
                      <c:pt idx="305">
                        <c:v>-0.47071264679058961</c:v>
                      </c:pt>
                      <c:pt idx="306">
                        <c:v>-0.47808066537726784</c:v>
                      </c:pt>
                      <c:pt idx="307">
                        <c:v>-0.48583213924680718</c:v>
                      </c:pt>
                      <c:pt idx="308">
                        <c:v>-0.49373907158449448</c:v>
                      </c:pt>
                      <c:pt idx="309">
                        <c:v>-0.50138464837379992</c:v>
                      </c:pt>
                      <c:pt idx="310">
                        <c:v>-0.50982090874029251</c:v>
                      </c:pt>
                      <c:pt idx="311">
                        <c:v>-0.51718000741293713</c:v>
                      </c:pt>
                      <c:pt idx="312">
                        <c:v>-0.52260641221354964</c:v>
                      </c:pt>
                      <c:pt idx="313">
                        <c:v>-0.52590907155557987</c:v>
                      </c:pt>
                      <c:pt idx="314">
                        <c:v>-0.52728434481816422</c:v>
                      </c:pt>
                      <c:pt idx="315">
                        <c:v>-0.52636479933004321</c:v>
                      </c:pt>
                      <c:pt idx="316">
                        <c:v>-0.52353954943017067</c:v>
                      </c:pt>
                      <c:pt idx="317">
                        <c:v>-0.51872262157104965</c:v>
                      </c:pt>
                      <c:pt idx="318">
                        <c:v>-0.51118987977231867</c:v>
                      </c:pt>
                      <c:pt idx="319">
                        <c:v>-0.50281334361991326</c:v>
                      </c:pt>
                      <c:pt idx="320">
                        <c:v>-0.49465422104029705</c:v>
                      </c:pt>
                      <c:pt idx="321">
                        <c:v>-0.48636609920727736</c:v>
                      </c:pt>
                      <c:pt idx="322">
                        <c:v>-0.47821847827456715</c:v>
                      </c:pt>
                      <c:pt idx="323">
                        <c:v>-0.46990748094389156</c:v>
                      </c:pt>
                      <c:pt idx="324">
                        <c:v>-0.46125761278895611</c:v>
                      </c:pt>
                      <c:pt idx="325">
                        <c:v>-0.45290687222559861</c:v>
                      </c:pt>
                      <c:pt idx="326">
                        <c:v>-0.444386331162405</c:v>
                      </c:pt>
                      <c:pt idx="327">
                        <c:v>-0.43574331085379242</c:v>
                      </c:pt>
                      <c:pt idx="328">
                        <c:v>-0.42707659068024184</c:v>
                      </c:pt>
                      <c:pt idx="329">
                        <c:v>-0.4188606667473877</c:v>
                      </c:pt>
                      <c:pt idx="330">
                        <c:v>-0.41060432111206019</c:v>
                      </c:pt>
                      <c:pt idx="331">
                        <c:v>-0.4027722295412971</c:v>
                      </c:pt>
                      <c:pt idx="332">
                        <c:v>-0.39508223417810284</c:v>
                      </c:pt>
                      <c:pt idx="333">
                        <c:v>-0.38704590647402848</c:v>
                      </c:pt>
                      <c:pt idx="334">
                        <c:v>-0.37882552050500068</c:v>
                      </c:pt>
                      <c:pt idx="335">
                        <c:v>-0.37064214666179718</c:v>
                      </c:pt>
                      <c:pt idx="336">
                        <c:v>-0.36254256802069867</c:v>
                      </c:pt>
                      <c:pt idx="337">
                        <c:v>-0.35422360720652823</c:v>
                      </c:pt>
                      <c:pt idx="338">
                        <c:v>-0.34583489271654261</c:v>
                      </c:pt>
                      <c:pt idx="339">
                        <c:v>-0.33703819472783381</c:v>
                      </c:pt>
                      <c:pt idx="340">
                        <c:v>-0.32834088621494245</c:v>
                      </c:pt>
                      <c:pt idx="341">
                        <c:v>-0.32073321758707835</c:v>
                      </c:pt>
                      <c:pt idx="342">
                        <c:v>-0.31340642464269558</c:v>
                      </c:pt>
                      <c:pt idx="343">
                        <c:v>-0.30639547834353031</c:v>
                      </c:pt>
                      <c:pt idx="344">
                        <c:v>-0.29934417420405296</c:v>
                      </c:pt>
                      <c:pt idx="345">
                        <c:v>-0.29246708252023385</c:v>
                      </c:pt>
                      <c:pt idx="346">
                        <c:v>-0.28582706761147181</c:v>
                      </c:pt>
                      <c:pt idx="347">
                        <c:v>-0.27925701948699216</c:v>
                      </c:pt>
                      <c:pt idx="348">
                        <c:v>-0.2727186992448708</c:v>
                      </c:pt>
                      <c:pt idx="349">
                        <c:v>-0.26522906946014224</c:v>
                      </c:pt>
                      <c:pt idx="350">
                        <c:v>-0.25780251559221745</c:v>
                      </c:pt>
                      <c:pt idx="351">
                        <c:v>-0.25031996666483897</c:v>
                      </c:pt>
                      <c:pt idx="352">
                        <c:v>-0.2425164328239981</c:v>
                      </c:pt>
                      <c:pt idx="353">
                        <c:v>-0.23475737188434403</c:v>
                      </c:pt>
                      <c:pt idx="354">
                        <c:v>-0.22665011862857126</c:v>
                      </c:pt>
                      <c:pt idx="355">
                        <c:v>-0.21878426243545498</c:v>
                      </c:pt>
                      <c:pt idx="356">
                        <c:v>-0.21075013158991249</c:v>
                      </c:pt>
                      <c:pt idx="357">
                        <c:v>-0.2026769228925076</c:v>
                      </c:pt>
                      <c:pt idx="358">
                        <c:v>-0.19454159765469942</c:v>
                      </c:pt>
                      <c:pt idx="359">
                        <c:v>-0.18609230051173645</c:v>
                      </c:pt>
                      <c:pt idx="360">
                        <c:v>-0.17790021233675982</c:v>
                      </c:pt>
                      <c:pt idx="361">
                        <c:v>-0.16940114260032083</c:v>
                      </c:pt>
                      <c:pt idx="362">
                        <c:v>-0.16094860399481609</c:v>
                      </c:pt>
                      <c:pt idx="363">
                        <c:v>-0.15252719608267337</c:v>
                      </c:pt>
                      <c:pt idx="364">
                        <c:v>-0.14412402295212878</c:v>
                      </c:pt>
                      <c:pt idx="365">
                        <c:v>-0.13572740651708196</c:v>
                      </c:pt>
                      <c:pt idx="366">
                        <c:v>-0.12736887535395847</c:v>
                      </c:pt>
                      <c:pt idx="367">
                        <c:v>-0.11899414529975556</c:v>
                      </c:pt>
                      <c:pt idx="368">
                        <c:v>-0.11058966384375155</c:v>
                      </c:pt>
                      <c:pt idx="369">
                        <c:v>-0.10216013580792702</c:v>
                      </c:pt>
                      <c:pt idx="370">
                        <c:v>-9.3984302867887726E-2</c:v>
                      </c:pt>
                      <c:pt idx="371">
                        <c:v>-8.5822852331364746E-2</c:v>
                      </c:pt>
                      <c:pt idx="372">
                        <c:v>-7.757504935682373E-2</c:v>
                      </c:pt>
                      <c:pt idx="373">
                        <c:v>-6.9512428271528259E-2</c:v>
                      </c:pt>
                      <c:pt idx="374">
                        <c:v>-6.1466371396258629E-2</c:v>
                      </c:pt>
                      <c:pt idx="375">
                        <c:v>-5.3771462177508438E-2</c:v>
                      </c:pt>
                      <c:pt idx="376">
                        <c:v>-4.6184369707013485E-2</c:v>
                      </c:pt>
                      <c:pt idx="377">
                        <c:v>-3.8655282058517614E-2</c:v>
                      </c:pt>
                      <c:pt idx="378">
                        <c:v>-3.0177276804017675E-2</c:v>
                      </c:pt>
                      <c:pt idx="379">
                        <c:v>-2.1653231803830233E-2</c:v>
                      </c:pt>
                      <c:pt idx="380">
                        <c:v>-1.3427578473683671E-2</c:v>
                      </c:pt>
                      <c:pt idx="381">
                        <c:v>-5.700993524707737E-3</c:v>
                      </c:pt>
                      <c:pt idx="382">
                        <c:v>1.2472642889541381E-3</c:v>
                      </c:pt>
                      <c:pt idx="383">
                        <c:v>7.4384192198576502E-3</c:v>
                      </c:pt>
                      <c:pt idx="384">
                        <c:v>1.2869602538269631E-2</c:v>
                      </c:pt>
                      <c:pt idx="385">
                        <c:v>1.712167093097261E-2</c:v>
                      </c:pt>
                      <c:pt idx="386">
                        <c:v>1.9650228008355808E-2</c:v>
                      </c:pt>
                      <c:pt idx="387">
                        <c:v>2.1042830357516223E-2</c:v>
                      </c:pt>
                      <c:pt idx="388">
                        <c:v>2.139094595895108E-2</c:v>
                      </c:pt>
                      <c:pt idx="389">
                        <c:v>2.1477357019167913E-2</c:v>
                      </c:pt>
                      <c:pt idx="390">
                        <c:v>2.1636243823392326E-2</c:v>
                      </c:pt>
                      <c:pt idx="391">
                        <c:v>2.2298338247746127E-2</c:v>
                      </c:pt>
                      <c:pt idx="392">
                        <c:v>2.2850896199035353E-2</c:v>
                      </c:pt>
                      <c:pt idx="393">
                        <c:v>2.369841526419764E-2</c:v>
                      </c:pt>
                      <c:pt idx="394">
                        <c:v>2.4265892983654235E-2</c:v>
                      </c:pt>
                      <c:pt idx="395">
                        <c:v>2.4930744861607561E-2</c:v>
                      </c:pt>
                      <c:pt idx="396">
                        <c:v>2.5954538071586621E-2</c:v>
                      </c:pt>
                      <c:pt idx="397">
                        <c:v>2.6740111498588702E-2</c:v>
                      </c:pt>
                      <c:pt idx="398">
                        <c:v>2.7305080053573804E-2</c:v>
                      </c:pt>
                      <c:pt idx="399">
                        <c:v>2.7329212956946899E-2</c:v>
                      </c:pt>
                      <c:pt idx="400">
                        <c:v>2.721987388348943E-2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FAD-4A6F-A47E-DF07B0976510}"/>
                  </c:ext>
                </c:extLst>
              </c15:ser>
            </c15:filteredLineSeries>
          </c:ext>
        </c:extLst>
      </c:lineChart>
      <c:catAx>
        <c:axId val="60358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8400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60358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Course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 Flight'!$L$1</c:f>
              <c:strCache>
                <c:ptCount val="1"/>
                <c:pt idx="0">
                  <c:v>z [m]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Flight'!$L$2:$L$402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1.9275951793518153E-4</c:v>
                </c:pt>
                <c:pt idx="22">
                  <c:v>7.7096375927709904E-4</c:v>
                </c:pt>
                <c:pt idx="23">
                  <c:v>1.7343898152840653E-3</c:v>
                </c:pt>
                <c:pt idx="24">
                  <c:v>3.0826662668720362E-3</c:v>
                </c:pt>
                <c:pt idx="25">
                  <c:v>4.8152733278030713E-3</c:v>
                </c:pt>
                <c:pt idx="26">
                  <c:v>6.931543045073707E-3</c:v>
                </c:pt>
                <c:pt idx="27">
                  <c:v>9.4306595564227491E-3</c:v>
                </c:pt>
                <c:pt idx="28">
                  <c:v>1.231165940486223E-2</c:v>
                </c:pt>
                <c:pt idx="29">
                  <c:v>1.5573431910108404E-2</c:v>
                </c:pt>
                <c:pt idx="30">
                  <c:v>1.9214719596769569E-2</c:v>
                </c:pt>
                <c:pt idx="31">
                  <c:v>2.3234118679127613E-2</c:v>
                </c:pt>
                <c:pt idx="32">
                  <c:v>2.7630079602323443E-2</c:v>
                </c:pt>
                <c:pt idx="33">
                  <c:v>3.240090763974024E-2</c:v>
                </c:pt>
                <c:pt idx="34">
                  <c:v>3.7544763546352722E-2</c:v>
                </c:pt>
                <c:pt idx="35">
                  <c:v>4.3059664267791176E-2</c:v>
                </c:pt>
                <c:pt idx="36">
                  <c:v>4.8943483704846469E-2</c:v>
                </c:pt>
                <c:pt idx="37">
                  <c:v>5.5193953533121953E-2</c:v>
                </c:pt>
                <c:pt idx="38">
                  <c:v>6.180866407751584E-2</c:v>
                </c:pt>
                <c:pt idx="39">
                  <c:v>6.878506524119643E-2</c:v>
                </c:pt>
                <c:pt idx="40">
                  <c:v>7.6120467488713262E-2</c:v>
                </c:pt>
                <c:pt idx="41">
                  <c:v>8.3812042882864035E-2</c:v>
                </c:pt>
                <c:pt idx="42">
                  <c:v>9.1856826174918749E-2</c:v>
                </c:pt>
                <c:pt idx="43">
                  <c:v>0.10025171594777849</c:v>
                </c:pt>
                <c:pt idx="44">
                  <c:v>0.1089934758116321</c:v>
                </c:pt>
                <c:pt idx="45">
                  <c:v>0.11807873565164495</c:v>
                </c:pt>
                <c:pt idx="46">
                  <c:v>0.12750399292720282</c:v>
                </c:pt>
                <c:pt idx="47">
                  <c:v>0.13726561402220816</c:v>
                </c:pt>
                <c:pt idx="48">
                  <c:v>0.14735983564590782</c:v>
                </c:pt>
                <c:pt idx="49">
                  <c:v>0.15778276628371346</c:v>
                </c:pt>
                <c:pt idx="50">
                  <c:v>0.16853038769745476</c:v>
                </c:pt>
                <c:pt idx="51">
                  <c:v>0.1795985564744863</c:v>
                </c:pt>
                <c:pt idx="52">
                  <c:v>0.19098300562505255</c:v>
                </c:pt>
                <c:pt idx="53">
                  <c:v>0.20267934622729289</c:v>
                </c:pt>
                <c:pt idx="54">
                  <c:v>0.21468306911925517</c:v>
                </c:pt>
                <c:pt idx="55">
                  <c:v>0.22698954663726301</c:v>
                </c:pt>
                <c:pt idx="56">
                  <c:v>0.23959403439996896</c:v>
                </c:pt>
                <c:pt idx="57">
                  <c:v>0.25249167313740317</c:v>
                </c:pt>
                <c:pt idx="58">
                  <c:v>0.26567749056431444</c:v>
                </c:pt>
                <c:pt idx="59">
                  <c:v>0.27914640329708129</c:v>
                </c:pt>
                <c:pt idx="60">
                  <c:v>0.29289321881345243</c:v>
                </c:pt>
                <c:pt idx="61">
                  <c:v>0.30691263745436403</c:v>
                </c:pt>
                <c:pt idx="62">
                  <c:v>0.32119925446705822</c:v>
                </c:pt>
                <c:pt idx="63">
                  <c:v>0.33574756208871825</c:v>
                </c:pt>
                <c:pt idx="64">
                  <c:v>0.35055195166981645</c:v>
                </c:pt>
                <c:pt idx="65">
                  <c:v>0.36560671583635451</c:v>
                </c:pt>
                <c:pt idx="66">
                  <c:v>0.38090605069016592</c:v>
                </c:pt>
                <c:pt idx="67">
                  <c:v>0.39644405804642857</c:v>
                </c:pt>
                <c:pt idx="68">
                  <c:v>0.41221474770752686</c:v>
                </c:pt>
                <c:pt idx="69">
                  <c:v>0.42821203977238775</c:v>
                </c:pt>
                <c:pt idx="70">
                  <c:v>0.44442976698039771</c:v>
                </c:pt>
                <c:pt idx="71">
                  <c:v>0.46086167708899961</c:v>
                </c:pt>
                <c:pt idx="72">
                  <c:v>0.47750143528405109</c:v>
                </c:pt>
                <c:pt idx="73">
                  <c:v>0.49434262662201522</c:v>
                </c:pt>
                <c:pt idx="74">
                  <c:v>0.51137875850304504</c:v>
                </c:pt>
                <c:pt idx="75">
                  <c:v>0.52860326317400219</c:v>
                </c:pt>
                <c:pt idx="76">
                  <c:v>0.54600950026045325</c:v>
                </c:pt>
                <c:pt idx="77">
                  <c:v>0.56359075932665803</c:v>
                </c:pt>
                <c:pt idx="78">
                  <c:v>0.58134026246257187</c:v>
                </c:pt>
                <c:pt idx="79">
                  <c:v>0.59925116689685909</c:v>
                </c:pt>
                <c:pt idx="80">
                  <c:v>0.61731656763491016</c:v>
                </c:pt>
                <c:pt idx="81">
                  <c:v>0.63552950012085019</c:v>
                </c:pt>
                <c:pt idx="82">
                  <c:v>0.65388294292250682</c:v>
                </c:pt>
                <c:pt idx="83">
                  <c:v>0.67236982043830662</c:v>
                </c:pt>
                <c:pt idx="84">
                  <c:v>0.69098300562505255</c:v>
                </c:pt>
                <c:pt idx="85">
                  <c:v>0.70971532274553772</c:v>
                </c:pt>
                <c:pt idx="86">
                  <c:v>0.72855955013492568</c:v>
                </c:pt>
                <c:pt idx="87">
                  <c:v>0.74750842298484188</c:v>
                </c:pt>
                <c:pt idx="88">
                  <c:v>0.76655463614409469</c:v>
                </c:pt>
                <c:pt idx="89">
                  <c:v>0.78569084693494928</c:v>
                </c:pt>
                <c:pt idx="90">
                  <c:v>0.8049096779838717</c:v>
                </c:pt>
                <c:pt idx="91">
                  <c:v>0.82420372006564535</c:v>
                </c:pt>
                <c:pt idx="92">
                  <c:v>0.84356553495976883</c:v>
                </c:pt>
                <c:pt idx="93">
                  <c:v>0.86298765831803204</c:v>
                </c:pt>
                <c:pt idx="94">
                  <c:v>0.88246260254216224</c:v>
                </c:pt>
                <c:pt idx="95">
                  <c:v>0.90198285967043923</c:v>
                </c:pt>
                <c:pt idx="96">
                  <c:v>0.92154090427215496</c:v>
                </c:pt>
                <c:pt idx="97">
                  <c:v>0.94112919634881076</c:v>
                </c:pt>
                <c:pt idx="98">
                  <c:v>0.96074018424093155</c:v>
                </c:pt>
                <c:pt idx="99">
                  <c:v>0.98036630753937171</c:v>
                </c:pt>
                <c:pt idx="100">
                  <c:v>0.99999999999999989</c:v>
                </c:pt>
                <c:pt idx="101">
                  <c:v>1.0196336924606282</c:v>
                </c:pt>
                <c:pt idx="102">
                  <c:v>1.0392598157590682</c:v>
                </c:pt>
                <c:pt idx="103">
                  <c:v>1.0588708036511891</c:v>
                </c:pt>
                <c:pt idx="104">
                  <c:v>1.0784590957278448</c:v>
                </c:pt>
                <c:pt idx="105">
                  <c:v>1.0980171403295607</c:v>
                </c:pt>
                <c:pt idx="106">
                  <c:v>1.1175373974578375</c:v>
                </c:pt>
                <c:pt idx="107">
                  <c:v>1.137012341681968</c:v>
                </c:pt>
                <c:pt idx="108">
                  <c:v>1.156434465040231</c:v>
                </c:pt>
                <c:pt idx="109">
                  <c:v>1.1757962799343544</c:v>
                </c:pt>
                <c:pt idx="110">
                  <c:v>1.1950903220161282</c:v>
                </c:pt>
                <c:pt idx="111">
                  <c:v>1.2143091530650505</c:v>
                </c:pt>
                <c:pt idx="112">
                  <c:v>1.2334453638559051</c:v>
                </c:pt>
                <c:pt idx="113">
                  <c:v>1.2524915770151579</c:v>
                </c:pt>
                <c:pt idx="114">
                  <c:v>1.2714404498650742</c:v>
                </c:pt>
                <c:pt idx="115">
                  <c:v>1.2902846772544621</c:v>
                </c:pt>
                <c:pt idx="116">
                  <c:v>1.3090169943749475</c:v>
                </c:pt>
                <c:pt idx="117">
                  <c:v>1.3276301795616934</c:v>
                </c:pt>
                <c:pt idx="118">
                  <c:v>1.3461170570774932</c:v>
                </c:pt>
                <c:pt idx="119">
                  <c:v>1.3644704998791497</c:v>
                </c:pt>
                <c:pt idx="120">
                  <c:v>1.3826834323650896</c:v>
                </c:pt>
                <c:pt idx="121">
                  <c:v>1.4007488331031408</c:v>
                </c:pt>
                <c:pt idx="122">
                  <c:v>1.4186597375374279</c:v>
                </c:pt>
                <c:pt idx="123">
                  <c:v>1.4364092406733424</c:v>
                </c:pt>
                <c:pt idx="124">
                  <c:v>1.4539904997395467</c:v>
                </c:pt>
                <c:pt idx="125">
                  <c:v>1.4713967368259977</c:v>
                </c:pt>
                <c:pt idx="126">
                  <c:v>1.4886212414969546</c:v>
                </c:pt>
                <c:pt idx="127">
                  <c:v>1.5056573733779843</c:v>
                </c:pt>
                <c:pt idx="128">
                  <c:v>1.5224985647159488</c:v>
                </c:pt>
                <c:pt idx="129">
                  <c:v>1.5391383229110003</c:v>
                </c:pt>
                <c:pt idx="130">
                  <c:v>1.555570233019602</c:v>
                </c:pt>
                <c:pt idx="131">
                  <c:v>1.5717879602276121</c:v>
                </c:pt>
                <c:pt idx="132">
                  <c:v>1.5877852522924729</c:v>
                </c:pt>
                <c:pt idx="133">
                  <c:v>1.6035559419535714</c:v>
                </c:pt>
                <c:pt idx="134">
                  <c:v>1.6190939493098342</c:v>
                </c:pt>
                <c:pt idx="135">
                  <c:v>1.6343932841636453</c:v>
                </c:pt>
                <c:pt idx="136">
                  <c:v>1.6494480483301834</c:v>
                </c:pt>
                <c:pt idx="137">
                  <c:v>1.6642524379112813</c:v>
                </c:pt>
                <c:pt idx="138">
                  <c:v>1.6788007455329419</c:v>
                </c:pt>
                <c:pt idx="139">
                  <c:v>1.6930873625456357</c:v>
                </c:pt>
                <c:pt idx="140">
                  <c:v>1.7071067811865475</c:v>
                </c:pt>
                <c:pt idx="141">
                  <c:v>1.7208535967029188</c:v>
                </c:pt>
                <c:pt idx="142">
                  <c:v>1.7343225094356853</c:v>
                </c:pt>
                <c:pt idx="143">
                  <c:v>1.7475083268625968</c:v>
                </c:pt>
                <c:pt idx="144">
                  <c:v>1.760405965600031</c:v>
                </c:pt>
                <c:pt idx="145">
                  <c:v>1.7730104533627369</c:v>
                </c:pt>
                <c:pt idx="146">
                  <c:v>1.7853169308807448</c:v>
                </c:pt>
                <c:pt idx="147">
                  <c:v>1.7973206537727071</c:v>
                </c:pt>
                <c:pt idx="148">
                  <c:v>1.8090169943749475</c:v>
                </c:pt>
                <c:pt idx="149">
                  <c:v>1.8204014435255136</c:v>
                </c:pt>
                <c:pt idx="150">
                  <c:v>1.8314696123025453</c:v>
                </c:pt>
                <c:pt idx="151">
                  <c:v>1.8422172337162865</c:v>
                </c:pt>
                <c:pt idx="152">
                  <c:v>1.8526401643540922</c:v>
                </c:pt>
                <c:pt idx="153">
                  <c:v>1.8627343859777918</c:v>
                </c:pt>
                <c:pt idx="154">
                  <c:v>1.8724960070727972</c:v>
                </c:pt>
                <c:pt idx="155">
                  <c:v>1.8819212643483549</c:v>
                </c:pt>
                <c:pt idx="156">
                  <c:v>1.8910065241883678</c:v>
                </c:pt>
                <c:pt idx="157">
                  <c:v>1.8997482840522213</c:v>
                </c:pt>
                <c:pt idx="158">
                  <c:v>1.9081431738250814</c:v>
                </c:pt>
                <c:pt idx="159">
                  <c:v>1.9161879571171359</c:v>
                </c:pt>
                <c:pt idx="160">
                  <c:v>1.9238795325112867</c:v>
                </c:pt>
                <c:pt idx="161">
                  <c:v>1.9312149347588035</c:v>
                </c:pt>
                <c:pt idx="162">
                  <c:v>1.938191335922484</c:v>
                </c:pt>
                <c:pt idx="163">
                  <c:v>1.9448060464668782</c:v>
                </c:pt>
                <c:pt idx="164">
                  <c:v>1.9510565162951534</c:v>
                </c:pt>
                <c:pt idx="165">
                  <c:v>1.9569403357322088</c:v>
                </c:pt>
                <c:pt idx="166">
                  <c:v>1.9624552364536472</c:v>
                </c:pt>
                <c:pt idx="167">
                  <c:v>1.9675990923602598</c:v>
                </c:pt>
                <c:pt idx="168">
                  <c:v>1.9723699203976766</c:v>
                </c:pt>
                <c:pt idx="169">
                  <c:v>1.9767658813208724</c:v>
                </c:pt>
                <c:pt idx="170">
                  <c:v>1.9807852804032304</c:v>
                </c:pt>
                <c:pt idx="171">
                  <c:v>1.9844265680898916</c:v>
                </c:pt>
                <c:pt idx="172">
                  <c:v>1.9876883405951378</c:v>
                </c:pt>
                <c:pt idx="173">
                  <c:v>1.9905693404435771</c:v>
                </c:pt>
                <c:pt idx="174">
                  <c:v>1.9930684569549264</c:v>
                </c:pt>
                <c:pt idx="175">
                  <c:v>1.9951847266721967</c:v>
                </c:pt>
                <c:pt idx="176">
                  <c:v>1.9969173337331281</c:v>
                </c:pt>
                <c:pt idx="177">
                  <c:v>1.9982656101847158</c:v>
                </c:pt>
                <c:pt idx="178">
                  <c:v>1.999229036240723</c:v>
                </c:pt>
                <c:pt idx="179">
                  <c:v>1.9998072404820648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1.9997959183673477</c:v>
                </c:pt>
                <c:pt idx="242">
                  <c:v>1.9991836734693893</c:v>
                </c:pt>
                <c:pt idx="243">
                  <c:v>1.998163265306125</c:v>
                </c:pt>
                <c:pt idx="244">
                  <c:v>1.9967346938775543</c:v>
                </c:pt>
                <c:pt idx="245">
                  <c:v>1.9948979591836775</c:v>
                </c:pt>
                <c:pt idx="246">
                  <c:v>1.9926530612244948</c:v>
                </c:pt>
                <c:pt idx="247">
                  <c:v>1.9900000000000058</c:v>
                </c:pt>
                <c:pt idx="248">
                  <c:v>1.9869387755102106</c:v>
                </c:pt>
                <c:pt idx="249">
                  <c:v>1.9834693877551095</c:v>
                </c:pt>
                <c:pt idx="250">
                  <c:v>1.9795918367347021</c:v>
                </c:pt>
                <c:pt idx="251">
                  <c:v>1.9753061224489885</c:v>
                </c:pt>
                <c:pt idx="252">
                  <c:v>1.970612244897969</c:v>
                </c:pt>
                <c:pt idx="253">
                  <c:v>1.9655102040816432</c:v>
                </c:pt>
                <c:pt idx="254">
                  <c:v>1.9600000000000115</c:v>
                </c:pt>
                <c:pt idx="255">
                  <c:v>1.9540816326530734</c:v>
                </c:pt>
                <c:pt idx="256">
                  <c:v>1.9477551020408295</c:v>
                </c:pt>
                <c:pt idx="257">
                  <c:v>1.9410204081632791</c:v>
                </c:pt>
                <c:pt idx="258">
                  <c:v>1.9338775510204227</c:v>
                </c:pt>
                <c:pt idx="259">
                  <c:v>1.9263265306122603</c:v>
                </c:pt>
                <c:pt idx="260">
                  <c:v>1.9183673469387919</c:v>
                </c:pt>
                <c:pt idx="261">
                  <c:v>1.9100000000000172</c:v>
                </c:pt>
                <c:pt idx="262">
                  <c:v>1.9012244897959363</c:v>
                </c:pt>
                <c:pt idx="263">
                  <c:v>1.8920408163265492</c:v>
                </c:pt>
                <c:pt idx="264">
                  <c:v>1.8824489795918564</c:v>
                </c:pt>
                <c:pt idx="265">
                  <c:v>1.8724489795918571</c:v>
                </c:pt>
                <c:pt idx="266">
                  <c:v>1.8620408163265521</c:v>
                </c:pt>
                <c:pt idx="267">
                  <c:v>1.8512244897959405</c:v>
                </c:pt>
                <c:pt idx="268">
                  <c:v>1.8400000000000227</c:v>
                </c:pt>
                <c:pt idx="269">
                  <c:v>1.8283673469387991</c:v>
                </c:pt>
                <c:pt idx="270">
                  <c:v>1.8163265306122693</c:v>
                </c:pt>
                <c:pt idx="271">
                  <c:v>1.8038775510204337</c:v>
                </c:pt>
                <c:pt idx="272">
                  <c:v>1.7910204081632914</c:v>
                </c:pt>
                <c:pt idx="273">
                  <c:v>1.7777551020408431</c:v>
                </c:pt>
                <c:pt idx="274">
                  <c:v>1.764081632653089</c:v>
                </c:pt>
                <c:pt idx="275">
                  <c:v>1.7500000000000284</c:v>
                </c:pt>
                <c:pt idx="276">
                  <c:v>1.7355102040816621</c:v>
                </c:pt>
                <c:pt idx="277">
                  <c:v>1.7206122448979895</c:v>
                </c:pt>
                <c:pt idx="278">
                  <c:v>1.7053061224490103</c:v>
                </c:pt>
                <c:pt idx="279">
                  <c:v>1.6895918367347258</c:v>
                </c:pt>
                <c:pt idx="280">
                  <c:v>1.6734693877551345</c:v>
                </c:pt>
                <c:pt idx="281">
                  <c:v>1.6569387755102376</c:v>
                </c:pt>
                <c:pt idx="282">
                  <c:v>1.6400000000000343</c:v>
                </c:pt>
                <c:pt idx="283">
                  <c:v>1.6226530612245245</c:v>
                </c:pt>
                <c:pt idx="284">
                  <c:v>1.6048979591837096</c:v>
                </c:pt>
                <c:pt idx="285">
                  <c:v>1.5867346938775875</c:v>
                </c:pt>
                <c:pt idx="286">
                  <c:v>1.5681632653061603</c:v>
                </c:pt>
                <c:pt idx="287">
                  <c:v>1.549183673469426</c:v>
                </c:pt>
                <c:pt idx="288">
                  <c:v>1.5297959183673857</c:v>
                </c:pt>
                <c:pt idx="289">
                  <c:v>1.51000000000004</c:v>
                </c:pt>
                <c:pt idx="290">
                  <c:v>1.4897959183673875</c:v>
                </c:pt>
                <c:pt idx="291">
                  <c:v>1.4691836734694297</c:v>
                </c:pt>
                <c:pt idx="292">
                  <c:v>1.4481632653061647</c:v>
                </c:pt>
                <c:pt idx="293">
                  <c:v>1.4267346938775938</c:v>
                </c:pt>
                <c:pt idx="294">
                  <c:v>1.4048979591837176</c:v>
                </c:pt>
                <c:pt idx="295">
                  <c:v>1.3826530612245345</c:v>
                </c:pt>
                <c:pt idx="296">
                  <c:v>1.3600000000000461</c:v>
                </c:pt>
                <c:pt idx="297">
                  <c:v>1.3369387755102506</c:v>
                </c:pt>
                <c:pt idx="298">
                  <c:v>1.3134693877551491</c:v>
                </c:pt>
                <c:pt idx="299">
                  <c:v>1.2895918367347421</c:v>
                </c:pt>
                <c:pt idx="300">
                  <c:v>1.2653061224490285</c:v>
                </c:pt>
                <c:pt idx="301">
                  <c:v>1.2406122448980093</c:v>
                </c:pt>
                <c:pt idx="302">
                  <c:v>1.2155102040816832</c:v>
                </c:pt>
                <c:pt idx="303">
                  <c:v>1.190000000000051</c:v>
                </c:pt>
                <c:pt idx="304">
                  <c:v>1.1640816326531138</c:v>
                </c:pt>
                <c:pt idx="305">
                  <c:v>1.1377551020408689</c:v>
                </c:pt>
                <c:pt idx="306">
                  <c:v>1.1110204081633195</c:v>
                </c:pt>
                <c:pt idx="307">
                  <c:v>1.0838775510204628</c:v>
                </c:pt>
                <c:pt idx="308">
                  <c:v>1.0563265306123</c:v>
                </c:pt>
                <c:pt idx="309">
                  <c:v>1.0283673469388319</c:v>
                </c:pt>
                <c:pt idx="310">
                  <c:v>1.0000000000000568</c:v>
                </c:pt>
                <c:pt idx="311">
                  <c:v>0.9716326530612811</c:v>
                </c:pt>
                <c:pt idx="312">
                  <c:v>0.94367346938781049</c:v>
                </c:pt>
                <c:pt idx="313">
                  <c:v>0.91612244897964612</c:v>
                </c:pt>
                <c:pt idx="314">
                  <c:v>0.88897959183678865</c:v>
                </c:pt>
                <c:pt idx="315">
                  <c:v>0.86224489795923653</c:v>
                </c:pt>
                <c:pt idx="316">
                  <c:v>0.83591836734699132</c:v>
                </c:pt>
                <c:pt idx="317">
                  <c:v>0.81000000000010253</c:v>
                </c:pt>
                <c:pt idx="318">
                  <c:v>0.78448979591846879</c:v>
                </c:pt>
                <c:pt idx="319">
                  <c:v>0.75938775510214029</c:v>
                </c:pt>
                <c:pt idx="320">
                  <c:v>0.7346938775511187</c:v>
                </c:pt>
                <c:pt idx="321">
                  <c:v>0.71040816326540157</c:v>
                </c:pt>
                <c:pt idx="322">
                  <c:v>0.68653061224499312</c:v>
                </c:pt>
                <c:pt idx="323">
                  <c:v>0.66306122448988924</c:v>
                </c:pt>
                <c:pt idx="324">
                  <c:v>0.64000000000009116</c:v>
                </c:pt>
                <c:pt idx="325">
                  <c:v>0.61734693877559954</c:v>
                </c:pt>
                <c:pt idx="326">
                  <c:v>0.59510204081641394</c:v>
                </c:pt>
                <c:pt idx="327">
                  <c:v>0.57326530612253601</c:v>
                </c:pt>
                <c:pt idx="328">
                  <c:v>0.55183673469396255</c:v>
                </c:pt>
                <c:pt idx="329">
                  <c:v>0.53081632653069533</c:v>
                </c:pt>
                <c:pt idx="330">
                  <c:v>0.51020408163273434</c:v>
                </c:pt>
                <c:pt idx="331">
                  <c:v>0.49000000000007937</c:v>
                </c:pt>
                <c:pt idx="332">
                  <c:v>0.47020408163273181</c:v>
                </c:pt>
                <c:pt idx="333">
                  <c:v>0.45081632653068909</c:v>
                </c:pt>
                <c:pt idx="334">
                  <c:v>0.43183673469395256</c:v>
                </c:pt>
                <c:pt idx="335">
                  <c:v>0.4132653061225221</c:v>
                </c:pt>
                <c:pt idx="336">
                  <c:v>0.39510204081639771</c:v>
                </c:pt>
                <c:pt idx="337">
                  <c:v>0.37734693877558079</c:v>
                </c:pt>
                <c:pt idx="338">
                  <c:v>0.36000000000006871</c:v>
                </c:pt>
                <c:pt idx="339">
                  <c:v>0.34306122448986281</c:v>
                </c:pt>
                <c:pt idx="340">
                  <c:v>0.32653061224496288</c:v>
                </c:pt>
                <c:pt idx="341">
                  <c:v>0.31040816326536924</c:v>
                </c:pt>
                <c:pt idx="342">
                  <c:v>0.29469387755108278</c:v>
                </c:pt>
                <c:pt idx="343">
                  <c:v>0.2793877551021014</c:v>
                </c:pt>
                <c:pt idx="344">
                  <c:v>0.26448979591842597</c:v>
                </c:pt>
                <c:pt idx="345">
                  <c:v>0.25000000000005684</c:v>
                </c:pt>
                <c:pt idx="346">
                  <c:v>0.23591836734699378</c:v>
                </c:pt>
                <c:pt idx="347">
                  <c:v>0.22224489795923782</c:v>
                </c:pt>
                <c:pt idx="348">
                  <c:v>0.20897959183678705</c:v>
                </c:pt>
                <c:pt idx="349">
                  <c:v>0.19612244897964237</c:v>
                </c:pt>
                <c:pt idx="350">
                  <c:v>0.18367346938780379</c:v>
                </c:pt>
                <c:pt idx="351">
                  <c:v>0.17163265306127143</c:v>
                </c:pt>
                <c:pt idx="352">
                  <c:v>0.16000000000004599</c:v>
                </c:pt>
                <c:pt idx="353">
                  <c:v>0.1487755102041258</c:v>
                </c:pt>
                <c:pt idx="354">
                  <c:v>0.13795918367351176</c:v>
                </c:pt>
                <c:pt idx="355">
                  <c:v>0.12755102040820387</c:v>
                </c:pt>
                <c:pt idx="356">
                  <c:v>0.11755102040820209</c:v>
                </c:pt>
                <c:pt idx="357">
                  <c:v>0.10795918367350714</c:v>
                </c:pt>
                <c:pt idx="358">
                  <c:v>9.8775510204117609E-2</c:v>
                </c:pt>
                <c:pt idx="359">
                  <c:v>9.0000000000034233E-2</c:v>
                </c:pt>
                <c:pt idx="360">
                  <c:v>8.1632653061256957E-2</c:v>
                </c:pt>
                <c:pt idx="361">
                  <c:v>7.3673469387785864E-2</c:v>
                </c:pt>
                <c:pt idx="362">
                  <c:v>6.612244897962137E-2</c:v>
                </c:pt>
                <c:pt idx="363">
                  <c:v>5.8979591836762504E-2</c:v>
                </c:pt>
                <c:pt idx="364">
                  <c:v>5.2244897959209759E-2</c:v>
                </c:pt>
                <c:pt idx="365">
                  <c:v>4.5918367346963133E-2</c:v>
                </c:pt>
                <c:pt idx="366">
                  <c:v>4.0000000000022656E-2</c:v>
                </c:pt>
                <c:pt idx="367">
                  <c:v>3.4489795918388688E-2</c:v>
                </c:pt>
                <c:pt idx="368">
                  <c:v>2.9387755102060448E-2</c:v>
                </c:pt>
                <c:pt idx="369">
                  <c:v>2.4693877551038333E-2</c:v>
                </c:pt>
                <c:pt idx="370">
                  <c:v>2.0408163265322361E-2</c:v>
                </c:pt>
                <c:pt idx="371">
                  <c:v>1.6530612244912524E-2</c:v>
                </c:pt>
                <c:pt idx="372">
                  <c:v>1.3061224489809051E-2</c:v>
                </c:pt>
                <c:pt idx="373">
                  <c:v>1.0000000000011451E-2</c:v>
                </c:pt>
                <c:pt idx="374">
                  <c:v>7.3469387755199841E-3</c:v>
                </c:pt>
                <c:pt idx="375">
                  <c:v>5.1020408163346504E-3</c:v>
                </c:pt>
                <c:pt idx="376">
                  <c:v>3.2653061224554528E-3</c:v>
                </c:pt>
                <c:pt idx="377">
                  <c:v>1.8367346938824756E-3</c:v>
                </c:pt>
                <c:pt idx="378">
                  <c:v>8.1632653061551629E-4</c:v>
                </c:pt>
                <c:pt idx="379">
                  <c:v>2.0408163265469111E-4</c:v>
                </c:pt>
                <c:pt idx="380">
                  <c:v>3.2311742677852644E-27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E0-4B64-8759-86092359CEA8}"/>
            </c:ext>
          </c:extLst>
        </c:ser>
        <c:ser>
          <c:idx val="3"/>
          <c:order val="3"/>
          <c:tx>
            <c:strRef>
              <c:f>'Sim Flight Outlier'!$P$1</c:f>
              <c:strCache>
                <c:ptCount val="1"/>
                <c:pt idx="0">
                  <c:v>z' Outlier</c:v>
                </c:pt>
              </c:strCache>
            </c:strRef>
          </c:tx>
          <c:spPr>
            <a:ln w="952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Outlier'!$P$2:$P$402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2.696455932474156E-4</c:v>
                </c:pt>
                <c:pt idx="11">
                  <c:v>5.3929118649483152E-4</c:v>
                </c:pt>
                <c:pt idx="12">
                  <c:v>8.089367797422468E-4</c:v>
                </c:pt>
                <c:pt idx="13">
                  <c:v>1.0785823729896628E-3</c:v>
                </c:pt>
                <c:pt idx="14">
                  <c:v>1.3482279662370782E-3</c:v>
                </c:pt>
                <c:pt idx="15">
                  <c:v>1.617873559484494E-3</c:v>
                </c:pt>
                <c:pt idx="16">
                  <c:v>1.8875191527319098E-3</c:v>
                </c:pt>
                <c:pt idx="17">
                  <c:v>2.1571647459793252E-3</c:v>
                </c:pt>
                <c:pt idx="18">
                  <c:v>2.426810339226741E-3</c:v>
                </c:pt>
                <c:pt idx="19">
                  <c:v>2.6964559324741564E-3</c:v>
                </c:pt>
                <c:pt idx="20">
                  <c:v>2.9661015257215722E-3</c:v>
                </c:pt>
                <c:pt idx="21">
                  <c:v>3.4285066369041696E-3</c:v>
                </c:pt>
                <c:pt idx="22">
                  <c:v>4.2763564714935033E-3</c:v>
                </c:pt>
                <c:pt idx="23">
                  <c:v>5.5094281207478842E-3</c:v>
                </c:pt>
                <c:pt idx="24">
                  <c:v>7.1273501655832712E-3</c:v>
                </c:pt>
                <c:pt idx="25">
                  <c:v>9.1296028197617226E-3</c:v>
                </c:pt>
                <c:pt idx="26">
                  <c:v>1.1515518130279775E-2</c:v>
                </c:pt>
                <c:pt idx="27">
                  <c:v>1.4153457013176588E-2</c:v>
                </c:pt>
                <c:pt idx="28">
                  <c:v>1.7173279233163839E-2</c:v>
                </c:pt>
                <c:pt idx="29">
                  <c:v>2.0573874109957785E-2</c:v>
                </c:pt>
                <c:pt idx="30">
                  <c:v>2.4353984168166722E-2</c:v>
                </c:pt>
                <c:pt idx="31">
                  <c:v>2.8512205622072538E-2</c:v>
                </c:pt>
                <c:pt idx="32">
                  <c:v>3.3140280940243599E-2</c:v>
                </c:pt>
                <c:pt idx="33">
                  <c:v>3.8275079115274849E-2</c:v>
                </c:pt>
                <c:pt idx="34">
                  <c:v>4.3782905159501784E-2</c:v>
                </c:pt>
                <c:pt idx="35">
                  <c:v>4.966177601855469E-2</c:v>
                </c:pt>
                <c:pt idx="36">
                  <c:v>5.5909565593224436E-2</c:v>
                </c:pt>
                <c:pt idx="37">
                  <c:v>6.2524005559114373E-2</c:v>
                </c:pt>
                <c:pt idx="38">
                  <c:v>6.9502686241122713E-2</c:v>
                </c:pt>
                <c:pt idx="39">
                  <c:v>7.6843057542417756E-2</c:v>
                </c:pt>
                <c:pt idx="40">
                  <c:v>8.454242992754904E-2</c:v>
                </c:pt>
                <c:pt idx="41">
                  <c:v>9.2597975459314266E-2</c:v>
                </c:pt>
                <c:pt idx="42">
                  <c:v>0.10100672888898343</c:v>
                </c:pt>
                <c:pt idx="43">
                  <c:v>0.10976558879945762</c:v>
                </c:pt>
                <c:pt idx="44">
                  <c:v>0.11887131880092569</c:v>
                </c:pt>
                <c:pt idx="45">
                  <c:v>0.12832054877855298</c:v>
                </c:pt>
                <c:pt idx="46">
                  <c:v>0.13810977619172529</c:v>
                </c:pt>
                <c:pt idx="47">
                  <c:v>0.14823536742434509</c:v>
                </c:pt>
                <c:pt idx="48">
                  <c:v>0.15869355918565919</c:v>
                </c:pt>
                <c:pt idx="49">
                  <c:v>0.1694804599610793</c:v>
                </c:pt>
                <c:pt idx="50">
                  <c:v>0.18059205151243507</c:v>
                </c:pt>
                <c:pt idx="51">
                  <c:v>0.19199026271576039</c:v>
                </c:pt>
                <c:pt idx="52">
                  <c:v>0.20370475429262042</c:v>
                </c:pt>
                <c:pt idx="53">
                  <c:v>0.21573113732115454</c:v>
                </c:pt>
                <c:pt idx="54">
                  <c:v>0.22806490263941059</c:v>
                </c:pt>
                <c:pt idx="55">
                  <c:v>0.24070142258371222</c:v>
                </c:pt>
                <c:pt idx="56">
                  <c:v>0.25381315191833481</c:v>
                </c:pt>
                <c:pt idx="57">
                  <c:v>0.26721803222768564</c:v>
                </c:pt>
                <c:pt idx="58">
                  <c:v>0.28091109122651353</c:v>
                </c:pt>
                <c:pt idx="59">
                  <c:v>0.294887245531197</c:v>
                </c:pt>
                <c:pt idx="60">
                  <c:v>0.30914130261948475</c:v>
                </c:pt>
                <c:pt idx="61">
                  <c:v>0.32366796283231297</c:v>
                </c:pt>
                <c:pt idx="62">
                  <c:v>0.33846182141692377</c:v>
                </c:pt>
                <c:pt idx="63">
                  <c:v>0.35351737061050043</c:v>
                </c:pt>
                <c:pt idx="64">
                  <c:v>0.36882900176351524</c:v>
                </c:pt>
                <c:pt idx="65">
                  <c:v>0.38439100750196992</c:v>
                </c:pt>
                <c:pt idx="66">
                  <c:v>0.40019758392769794</c:v>
                </c:pt>
                <c:pt idx="67">
                  <c:v>0.41624283285587721</c:v>
                </c:pt>
                <c:pt idx="68">
                  <c:v>0.43252076408889212</c:v>
                </c:pt>
                <c:pt idx="69">
                  <c:v>0.44902529772566963</c:v>
                </c:pt>
                <c:pt idx="70">
                  <c:v>0.4657502665055962</c:v>
                </c:pt>
                <c:pt idx="71">
                  <c:v>0.48268941818611472</c:v>
                </c:pt>
                <c:pt idx="72">
                  <c:v>0.49983641795308281</c:v>
                </c:pt>
                <c:pt idx="73">
                  <c:v>0.51718485086296362</c:v>
                </c:pt>
                <c:pt idx="74">
                  <c:v>0.53472822431591005</c:v>
                </c:pt>
                <c:pt idx="75">
                  <c:v>0.55245997055878382</c:v>
                </c:pt>
                <c:pt idx="76">
                  <c:v>0.5703734492171515</c:v>
                </c:pt>
                <c:pt idx="77">
                  <c:v>0.58846194985527289</c:v>
                </c:pt>
                <c:pt idx="78">
                  <c:v>0.60671869456310334</c:v>
                </c:pt>
                <c:pt idx="79">
                  <c:v>0.62513684056930718</c:v>
                </c:pt>
                <c:pt idx="80">
                  <c:v>0.64349466664555921</c:v>
                </c:pt>
                <c:pt idx="81">
                  <c:v>0.66200002446970019</c:v>
                </c:pt>
                <c:pt idx="82">
                  <c:v>0.68064589260955777</c:v>
                </c:pt>
                <c:pt idx="83">
                  <c:v>0.69934006800870241</c:v>
                </c:pt>
                <c:pt idx="84">
                  <c:v>0.71816055107879317</c:v>
                </c:pt>
                <c:pt idx="85">
                  <c:v>0.73710016608262319</c:v>
                </c:pt>
                <c:pt idx="86">
                  <c:v>0.75615169135535598</c:v>
                </c:pt>
                <c:pt idx="87">
                  <c:v>0.77530786208861702</c:v>
                </c:pt>
                <c:pt idx="88">
                  <c:v>0.79456137313121467</c:v>
                </c:pt>
                <c:pt idx="89">
                  <c:v>0.81390488180541409</c:v>
                </c:pt>
                <c:pt idx="90">
                  <c:v>0.83333101073768134</c:v>
                </c:pt>
                <c:pt idx="91">
                  <c:v>0.85283235070279984</c:v>
                </c:pt>
                <c:pt idx="92">
                  <c:v>0.87240146348026815</c:v>
                </c:pt>
                <c:pt idx="93">
                  <c:v>0.89203088472187619</c:v>
                </c:pt>
                <c:pt idx="94">
                  <c:v>0.91171312682935124</c:v>
                </c:pt>
                <c:pt idx="95">
                  <c:v>0.93144068184097306</c:v>
                </c:pt>
                <c:pt idx="96">
                  <c:v>0.95120602432603363</c:v>
                </c:pt>
                <c:pt idx="97">
                  <c:v>0.97100161428603426</c:v>
                </c:pt>
                <c:pt idx="98">
                  <c:v>0.99108669179941822</c:v>
                </c:pt>
                <c:pt idx="99">
                  <c:v>1.0111869047191215</c:v>
                </c:pt>
                <c:pt idx="100">
                  <c:v>1.0312946868010129</c:v>
                </c:pt>
                <c:pt idx="101">
                  <c:v>1.0514024688829045</c:v>
                </c:pt>
                <c:pt idx="102">
                  <c:v>1.0715026818026077</c:v>
                </c:pt>
                <c:pt idx="103">
                  <c:v>1.0915877593159917</c:v>
                </c:pt>
                <c:pt idx="104">
                  <c:v>1.1116501410139106</c:v>
                </c:pt>
                <c:pt idx="105">
                  <c:v>1.1316822752368896</c:v>
                </c:pt>
                <c:pt idx="106">
                  <c:v>1.1516766219864296</c:v>
                </c:pt>
                <c:pt idx="107">
                  <c:v>1.1716256558318232</c:v>
                </c:pt>
                <c:pt idx="108">
                  <c:v>1.1915218688113494</c:v>
                </c:pt>
                <c:pt idx="109">
                  <c:v>1.211357773326736</c:v>
                </c:pt>
                <c:pt idx="110">
                  <c:v>1.2311259050297729</c:v>
                </c:pt>
                <c:pt idx="111">
                  <c:v>1.2508188256999584</c:v>
                </c:pt>
                <c:pt idx="112">
                  <c:v>1.2704291261120761</c:v>
                </c:pt>
                <c:pt idx="113">
                  <c:v>1.2899494288925921</c:v>
                </c:pt>
                <c:pt idx="114">
                  <c:v>1.3093723913637716</c:v>
                </c:pt>
                <c:pt idx="115">
                  <c:v>1.3286907083744226</c:v>
                </c:pt>
                <c:pt idx="116">
                  <c:v>1.3478971151161712</c:v>
                </c:pt>
                <c:pt idx="117">
                  <c:v>1.3669843899241803</c:v>
                </c:pt>
                <c:pt idx="118">
                  <c:v>1.3859453570612432</c:v>
                </c:pt>
                <c:pt idx="119">
                  <c:v>1.4047728894841629</c:v>
                </c:pt>
                <c:pt idx="120">
                  <c:v>1.423459911591366</c:v>
                </c:pt>
                <c:pt idx="121">
                  <c:v>1.4419994019506803</c:v>
                </c:pt>
                <c:pt idx="122">
                  <c:v>1.4603843960062306</c:v>
                </c:pt>
                <c:pt idx="123">
                  <c:v>1.4786079887634083</c:v>
                </c:pt>
                <c:pt idx="124">
                  <c:v>1.4966633374508758</c:v>
                </c:pt>
                <c:pt idx="125">
                  <c:v>1.5145436641585899</c:v>
                </c:pt>
                <c:pt idx="126">
                  <c:v>1.53224225845081</c:v>
                </c:pt>
                <c:pt idx="127">
                  <c:v>1.5497524799531028</c:v>
                </c:pt>
                <c:pt idx="128">
                  <c:v>1.5670677609123305</c:v>
                </c:pt>
                <c:pt idx="129">
                  <c:v>1.5841816087286451</c:v>
                </c:pt>
                <c:pt idx="130">
                  <c:v>1.6010876084585099</c:v>
                </c:pt>
                <c:pt idx="131">
                  <c:v>1.6177794252877833</c:v>
                </c:pt>
                <c:pt idx="132">
                  <c:v>1.6342508069739072</c:v>
                </c:pt>
                <c:pt idx="133">
                  <c:v>1.6504955862562689</c:v>
                </c:pt>
                <c:pt idx="134">
                  <c:v>1.6665076832337948</c:v>
                </c:pt>
                <c:pt idx="135">
                  <c:v>1.6822811077088691</c:v>
                </c:pt>
                <c:pt idx="136">
                  <c:v>1.6978099614966704</c:v>
                </c:pt>
                <c:pt idx="137">
                  <c:v>1.7130884406990314</c:v>
                </c:pt>
                <c:pt idx="138">
                  <c:v>1.7281108379419552</c:v>
                </c:pt>
                <c:pt idx="139">
                  <c:v>1.7428715445759122</c:v>
                </c:pt>
                <c:pt idx="140">
                  <c:v>1.7573650528380871</c:v>
                </c:pt>
                <c:pt idx="141">
                  <c:v>1.7715859579757216</c:v>
                </c:pt>
                <c:pt idx="142">
                  <c:v>1.7855289603297513</c:v>
                </c:pt>
                <c:pt idx="143">
                  <c:v>1.7991888673779259</c:v>
                </c:pt>
                <c:pt idx="144">
                  <c:v>1.8125605957366233</c:v>
                </c:pt>
                <c:pt idx="145">
                  <c:v>1.8256391731205923</c:v>
                </c:pt>
                <c:pt idx="146">
                  <c:v>1.8384197402598634</c:v>
                </c:pt>
                <c:pt idx="147">
                  <c:v>1.8508975527730889</c:v>
                </c:pt>
                <c:pt idx="148">
                  <c:v>1.8630679829965924</c:v>
                </c:pt>
                <c:pt idx="149">
                  <c:v>1.8749265217684217</c:v>
                </c:pt>
                <c:pt idx="150">
                  <c:v>1.8864687801667166</c:v>
                </c:pt>
                <c:pt idx="151">
                  <c:v>1.897690491201721</c:v>
                </c:pt>
                <c:pt idx="152">
                  <c:v>1.9085875114607898</c:v>
                </c:pt>
                <c:pt idx="153">
                  <c:v>1.9191558227057526</c:v>
                </c:pt>
                <c:pt idx="154">
                  <c:v>1.9293915334220211</c:v>
                </c:pt>
                <c:pt idx="155">
                  <c:v>1.939290880318842</c:v>
                </c:pt>
                <c:pt idx="156">
                  <c:v>1.948850229780118</c:v>
                </c:pt>
                <c:pt idx="157">
                  <c:v>1.9580660792652347</c:v>
                </c:pt>
                <c:pt idx="158">
                  <c:v>1.9669350586593579</c:v>
                </c:pt>
                <c:pt idx="159">
                  <c:v>1.9754539315726756</c:v>
                </c:pt>
                <c:pt idx="160">
                  <c:v>1.9836195965880896</c:v>
                </c:pt>
                <c:pt idx="161">
                  <c:v>1.9914290884568695</c:v>
                </c:pt>
                <c:pt idx="162">
                  <c:v>1.9988795792418133</c:v>
                </c:pt>
                <c:pt idx="163">
                  <c:v>2.0059683794074705</c:v>
                </c:pt>
                <c:pt idx="164">
                  <c:v>2.012692938857009</c:v>
                </c:pt>
                <c:pt idx="165">
                  <c:v>2.0190508479153277</c:v>
                </c:pt>
                <c:pt idx="166">
                  <c:v>2.0250398382580292</c:v>
                </c:pt>
                <c:pt idx="167">
                  <c:v>2.0306577837859052</c:v>
                </c:pt>
                <c:pt idx="168">
                  <c:v>2.0359027014445852</c:v>
                </c:pt>
                <c:pt idx="169">
                  <c:v>2.0407727519890444</c:v>
                </c:pt>
                <c:pt idx="170">
                  <c:v>2.0452662406926656</c:v>
                </c:pt>
                <c:pt idx="171">
                  <c:v>2.0493816180005902</c:v>
                </c:pt>
                <c:pt idx="172">
                  <c:v>2.0531174801270997</c:v>
                </c:pt>
                <c:pt idx="173">
                  <c:v>2.0564725695968025</c:v>
                </c:pt>
                <c:pt idx="174">
                  <c:v>2.0594457757294151</c:v>
                </c:pt>
                <c:pt idx="175">
                  <c:v>2.0620361350679488</c:v>
                </c:pt>
                <c:pt idx="176">
                  <c:v>2.0642428317501436</c:v>
                </c:pt>
                <c:pt idx="177">
                  <c:v>2.0660651978229945</c:v>
                </c:pt>
                <c:pt idx="178">
                  <c:v>2.0675027135002648</c:v>
                </c:pt>
                <c:pt idx="179">
                  <c:v>2.0685550073628698</c:v>
                </c:pt>
                <c:pt idx="180">
                  <c:v>2.069458651174382</c:v>
                </c:pt>
                <c:pt idx="181">
                  <c:v>2.0701695354679588</c:v>
                </c:pt>
                <c:pt idx="182">
                  <c:v>2.0708804197615356</c:v>
                </c:pt>
                <c:pt idx="183">
                  <c:v>2.0712272839730104</c:v>
                </c:pt>
                <c:pt idx="184">
                  <c:v>2.0715741481844852</c:v>
                </c:pt>
                <c:pt idx="185">
                  <c:v>2.0719210123959599</c:v>
                </c:pt>
                <c:pt idx="186">
                  <c:v>2.0722678766074347</c:v>
                </c:pt>
                <c:pt idx="187">
                  <c:v>2.0726147408189095</c:v>
                </c:pt>
                <c:pt idx="188">
                  <c:v>2.0729616050303843</c:v>
                </c:pt>
                <c:pt idx="189">
                  <c:v>2.0733084692418591</c:v>
                </c:pt>
                <c:pt idx="190">
                  <c:v>2.0736553334533339</c:v>
                </c:pt>
                <c:pt idx="191">
                  <c:v>2.0740021976648086</c:v>
                </c:pt>
                <c:pt idx="192">
                  <c:v>2.0743490618762834</c:v>
                </c:pt>
                <c:pt idx="193">
                  <c:v>2.0746959260877582</c:v>
                </c:pt>
                <c:pt idx="194">
                  <c:v>2.075042790299233</c:v>
                </c:pt>
                <c:pt idx="195">
                  <c:v>2.0753896545107078</c:v>
                </c:pt>
                <c:pt idx="196">
                  <c:v>2.0757365187221826</c:v>
                </c:pt>
                <c:pt idx="197">
                  <c:v>2.0760833829336574</c:v>
                </c:pt>
                <c:pt idx="198">
                  <c:v>2.0764302471451321</c:v>
                </c:pt>
                <c:pt idx="199">
                  <c:v>2.0767771113566069</c:v>
                </c:pt>
                <c:pt idx="200">
                  <c:v>2.0769398053999142</c:v>
                </c:pt>
                <c:pt idx="201">
                  <c:v>2.0771024994432215</c:v>
                </c:pt>
                <c:pt idx="202">
                  <c:v>2.0773895068165458</c:v>
                </c:pt>
                <c:pt idx="203">
                  <c:v>2.0776765141898701</c:v>
                </c:pt>
                <c:pt idx="204">
                  <c:v>2.0779635215631944</c:v>
                </c:pt>
                <c:pt idx="205">
                  <c:v>2.0782505289365187</c:v>
                </c:pt>
                <c:pt idx="206">
                  <c:v>2.0785375363098431</c:v>
                </c:pt>
                <c:pt idx="207">
                  <c:v>2.0790447483518455</c:v>
                </c:pt>
                <c:pt idx="208">
                  <c:v>2.0795519603938479</c:v>
                </c:pt>
                <c:pt idx="209">
                  <c:v>2.0800591724358504</c:v>
                </c:pt>
                <c:pt idx="210">
                  <c:v>2.0805663844778528</c:v>
                </c:pt>
                <c:pt idx="211">
                  <c:v>2.0810735965198552</c:v>
                </c:pt>
                <c:pt idx="212">
                  <c:v>2.0815808085618577</c:v>
                </c:pt>
                <c:pt idx="213">
                  <c:v>2.0820880206038601</c:v>
                </c:pt>
                <c:pt idx="214">
                  <c:v>2.0825952326458625</c:v>
                </c:pt>
                <c:pt idx="215">
                  <c:v>2.083102444687865</c:v>
                </c:pt>
                <c:pt idx="216">
                  <c:v>2.0836096567298674</c:v>
                </c:pt>
                <c:pt idx="217">
                  <c:v>2.0841168687718699</c:v>
                </c:pt>
                <c:pt idx="218">
                  <c:v>2.0846240808138723</c:v>
                </c:pt>
                <c:pt idx="219">
                  <c:v>2.0851312928558738</c:v>
                </c:pt>
                <c:pt idx="220">
                  <c:v>2.0854245596709027</c:v>
                </c:pt>
                <c:pt idx="221">
                  <c:v>2.0854781513217553</c:v>
                </c:pt>
                <c:pt idx="222">
                  <c:v>2.0855317429726079</c:v>
                </c:pt>
                <c:pt idx="223">
                  <c:v>2.0855853346234605</c:v>
                </c:pt>
                <c:pt idx="224">
                  <c:v>2.0856389262743131</c:v>
                </c:pt>
                <c:pt idx="225">
                  <c:v>2.0856925179251657</c:v>
                </c:pt>
                <c:pt idx="226">
                  <c:v>2.0857461095760184</c:v>
                </c:pt>
                <c:pt idx="227">
                  <c:v>2.0854735009951613</c:v>
                </c:pt>
                <c:pt idx="228">
                  <c:v>2.0852008924143042</c:v>
                </c:pt>
                <c:pt idx="229">
                  <c:v>2.0849282838334471</c:v>
                </c:pt>
                <c:pt idx="230">
                  <c:v>2.08465567525259</c:v>
                </c:pt>
                <c:pt idx="231">
                  <c:v>2.0843830666717329</c:v>
                </c:pt>
                <c:pt idx="232">
                  <c:v>2.0841104580908758</c:v>
                </c:pt>
                <c:pt idx="233">
                  <c:v>2.0838378495100187</c:v>
                </c:pt>
                <c:pt idx="234">
                  <c:v>2.0835652409291616</c:v>
                </c:pt>
                <c:pt idx="235">
                  <c:v>2.0832926323483045</c:v>
                </c:pt>
                <c:pt idx="236">
                  <c:v>2.0830200237674474</c:v>
                </c:pt>
                <c:pt idx="237">
                  <c:v>2.0827474151865903</c:v>
                </c:pt>
                <c:pt idx="238">
                  <c:v>2.0824748066057333</c:v>
                </c:pt>
                <c:pt idx="239">
                  <c:v>2.0825403732188525</c:v>
                </c:pt>
                <c:pt idx="240">
                  <c:v>2.0826059398319718</c:v>
                </c:pt>
                <c:pt idx="241">
                  <c:v>2.0824674248124388</c:v>
                </c:pt>
                <c:pt idx="242">
                  <c:v>2.0819207465275995</c:v>
                </c:pt>
                <c:pt idx="243">
                  <c:v>2.0809659049774543</c:v>
                </c:pt>
                <c:pt idx="244">
                  <c:v>2.0796029001620027</c:v>
                </c:pt>
                <c:pt idx="245">
                  <c:v>2.0778317320812452</c:v>
                </c:pt>
                <c:pt idx="246">
                  <c:v>2.0756524007351818</c:v>
                </c:pt>
                <c:pt idx="247">
                  <c:v>2.073064906123812</c:v>
                </c:pt>
                <c:pt idx="248">
                  <c:v>2.0700692482471359</c:v>
                </c:pt>
                <c:pt idx="249">
                  <c:v>2.0666654271051539</c:v>
                </c:pt>
                <c:pt idx="250">
                  <c:v>2.0628534426978655</c:v>
                </c:pt>
                <c:pt idx="251">
                  <c:v>2.0586332950252713</c:v>
                </c:pt>
                <c:pt idx="252">
                  <c:v>2.0540049840873711</c:v>
                </c:pt>
                <c:pt idx="253">
                  <c:v>2.0489685098841646</c:v>
                </c:pt>
                <c:pt idx="254">
                  <c:v>2.0435238724156521</c:v>
                </c:pt>
                <c:pt idx="255">
                  <c:v>2.0379640251383466</c:v>
                </c:pt>
                <c:pt idx="256">
                  <c:v>2.0319960145957352</c:v>
                </c:pt>
                <c:pt idx="257">
                  <c:v>2.0256198407878174</c:v>
                </c:pt>
                <c:pt idx="258">
                  <c:v>2.0191706727939933</c:v>
                </c:pt>
                <c:pt idx="259">
                  <c:v>2.0123133415348633</c:v>
                </c:pt>
                <c:pt idx="260">
                  <c:v>2.0050478470104269</c:v>
                </c:pt>
                <c:pt idx="261">
                  <c:v>1.9973741892206847</c:v>
                </c:pt>
                <c:pt idx="262">
                  <c:v>1.989292368165636</c:v>
                </c:pt>
                <c:pt idx="263">
                  <c:v>1.9808023838452813</c:v>
                </c:pt>
                <c:pt idx="264">
                  <c:v>1.9719042362596209</c:v>
                </c:pt>
                <c:pt idx="265">
                  <c:v>1.9625979254086539</c:v>
                </c:pt>
                <c:pt idx="266">
                  <c:v>1.9525235149166769</c:v>
                </c:pt>
                <c:pt idx="267">
                  <c:v>1.9420409411593933</c:v>
                </c:pt>
                <c:pt idx="268">
                  <c:v>1.9311502041368036</c:v>
                </c:pt>
                <c:pt idx="269">
                  <c:v>1.9200113264909946</c:v>
                </c:pt>
                <c:pt idx="270">
                  <c:v>1.9084642855798795</c:v>
                </c:pt>
                <c:pt idx="271">
                  <c:v>1.8965090814034584</c:v>
                </c:pt>
                <c:pt idx="272">
                  <c:v>1.8841457139617308</c:v>
                </c:pt>
                <c:pt idx="273">
                  <c:v>1.8713741832546971</c:v>
                </c:pt>
                <c:pt idx="274">
                  <c:v>1.8581944892823576</c:v>
                </c:pt>
                <c:pt idx="275">
                  <c:v>1.8446066320447116</c:v>
                </c:pt>
                <c:pt idx="276">
                  <c:v>1.83061061154176</c:v>
                </c:pt>
                <c:pt idx="277">
                  <c:v>1.8162064277735019</c:v>
                </c:pt>
                <c:pt idx="278">
                  <c:v>1.8013940807399373</c:v>
                </c:pt>
                <c:pt idx="279">
                  <c:v>1.7861735704410675</c:v>
                </c:pt>
                <c:pt idx="280">
                  <c:v>1.770698716150372</c:v>
                </c:pt>
                <c:pt idx="281">
                  <c:v>1.7548156985943706</c:v>
                </c:pt>
                <c:pt idx="282">
                  <c:v>1.738524517773063</c:v>
                </c:pt>
                <c:pt idx="283">
                  <c:v>1.7218251736864489</c:v>
                </c:pt>
                <c:pt idx="284">
                  <c:v>1.7047176663345296</c:v>
                </c:pt>
                <c:pt idx="285">
                  <c:v>1.6872019957173032</c:v>
                </c:pt>
                <c:pt idx="286">
                  <c:v>1.6692781618347716</c:v>
                </c:pt>
                <c:pt idx="287">
                  <c:v>1.650946164686933</c:v>
                </c:pt>
                <c:pt idx="288">
                  <c:v>1.6322060042737885</c:v>
                </c:pt>
                <c:pt idx="289">
                  <c:v>1.6130576805953383</c:v>
                </c:pt>
                <c:pt idx="290">
                  <c:v>1.5935011936515815</c:v>
                </c:pt>
                <c:pt idx="291">
                  <c:v>1.5735365434425193</c:v>
                </c:pt>
                <c:pt idx="292">
                  <c:v>1.55316372996815</c:v>
                </c:pt>
                <c:pt idx="293">
                  <c:v>1.5323827532284748</c:v>
                </c:pt>
                <c:pt idx="294">
                  <c:v>1.5111936132234942</c:v>
                </c:pt>
                <c:pt idx="295">
                  <c:v>1.4895963099532068</c:v>
                </c:pt>
                <c:pt idx="296">
                  <c:v>1.4675908434176139</c:v>
                </c:pt>
                <c:pt idx="297">
                  <c:v>1.4451772136167143</c:v>
                </c:pt>
                <c:pt idx="298">
                  <c:v>1.4223554205505085</c:v>
                </c:pt>
                <c:pt idx="299">
                  <c:v>1.399125464218997</c:v>
                </c:pt>
                <c:pt idx="300">
                  <c:v>1.3754873446221791</c:v>
                </c:pt>
                <c:pt idx="301">
                  <c:v>1.3514410617600554</c:v>
                </c:pt>
                <c:pt idx="302">
                  <c:v>1.3269866156326251</c:v>
                </c:pt>
                <c:pt idx="303">
                  <c:v>1.3021240062398887</c:v>
                </c:pt>
                <c:pt idx="304">
                  <c:v>1.276853233581847</c:v>
                </c:pt>
                <c:pt idx="305">
                  <c:v>1.2511742976584979</c:v>
                </c:pt>
                <c:pt idx="306">
                  <c:v>1.2250871984698439</c:v>
                </c:pt>
                <c:pt idx="307">
                  <c:v>1.198591936015883</c:v>
                </c:pt>
                <c:pt idx="308">
                  <c:v>1.1716885102966159</c:v>
                </c:pt>
                <c:pt idx="309">
                  <c:v>1.1443769213120434</c:v>
                </c:pt>
                <c:pt idx="310">
                  <c:v>1.116336531615848</c:v>
                </c:pt>
                <c:pt idx="311">
                  <c:v>1.088296141919652</c:v>
                </c:pt>
                <c:pt idx="312">
                  <c:v>1.0606639154887612</c:v>
                </c:pt>
                <c:pt idx="313">
                  <c:v>1.0334398523231765</c:v>
                </c:pt>
                <c:pt idx="314">
                  <c:v>1.0066239524228988</c:v>
                </c:pt>
                <c:pt idx="315">
                  <c:v>0.9802162157879265</c:v>
                </c:pt>
                <c:pt idx="316">
                  <c:v>0.9542166424182611</c:v>
                </c:pt>
                <c:pt idx="317">
                  <c:v>0.92862523231395144</c:v>
                </c:pt>
                <c:pt idx="318">
                  <c:v>0.90344198547489751</c:v>
                </c:pt>
                <c:pt idx="319">
                  <c:v>0.87866690190114882</c:v>
                </c:pt>
                <c:pt idx="320">
                  <c:v>0.85429998159270704</c:v>
                </c:pt>
                <c:pt idx="321">
                  <c:v>0.83034122454956971</c:v>
                </c:pt>
                <c:pt idx="322">
                  <c:v>0.80679063077174107</c:v>
                </c:pt>
                <c:pt idx="323">
                  <c:v>0.783648200259217</c:v>
                </c:pt>
                <c:pt idx="324">
                  <c:v>0.76091393301199872</c:v>
                </c:pt>
                <c:pt idx="325">
                  <c:v>0.73858782903008691</c:v>
                </c:pt>
                <c:pt idx="326">
                  <c:v>0.71666988831348111</c:v>
                </c:pt>
                <c:pt idx="327">
                  <c:v>0.69516011086218299</c:v>
                </c:pt>
                <c:pt idx="328">
                  <c:v>0.67392110839285346</c:v>
                </c:pt>
                <c:pt idx="329">
                  <c:v>0.65309026918883017</c:v>
                </c:pt>
                <c:pt idx="330">
                  <c:v>0.63266759325011312</c:v>
                </c:pt>
                <c:pt idx="331">
                  <c:v>0.61265308057670209</c:v>
                </c:pt>
                <c:pt idx="332">
                  <c:v>0.59304673116859841</c:v>
                </c:pt>
                <c:pt idx="333">
                  <c:v>0.57384854502579963</c:v>
                </c:pt>
                <c:pt idx="334">
                  <c:v>0.55505852214830698</c:v>
                </c:pt>
                <c:pt idx="335">
                  <c:v>0.53667666253612045</c:v>
                </c:pt>
                <c:pt idx="336">
                  <c:v>0.51870296618923994</c:v>
                </c:pt>
                <c:pt idx="337">
                  <c:v>0.50109268827039022</c:v>
                </c:pt>
                <c:pt idx="338">
                  <c:v>0.48389057361684534</c:v>
                </c:pt>
                <c:pt idx="339">
                  <c:v>0.46709662222860665</c:v>
                </c:pt>
                <c:pt idx="340">
                  <c:v>0.45071083410567392</c:v>
                </c:pt>
                <c:pt idx="341">
                  <c:v>0.43440726797662244</c:v>
                </c:pt>
                <c:pt idx="342">
                  <c:v>0.41851186511287813</c:v>
                </c:pt>
                <c:pt idx="343">
                  <c:v>0.40302462551443891</c:v>
                </c:pt>
                <c:pt idx="344">
                  <c:v>0.38794554918130564</c:v>
                </c:pt>
                <c:pt idx="345">
                  <c:v>0.37327463611347866</c:v>
                </c:pt>
                <c:pt idx="346">
                  <c:v>0.35901188631095776</c:v>
                </c:pt>
                <c:pt idx="347">
                  <c:v>0.34515729977374399</c:v>
                </c:pt>
                <c:pt idx="348">
                  <c:v>0.33171087650183534</c:v>
                </c:pt>
                <c:pt idx="349">
                  <c:v>0.31867261649523282</c:v>
                </c:pt>
                <c:pt idx="350">
                  <c:v>0.30604251975393637</c:v>
                </c:pt>
                <c:pt idx="351">
                  <c:v>0.29382058627794616</c:v>
                </c:pt>
                <c:pt idx="352">
                  <c:v>0.28200681606726291</c:v>
                </c:pt>
                <c:pt idx="353">
                  <c:v>0.27060120912188484</c:v>
                </c:pt>
                <c:pt idx="354">
                  <c:v>0.25960376544181296</c:v>
                </c:pt>
                <c:pt idx="355">
                  <c:v>0.24901448502704723</c:v>
                </c:pt>
                <c:pt idx="356">
                  <c:v>0.2388333678775876</c:v>
                </c:pt>
                <c:pt idx="357">
                  <c:v>0.22906041399343482</c:v>
                </c:pt>
                <c:pt idx="358">
                  <c:v>0.21969562337458745</c:v>
                </c:pt>
                <c:pt idx="359">
                  <c:v>0.21073899602104623</c:v>
                </c:pt>
                <c:pt idx="360">
                  <c:v>0.20219053193281111</c:v>
                </c:pt>
                <c:pt idx="361">
                  <c:v>0.19405023110988218</c:v>
                </c:pt>
                <c:pt idx="362">
                  <c:v>0.18631809355225984</c:v>
                </c:pt>
                <c:pt idx="363">
                  <c:v>0.17899411925994313</c:v>
                </c:pt>
                <c:pt idx="364">
                  <c:v>0.17207830823293252</c:v>
                </c:pt>
                <c:pt idx="365">
                  <c:v>0.16557066047122804</c:v>
                </c:pt>
                <c:pt idx="366">
                  <c:v>0.15947117597482971</c:v>
                </c:pt>
                <c:pt idx="367">
                  <c:v>0.1537798547437379</c:v>
                </c:pt>
                <c:pt idx="368">
                  <c:v>0.1484966967779518</c:v>
                </c:pt>
                <c:pt idx="369">
                  <c:v>0.14362170207747182</c:v>
                </c:pt>
                <c:pt idx="370">
                  <c:v>0.13915487064229801</c:v>
                </c:pt>
                <c:pt idx="371">
                  <c:v>0.13509620247243032</c:v>
                </c:pt>
                <c:pt idx="372">
                  <c:v>0.131445697567869</c:v>
                </c:pt>
                <c:pt idx="373">
                  <c:v>0.12820335592861354</c:v>
                </c:pt>
                <c:pt idx="374">
                  <c:v>0.12536917755466423</c:v>
                </c:pt>
                <c:pt idx="375">
                  <c:v>0.12294316244602105</c:v>
                </c:pt>
                <c:pt idx="376">
                  <c:v>0.12092531060268399</c:v>
                </c:pt>
                <c:pt idx="377">
                  <c:v>0.11931562202465318</c:v>
                </c:pt>
                <c:pt idx="378">
                  <c:v>0.11845567359135392</c:v>
                </c:pt>
                <c:pt idx="379">
                  <c:v>0.11800388842336081</c:v>
                </c:pt>
                <c:pt idx="380">
                  <c:v>0.11796026652067382</c:v>
                </c:pt>
                <c:pt idx="381">
                  <c:v>0.11812072625064153</c:v>
                </c:pt>
                <c:pt idx="382">
                  <c:v>0.11828417652726896</c:v>
                </c:pt>
                <c:pt idx="383">
                  <c:v>0.11844762680389639</c:v>
                </c:pt>
                <c:pt idx="384">
                  <c:v>0.11861107708052383</c:v>
                </c:pt>
                <c:pt idx="385">
                  <c:v>0.11877452735715127</c:v>
                </c:pt>
                <c:pt idx="386">
                  <c:v>0.11893797763377871</c:v>
                </c:pt>
                <c:pt idx="387">
                  <c:v>0.11910142791040614</c:v>
                </c:pt>
                <c:pt idx="388">
                  <c:v>0.11926487818703357</c:v>
                </c:pt>
                <c:pt idx="389">
                  <c:v>0.11942832846366101</c:v>
                </c:pt>
                <c:pt idx="390">
                  <c:v>0.11959177874028845</c:v>
                </c:pt>
                <c:pt idx="391">
                  <c:v>0.11991770895230376</c:v>
                </c:pt>
                <c:pt idx="392">
                  <c:v>0.12024363916431904</c:v>
                </c:pt>
                <c:pt idx="393">
                  <c:v>0.12056956937633435</c:v>
                </c:pt>
                <c:pt idx="394">
                  <c:v>0.12089549958834966</c:v>
                </c:pt>
                <c:pt idx="395">
                  <c:v>0.12122142980036497</c:v>
                </c:pt>
                <c:pt idx="396">
                  <c:v>0.12154736001238028</c:v>
                </c:pt>
                <c:pt idx="397">
                  <c:v>0.12187329022439557</c:v>
                </c:pt>
                <c:pt idx="398">
                  <c:v>0.12219922043641088</c:v>
                </c:pt>
                <c:pt idx="399">
                  <c:v>0.12252515064842619</c:v>
                </c:pt>
                <c:pt idx="400">
                  <c:v>0.1228510808604415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3CE0-4B64-8759-86092359C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583480"/>
        <c:axId val="603588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'Sim Flight Rebuild'!$M$1</c15:sqref>
                        </c15:formulaRef>
                      </c:ext>
                    </c:extLst>
                    <c:strCache>
                      <c:ptCount val="1"/>
                      <c:pt idx="0">
                        <c:v>z' Rebuild</c:v>
                      </c:pt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'Sim Flight'!$B$2:$B$402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  <c:pt idx="7">
                        <c:v>0.35</c:v>
                      </c:pt>
                      <c:pt idx="8">
                        <c:v>0.4</c:v>
                      </c:pt>
                      <c:pt idx="9">
                        <c:v>0.45</c:v>
                      </c:pt>
                      <c:pt idx="10">
                        <c:v>0.5</c:v>
                      </c:pt>
                      <c:pt idx="11">
                        <c:v>0.55000000000000004</c:v>
                      </c:pt>
                      <c:pt idx="12">
                        <c:v>0.6</c:v>
                      </c:pt>
                      <c:pt idx="13">
                        <c:v>0.65</c:v>
                      </c:pt>
                      <c:pt idx="14">
                        <c:v>0.7</c:v>
                      </c:pt>
                      <c:pt idx="15">
                        <c:v>0.75</c:v>
                      </c:pt>
                      <c:pt idx="16">
                        <c:v>0.8</c:v>
                      </c:pt>
                      <c:pt idx="17">
                        <c:v>0.85</c:v>
                      </c:pt>
                      <c:pt idx="18">
                        <c:v>0.9</c:v>
                      </c:pt>
                      <c:pt idx="19">
                        <c:v>0.95</c:v>
                      </c:pt>
                      <c:pt idx="20">
                        <c:v>1</c:v>
                      </c:pt>
                      <c:pt idx="21">
                        <c:v>1.05</c:v>
                      </c:pt>
                      <c:pt idx="22">
                        <c:v>1.1000000000000001</c:v>
                      </c:pt>
                      <c:pt idx="23">
                        <c:v>1.1499999999999999</c:v>
                      </c:pt>
                      <c:pt idx="24">
                        <c:v>1.2</c:v>
                      </c:pt>
                      <c:pt idx="25">
                        <c:v>1.25</c:v>
                      </c:pt>
                      <c:pt idx="26">
                        <c:v>1.3</c:v>
                      </c:pt>
                      <c:pt idx="27">
                        <c:v>1.35</c:v>
                      </c:pt>
                      <c:pt idx="28">
                        <c:v>1.4</c:v>
                      </c:pt>
                      <c:pt idx="29">
                        <c:v>1.45</c:v>
                      </c:pt>
                      <c:pt idx="30">
                        <c:v>1.5</c:v>
                      </c:pt>
                      <c:pt idx="31">
                        <c:v>1.55</c:v>
                      </c:pt>
                      <c:pt idx="32">
                        <c:v>1.6</c:v>
                      </c:pt>
                      <c:pt idx="33">
                        <c:v>1.65</c:v>
                      </c:pt>
                      <c:pt idx="34">
                        <c:v>1.7</c:v>
                      </c:pt>
                      <c:pt idx="35">
                        <c:v>1.75</c:v>
                      </c:pt>
                      <c:pt idx="36">
                        <c:v>1.8</c:v>
                      </c:pt>
                      <c:pt idx="37">
                        <c:v>1.85</c:v>
                      </c:pt>
                      <c:pt idx="38">
                        <c:v>1.9</c:v>
                      </c:pt>
                      <c:pt idx="39">
                        <c:v>1.95</c:v>
                      </c:pt>
                      <c:pt idx="40">
                        <c:v>2</c:v>
                      </c:pt>
                      <c:pt idx="41">
                        <c:v>2.0499999999999998</c:v>
                      </c:pt>
                      <c:pt idx="42">
                        <c:v>2.1</c:v>
                      </c:pt>
                      <c:pt idx="43">
                        <c:v>2.15</c:v>
                      </c:pt>
                      <c:pt idx="44">
                        <c:v>2.2000000000000002</c:v>
                      </c:pt>
                      <c:pt idx="45">
                        <c:v>2.25</c:v>
                      </c:pt>
                      <c:pt idx="46">
                        <c:v>2.2999999999999998</c:v>
                      </c:pt>
                      <c:pt idx="47">
                        <c:v>2.35</c:v>
                      </c:pt>
                      <c:pt idx="48">
                        <c:v>2.4</c:v>
                      </c:pt>
                      <c:pt idx="49">
                        <c:v>2.4500000000000002</c:v>
                      </c:pt>
                      <c:pt idx="50">
                        <c:v>2.5</c:v>
                      </c:pt>
                      <c:pt idx="51">
                        <c:v>2.5499999999999998</c:v>
                      </c:pt>
                      <c:pt idx="52">
                        <c:v>2.6</c:v>
                      </c:pt>
                      <c:pt idx="53">
                        <c:v>2.65</c:v>
                      </c:pt>
                      <c:pt idx="54">
                        <c:v>2.7</c:v>
                      </c:pt>
                      <c:pt idx="55">
                        <c:v>2.75</c:v>
                      </c:pt>
                      <c:pt idx="56">
                        <c:v>2.8</c:v>
                      </c:pt>
                      <c:pt idx="57">
                        <c:v>2.85</c:v>
                      </c:pt>
                      <c:pt idx="58">
                        <c:v>2.9</c:v>
                      </c:pt>
                      <c:pt idx="59">
                        <c:v>2.95</c:v>
                      </c:pt>
                      <c:pt idx="60">
                        <c:v>3</c:v>
                      </c:pt>
                      <c:pt idx="61">
                        <c:v>3.05</c:v>
                      </c:pt>
                      <c:pt idx="62">
                        <c:v>3.1</c:v>
                      </c:pt>
                      <c:pt idx="63">
                        <c:v>3.15</c:v>
                      </c:pt>
                      <c:pt idx="64">
                        <c:v>3.2</c:v>
                      </c:pt>
                      <c:pt idx="65">
                        <c:v>3.25</c:v>
                      </c:pt>
                      <c:pt idx="66">
                        <c:v>3.3</c:v>
                      </c:pt>
                      <c:pt idx="67">
                        <c:v>3.35</c:v>
                      </c:pt>
                      <c:pt idx="68">
                        <c:v>3.4</c:v>
                      </c:pt>
                      <c:pt idx="69">
                        <c:v>3.45</c:v>
                      </c:pt>
                      <c:pt idx="70">
                        <c:v>3.5</c:v>
                      </c:pt>
                      <c:pt idx="71">
                        <c:v>3.55</c:v>
                      </c:pt>
                      <c:pt idx="72">
                        <c:v>3.6</c:v>
                      </c:pt>
                      <c:pt idx="73">
                        <c:v>3.65</c:v>
                      </c:pt>
                      <c:pt idx="74">
                        <c:v>3.7</c:v>
                      </c:pt>
                      <c:pt idx="75">
                        <c:v>3.75</c:v>
                      </c:pt>
                      <c:pt idx="76">
                        <c:v>3.8</c:v>
                      </c:pt>
                      <c:pt idx="77">
                        <c:v>3.85</c:v>
                      </c:pt>
                      <c:pt idx="78">
                        <c:v>3.9</c:v>
                      </c:pt>
                      <c:pt idx="79">
                        <c:v>3.95</c:v>
                      </c:pt>
                      <c:pt idx="80">
                        <c:v>4</c:v>
                      </c:pt>
                      <c:pt idx="81">
                        <c:v>4.05</c:v>
                      </c:pt>
                      <c:pt idx="82">
                        <c:v>4.0999999999999996</c:v>
                      </c:pt>
                      <c:pt idx="83">
                        <c:v>4.1500000000000004</c:v>
                      </c:pt>
                      <c:pt idx="84">
                        <c:v>4.2</c:v>
                      </c:pt>
                      <c:pt idx="85">
                        <c:v>4.25</c:v>
                      </c:pt>
                      <c:pt idx="86">
                        <c:v>4.3</c:v>
                      </c:pt>
                      <c:pt idx="87">
                        <c:v>4.3499999999999996</c:v>
                      </c:pt>
                      <c:pt idx="88">
                        <c:v>4.4000000000000004</c:v>
                      </c:pt>
                      <c:pt idx="89">
                        <c:v>4.45</c:v>
                      </c:pt>
                      <c:pt idx="90">
                        <c:v>4.5</c:v>
                      </c:pt>
                      <c:pt idx="91">
                        <c:v>4.55</c:v>
                      </c:pt>
                      <c:pt idx="92">
                        <c:v>4.5999999999999996</c:v>
                      </c:pt>
                      <c:pt idx="93">
                        <c:v>4.6500000000000004</c:v>
                      </c:pt>
                      <c:pt idx="94">
                        <c:v>4.7</c:v>
                      </c:pt>
                      <c:pt idx="95">
                        <c:v>4.75</c:v>
                      </c:pt>
                      <c:pt idx="96">
                        <c:v>4.8</c:v>
                      </c:pt>
                      <c:pt idx="97">
                        <c:v>4.8499999999999996</c:v>
                      </c:pt>
                      <c:pt idx="98">
                        <c:v>4.9000000000000004</c:v>
                      </c:pt>
                      <c:pt idx="99">
                        <c:v>4.95</c:v>
                      </c:pt>
                      <c:pt idx="100">
                        <c:v>5</c:v>
                      </c:pt>
                      <c:pt idx="101">
                        <c:v>5.05</c:v>
                      </c:pt>
                      <c:pt idx="102">
                        <c:v>5.0999999999999996</c:v>
                      </c:pt>
                      <c:pt idx="103">
                        <c:v>5.15</c:v>
                      </c:pt>
                      <c:pt idx="104">
                        <c:v>5.2</c:v>
                      </c:pt>
                      <c:pt idx="105">
                        <c:v>5.25</c:v>
                      </c:pt>
                      <c:pt idx="106">
                        <c:v>5.3</c:v>
                      </c:pt>
                      <c:pt idx="107">
                        <c:v>5.35</c:v>
                      </c:pt>
                      <c:pt idx="108">
                        <c:v>5.4</c:v>
                      </c:pt>
                      <c:pt idx="109">
                        <c:v>5.45</c:v>
                      </c:pt>
                      <c:pt idx="110">
                        <c:v>5.5</c:v>
                      </c:pt>
                      <c:pt idx="111">
                        <c:v>5.55</c:v>
                      </c:pt>
                      <c:pt idx="112">
                        <c:v>5.6</c:v>
                      </c:pt>
                      <c:pt idx="113">
                        <c:v>5.65</c:v>
                      </c:pt>
                      <c:pt idx="114">
                        <c:v>5.7</c:v>
                      </c:pt>
                      <c:pt idx="115">
                        <c:v>5.75</c:v>
                      </c:pt>
                      <c:pt idx="116">
                        <c:v>5.8</c:v>
                      </c:pt>
                      <c:pt idx="117">
                        <c:v>5.85</c:v>
                      </c:pt>
                      <c:pt idx="118">
                        <c:v>5.9</c:v>
                      </c:pt>
                      <c:pt idx="119">
                        <c:v>5.95</c:v>
                      </c:pt>
                      <c:pt idx="120">
                        <c:v>6</c:v>
                      </c:pt>
                      <c:pt idx="121">
                        <c:v>6.05</c:v>
                      </c:pt>
                      <c:pt idx="122">
                        <c:v>6.1</c:v>
                      </c:pt>
                      <c:pt idx="123">
                        <c:v>6.15</c:v>
                      </c:pt>
                      <c:pt idx="124">
                        <c:v>6.2</c:v>
                      </c:pt>
                      <c:pt idx="125">
                        <c:v>6.25</c:v>
                      </c:pt>
                      <c:pt idx="126">
                        <c:v>6.3</c:v>
                      </c:pt>
                      <c:pt idx="127">
                        <c:v>6.35</c:v>
                      </c:pt>
                      <c:pt idx="128">
                        <c:v>6.4</c:v>
                      </c:pt>
                      <c:pt idx="129">
                        <c:v>6.45</c:v>
                      </c:pt>
                      <c:pt idx="130">
                        <c:v>6.5</c:v>
                      </c:pt>
                      <c:pt idx="131">
                        <c:v>6.55</c:v>
                      </c:pt>
                      <c:pt idx="132">
                        <c:v>6.6</c:v>
                      </c:pt>
                      <c:pt idx="133">
                        <c:v>6.65</c:v>
                      </c:pt>
                      <c:pt idx="134">
                        <c:v>6.7</c:v>
                      </c:pt>
                      <c:pt idx="135">
                        <c:v>6.75</c:v>
                      </c:pt>
                      <c:pt idx="136">
                        <c:v>6.8</c:v>
                      </c:pt>
                      <c:pt idx="137">
                        <c:v>6.85</c:v>
                      </c:pt>
                      <c:pt idx="138">
                        <c:v>6.9</c:v>
                      </c:pt>
                      <c:pt idx="139">
                        <c:v>6.95</c:v>
                      </c:pt>
                      <c:pt idx="140">
                        <c:v>7</c:v>
                      </c:pt>
                      <c:pt idx="141">
                        <c:v>7.05</c:v>
                      </c:pt>
                      <c:pt idx="142">
                        <c:v>7.1</c:v>
                      </c:pt>
                      <c:pt idx="143">
                        <c:v>7.15</c:v>
                      </c:pt>
                      <c:pt idx="144">
                        <c:v>7.2</c:v>
                      </c:pt>
                      <c:pt idx="145">
                        <c:v>7.25</c:v>
                      </c:pt>
                      <c:pt idx="146">
                        <c:v>7.3</c:v>
                      </c:pt>
                      <c:pt idx="147">
                        <c:v>7.35</c:v>
                      </c:pt>
                      <c:pt idx="148">
                        <c:v>7.4</c:v>
                      </c:pt>
                      <c:pt idx="149">
                        <c:v>7.45</c:v>
                      </c:pt>
                      <c:pt idx="150">
                        <c:v>7.5</c:v>
                      </c:pt>
                      <c:pt idx="151">
                        <c:v>7.55</c:v>
                      </c:pt>
                      <c:pt idx="152">
                        <c:v>7.6</c:v>
                      </c:pt>
                      <c:pt idx="153">
                        <c:v>7.65</c:v>
                      </c:pt>
                      <c:pt idx="154">
                        <c:v>7.7</c:v>
                      </c:pt>
                      <c:pt idx="155">
                        <c:v>7.75</c:v>
                      </c:pt>
                      <c:pt idx="156">
                        <c:v>7.8</c:v>
                      </c:pt>
                      <c:pt idx="157">
                        <c:v>7.85</c:v>
                      </c:pt>
                      <c:pt idx="158">
                        <c:v>7.9</c:v>
                      </c:pt>
                      <c:pt idx="159">
                        <c:v>7.95</c:v>
                      </c:pt>
                      <c:pt idx="160">
                        <c:v>8</c:v>
                      </c:pt>
                      <c:pt idx="161">
                        <c:v>8.0500000000000007</c:v>
                      </c:pt>
                      <c:pt idx="162">
                        <c:v>8.1</c:v>
                      </c:pt>
                      <c:pt idx="163">
                        <c:v>8.15</c:v>
                      </c:pt>
                      <c:pt idx="164">
                        <c:v>8.1999999999999993</c:v>
                      </c:pt>
                      <c:pt idx="165">
                        <c:v>8.25</c:v>
                      </c:pt>
                      <c:pt idx="166">
                        <c:v>8.3000000000000007</c:v>
                      </c:pt>
                      <c:pt idx="167">
                        <c:v>8.35</c:v>
                      </c:pt>
                      <c:pt idx="168">
                        <c:v>8.4</c:v>
                      </c:pt>
                      <c:pt idx="169">
                        <c:v>8.4499999999999993</c:v>
                      </c:pt>
                      <c:pt idx="170">
                        <c:v>8.5</c:v>
                      </c:pt>
                      <c:pt idx="171">
                        <c:v>8.5500000000000007</c:v>
                      </c:pt>
                      <c:pt idx="172">
                        <c:v>8.6</c:v>
                      </c:pt>
                      <c:pt idx="173">
                        <c:v>8.65</c:v>
                      </c:pt>
                      <c:pt idx="174">
                        <c:v>8.6999999999999993</c:v>
                      </c:pt>
                      <c:pt idx="175">
                        <c:v>8.75</c:v>
                      </c:pt>
                      <c:pt idx="176">
                        <c:v>8.8000000000000007</c:v>
                      </c:pt>
                      <c:pt idx="177">
                        <c:v>8.85</c:v>
                      </c:pt>
                      <c:pt idx="178">
                        <c:v>8.9</c:v>
                      </c:pt>
                      <c:pt idx="179">
                        <c:v>8.9499999999999993</c:v>
                      </c:pt>
                      <c:pt idx="180">
                        <c:v>9</c:v>
                      </c:pt>
                      <c:pt idx="181">
                        <c:v>9.0500000000000007</c:v>
                      </c:pt>
                      <c:pt idx="182">
                        <c:v>9.1</c:v>
                      </c:pt>
                      <c:pt idx="183">
                        <c:v>9.1499999999999897</c:v>
                      </c:pt>
                      <c:pt idx="184">
                        <c:v>9.1999999999999904</c:v>
                      </c:pt>
                      <c:pt idx="185">
                        <c:v>9.2499999999999893</c:v>
                      </c:pt>
                      <c:pt idx="186">
                        <c:v>9.2999999999999901</c:v>
                      </c:pt>
                      <c:pt idx="187">
                        <c:v>9.3499999999999908</c:v>
                      </c:pt>
                      <c:pt idx="188">
                        <c:v>9.3999999999999897</c:v>
                      </c:pt>
                      <c:pt idx="189">
                        <c:v>9.4499999999999904</c:v>
                      </c:pt>
                      <c:pt idx="190">
                        <c:v>9.4999999999999805</c:v>
                      </c:pt>
                      <c:pt idx="191">
                        <c:v>9.5499999999999794</c:v>
                      </c:pt>
                      <c:pt idx="192">
                        <c:v>9.5999999999999801</c:v>
                      </c:pt>
                      <c:pt idx="193">
                        <c:v>9.6499999999999808</c:v>
                      </c:pt>
                      <c:pt idx="194">
                        <c:v>9.6999999999999797</c:v>
                      </c:pt>
                      <c:pt idx="195">
                        <c:v>9.7499999999999805</c:v>
                      </c:pt>
                      <c:pt idx="196">
                        <c:v>9.7999999999999794</c:v>
                      </c:pt>
                      <c:pt idx="197">
                        <c:v>9.8499999999999801</c:v>
                      </c:pt>
                      <c:pt idx="198">
                        <c:v>9.8999999999999808</c:v>
                      </c:pt>
                      <c:pt idx="199">
                        <c:v>9.9499999999999709</c:v>
                      </c:pt>
                      <c:pt idx="200">
                        <c:v>9.9999999999999698</c:v>
                      </c:pt>
                      <c:pt idx="201">
                        <c:v>10.050000000000001</c:v>
                      </c:pt>
                      <c:pt idx="202">
                        <c:v>10.1</c:v>
                      </c:pt>
                      <c:pt idx="203">
                        <c:v>10.15</c:v>
                      </c:pt>
                      <c:pt idx="204">
                        <c:v>10.199999999999999</c:v>
                      </c:pt>
                      <c:pt idx="205">
                        <c:v>10.25</c:v>
                      </c:pt>
                      <c:pt idx="206">
                        <c:v>10.3</c:v>
                      </c:pt>
                      <c:pt idx="207">
                        <c:v>10.35</c:v>
                      </c:pt>
                      <c:pt idx="208">
                        <c:v>10.4</c:v>
                      </c:pt>
                      <c:pt idx="209">
                        <c:v>10.45</c:v>
                      </c:pt>
                      <c:pt idx="210">
                        <c:v>10.5</c:v>
                      </c:pt>
                      <c:pt idx="211">
                        <c:v>10.55</c:v>
                      </c:pt>
                      <c:pt idx="212">
                        <c:v>10.6</c:v>
                      </c:pt>
                      <c:pt idx="213">
                        <c:v>10.65</c:v>
                      </c:pt>
                      <c:pt idx="214">
                        <c:v>10.7</c:v>
                      </c:pt>
                      <c:pt idx="215">
                        <c:v>10.75</c:v>
                      </c:pt>
                      <c:pt idx="216">
                        <c:v>10.8</c:v>
                      </c:pt>
                      <c:pt idx="217">
                        <c:v>10.85</c:v>
                      </c:pt>
                      <c:pt idx="218">
                        <c:v>10.9</c:v>
                      </c:pt>
                      <c:pt idx="219">
                        <c:v>10.9499999999999</c:v>
                      </c:pt>
                      <c:pt idx="220">
                        <c:v>11</c:v>
                      </c:pt>
                      <c:pt idx="221">
                        <c:v>11.05</c:v>
                      </c:pt>
                      <c:pt idx="222">
                        <c:v>11.1</c:v>
                      </c:pt>
                      <c:pt idx="223">
                        <c:v>11.149999999999901</c:v>
                      </c:pt>
                      <c:pt idx="224">
                        <c:v>11.1999999999999</c:v>
                      </c:pt>
                      <c:pt idx="225">
                        <c:v>11.249999999999901</c:v>
                      </c:pt>
                      <c:pt idx="226">
                        <c:v>11.299999999999899</c:v>
                      </c:pt>
                      <c:pt idx="227">
                        <c:v>11.3499999999999</c:v>
                      </c:pt>
                      <c:pt idx="228">
                        <c:v>11.399999999999901</c:v>
                      </c:pt>
                      <c:pt idx="229">
                        <c:v>11.4499999999999</c:v>
                      </c:pt>
                      <c:pt idx="230">
                        <c:v>11.499999999999901</c:v>
                      </c:pt>
                      <c:pt idx="231">
                        <c:v>11.549999999999899</c:v>
                      </c:pt>
                      <c:pt idx="232">
                        <c:v>11.5999999999999</c:v>
                      </c:pt>
                      <c:pt idx="233">
                        <c:v>11.649999999999901</c:v>
                      </c:pt>
                      <c:pt idx="234">
                        <c:v>11.6999999999999</c:v>
                      </c:pt>
                      <c:pt idx="235">
                        <c:v>11.749999999999901</c:v>
                      </c:pt>
                      <c:pt idx="236">
                        <c:v>11.799999999999899</c:v>
                      </c:pt>
                      <c:pt idx="237">
                        <c:v>11.8499999999999</c:v>
                      </c:pt>
                      <c:pt idx="238">
                        <c:v>11.899999999999901</c:v>
                      </c:pt>
                      <c:pt idx="239">
                        <c:v>11.9499999999999</c:v>
                      </c:pt>
                      <c:pt idx="240">
                        <c:v>11.999999999999901</c:v>
                      </c:pt>
                      <c:pt idx="241">
                        <c:v>12.049999999999899</c:v>
                      </c:pt>
                      <c:pt idx="242">
                        <c:v>12.0999999999999</c:v>
                      </c:pt>
                      <c:pt idx="243">
                        <c:v>12.149999999999901</c:v>
                      </c:pt>
                      <c:pt idx="244">
                        <c:v>12.1999999999999</c:v>
                      </c:pt>
                      <c:pt idx="245">
                        <c:v>12.249999999999901</c:v>
                      </c:pt>
                      <c:pt idx="246">
                        <c:v>12.299999999999899</c:v>
                      </c:pt>
                      <c:pt idx="247">
                        <c:v>12.3499999999999</c:v>
                      </c:pt>
                      <c:pt idx="248">
                        <c:v>12.399999999999901</c:v>
                      </c:pt>
                      <c:pt idx="249">
                        <c:v>12.4499999999999</c:v>
                      </c:pt>
                      <c:pt idx="250">
                        <c:v>12.499999999999901</c:v>
                      </c:pt>
                      <c:pt idx="251">
                        <c:v>12.549999999999899</c:v>
                      </c:pt>
                      <c:pt idx="252">
                        <c:v>12.5999999999999</c:v>
                      </c:pt>
                      <c:pt idx="253">
                        <c:v>12.649999999999901</c:v>
                      </c:pt>
                      <c:pt idx="254">
                        <c:v>12.6999999999999</c:v>
                      </c:pt>
                      <c:pt idx="255">
                        <c:v>12.749999999999901</c:v>
                      </c:pt>
                      <c:pt idx="256">
                        <c:v>12.799999999999899</c:v>
                      </c:pt>
                      <c:pt idx="257">
                        <c:v>12.8499999999999</c:v>
                      </c:pt>
                      <c:pt idx="258">
                        <c:v>12.899999999999901</c:v>
                      </c:pt>
                      <c:pt idx="259">
                        <c:v>12.9499999999999</c:v>
                      </c:pt>
                      <c:pt idx="260">
                        <c:v>12.999999999999901</c:v>
                      </c:pt>
                      <c:pt idx="261">
                        <c:v>13.049999999999899</c:v>
                      </c:pt>
                      <c:pt idx="262">
                        <c:v>13.0999999999999</c:v>
                      </c:pt>
                      <c:pt idx="263">
                        <c:v>13.149999999999901</c:v>
                      </c:pt>
                      <c:pt idx="264">
                        <c:v>13.1999999999999</c:v>
                      </c:pt>
                      <c:pt idx="265">
                        <c:v>13.249999999999901</c:v>
                      </c:pt>
                      <c:pt idx="266">
                        <c:v>13.299999999999899</c:v>
                      </c:pt>
                      <c:pt idx="267">
                        <c:v>13.3499999999999</c:v>
                      </c:pt>
                      <c:pt idx="268">
                        <c:v>13.399999999999901</c:v>
                      </c:pt>
                      <c:pt idx="269">
                        <c:v>13.4499999999999</c:v>
                      </c:pt>
                      <c:pt idx="270">
                        <c:v>13.499999999999901</c:v>
                      </c:pt>
                      <c:pt idx="271">
                        <c:v>13.549999999999899</c:v>
                      </c:pt>
                      <c:pt idx="272">
                        <c:v>13.5999999999999</c:v>
                      </c:pt>
                      <c:pt idx="273">
                        <c:v>13.649999999999901</c:v>
                      </c:pt>
                      <c:pt idx="274">
                        <c:v>13.6999999999999</c:v>
                      </c:pt>
                      <c:pt idx="275">
                        <c:v>13.749999999999901</c:v>
                      </c:pt>
                      <c:pt idx="276">
                        <c:v>13.799999999999899</c:v>
                      </c:pt>
                      <c:pt idx="277">
                        <c:v>13.8499999999999</c:v>
                      </c:pt>
                      <c:pt idx="278">
                        <c:v>13.899999999999901</c:v>
                      </c:pt>
                      <c:pt idx="279">
                        <c:v>13.9499999999999</c:v>
                      </c:pt>
                      <c:pt idx="280">
                        <c:v>13.999999999999901</c:v>
                      </c:pt>
                      <c:pt idx="281">
                        <c:v>14.049999999999899</c:v>
                      </c:pt>
                      <c:pt idx="282">
                        <c:v>14.0999999999999</c:v>
                      </c:pt>
                      <c:pt idx="283">
                        <c:v>14.149999999999901</c:v>
                      </c:pt>
                      <c:pt idx="284">
                        <c:v>14.1999999999999</c:v>
                      </c:pt>
                      <c:pt idx="285">
                        <c:v>14.249999999999901</c:v>
                      </c:pt>
                      <c:pt idx="286">
                        <c:v>14.299999999999899</c:v>
                      </c:pt>
                      <c:pt idx="287">
                        <c:v>14.3499999999999</c:v>
                      </c:pt>
                      <c:pt idx="288">
                        <c:v>14.399999999999901</c:v>
                      </c:pt>
                      <c:pt idx="289">
                        <c:v>14.4499999999999</c:v>
                      </c:pt>
                      <c:pt idx="290">
                        <c:v>14.499999999999901</c:v>
                      </c:pt>
                      <c:pt idx="291">
                        <c:v>14.549999999999899</c:v>
                      </c:pt>
                      <c:pt idx="292">
                        <c:v>14.5999999999999</c:v>
                      </c:pt>
                      <c:pt idx="293">
                        <c:v>14.649999999999901</c:v>
                      </c:pt>
                      <c:pt idx="294">
                        <c:v>14.6999999999999</c:v>
                      </c:pt>
                      <c:pt idx="295">
                        <c:v>14.749999999999901</c:v>
                      </c:pt>
                      <c:pt idx="296">
                        <c:v>14.799999999999899</c:v>
                      </c:pt>
                      <c:pt idx="297">
                        <c:v>14.8499999999999</c:v>
                      </c:pt>
                      <c:pt idx="298">
                        <c:v>14.899999999999901</c:v>
                      </c:pt>
                      <c:pt idx="299">
                        <c:v>14.9499999999999</c:v>
                      </c:pt>
                      <c:pt idx="300">
                        <c:v>14.999999999999901</c:v>
                      </c:pt>
                      <c:pt idx="301">
                        <c:v>15.049999999999899</c:v>
                      </c:pt>
                      <c:pt idx="302">
                        <c:v>15.0999999999999</c:v>
                      </c:pt>
                      <c:pt idx="303">
                        <c:v>15.149999999999901</c:v>
                      </c:pt>
                      <c:pt idx="304">
                        <c:v>15.1999999999999</c:v>
                      </c:pt>
                      <c:pt idx="305">
                        <c:v>15.249999999999901</c:v>
                      </c:pt>
                      <c:pt idx="306">
                        <c:v>15.299999999999899</c:v>
                      </c:pt>
                      <c:pt idx="307">
                        <c:v>15.3499999999999</c:v>
                      </c:pt>
                      <c:pt idx="308">
                        <c:v>15.399999999999901</c:v>
                      </c:pt>
                      <c:pt idx="309">
                        <c:v>15.4499999999999</c:v>
                      </c:pt>
                      <c:pt idx="310">
                        <c:v>15.499999999999901</c:v>
                      </c:pt>
                      <c:pt idx="311">
                        <c:v>15.549999999999899</c:v>
                      </c:pt>
                      <c:pt idx="312">
                        <c:v>15.5999999999999</c:v>
                      </c:pt>
                      <c:pt idx="313">
                        <c:v>15.649999999999901</c:v>
                      </c:pt>
                      <c:pt idx="314">
                        <c:v>15.6999999999999</c:v>
                      </c:pt>
                      <c:pt idx="315">
                        <c:v>15.749999999999901</c:v>
                      </c:pt>
                      <c:pt idx="316">
                        <c:v>15.799999999999899</c:v>
                      </c:pt>
                      <c:pt idx="317">
                        <c:v>15.849999999999801</c:v>
                      </c:pt>
                      <c:pt idx="318">
                        <c:v>15.8999999999998</c:v>
                      </c:pt>
                      <c:pt idx="319">
                        <c:v>15.9499999999998</c:v>
                      </c:pt>
                      <c:pt idx="320">
                        <c:v>15.999999999999799</c:v>
                      </c:pt>
                      <c:pt idx="321">
                        <c:v>16.049999999999802</c:v>
                      </c:pt>
                      <c:pt idx="322">
                        <c:v>16.099999999999799</c:v>
                      </c:pt>
                      <c:pt idx="323">
                        <c:v>16.1499999999998</c:v>
                      </c:pt>
                      <c:pt idx="324">
                        <c:v>16.1999999999998</c:v>
                      </c:pt>
                      <c:pt idx="325">
                        <c:v>16.249999999999801</c:v>
                      </c:pt>
                      <c:pt idx="326">
                        <c:v>16.299999999999802</c:v>
                      </c:pt>
                      <c:pt idx="327">
                        <c:v>16.349999999999799</c:v>
                      </c:pt>
                      <c:pt idx="328">
                        <c:v>16.3999999999998</c:v>
                      </c:pt>
                      <c:pt idx="329">
                        <c:v>16.4499999999998</c:v>
                      </c:pt>
                      <c:pt idx="330">
                        <c:v>16.499999999999801</c:v>
                      </c:pt>
                      <c:pt idx="331">
                        <c:v>16.549999999999802</c:v>
                      </c:pt>
                      <c:pt idx="332">
                        <c:v>16.599999999999799</c:v>
                      </c:pt>
                      <c:pt idx="333">
                        <c:v>16.6499999999998</c:v>
                      </c:pt>
                      <c:pt idx="334">
                        <c:v>16.6999999999998</c:v>
                      </c:pt>
                      <c:pt idx="335">
                        <c:v>16.749999999999801</c:v>
                      </c:pt>
                      <c:pt idx="336">
                        <c:v>16.799999999999802</c:v>
                      </c:pt>
                      <c:pt idx="337">
                        <c:v>16.849999999999799</c:v>
                      </c:pt>
                      <c:pt idx="338">
                        <c:v>16.8999999999998</c:v>
                      </c:pt>
                      <c:pt idx="339">
                        <c:v>16.9499999999998</c:v>
                      </c:pt>
                      <c:pt idx="340">
                        <c:v>16.999999999999801</c:v>
                      </c:pt>
                      <c:pt idx="341">
                        <c:v>17.049999999999802</c:v>
                      </c:pt>
                      <c:pt idx="342">
                        <c:v>17.099999999999799</c:v>
                      </c:pt>
                      <c:pt idx="343">
                        <c:v>17.1499999999998</c:v>
                      </c:pt>
                      <c:pt idx="344">
                        <c:v>17.1999999999998</c:v>
                      </c:pt>
                      <c:pt idx="345">
                        <c:v>17.249999999999801</c:v>
                      </c:pt>
                      <c:pt idx="346">
                        <c:v>17.299999999999802</c:v>
                      </c:pt>
                      <c:pt idx="347">
                        <c:v>17.349999999999799</c:v>
                      </c:pt>
                      <c:pt idx="348">
                        <c:v>17.3999999999998</c:v>
                      </c:pt>
                      <c:pt idx="349">
                        <c:v>17.4499999999998</c:v>
                      </c:pt>
                      <c:pt idx="350">
                        <c:v>17.499999999999801</c:v>
                      </c:pt>
                      <c:pt idx="351">
                        <c:v>17.549999999999802</c:v>
                      </c:pt>
                      <c:pt idx="352">
                        <c:v>17.599999999999799</c:v>
                      </c:pt>
                      <c:pt idx="353">
                        <c:v>17.6499999999998</c:v>
                      </c:pt>
                      <c:pt idx="354">
                        <c:v>17.6999999999998</c:v>
                      </c:pt>
                      <c:pt idx="355">
                        <c:v>17.749999999999801</c:v>
                      </c:pt>
                      <c:pt idx="356">
                        <c:v>17.799999999999802</c:v>
                      </c:pt>
                      <c:pt idx="357">
                        <c:v>17.849999999999799</c:v>
                      </c:pt>
                      <c:pt idx="358">
                        <c:v>17.8999999999998</c:v>
                      </c:pt>
                      <c:pt idx="359">
                        <c:v>17.9499999999998</c:v>
                      </c:pt>
                      <c:pt idx="360">
                        <c:v>17.999999999999801</c:v>
                      </c:pt>
                      <c:pt idx="361">
                        <c:v>18.049999999999802</c:v>
                      </c:pt>
                      <c:pt idx="362">
                        <c:v>18.099999999999799</c:v>
                      </c:pt>
                      <c:pt idx="363">
                        <c:v>18.1499999999998</c:v>
                      </c:pt>
                      <c:pt idx="364">
                        <c:v>18.1999999999998</c:v>
                      </c:pt>
                      <c:pt idx="365">
                        <c:v>18.249999999999801</c:v>
                      </c:pt>
                      <c:pt idx="366">
                        <c:v>18.299999999999802</c:v>
                      </c:pt>
                      <c:pt idx="367">
                        <c:v>18.349999999999799</c:v>
                      </c:pt>
                      <c:pt idx="368">
                        <c:v>18.3999999999998</c:v>
                      </c:pt>
                      <c:pt idx="369">
                        <c:v>18.4499999999998</c:v>
                      </c:pt>
                      <c:pt idx="370">
                        <c:v>18.499999999999801</c:v>
                      </c:pt>
                      <c:pt idx="371">
                        <c:v>18.549999999999802</c:v>
                      </c:pt>
                      <c:pt idx="372">
                        <c:v>18.599999999999799</c:v>
                      </c:pt>
                      <c:pt idx="373">
                        <c:v>18.6499999999998</c:v>
                      </c:pt>
                      <c:pt idx="374">
                        <c:v>18.6999999999998</c:v>
                      </c:pt>
                      <c:pt idx="375">
                        <c:v>18.749999999999801</c:v>
                      </c:pt>
                      <c:pt idx="376">
                        <c:v>18.799999999999802</c:v>
                      </c:pt>
                      <c:pt idx="377">
                        <c:v>18.849999999999799</c:v>
                      </c:pt>
                      <c:pt idx="378">
                        <c:v>18.8999999999998</c:v>
                      </c:pt>
                      <c:pt idx="379">
                        <c:v>18.9499999999998</c:v>
                      </c:pt>
                      <c:pt idx="380">
                        <c:v>18.999999999999801</c:v>
                      </c:pt>
                      <c:pt idx="381">
                        <c:v>19.049999999999802</c:v>
                      </c:pt>
                      <c:pt idx="382">
                        <c:v>19.099999999999799</c:v>
                      </c:pt>
                      <c:pt idx="383">
                        <c:v>19.1499999999998</c:v>
                      </c:pt>
                      <c:pt idx="384">
                        <c:v>19.1999999999998</c:v>
                      </c:pt>
                      <c:pt idx="385">
                        <c:v>19.249999999999801</c:v>
                      </c:pt>
                      <c:pt idx="386">
                        <c:v>19.299999999999802</c:v>
                      </c:pt>
                      <c:pt idx="387">
                        <c:v>19.349999999999799</c:v>
                      </c:pt>
                      <c:pt idx="388">
                        <c:v>19.3999999999998</c:v>
                      </c:pt>
                      <c:pt idx="389">
                        <c:v>19.4499999999998</c:v>
                      </c:pt>
                      <c:pt idx="390">
                        <c:v>19.499999999999801</c:v>
                      </c:pt>
                      <c:pt idx="391">
                        <c:v>19.549999999999802</c:v>
                      </c:pt>
                      <c:pt idx="392">
                        <c:v>19.599999999999799</c:v>
                      </c:pt>
                      <c:pt idx="393">
                        <c:v>19.6499999999998</c:v>
                      </c:pt>
                      <c:pt idx="394">
                        <c:v>19.6999999999998</c:v>
                      </c:pt>
                      <c:pt idx="395">
                        <c:v>19.749999999999801</c:v>
                      </c:pt>
                      <c:pt idx="396">
                        <c:v>19.799999999999802</c:v>
                      </c:pt>
                      <c:pt idx="397">
                        <c:v>19.849999999999799</c:v>
                      </c:pt>
                      <c:pt idx="398">
                        <c:v>19.8999999999998</c:v>
                      </c:pt>
                      <c:pt idx="399">
                        <c:v>19.9499999999998</c:v>
                      </c:pt>
                      <c:pt idx="400">
                        <c:v>19.999999999999801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'Sim Flight Rebuild'!$M$2:$M$402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1.9275951793518153E-4</c:v>
                      </c:pt>
                      <c:pt idx="22">
                        <c:v>7.7096375927709904E-4</c:v>
                      </c:pt>
                      <c:pt idx="23">
                        <c:v>1.7343898152840653E-3</c:v>
                      </c:pt>
                      <c:pt idx="24">
                        <c:v>3.0826662668720362E-3</c:v>
                      </c:pt>
                      <c:pt idx="25">
                        <c:v>4.8152733278030713E-3</c:v>
                      </c:pt>
                      <c:pt idx="26">
                        <c:v>6.931543045073707E-3</c:v>
                      </c:pt>
                      <c:pt idx="27">
                        <c:v>9.4306595564227491E-3</c:v>
                      </c:pt>
                      <c:pt idx="28">
                        <c:v>1.231165940486223E-2</c:v>
                      </c:pt>
                      <c:pt idx="29">
                        <c:v>1.5573431910108404E-2</c:v>
                      </c:pt>
                      <c:pt idx="30">
                        <c:v>1.9214719596769569E-2</c:v>
                      </c:pt>
                      <c:pt idx="31">
                        <c:v>2.3234118679127613E-2</c:v>
                      </c:pt>
                      <c:pt idx="32">
                        <c:v>2.7630079602323443E-2</c:v>
                      </c:pt>
                      <c:pt idx="33">
                        <c:v>3.240090763974024E-2</c:v>
                      </c:pt>
                      <c:pt idx="34">
                        <c:v>3.7544763546352722E-2</c:v>
                      </c:pt>
                      <c:pt idx="35">
                        <c:v>4.3059664267791176E-2</c:v>
                      </c:pt>
                      <c:pt idx="36">
                        <c:v>4.8943483704846469E-2</c:v>
                      </c:pt>
                      <c:pt idx="37">
                        <c:v>5.5193953533121953E-2</c:v>
                      </c:pt>
                      <c:pt idx="38">
                        <c:v>6.180866407751584E-2</c:v>
                      </c:pt>
                      <c:pt idx="39">
                        <c:v>6.878506524119643E-2</c:v>
                      </c:pt>
                      <c:pt idx="40">
                        <c:v>7.6120467488713262E-2</c:v>
                      </c:pt>
                      <c:pt idx="41">
                        <c:v>8.3812042882864035E-2</c:v>
                      </c:pt>
                      <c:pt idx="42">
                        <c:v>9.1856826174918749E-2</c:v>
                      </c:pt>
                      <c:pt idx="43">
                        <c:v>0.10025171594777849</c:v>
                      </c:pt>
                      <c:pt idx="44">
                        <c:v>0.1089934758116321</c:v>
                      </c:pt>
                      <c:pt idx="45">
                        <c:v>0.11807873565164495</c:v>
                      </c:pt>
                      <c:pt idx="46">
                        <c:v>0.12750399292720282</c:v>
                      </c:pt>
                      <c:pt idx="47">
                        <c:v>0.13726561402220816</c:v>
                      </c:pt>
                      <c:pt idx="48">
                        <c:v>0.14735983564590782</c:v>
                      </c:pt>
                      <c:pt idx="49">
                        <c:v>0.15778276628371346</c:v>
                      </c:pt>
                      <c:pt idx="50">
                        <c:v>0.16853038769745476</c:v>
                      </c:pt>
                      <c:pt idx="51">
                        <c:v>0.1795985564744863</c:v>
                      </c:pt>
                      <c:pt idx="52">
                        <c:v>0.19098300562505255</c:v>
                      </c:pt>
                      <c:pt idx="53">
                        <c:v>0.20267934622729289</c:v>
                      </c:pt>
                      <c:pt idx="54">
                        <c:v>0.21468306911925517</c:v>
                      </c:pt>
                      <c:pt idx="55">
                        <c:v>0.22698954663726301</c:v>
                      </c:pt>
                      <c:pt idx="56">
                        <c:v>0.23959403439996896</c:v>
                      </c:pt>
                      <c:pt idx="57">
                        <c:v>0.25249167313740317</c:v>
                      </c:pt>
                      <c:pt idx="58">
                        <c:v>0.26567749056431444</c:v>
                      </c:pt>
                      <c:pt idx="59">
                        <c:v>0.27914640329708129</c:v>
                      </c:pt>
                      <c:pt idx="60">
                        <c:v>0.29289321881345243</c:v>
                      </c:pt>
                      <c:pt idx="61">
                        <c:v>0.30691263745436403</c:v>
                      </c:pt>
                      <c:pt idx="62">
                        <c:v>0.32119925446705822</c:v>
                      </c:pt>
                      <c:pt idx="63">
                        <c:v>0.33574756208871825</c:v>
                      </c:pt>
                      <c:pt idx="64">
                        <c:v>0.35055195166981645</c:v>
                      </c:pt>
                      <c:pt idx="65">
                        <c:v>0.36560671583635451</c:v>
                      </c:pt>
                      <c:pt idx="66">
                        <c:v>0.38090605069016592</c:v>
                      </c:pt>
                      <c:pt idx="67">
                        <c:v>0.39644405804642857</c:v>
                      </c:pt>
                      <c:pt idx="68">
                        <c:v>0.41221474770752686</c:v>
                      </c:pt>
                      <c:pt idx="69">
                        <c:v>0.42821203977238775</c:v>
                      </c:pt>
                      <c:pt idx="70">
                        <c:v>0.44442976698039771</c:v>
                      </c:pt>
                      <c:pt idx="71">
                        <c:v>0.46086167708899961</c:v>
                      </c:pt>
                      <c:pt idx="72">
                        <c:v>0.47750143528405109</c:v>
                      </c:pt>
                      <c:pt idx="73">
                        <c:v>0.49434262662201522</c:v>
                      </c:pt>
                      <c:pt idx="74">
                        <c:v>0.51137875850304504</c:v>
                      </c:pt>
                      <c:pt idx="75">
                        <c:v>0.52860326317400219</c:v>
                      </c:pt>
                      <c:pt idx="76">
                        <c:v>0.54600950026045325</c:v>
                      </c:pt>
                      <c:pt idx="77">
                        <c:v>0.56359075932665803</c:v>
                      </c:pt>
                      <c:pt idx="78">
                        <c:v>0.58134026246257187</c:v>
                      </c:pt>
                      <c:pt idx="79">
                        <c:v>0.59925116689685909</c:v>
                      </c:pt>
                      <c:pt idx="80">
                        <c:v>0.61731656763491016</c:v>
                      </c:pt>
                      <c:pt idx="81">
                        <c:v>0.63552950012085019</c:v>
                      </c:pt>
                      <c:pt idx="82">
                        <c:v>0.65388294292250682</c:v>
                      </c:pt>
                      <c:pt idx="83">
                        <c:v>0.67236982043830662</c:v>
                      </c:pt>
                      <c:pt idx="84">
                        <c:v>0.69098300562505255</c:v>
                      </c:pt>
                      <c:pt idx="85">
                        <c:v>0.70971532274553772</c:v>
                      </c:pt>
                      <c:pt idx="86">
                        <c:v>0.72855955013492568</c:v>
                      </c:pt>
                      <c:pt idx="87">
                        <c:v>0.74750842298484188</c:v>
                      </c:pt>
                      <c:pt idx="88">
                        <c:v>0.76655463614409469</c:v>
                      </c:pt>
                      <c:pt idx="89">
                        <c:v>0.78569084693494928</c:v>
                      </c:pt>
                      <c:pt idx="90">
                        <c:v>0.8049096779838717</c:v>
                      </c:pt>
                      <c:pt idx="91">
                        <c:v>0.82420372006564535</c:v>
                      </c:pt>
                      <c:pt idx="92">
                        <c:v>0.84356553495976883</c:v>
                      </c:pt>
                      <c:pt idx="93">
                        <c:v>0.86298765831803204</c:v>
                      </c:pt>
                      <c:pt idx="94">
                        <c:v>0.88246260254216224</c:v>
                      </c:pt>
                      <c:pt idx="95">
                        <c:v>0.90198285967043923</c:v>
                      </c:pt>
                      <c:pt idx="96">
                        <c:v>0.92154090427215496</c:v>
                      </c:pt>
                      <c:pt idx="97">
                        <c:v>0.94112919634881076</c:v>
                      </c:pt>
                      <c:pt idx="98">
                        <c:v>0.96074018424093155</c:v>
                      </c:pt>
                      <c:pt idx="99">
                        <c:v>0.98036630753937171</c:v>
                      </c:pt>
                      <c:pt idx="100">
                        <c:v>0.99999999999999989</c:v>
                      </c:pt>
                      <c:pt idx="101">
                        <c:v>1.0196336924606282</c:v>
                      </c:pt>
                      <c:pt idx="102">
                        <c:v>1.0392598157590682</c:v>
                      </c:pt>
                      <c:pt idx="103">
                        <c:v>1.0588708036511891</c:v>
                      </c:pt>
                      <c:pt idx="104">
                        <c:v>1.0784590957278448</c:v>
                      </c:pt>
                      <c:pt idx="105">
                        <c:v>1.0980171403295607</c:v>
                      </c:pt>
                      <c:pt idx="106">
                        <c:v>1.1175373974578375</c:v>
                      </c:pt>
                      <c:pt idx="107">
                        <c:v>1.137012341681968</c:v>
                      </c:pt>
                      <c:pt idx="108">
                        <c:v>1.156434465040231</c:v>
                      </c:pt>
                      <c:pt idx="109">
                        <c:v>1.1757962799343544</c:v>
                      </c:pt>
                      <c:pt idx="110">
                        <c:v>1.1950903220161282</c:v>
                      </c:pt>
                      <c:pt idx="111">
                        <c:v>1.2143091530650505</c:v>
                      </c:pt>
                      <c:pt idx="112">
                        <c:v>1.2334453638559051</c:v>
                      </c:pt>
                      <c:pt idx="113">
                        <c:v>1.2524915770151579</c:v>
                      </c:pt>
                      <c:pt idx="114">
                        <c:v>1.2714404498650742</c:v>
                      </c:pt>
                      <c:pt idx="115">
                        <c:v>1.2902846772544621</c:v>
                      </c:pt>
                      <c:pt idx="116">
                        <c:v>1.3090169943749475</c:v>
                      </c:pt>
                      <c:pt idx="117">
                        <c:v>1.3276301795616934</c:v>
                      </c:pt>
                      <c:pt idx="118">
                        <c:v>1.3461170570774932</c:v>
                      </c:pt>
                      <c:pt idx="119">
                        <c:v>1.3644704998791497</c:v>
                      </c:pt>
                      <c:pt idx="120">
                        <c:v>1.3826834323650896</c:v>
                      </c:pt>
                      <c:pt idx="121">
                        <c:v>1.4007488331031408</c:v>
                      </c:pt>
                      <c:pt idx="122">
                        <c:v>1.4186597375374279</c:v>
                      </c:pt>
                      <c:pt idx="123">
                        <c:v>1.4364092406733424</c:v>
                      </c:pt>
                      <c:pt idx="124">
                        <c:v>1.4539904997395467</c:v>
                      </c:pt>
                      <c:pt idx="125">
                        <c:v>1.4713967368259977</c:v>
                      </c:pt>
                      <c:pt idx="126">
                        <c:v>1.4886212414969546</c:v>
                      </c:pt>
                      <c:pt idx="127">
                        <c:v>1.5056573733779843</c:v>
                      </c:pt>
                      <c:pt idx="128">
                        <c:v>1.5224985647159488</c:v>
                      </c:pt>
                      <c:pt idx="129">
                        <c:v>1.5391383229110003</c:v>
                      </c:pt>
                      <c:pt idx="130">
                        <c:v>1.555570233019602</c:v>
                      </c:pt>
                      <c:pt idx="131">
                        <c:v>1.5717879602276121</c:v>
                      </c:pt>
                      <c:pt idx="132">
                        <c:v>1.5877852522924729</c:v>
                      </c:pt>
                      <c:pt idx="133">
                        <c:v>1.6035559419535714</c:v>
                      </c:pt>
                      <c:pt idx="134">
                        <c:v>1.6190939493098342</c:v>
                      </c:pt>
                      <c:pt idx="135">
                        <c:v>1.6343932841636453</c:v>
                      </c:pt>
                      <c:pt idx="136">
                        <c:v>1.6494480483301834</c:v>
                      </c:pt>
                      <c:pt idx="137">
                        <c:v>1.6642524379112813</c:v>
                      </c:pt>
                      <c:pt idx="138">
                        <c:v>1.6788007455329419</c:v>
                      </c:pt>
                      <c:pt idx="139">
                        <c:v>1.6930873625456357</c:v>
                      </c:pt>
                      <c:pt idx="140">
                        <c:v>1.7071067811865475</c:v>
                      </c:pt>
                      <c:pt idx="141">
                        <c:v>1.7208535967029188</c:v>
                      </c:pt>
                      <c:pt idx="142">
                        <c:v>1.7343225094356853</c:v>
                      </c:pt>
                      <c:pt idx="143">
                        <c:v>1.7475083268625968</c:v>
                      </c:pt>
                      <c:pt idx="144">
                        <c:v>1.760405965600031</c:v>
                      </c:pt>
                      <c:pt idx="145">
                        <c:v>1.7730104533627369</c:v>
                      </c:pt>
                      <c:pt idx="146">
                        <c:v>1.7853169308807448</c:v>
                      </c:pt>
                      <c:pt idx="147">
                        <c:v>1.7973206537727071</c:v>
                      </c:pt>
                      <c:pt idx="148">
                        <c:v>1.8090169943749475</c:v>
                      </c:pt>
                      <c:pt idx="149">
                        <c:v>1.8204014435255136</c:v>
                      </c:pt>
                      <c:pt idx="150">
                        <c:v>1.8314696123025453</c:v>
                      </c:pt>
                      <c:pt idx="151">
                        <c:v>1.8422172337162865</c:v>
                      </c:pt>
                      <c:pt idx="152">
                        <c:v>1.8526401643540922</c:v>
                      </c:pt>
                      <c:pt idx="153">
                        <c:v>1.8627343859777918</c:v>
                      </c:pt>
                      <c:pt idx="154">
                        <c:v>1.8724960070727972</c:v>
                      </c:pt>
                      <c:pt idx="155">
                        <c:v>1.8819212643483549</c:v>
                      </c:pt>
                      <c:pt idx="156">
                        <c:v>1.8910065241883678</c:v>
                      </c:pt>
                      <c:pt idx="157">
                        <c:v>1.8997482840522213</c:v>
                      </c:pt>
                      <c:pt idx="158">
                        <c:v>1.9081431738250814</c:v>
                      </c:pt>
                      <c:pt idx="159">
                        <c:v>1.9161879571171359</c:v>
                      </c:pt>
                      <c:pt idx="160">
                        <c:v>1.9238795325112867</c:v>
                      </c:pt>
                      <c:pt idx="161">
                        <c:v>1.9312149347588035</c:v>
                      </c:pt>
                      <c:pt idx="162">
                        <c:v>1.938191335922484</c:v>
                      </c:pt>
                      <c:pt idx="163">
                        <c:v>1.9448060464668782</c:v>
                      </c:pt>
                      <c:pt idx="164">
                        <c:v>1.9510565162951534</c:v>
                      </c:pt>
                      <c:pt idx="165">
                        <c:v>1.9569403357322088</c:v>
                      </c:pt>
                      <c:pt idx="166">
                        <c:v>1.9624552364536472</c:v>
                      </c:pt>
                      <c:pt idx="167">
                        <c:v>1.9675990923602598</c:v>
                      </c:pt>
                      <c:pt idx="168">
                        <c:v>1.9723699203976766</c:v>
                      </c:pt>
                      <c:pt idx="169">
                        <c:v>1.9767658813208724</c:v>
                      </c:pt>
                      <c:pt idx="170">
                        <c:v>1.9807852804032304</c:v>
                      </c:pt>
                      <c:pt idx="171">
                        <c:v>1.9844265680898916</c:v>
                      </c:pt>
                      <c:pt idx="172">
                        <c:v>1.9876883405951378</c:v>
                      </c:pt>
                      <c:pt idx="173">
                        <c:v>1.9905693404435771</c:v>
                      </c:pt>
                      <c:pt idx="174">
                        <c:v>1.9930684569549264</c:v>
                      </c:pt>
                      <c:pt idx="175">
                        <c:v>1.9951847266721967</c:v>
                      </c:pt>
                      <c:pt idx="176">
                        <c:v>1.9969173337331281</c:v>
                      </c:pt>
                      <c:pt idx="177">
                        <c:v>1.9982656101847158</c:v>
                      </c:pt>
                      <c:pt idx="178">
                        <c:v>1.999229036240723</c:v>
                      </c:pt>
                      <c:pt idx="179">
                        <c:v>1.9998072404820648</c:v>
                      </c:pt>
                      <c:pt idx="180">
                        <c:v>2</c:v>
                      </c:pt>
                      <c:pt idx="181">
                        <c:v>2</c:v>
                      </c:pt>
                      <c:pt idx="182">
                        <c:v>2</c:v>
                      </c:pt>
                      <c:pt idx="183">
                        <c:v>2</c:v>
                      </c:pt>
                      <c:pt idx="184">
                        <c:v>2</c:v>
                      </c:pt>
                      <c:pt idx="185">
                        <c:v>2</c:v>
                      </c:pt>
                      <c:pt idx="186">
                        <c:v>2</c:v>
                      </c:pt>
                      <c:pt idx="187">
                        <c:v>2</c:v>
                      </c:pt>
                      <c:pt idx="188">
                        <c:v>2</c:v>
                      </c:pt>
                      <c:pt idx="189">
                        <c:v>2</c:v>
                      </c:pt>
                      <c:pt idx="190">
                        <c:v>2</c:v>
                      </c:pt>
                      <c:pt idx="191">
                        <c:v>2</c:v>
                      </c:pt>
                      <c:pt idx="192">
                        <c:v>2</c:v>
                      </c:pt>
                      <c:pt idx="193">
                        <c:v>2</c:v>
                      </c:pt>
                      <c:pt idx="194">
                        <c:v>2</c:v>
                      </c:pt>
                      <c:pt idx="195">
                        <c:v>2</c:v>
                      </c:pt>
                      <c:pt idx="196">
                        <c:v>2</c:v>
                      </c:pt>
                      <c:pt idx="197">
                        <c:v>2</c:v>
                      </c:pt>
                      <c:pt idx="198">
                        <c:v>2</c:v>
                      </c:pt>
                      <c:pt idx="199">
                        <c:v>2</c:v>
                      </c:pt>
                      <c:pt idx="200">
                        <c:v>2</c:v>
                      </c:pt>
                      <c:pt idx="201">
                        <c:v>2</c:v>
                      </c:pt>
                      <c:pt idx="202">
                        <c:v>2</c:v>
                      </c:pt>
                      <c:pt idx="203">
                        <c:v>2</c:v>
                      </c:pt>
                      <c:pt idx="204">
                        <c:v>2</c:v>
                      </c:pt>
                      <c:pt idx="205">
                        <c:v>2</c:v>
                      </c:pt>
                      <c:pt idx="206">
                        <c:v>2</c:v>
                      </c:pt>
                      <c:pt idx="207">
                        <c:v>2</c:v>
                      </c:pt>
                      <c:pt idx="208">
                        <c:v>2</c:v>
                      </c:pt>
                      <c:pt idx="209">
                        <c:v>2</c:v>
                      </c:pt>
                      <c:pt idx="210">
                        <c:v>2</c:v>
                      </c:pt>
                      <c:pt idx="211">
                        <c:v>2</c:v>
                      </c:pt>
                      <c:pt idx="212">
                        <c:v>2</c:v>
                      </c:pt>
                      <c:pt idx="213">
                        <c:v>2</c:v>
                      </c:pt>
                      <c:pt idx="214">
                        <c:v>2</c:v>
                      </c:pt>
                      <c:pt idx="215">
                        <c:v>2</c:v>
                      </c:pt>
                      <c:pt idx="216">
                        <c:v>2</c:v>
                      </c:pt>
                      <c:pt idx="217">
                        <c:v>2</c:v>
                      </c:pt>
                      <c:pt idx="218">
                        <c:v>2</c:v>
                      </c:pt>
                      <c:pt idx="219">
                        <c:v>2</c:v>
                      </c:pt>
                      <c:pt idx="220">
                        <c:v>2</c:v>
                      </c:pt>
                      <c:pt idx="221">
                        <c:v>2</c:v>
                      </c:pt>
                      <c:pt idx="222">
                        <c:v>2</c:v>
                      </c:pt>
                      <c:pt idx="223">
                        <c:v>2</c:v>
                      </c:pt>
                      <c:pt idx="224">
                        <c:v>2</c:v>
                      </c:pt>
                      <c:pt idx="225">
                        <c:v>2</c:v>
                      </c:pt>
                      <c:pt idx="226">
                        <c:v>2</c:v>
                      </c:pt>
                      <c:pt idx="227">
                        <c:v>2</c:v>
                      </c:pt>
                      <c:pt idx="228">
                        <c:v>2</c:v>
                      </c:pt>
                      <c:pt idx="229">
                        <c:v>2</c:v>
                      </c:pt>
                      <c:pt idx="230">
                        <c:v>2</c:v>
                      </c:pt>
                      <c:pt idx="231">
                        <c:v>2</c:v>
                      </c:pt>
                      <c:pt idx="232">
                        <c:v>2</c:v>
                      </c:pt>
                      <c:pt idx="233">
                        <c:v>2</c:v>
                      </c:pt>
                      <c:pt idx="234">
                        <c:v>2</c:v>
                      </c:pt>
                      <c:pt idx="235">
                        <c:v>2</c:v>
                      </c:pt>
                      <c:pt idx="236">
                        <c:v>2</c:v>
                      </c:pt>
                      <c:pt idx="237">
                        <c:v>2</c:v>
                      </c:pt>
                      <c:pt idx="238">
                        <c:v>2</c:v>
                      </c:pt>
                      <c:pt idx="239">
                        <c:v>2</c:v>
                      </c:pt>
                      <c:pt idx="240">
                        <c:v>2</c:v>
                      </c:pt>
                      <c:pt idx="241">
                        <c:v>1.9997959183673477</c:v>
                      </c:pt>
                      <c:pt idx="242">
                        <c:v>1.9991836734693893</c:v>
                      </c:pt>
                      <c:pt idx="243">
                        <c:v>1.998163265306125</c:v>
                      </c:pt>
                      <c:pt idx="244">
                        <c:v>1.9967346938775543</c:v>
                      </c:pt>
                      <c:pt idx="245">
                        <c:v>1.9948979591836775</c:v>
                      </c:pt>
                      <c:pt idx="246">
                        <c:v>1.9926530612244948</c:v>
                      </c:pt>
                      <c:pt idx="247">
                        <c:v>1.9900000000000058</c:v>
                      </c:pt>
                      <c:pt idx="248">
                        <c:v>1.9869387755102106</c:v>
                      </c:pt>
                      <c:pt idx="249">
                        <c:v>1.9834693877551095</c:v>
                      </c:pt>
                      <c:pt idx="250">
                        <c:v>1.9795918367347021</c:v>
                      </c:pt>
                      <c:pt idx="251">
                        <c:v>1.9753061224489885</c:v>
                      </c:pt>
                      <c:pt idx="252">
                        <c:v>1.970612244897969</c:v>
                      </c:pt>
                      <c:pt idx="253">
                        <c:v>1.9655102040816432</c:v>
                      </c:pt>
                      <c:pt idx="254">
                        <c:v>1.9600000000000115</c:v>
                      </c:pt>
                      <c:pt idx="255">
                        <c:v>1.9540816326530734</c:v>
                      </c:pt>
                      <c:pt idx="256">
                        <c:v>1.9477551020408295</c:v>
                      </c:pt>
                      <c:pt idx="257">
                        <c:v>1.9410204081632791</c:v>
                      </c:pt>
                      <c:pt idx="258">
                        <c:v>1.9338775510204227</c:v>
                      </c:pt>
                      <c:pt idx="259">
                        <c:v>1.9263265306122603</c:v>
                      </c:pt>
                      <c:pt idx="260">
                        <c:v>1.9183673469387919</c:v>
                      </c:pt>
                      <c:pt idx="261">
                        <c:v>1.9100000000000172</c:v>
                      </c:pt>
                      <c:pt idx="262">
                        <c:v>1.9012244897959363</c:v>
                      </c:pt>
                      <c:pt idx="263">
                        <c:v>1.8920408163265492</c:v>
                      </c:pt>
                      <c:pt idx="264">
                        <c:v>1.8824489795918564</c:v>
                      </c:pt>
                      <c:pt idx="265">
                        <c:v>1.8724489795918571</c:v>
                      </c:pt>
                      <c:pt idx="266">
                        <c:v>1.8620408163265521</c:v>
                      </c:pt>
                      <c:pt idx="267">
                        <c:v>1.8512244897959405</c:v>
                      </c:pt>
                      <c:pt idx="268">
                        <c:v>1.8400000000000227</c:v>
                      </c:pt>
                      <c:pt idx="269">
                        <c:v>1.8283673469387991</c:v>
                      </c:pt>
                      <c:pt idx="270">
                        <c:v>1.8163265306122693</c:v>
                      </c:pt>
                      <c:pt idx="271">
                        <c:v>1.8038775510204337</c:v>
                      </c:pt>
                      <c:pt idx="272">
                        <c:v>1.7910204081632914</c:v>
                      </c:pt>
                      <c:pt idx="273">
                        <c:v>1.7777551020408431</c:v>
                      </c:pt>
                      <c:pt idx="274">
                        <c:v>1.764081632653089</c:v>
                      </c:pt>
                      <c:pt idx="275">
                        <c:v>1.7500000000000284</c:v>
                      </c:pt>
                      <c:pt idx="276">
                        <c:v>1.7355102040816621</c:v>
                      </c:pt>
                      <c:pt idx="277">
                        <c:v>1.7206122448979895</c:v>
                      </c:pt>
                      <c:pt idx="278">
                        <c:v>1.7053061224490103</c:v>
                      </c:pt>
                      <c:pt idx="279">
                        <c:v>1.6895918367347258</c:v>
                      </c:pt>
                      <c:pt idx="280">
                        <c:v>1.6734693877551345</c:v>
                      </c:pt>
                      <c:pt idx="281">
                        <c:v>1.6569387755102376</c:v>
                      </c:pt>
                      <c:pt idx="282">
                        <c:v>1.6400000000000343</c:v>
                      </c:pt>
                      <c:pt idx="283">
                        <c:v>1.6226530612245245</c:v>
                      </c:pt>
                      <c:pt idx="284">
                        <c:v>1.6048979591837096</c:v>
                      </c:pt>
                      <c:pt idx="285">
                        <c:v>1.5867346938775875</c:v>
                      </c:pt>
                      <c:pt idx="286">
                        <c:v>1.5681632653061603</c:v>
                      </c:pt>
                      <c:pt idx="287">
                        <c:v>1.549183673469426</c:v>
                      </c:pt>
                      <c:pt idx="288">
                        <c:v>1.5297959183673857</c:v>
                      </c:pt>
                      <c:pt idx="289">
                        <c:v>1.51000000000004</c:v>
                      </c:pt>
                      <c:pt idx="290">
                        <c:v>1.4897959183673875</c:v>
                      </c:pt>
                      <c:pt idx="291">
                        <c:v>1.4691836734694297</c:v>
                      </c:pt>
                      <c:pt idx="292">
                        <c:v>1.4481632653061647</c:v>
                      </c:pt>
                      <c:pt idx="293">
                        <c:v>1.4267346938775938</c:v>
                      </c:pt>
                      <c:pt idx="294">
                        <c:v>1.4048979591837176</c:v>
                      </c:pt>
                      <c:pt idx="295">
                        <c:v>1.3826530612245345</c:v>
                      </c:pt>
                      <c:pt idx="296">
                        <c:v>1.3600000000000461</c:v>
                      </c:pt>
                      <c:pt idx="297">
                        <c:v>1.3369387755102506</c:v>
                      </c:pt>
                      <c:pt idx="298">
                        <c:v>1.3134693877551491</c:v>
                      </c:pt>
                      <c:pt idx="299">
                        <c:v>1.2895918367347421</c:v>
                      </c:pt>
                      <c:pt idx="300">
                        <c:v>1.2653061224490285</c:v>
                      </c:pt>
                      <c:pt idx="301">
                        <c:v>1.2406122448980093</c:v>
                      </c:pt>
                      <c:pt idx="302">
                        <c:v>1.2155102040816832</c:v>
                      </c:pt>
                      <c:pt idx="303">
                        <c:v>1.190000000000051</c:v>
                      </c:pt>
                      <c:pt idx="304">
                        <c:v>1.1640816326531138</c:v>
                      </c:pt>
                      <c:pt idx="305">
                        <c:v>1.1377551020408689</c:v>
                      </c:pt>
                      <c:pt idx="306">
                        <c:v>1.1110204081633195</c:v>
                      </c:pt>
                      <c:pt idx="307">
                        <c:v>1.0838775510204628</c:v>
                      </c:pt>
                      <c:pt idx="308">
                        <c:v>1.0563265306123</c:v>
                      </c:pt>
                      <c:pt idx="309">
                        <c:v>1.0283673469388319</c:v>
                      </c:pt>
                      <c:pt idx="310">
                        <c:v>1.0000000000000568</c:v>
                      </c:pt>
                      <c:pt idx="311">
                        <c:v>0.9716326530612811</c:v>
                      </c:pt>
                      <c:pt idx="312">
                        <c:v>0.94367346938781049</c:v>
                      </c:pt>
                      <c:pt idx="313">
                        <c:v>0.91612244897964612</c:v>
                      </c:pt>
                      <c:pt idx="314">
                        <c:v>0.88897959183678865</c:v>
                      </c:pt>
                      <c:pt idx="315">
                        <c:v>0.86224489795923653</c:v>
                      </c:pt>
                      <c:pt idx="316">
                        <c:v>0.83591836734699132</c:v>
                      </c:pt>
                      <c:pt idx="317">
                        <c:v>0.81000000000010253</c:v>
                      </c:pt>
                      <c:pt idx="318">
                        <c:v>0.78448979591846879</c:v>
                      </c:pt>
                      <c:pt idx="319">
                        <c:v>0.75938775510214029</c:v>
                      </c:pt>
                      <c:pt idx="320">
                        <c:v>0.7346938775511187</c:v>
                      </c:pt>
                      <c:pt idx="321">
                        <c:v>0.71040816326540157</c:v>
                      </c:pt>
                      <c:pt idx="322">
                        <c:v>0.68653061224499312</c:v>
                      </c:pt>
                      <c:pt idx="323">
                        <c:v>0.66306122448988924</c:v>
                      </c:pt>
                      <c:pt idx="324">
                        <c:v>0.64000000000009116</c:v>
                      </c:pt>
                      <c:pt idx="325">
                        <c:v>0.61734693877559954</c:v>
                      </c:pt>
                      <c:pt idx="326">
                        <c:v>0.59510204081641394</c:v>
                      </c:pt>
                      <c:pt idx="327">
                        <c:v>0.57326530612253601</c:v>
                      </c:pt>
                      <c:pt idx="328">
                        <c:v>0.55183673469396255</c:v>
                      </c:pt>
                      <c:pt idx="329">
                        <c:v>0.53081632653069533</c:v>
                      </c:pt>
                      <c:pt idx="330">
                        <c:v>0.51020408163273434</c:v>
                      </c:pt>
                      <c:pt idx="331">
                        <c:v>0.49000000000007937</c:v>
                      </c:pt>
                      <c:pt idx="332">
                        <c:v>0.47020408163273181</c:v>
                      </c:pt>
                      <c:pt idx="333">
                        <c:v>0.45081632653068909</c:v>
                      </c:pt>
                      <c:pt idx="334">
                        <c:v>0.43183673469395256</c:v>
                      </c:pt>
                      <c:pt idx="335">
                        <c:v>0.4132653061225221</c:v>
                      </c:pt>
                      <c:pt idx="336">
                        <c:v>0.39510204081639771</c:v>
                      </c:pt>
                      <c:pt idx="337">
                        <c:v>0.37734693877558079</c:v>
                      </c:pt>
                      <c:pt idx="338">
                        <c:v>0.36000000000006871</c:v>
                      </c:pt>
                      <c:pt idx="339">
                        <c:v>0.34306122448986281</c:v>
                      </c:pt>
                      <c:pt idx="340">
                        <c:v>0.32653061224496288</c:v>
                      </c:pt>
                      <c:pt idx="341">
                        <c:v>0.31040816326536924</c:v>
                      </c:pt>
                      <c:pt idx="342">
                        <c:v>0.29469387755108278</c:v>
                      </c:pt>
                      <c:pt idx="343">
                        <c:v>0.2793877551021014</c:v>
                      </c:pt>
                      <c:pt idx="344">
                        <c:v>0.26448979591842597</c:v>
                      </c:pt>
                      <c:pt idx="345">
                        <c:v>0.25000000000005684</c:v>
                      </c:pt>
                      <c:pt idx="346">
                        <c:v>0.23591836734699378</c:v>
                      </c:pt>
                      <c:pt idx="347">
                        <c:v>0.22224489795923782</c:v>
                      </c:pt>
                      <c:pt idx="348">
                        <c:v>0.20897959183678705</c:v>
                      </c:pt>
                      <c:pt idx="349">
                        <c:v>0.19612244897964237</c:v>
                      </c:pt>
                      <c:pt idx="350">
                        <c:v>0.18367346938780379</c:v>
                      </c:pt>
                      <c:pt idx="351">
                        <c:v>0.17163265306127143</c:v>
                      </c:pt>
                      <c:pt idx="352">
                        <c:v>0.16000000000004599</c:v>
                      </c:pt>
                      <c:pt idx="353">
                        <c:v>0.1487755102041258</c:v>
                      </c:pt>
                      <c:pt idx="354">
                        <c:v>0.13795918367351176</c:v>
                      </c:pt>
                      <c:pt idx="355">
                        <c:v>0.12755102040820387</c:v>
                      </c:pt>
                      <c:pt idx="356">
                        <c:v>0.11755102040820209</c:v>
                      </c:pt>
                      <c:pt idx="357">
                        <c:v>0.10795918367350714</c:v>
                      </c:pt>
                      <c:pt idx="358">
                        <c:v>9.8775510204117609E-2</c:v>
                      </c:pt>
                      <c:pt idx="359">
                        <c:v>9.0000000000034233E-2</c:v>
                      </c:pt>
                      <c:pt idx="360">
                        <c:v>8.1632653061256957E-2</c:v>
                      </c:pt>
                      <c:pt idx="361">
                        <c:v>7.3673469387785864E-2</c:v>
                      </c:pt>
                      <c:pt idx="362">
                        <c:v>6.612244897962137E-2</c:v>
                      </c:pt>
                      <c:pt idx="363">
                        <c:v>5.8979591836762504E-2</c:v>
                      </c:pt>
                      <c:pt idx="364">
                        <c:v>5.2244897959209759E-2</c:v>
                      </c:pt>
                      <c:pt idx="365">
                        <c:v>4.5918367346963133E-2</c:v>
                      </c:pt>
                      <c:pt idx="366">
                        <c:v>4.0000000000022656E-2</c:v>
                      </c:pt>
                      <c:pt idx="367">
                        <c:v>3.4489795918388688E-2</c:v>
                      </c:pt>
                      <c:pt idx="368">
                        <c:v>2.9387755102060448E-2</c:v>
                      </c:pt>
                      <c:pt idx="369">
                        <c:v>2.4693877551038333E-2</c:v>
                      </c:pt>
                      <c:pt idx="370">
                        <c:v>2.0408163265322361E-2</c:v>
                      </c:pt>
                      <c:pt idx="371">
                        <c:v>1.6530612244912524E-2</c:v>
                      </c:pt>
                      <c:pt idx="372">
                        <c:v>1.3061224489809051E-2</c:v>
                      </c:pt>
                      <c:pt idx="373">
                        <c:v>1.0000000000011451E-2</c:v>
                      </c:pt>
                      <c:pt idx="374">
                        <c:v>7.3469387755199841E-3</c:v>
                      </c:pt>
                      <c:pt idx="375">
                        <c:v>5.1020408163346504E-3</c:v>
                      </c:pt>
                      <c:pt idx="376">
                        <c:v>3.2653061224554528E-3</c:v>
                      </c:pt>
                      <c:pt idx="377">
                        <c:v>1.8367346938824756E-3</c:v>
                      </c:pt>
                      <c:pt idx="378">
                        <c:v>8.1632653061551618E-4</c:v>
                      </c:pt>
                      <c:pt idx="379">
                        <c:v>2.0408163265469106E-4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3.2311742677850348E-27</c:v>
                      </c:pt>
                      <c:pt idx="383">
                        <c:v>6.4623485355702991E-27</c:v>
                      </c:pt>
                      <c:pt idx="384">
                        <c:v>9.6935228033555635E-27</c:v>
                      </c:pt>
                      <c:pt idx="385">
                        <c:v>1.2924697071140828E-26</c:v>
                      </c:pt>
                      <c:pt idx="386">
                        <c:v>1.6155871338926092E-26</c:v>
                      </c:pt>
                      <c:pt idx="387">
                        <c:v>1.9387045606711127E-26</c:v>
                      </c:pt>
                      <c:pt idx="388">
                        <c:v>2.2618219874496391E-26</c:v>
                      </c:pt>
                      <c:pt idx="389">
                        <c:v>2.5849394142281656E-26</c:v>
                      </c:pt>
                      <c:pt idx="390">
                        <c:v>2.908056841006692E-26</c:v>
                      </c:pt>
                      <c:pt idx="391">
                        <c:v>3.2311742677852184E-26</c:v>
                      </c:pt>
                      <c:pt idx="392">
                        <c:v>3.5542916945637219E-26</c:v>
                      </c:pt>
                      <c:pt idx="393">
                        <c:v>3.8774091213422483E-26</c:v>
                      </c:pt>
                      <c:pt idx="394">
                        <c:v>4.2005265481207748E-26</c:v>
                      </c:pt>
                      <c:pt idx="395">
                        <c:v>4.5236439748993012E-26</c:v>
                      </c:pt>
                      <c:pt idx="396">
                        <c:v>4.8467614016778277E-26</c:v>
                      </c:pt>
                      <c:pt idx="397">
                        <c:v>5.1698788284563311E-26</c:v>
                      </c:pt>
                      <c:pt idx="398">
                        <c:v>5.4929962552348576E-26</c:v>
                      </c:pt>
                      <c:pt idx="399">
                        <c:v>5.816113682013384E-26</c:v>
                      </c:pt>
                      <c:pt idx="400">
                        <c:v>6.1392311087919104E-26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A1-3CE0-4B64-8759-86092359CEA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Nosie'!$P$1</c15:sqref>
                        </c15:formulaRef>
                      </c:ext>
                    </c:extLst>
                    <c:strCache>
                      <c:ptCount val="1"/>
                      <c:pt idx="0">
                        <c:v>z' Noise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  <c:pt idx="7">
                        <c:v>0.35</c:v>
                      </c:pt>
                      <c:pt idx="8">
                        <c:v>0.4</c:v>
                      </c:pt>
                      <c:pt idx="9">
                        <c:v>0.45</c:v>
                      </c:pt>
                      <c:pt idx="10">
                        <c:v>0.5</c:v>
                      </c:pt>
                      <c:pt idx="11">
                        <c:v>0.55000000000000004</c:v>
                      </c:pt>
                      <c:pt idx="12">
                        <c:v>0.6</c:v>
                      </c:pt>
                      <c:pt idx="13">
                        <c:v>0.65</c:v>
                      </c:pt>
                      <c:pt idx="14">
                        <c:v>0.7</c:v>
                      </c:pt>
                      <c:pt idx="15">
                        <c:v>0.75</c:v>
                      </c:pt>
                      <c:pt idx="16">
                        <c:v>0.8</c:v>
                      </c:pt>
                      <c:pt idx="17">
                        <c:v>0.85</c:v>
                      </c:pt>
                      <c:pt idx="18">
                        <c:v>0.9</c:v>
                      </c:pt>
                      <c:pt idx="19">
                        <c:v>0.95</c:v>
                      </c:pt>
                      <c:pt idx="20">
                        <c:v>1</c:v>
                      </c:pt>
                      <c:pt idx="21">
                        <c:v>1.05</c:v>
                      </c:pt>
                      <c:pt idx="22">
                        <c:v>1.1000000000000001</c:v>
                      </c:pt>
                      <c:pt idx="23">
                        <c:v>1.1499999999999999</c:v>
                      </c:pt>
                      <c:pt idx="24">
                        <c:v>1.2</c:v>
                      </c:pt>
                      <c:pt idx="25">
                        <c:v>1.25</c:v>
                      </c:pt>
                      <c:pt idx="26">
                        <c:v>1.3</c:v>
                      </c:pt>
                      <c:pt idx="27">
                        <c:v>1.35</c:v>
                      </c:pt>
                      <c:pt idx="28">
                        <c:v>1.4</c:v>
                      </c:pt>
                      <c:pt idx="29">
                        <c:v>1.45</c:v>
                      </c:pt>
                      <c:pt idx="30">
                        <c:v>1.5</c:v>
                      </c:pt>
                      <c:pt idx="31">
                        <c:v>1.55</c:v>
                      </c:pt>
                      <c:pt idx="32">
                        <c:v>1.6</c:v>
                      </c:pt>
                      <c:pt idx="33">
                        <c:v>1.65</c:v>
                      </c:pt>
                      <c:pt idx="34">
                        <c:v>1.7</c:v>
                      </c:pt>
                      <c:pt idx="35">
                        <c:v>1.75</c:v>
                      </c:pt>
                      <c:pt idx="36">
                        <c:v>1.8</c:v>
                      </c:pt>
                      <c:pt idx="37">
                        <c:v>1.85</c:v>
                      </c:pt>
                      <c:pt idx="38">
                        <c:v>1.9</c:v>
                      </c:pt>
                      <c:pt idx="39">
                        <c:v>1.95</c:v>
                      </c:pt>
                      <c:pt idx="40">
                        <c:v>2</c:v>
                      </c:pt>
                      <c:pt idx="41">
                        <c:v>2.0499999999999998</c:v>
                      </c:pt>
                      <c:pt idx="42">
                        <c:v>2.1</c:v>
                      </c:pt>
                      <c:pt idx="43">
                        <c:v>2.15</c:v>
                      </c:pt>
                      <c:pt idx="44">
                        <c:v>2.2000000000000002</c:v>
                      </c:pt>
                      <c:pt idx="45">
                        <c:v>2.25</c:v>
                      </c:pt>
                      <c:pt idx="46">
                        <c:v>2.2999999999999998</c:v>
                      </c:pt>
                      <c:pt idx="47">
                        <c:v>2.35</c:v>
                      </c:pt>
                      <c:pt idx="48">
                        <c:v>2.4</c:v>
                      </c:pt>
                      <c:pt idx="49">
                        <c:v>2.4500000000000002</c:v>
                      </c:pt>
                      <c:pt idx="50">
                        <c:v>2.5</c:v>
                      </c:pt>
                      <c:pt idx="51">
                        <c:v>2.5499999999999998</c:v>
                      </c:pt>
                      <c:pt idx="52">
                        <c:v>2.6</c:v>
                      </c:pt>
                      <c:pt idx="53">
                        <c:v>2.65</c:v>
                      </c:pt>
                      <c:pt idx="54">
                        <c:v>2.7</c:v>
                      </c:pt>
                      <c:pt idx="55">
                        <c:v>2.75</c:v>
                      </c:pt>
                      <c:pt idx="56">
                        <c:v>2.8</c:v>
                      </c:pt>
                      <c:pt idx="57">
                        <c:v>2.85</c:v>
                      </c:pt>
                      <c:pt idx="58">
                        <c:v>2.9</c:v>
                      </c:pt>
                      <c:pt idx="59">
                        <c:v>2.95</c:v>
                      </c:pt>
                      <c:pt idx="60">
                        <c:v>3</c:v>
                      </c:pt>
                      <c:pt idx="61">
                        <c:v>3.05</c:v>
                      </c:pt>
                      <c:pt idx="62">
                        <c:v>3.1</c:v>
                      </c:pt>
                      <c:pt idx="63">
                        <c:v>3.15</c:v>
                      </c:pt>
                      <c:pt idx="64">
                        <c:v>3.2</c:v>
                      </c:pt>
                      <c:pt idx="65">
                        <c:v>3.25</c:v>
                      </c:pt>
                      <c:pt idx="66">
                        <c:v>3.3</c:v>
                      </c:pt>
                      <c:pt idx="67">
                        <c:v>3.35</c:v>
                      </c:pt>
                      <c:pt idx="68">
                        <c:v>3.4</c:v>
                      </c:pt>
                      <c:pt idx="69">
                        <c:v>3.45</c:v>
                      </c:pt>
                      <c:pt idx="70">
                        <c:v>3.5</c:v>
                      </c:pt>
                      <c:pt idx="71">
                        <c:v>3.55</c:v>
                      </c:pt>
                      <c:pt idx="72">
                        <c:v>3.6</c:v>
                      </c:pt>
                      <c:pt idx="73">
                        <c:v>3.65</c:v>
                      </c:pt>
                      <c:pt idx="74">
                        <c:v>3.7</c:v>
                      </c:pt>
                      <c:pt idx="75">
                        <c:v>3.75</c:v>
                      </c:pt>
                      <c:pt idx="76">
                        <c:v>3.8</c:v>
                      </c:pt>
                      <c:pt idx="77">
                        <c:v>3.85</c:v>
                      </c:pt>
                      <c:pt idx="78">
                        <c:v>3.9</c:v>
                      </c:pt>
                      <c:pt idx="79">
                        <c:v>3.95</c:v>
                      </c:pt>
                      <c:pt idx="80">
                        <c:v>4</c:v>
                      </c:pt>
                      <c:pt idx="81">
                        <c:v>4.05</c:v>
                      </c:pt>
                      <c:pt idx="82">
                        <c:v>4.0999999999999996</c:v>
                      </c:pt>
                      <c:pt idx="83">
                        <c:v>4.1500000000000004</c:v>
                      </c:pt>
                      <c:pt idx="84">
                        <c:v>4.2</c:v>
                      </c:pt>
                      <c:pt idx="85">
                        <c:v>4.25</c:v>
                      </c:pt>
                      <c:pt idx="86">
                        <c:v>4.3</c:v>
                      </c:pt>
                      <c:pt idx="87">
                        <c:v>4.3499999999999996</c:v>
                      </c:pt>
                      <c:pt idx="88">
                        <c:v>4.4000000000000004</c:v>
                      </c:pt>
                      <c:pt idx="89">
                        <c:v>4.45</c:v>
                      </c:pt>
                      <c:pt idx="90">
                        <c:v>4.5</c:v>
                      </c:pt>
                      <c:pt idx="91">
                        <c:v>4.55</c:v>
                      </c:pt>
                      <c:pt idx="92">
                        <c:v>4.5999999999999996</c:v>
                      </c:pt>
                      <c:pt idx="93">
                        <c:v>4.6500000000000004</c:v>
                      </c:pt>
                      <c:pt idx="94">
                        <c:v>4.7</c:v>
                      </c:pt>
                      <c:pt idx="95">
                        <c:v>4.75</c:v>
                      </c:pt>
                      <c:pt idx="96">
                        <c:v>4.8</c:v>
                      </c:pt>
                      <c:pt idx="97">
                        <c:v>4.8499999999999996</c:v>
                      </c:pt>
                      <c:pt idx="98">
                        <c:v>4.9000000000000004</c:v>
                      </c:pt>
                      <c:pt idx="99">
                        <c:v>4.95</c:v>
                      </c:pt>
                      <c:pt idx="100">
                        <c:v>5</c:v>
                      </c:pt>
                      <c:pt idx="101">
                        <c:v>5.05</c:v>
                      </c:pt>
                      <c:pt idx="102">
                        <c:v>5.0999999999999996</c:v>
                      </c:pt>
                      <c:pt idx="103">
                        <c:v>5.15</c:v>
                      </c:pt>
                      <c:pt idx="104">
                        <c:v>5.2</c:v>
                      </c:pt>
                      <c:pt idx="105">
                        <c:v>5.25</c:v>
                      </c:pt>
                      <c:pt idx="106">
                        <c:v>5.3</c:v>
                      </c:pt>
                      <c:pt idx="107">
                        <c:v>5.35</c:v>
                      </c:pt>
                      <c:pt idx="108">
                        <c:v>5.4</c:v>
                      </c:pt>
                      <c:pt idx="109">
                        <c:v>5.45</c:v>
                      </c:pt>
                      <c:pt idx="110">
                        <c:v>5.5</c:v>
                      </c:pt>
                      <c:pt idx="111">
                        <c:v>5.55</c:v>
                      </c:pt>
                      <c:pt idx="112">
                        <c:v>5.6</c:v>
                      </c:pt>
                      <c:pt idx="113">
                        <c:v>5.65</c:v>
                      </c:pt>
                      <c:pt idx="114">
                        <c:v>5.7</c:v>
                      </c:pt>
                      <c:pt idx="115">
                        <c:v>5.75</c:v>
                      </c:pt>
                      <c:pt idx="116">
                        <c:v>5.8</c:v>
                      </c:pt>
                      <c:pt idx="117">
                        <c:v>5.85</c:v>
                      </c:pt>
                      <c:pt idx="118">
                        <c:v>5.9</c:v>
                      </c:pt>
                      <c:pt idx="119">
                        <c:v>5.95</c:v>
                      </c:pt>
                      <c:pt idx="120">
                        <c:v>6</c:v>
                      </c:pt>
                      <c:pt idx="121">
                        <c:v>6.05</c:v>
                      </c:pt>
                      <c:pt idx="122">
                        <c:v>6.1</c:v>
                      </c:pt>
                      <c:pt idx="123">
                        <c:v>6.15</c:v>
                      </c:pt>
                      <c:pt idx="124">
                        <c:v>6.2</c:v>
                      </c:pt>
                      <c:pt idx="125">
                        <c:v>6.25</c:v>
                      </c:pt>
                      <c:pt idx="126">
                        <c:v>6.3</c:v>
                      </c:pt>
                      <c:pt idx="127">
                        <c:v>6.35</c:v>
                      </c:pt>
                      <c:pt idx="128">
                        <c:v>6.4</c:v>
                      </c:pt>
                      <c:pt idx="129">
                        <c:v>6.45</c:v>
                      </c:pt>
                      <c:pt idx="130">
                        <c:v>6.5</c:v>
                      </c:pt>
                      <c:pt idx="131">
                        <c:v>6.55</c:v>
                      </c:pt>
                      <c:pt idx="132">
                        <c:v>6.6</c:v>
                      </c:pt>
                      <c:pt idx="133">
                        <c:v>6.65</c:v>
                      </c:pt>
                      <c:pt idx="134">
                        <c:v>6.7</c:v>
                      </c:pt>
                      <c:pt idx="135">
                        <c:v>6.75</c:v>
                      </c:pt>
                      <c:pt idx="136">
                        <c:v>6.8</c:v>
                      </c:pt>
                      <c:pt idx="137">
                        <c:v>6.85</c:v>
                      </c:pt>
                      <c:pt idx="138">
                        <c:v>6.9</c:v>
                      </c:pt>
                      <c:pt idx="139">
                        <c:v>6.95</c:v>
                      </c:pt>
                      <c:pt idx="140">
                        <c:v>7</c:v>
                      </c:pt>
                      <c:pt idx="141">
                        <c:v>7.05</c:v>
                      </c:pt>
                      <c:pt idx="142">
                        <c:v>7.1</c:v>
                      </c:pt>
                      <c:pt idx="143">
                        <c:v>7.15</c:v>
                      </c:pt>
                      <c:pt idx="144">
                        <c:v>7.2</c:v>
                      </c:pt>
                      <c:pt idx="145">
                        <c:v>7.25</c:v>
                      </c:pt>
                      <c:pt idx="146">
                        <c:v>7.3</c:v>
                      </c:pt>
                      <c:pt idx="147">
                        <c:v>7.35</c:v>
                      </c:pt>
                      <c:pt idx="148">
                        <c:v>7.4</c:v>
                      </c:pt>
                      <c:pt idx="149">
                        <c:v>7.45</c:v>
                      </c:pt>
                      <c:pt idx="150">
                        <c:v>7.5</c:v>
                      </c:pt>
                      <c:pt idx="151">
                        <c:v>7.55</c:v>
                      </c:pt>
                      <c:pt idx="152">
                        <c:v>7.6</c:v>
                      </c:pt>
                      <c:pt idx="153">
                        <c:v>7.65</c:v>
                      </c:pt>
                      <c:pt idx="154">
                        <c:v>7.7</c:v>
                      </c:pt>
                      <c:pt idx="155">
                        <c:v>7.75</c:v>
                      </c:pt>
                      <c:pt idx="156">
                        <c:v>7.8</c:v>
                      </c:pt>
                      <c:pt idx="157">
                        <c:v>7.85</c:v>
                      </c:pt>
                      <c:pt idx="158">
                        <c:v>7.9</c:v>
                      </c:pt>
                      <c:pt idx="159">
                        <c:v>7.95</c:v>
                      </c:pt>
                      <c:pt idx="160">
                        <c:v>8</c:v>
                      </c:pt>
                      <c:pt idx="161">
                        <c:v>8.0500000000000007</c:v>
                      </c:pt>
                      <c:pt idx="162">
                        <c:v>8.1</c:v>
                      </c:pt>
                      <c:pt idx="163">
                        <c:v>8.15</c:v>
                      </c:pt>
                      <c:pt idx="164">
                        <c:v>8.1999999999999993</c:v>
                      </c:pt>
                      <c:pt idx="165">
                        <c:v>8.25</c:v>
                      </c:pt>
                      <c:pt idx="166">
                        <c:v>8.3000000000000007</c:v>
                      </c:pt>
                      <c:pt idx="167">
                        <c:v>8.35</c:v>
                      </c:pt>
                      <c:pt idx="168">
                        <c:v>8.4</c:v>
                      </c:pt>
                      <c:pt idx="169">
                        <c:v>8.4499999999999993</c:v>
                      </c:pt>
                      <c:pt idx="170">
                        <c:v>8.5</c:v>
                      </c:pt>
                      <c:pt idx="171">
                        <c:v>8.5500000000000007</c:v>
                      </c:pt>
                      <c:pt idx="172">
                        <c:v>8.6</c:v>
                      </c:pt>
                      <c:pt idx="173">
                        <c:v>8.65</c:v>
                      </c:pt>
                      <c:pt idx="174">
                        <c:v>8.6999999999999993</c:v>
                      </c:pt>
                      <c:pt idx="175">
                        <c:v>8.75</c:v>
                      </c:pt>
                      <c:pt idx="176">
                        <c:v>8.8000000000000007</c:v>
                      </c:pt>
                      <c:pt idx="177">
                        <c:v>8.85</c:v>
                      </c:pt>
                      <c:pt idx="178">
                        <c:v>8.9</c:v>
                      </c:pt>
                      <c:pt idx="179">
                        <c:v>8.9499999999999993</c:v>
                      </c:pt>
                      <c:pt idx="180">
                        <c:v>9</c:v>
                      </c:pt>
                      <c:pt idx="181">
                        <c:v>9.0500000000000007</c:v>
                      </c:pt>
                      <c:pt idx="182">
                        <c:v>9.1</c:v>
                      </c:pt>
                      <c:pt idx="183">
                        <c:v>9.1499999999999897</c:v>
                      </c:pt>
                      <c:pt idx="184">
                        <c:v>9.1999999999999904</c:v>
                      </c:pt>
                      <c:pt idx="185">
                        <c:v>9.2499999999999893</c:v>
                      </c:pt>
                      <c:pt idx="186">
                        <c:v>9.2999999999999901</c:v>
                      </c:pt>
                      <c:pt idx="187">
                        <c:v>9.3499999999999908</c:v>
                      </c:pt>
                      <c:pt idx="188">
                        <c:v>9.3999999999999897</c:v>
                      </c:pt>
                      <c:pt idx="189">
                        <c:v>9.4499999999999904</c:v>
                      </c:pt>
                      <c:pt idx="190">
                        <c:v>9.4999999999999805</c:v>
                      </c:pt>
                      <c:pt idx="191">
                        <c:v>9.5499999999999794</c:v>
                      </c:pt>
                      <c:pt idx="192">
                        <c:v>9.5999999999999801</c:v>
                      </c:pt>
                      <c:pt idx="193">
                        <c:v>9.6499999999999808</c:v>
                      </c:pt>
                      <c:pt idx="194">
                        <c:v>9.6999999999999797</c:v>
                      </c:pt>
                      <c:pt idx="195">
                        <c:v>9.7499999999999805</c:v>
                      </c:pt>
                      <c:pt idx="196">
                        <c:v>9.7999999999999794</c:v>
                      </c:pt>
                      <c:pt idx="197">
                        <c:v>9.8499999999999801</c:v>
                      </c:pt>
                      <c:pt idx="198">
                        <c:v>9.8999999999999808</c:v>
                      </c:pt>
                      <c:pt idx="199">
                        <c:v>9.9499999999999709</c:v>
                      </c:pt>
                      <c:pt idx="200">
                        <c:v>9.9999999999999698</c:v>
                      </c:pt>
                      <c:pt idx="201">
                        <c:v>10.050000000000001</c:v>
                      </c:pt>
                      <c:pt idx="202">
                        <c:v>10.1</c:v>
                      </c:pt>
                      <c:pt idx="203">
                        <c:v>10.15</c:v>
                      </c:pt>
                      <c:pt idx="204">
                        <c:v>10.199999999999999</c:v>
                      </c:pt>
                      <c:pt idx="205">
                        <c:v>10.25</c:v>
                      </c:pt>
                      <c:pt idx="206">
                        <c:v>10.3</c:v>
                      </c:pt>
                      <c:pt idx="207">
                        <c:v>10.35</c:v>
                      </c:pt>
                      <c:pt idx="208">
                        <c:v>10.4</c:v>
                      </c:pt>
                      <c:pt idx="209">
                        <c:v>10.45</c:v>
                      </c:pt>
                      <c:pt idx="210">
                        <c:v>10.5</c:v>
                      </c:pt>
                      <c:pt idx="211">
                        <c:v>10.55</c:v>
                      </c:pt>
                      <c:pt idx="212">
                        <c:v>10.6</c:v>
                      </c:pt>
                      <c:pt idx="213">
                        <c:v>10.65</c:v>
                      </c:pt>
                      <c:pt idx="214">
                        <c:v>10.7</c:v>
                      </c:pt>
                      <c:pt idx="215">
                        <c:v>10.75</c:v>
                      </c:pt>
                      <c:pt idx="216">
                        <c:v>10.8</c:v>
                      </c:pt>
                      <c:pt idx="217">
                        <c:v>10.85</c:v>
                      </c:pt>
                      <c:pt idx="218">
                        <c:v>10.9</c:v>
                      </c:pt>
                      <c:pt idx="219">
                        <c:v>10.9499999999999</c:v>
                      </c:pt>
                      <c:pt idx="220">
                        <c:v>11</c:v>
                      </c:pt>
                      <c:pt idx="221">
                        <c:v>11.05</c:v>
                      </c:pt>
                      <c:pt idx="222">
                        <c:v>11.1</c:v>
                      </c:pt>
                      <c:pt idx="223">
                        <c:v>11.149999999999901</c:v>
                      </c:pt>
                      <c:pt idx="224">
                        <c:v>11.1999999999999</c:v>
                      </c:pt>
                      <c:pt idx="225">
                        <c:v>11.249999999999901</c:v>
                      </c:pt>
                      <c:pt idx="226">
                        <c:v>11.299999999999899</c:v>
                      </c:pt>
                      <c:pt idx="227">
                        <c:v>11.3499999999999</c:v>
                      </c:pt>
                      <c:pt idx="228">
                        <c:v>11.399999999999901</c:v>
                      </c:pt>
                      <c:pt idx="229">
                        <c:v>11.4499999999999</c:v>
                      </c:pt>
                      <c:pt idx="230">
                        <c:v>11.499999999999901</c:v>
                      </c:pt>
                      <c:pt idx="231">
                        <c:v>11.549999999999899</c:v>
                      </c:pt>
                      <c:pt idx="232">
                        <c:v>11.5999999999999</c:v>
                      </c:pt>
                      <c:pt idx="233">
                        <c:v>11.649999999999901</c:v>
                      </c:pt>
                      <c:pt idx="234">
                        <c:v>11.6999999999999</c:v>
                      </c:pt>
                      <c:pt idx="235">
                        <c:v>11.749999999999901</c:v>
                      </c:pt>
                      <c:pt idx="236">
                        <c:v>11.799999999999899</c:v>
                      </c:pt>
                      <c:pt idx="237">
                        <c:v>11.8499999999999</c:v>
                      </c:pt>
                      <c:pt idx="238">
                        <c:v>11.899999999999901</c:v>
                      </c:pt>
                      <c:pt idx="239">
                        <c:v>11.9499999999999</c:v>
                      </c:pt>
                      <c:pt idx="240">
                        <c:v>11.999999999999901</c:v>
                      </c:pt>
                      <c:pt idx="241">
                        <c:v>12.049999999999899</c:v>
                      </c:pt>
                      <c:pt idx="242">
                        <c:v>12.0999999999999</c:v>
                      </c:pt>
                      <c:pt idx="243">
                        <c:v>12.149999999999901</c:v>
                      </c:pt>
                      <c:pt idx="244">
                        <c:v>12.1999999999999</c:v>
                      </c:pt>
                      <c:pt idx="245">
                        <c:v>12.249999999999901</c:v>
                      </c:pt>
                      <c:pt idx="246">
                        <c:v>12.299999999999899</c:v>
                      </c:pt>
                      <c:pt idx="247">
                        <c:v>12.3499999999999</c:v>
                      </c:pt>
                      <c:pt idx="248">
                        <c:v>12.399999999999901</c:v>
                      </c:pt>
                      <c:pt idx="249">
                        <c:v>12.4499999999999</c:v>
                      </c:pt>
                      <c:pt idx="250">
                        <c:v>12.499999999999901</c:v>
                      </c:pt>
                      <c:pt idx="251">
                        <c:v>12.549999999999899</c:v>
                      </c:pt>
                      <c:pt idx="252">
                        <c:v>12.5999999999999</c:v>
                      </c:pt>
                      <c:pt idx="253">
                        <c:v>12.649999999999901</c:v>
                      </c:pt>
                      <c:pt idx="254">
                        <c:v>12.6999999999999</c:v>
                      </c:pt>
                      <c:pt idx="255">
                        <c:v>12.749999999999901</c:v>
                      </c:pt>
                      <c:pt idx="256">
                        <c:v>12.799999999999899</c:v>
                      </c:pt>
                      <c:pt idx="257">
                        <c:v>12.8499999999999</c:v>
                      </c:pt>
                      <c:pt idx="258">
                        <c:v>12.899999999999901</c:v>
                      </c:pt>
                      <c:pt idx="259">
                        <c:v>12.9499999999999</c:v>
                      </c:pt>
                      <c:pt idx="260">
                        <c:v>12.999999999999901</c:v>
                      </c:pt>
                      <c:pt idx="261">
                        <c:v>13.049999999999899</c:v>
                      </c:pt>
                      <c:pt idx="262">
                        <c:v>13.0999999999999</c:v>
                      </c:pt>
                      <c:pt idx="263">
                        <c:v>13.149999999999901</c:v>
                      </c:pt>
                      <c:pt idx="264">
                        <c:v>13.1999999999999</c:v>
                      </c:pt>
                      <c:pt idx="265">
                        <c:v>13.249999999999901</c:v>
                      </c:pt>
                      <c:pt idx="266">
                        <c:v>13.299999999999899</c:v>
                      </c:pt>
                      <c:pt idx="267">
                        <c:v>13.3499999999999</c:v>
                      </c:pt>
                      <c:pt idx="268">
                        <c:v>13.399999999999901</c:v>
                      </c:pt>
                      <c:pt idx="269">
                        <c:v>13.4499999999999</c:v>
                      </c:pt>
                      <c:pt idx="270">
                        <c:v>13.499999999999901</c:v>
                      </c:pt>
                      <c:pt idx="271">
                        <c:v>13.549999999999899</c:v>
                      </c:pt>
                      <c:pt idx="272">
                        <c:v>13.5999999999999</c:v>
                      </c:pt>
                      <c:pt idx="273">
                        <c:v>13.649999999999901</c:v>
                      </c:pt>
                      <c:pt idx="274">
                        <c:v>13.6999999999999</c:v>
                      </c:pt>
                      <c:pt idx="275">
                        <c:v>13.749999999999901</c:v>
                      </c:pt>
                      <c:pt idx="276">
                        <c:v>13.799999999999899</c:v>
                      </c:pt>
                      <c:pt idx="277">
                        <c:v>13.8499999999999</c:v>
                      </c:pt>
                      <c:pt idx="278">
                        <c:v>13.899999999999901</c:v>
                      </c:pt>
                      <c:pt idx="279">
                        <c:v>13.9499999999999</c:v>
                      </c:pt>
                      <c:pt idx="280">
                        <c:v>13.999999999999901</c:v>
                      </c:pt>
                      <c:pt idx="281">
                        <c:v>14.049999999999899</c:v>
                      </c:pt>
                      <c:pt idx="282">
                        <c:v>14.0999999999999</c:v>
                      </c:pt>
                      <c:pt idx="283">
                        <c:v>14.149999999999901</c:v>
                      </c:pt>
                      <c:pt idx="284">
                        <c:v>14.1999999999999</c:v>
                      </c:pt>
                      <c:pt idx="285">
                        <c:v>14.249999999999901</c:v>
                      </c:pt>
                      <c:pt idx="286">
                        <c:v>14.299999999999899</c:v>
                      </c:pt>
                      <c:pt idx="287">
                        <c:v>14.3499999999999</c:v>
                      </c:pt>
                      <c:pt idx="288">
                        <c:v>14.399999999999901</c:v>
                      </c:pt>
                      <c:pt idx="289">
                        <c:v>14.4499999999999</c:v>
                      </c:pt>
                      <c:pt idx="290">
                        <c:v>14.499999999999901</c:v>
                      </c:pt>
                      <c:pt idx="291">
                        <c:v>14.549999999999899</c:v>
                      </c:pt>
                      <c:pt idx="292">
                        <c:v>14.5999999999999</c:v>
                      </c:pt>
                      <c:pt idx="293">
                        <c:v>14.649999999999901</c:v>
                      </c:pt>
                      <c:pt idx="294">
                        <c:v>14.6999999999999</c:v>
                      </c:pt>
                      <c:pt idx="295">
                        <c:v>14.749999999999901</c:v>
                      </c:pt>
                      <c:pt idx="296">
                        <c:v>14.799999999999899</c:v>
                      </c:pt>
                      <c:pt idx="297">
                        <c:v>14.8499999999999</c:v>
                      </c:pt>
                      <c:pt idx="298">
                        <c:v>14.899999999999901</c:v>
                      </c:pt>
                      <c:pt idx="299">
                        <c:v>14.9499999999999</c:v>
                      </c:pt>
                      <c:pt idx="300">
                        <c:v>14.999999999999901</c:v>
                      </c:pt>
                      <c:pt idx="301">
                        <c:v>15.049999999999899</c:v>
                      </c:pt>
                      <c:pt idx="302">
                        <c:v>15.0999999999999</c:v>
                      </c:pt>
                      <c:pt idx="303">
                        <c:v>15.149999999999901</c:v>
                      </c:pt>
                      <c:pt idx="304">
                        <c:v>15.1999999999999</c:v>
                      </c:pt>
                      <c:pt idx="305">
                        <c:v>15.249999999999901</c:v>
                      </c:pt>
                      <c:pt idx="306">
                        <c:v>15.299999999999899</c:v>
                      </c:pt>
                      <c:pt idx="307">
                        <c:v>15.3499999999999</c:v>
                      </c:pt>
                      <c:pt idx="308">
                        <c:v>15.399999999999901</c:v>
                      </c:pt>
                      <c:pt idx="309">
                        <c:v>15.4499999999999</c:v>
                      </c:pt>
                      <c:pt idx="310">
                        <c:v>15.499999999999901</c:v>
                      </c:pt>
                      <c:pt idx="311">
                        <c:v>15.549999999999899</c:v>
                      </c:pt>
                      <c:pt idx="312">
                        <c:v>15.5999999999999</c:v>
                      </c:pt>
                      <c:pt idx="313">
                        <c:v>15.649999999999901</c:v>
                      </c:pt>
                      <c:pt idx="314">
                        <c:v>15.6999999999999</c:v>
                      </c:pt>
                      <c:pt idx="315">
                        <c:v>15.749999999999901</c:v>
                      </c:pt>
                      <c:pt idx="316">
                        <c:v>15.799999999999899</c:v>
                      </c:pt>
                      <c:pt idx="317">
                        <c:v>15.849999999999801</c:v>
                      </c:pt>
                      <c:pt idx="318">
                        <c:v>15.8999999999998</c:v>
                      </c:pt>
                      <c:pt idx="319">
                        <c:v>15.9499999999998</c:v>
                      </c:pt>
                      <c:pt idx="320">
                        <c:v>15.999999999999799</c:v>
                      </c:pt>
                      <c:pt idx="321">
                        <c:v>16.049999999999802</c:v>
                      </c:pt>
                      <c:pt idx="322">
                        <c:v>16.099999999999799</c:v>
                      </c:pt>
                      <c:pt idx="323">
                        <c:v>16.1499999999998</c:v>
                      </c:pt>
                      <c:pt idx="324">
                        <c:v>16.1999999999998</c:v>
                      </c:pt>
                      <c:pt idx="325">
                        <c:v>16.249999999999801</c:v>
                      </c:pt>
                      <c:pt idx="326">
                        <c:v>16.299999999999802</c:v>
                      </c:pt>
                      <c:pt idx="327">
                        <c:v>16.349999999999799</c:v>
                      </c:pt>
                      <c:pt idx="328">
                        <c:v>16.3999999999998</c:v>
                      </c:pt>
                      <c:pt idx="329">
                        <c:v>16.4499999999998</c:v>
                      </c:pt>
                      <c:pt idx="330">
                        <c:v>16.499999999999801</c:v>
                      </c:pt>
                      <c:pt idx="331">
                        <c:v>16.549999999999802</c:v>
                      </c:pt>
                      <c:pt idx="332">
                        <c:v>16.599999999999799</c:v>
                      </c:pt>
                      <c:pt idx="333">
                        <c:v>16.6499999999998</c:v>
                      </c:pt>
                      <c:pt idx="334">
                        <c:v>16.6999999999998</c:v>
                      </c:pt>
                      <c:pt idx="335">
                        <c:v>16.749999999999801</c:v>
                      </c:pt>
                      <c:pt idx="336">
                        <c:v>16.799999999999802</c:v>
                      </c:pt>
                      <c:pt idx="337">
                        <c:v>16.849999999999799</c:v>
                      </c:pt>
                      <c:pt idx="338">
                        <c:v>16.8999999999998</c:v>
                      </c:pt>
                      <c:pt idx="339">
                        <c:v>16.9499999999998</c:v>
                      </c:pt>
                      <c:pt idx="340">
                        <c:v>16.999999999999801</c:v>
                      </c:pt>
                      <c:pt idx="341">
                        <c:v>17.049999999999802</c:v>
                      </c:pt>
                      <c:pt idx="342">
                        <c:v>17.099999999999799</c:v>
                      </c:pt>
                      <c:pt idx="343">
                        <c:v>17.1499999999998</c:v>
                      </c:pt>
                      <c:pt idx="344">
                        <c:v>17.1999999999998</c:v>
                      </c:pt>
                      <c:pt idx="345">
                        <c:v>17.249999999999801</c:v>
                      </c:pt>
                      <c:pt idx="346">
                        <c:v>17.299999999999802</c:v>
                      </c:pt>
                      <c:pt idx="347">
                        <c:v>17.349999999999799</c:v>
                      </c:pt>
                      <c:pt idx="348">
                        <c:v>17.3999999999998</c:v>
                      </c:pt>
                      <c:pt idx="349">
                        <c:v>17.4499999999998</c:v>
                      </c:pt>
                      <c:pt idx="350">
                        <c:v>17.499999999999801</c:v>
                      </c:pt>
                      <c:pt idx="351">
                        <c:v>17.549999999999802</c:v>
                      </c:pt>
                      <c:pt idx="352">
                        <c:v>17.599999999999799</c:v>
                      </c:pt>
                      <c:pt idx="353">
                        <c:v>17.6499999999998</c:v>
                      </c:pt>
                      <c:pt idx="354">
                        <c:v>17.6999999999998</c:v>
                      </c:pt>
                      <c:pt idx="355">
                        <c:v>17.749999999999801</c:v>
                      </c:pt>
                      <c:pt idx="356">
                        <c:v>17.799999999999802</c:v>
                      </c:pt>
                      <c:pt idx="357">
                        <c:v>17.849999999999799</c:v>
                      </c:pt>
                      <c:pt idx="358">
                        <c:v>17.8999999999998</c:v>
                      </c:pt>
                      <c:pt idx="359">
                        <c:v>17.9499999999998</c:v>
                      </c:pt>
                      <c:pt idx="360">
                        <c:v>17.999999999999801</c:v>
                      </c:pt>
                      <c:pt idx="361">
                        <c:v>18.049999999999802</c:v>
                      </c:pt>
                      <c:pt idx="362">
                        <c:v>18.099999999999799</c:v>
                      </c:pt>
                      <c:pt idx="363">
                        <c:v>18.1499999999998</c:v>
                      </c:pt>
                      <c:pt idx="364">
                        <c:v>18.1999999999998</c:v>
                      </c:pt>
                      <c:pt idx="365">
                        <c:v>18.249999999999801</c:v>
                      </c:pt>
                      <c:pt idx="366">
                        <c:v>18.299999999999802</c:v>
                      </c:pt>
                      <c:pt idx="367">
                        <c:v>18.349999999999799</c:v>
                      </c:pt>
                      <c:pt idx="368">
                        <c:v>18.3999999999998</c:v>
                      </c:pt>
                      <c:pt idx="369">
                        <c:v>18.4499999999998</c:v>
                      </c:pt>
                      <c:pt idx="370">
                        <c:v>18.499999999999801</c:v>
                      </c:pt>
                      <c:pt idx="371">
                        <c:v>18.549999999999802</c:v>
                      </c:pt>
                      <c:pt idx="372">
                        <c:v>18.599999999999799</c:v>
                      </c:pt>
                      <c:pt idx="373">
                        <c:v>18.6499999999998</c:v>
                      </c:pt>
                      <c:pt idx="374">
                        <c:v>18.6999999999998</c:v>
                      </c:pt>
                      <c:pt idx="375">
                        <c:v>18.749999999999801</c:v>
                      </c:pt>
                      <c:pt idx="376">
                        <c:v>18.799999999999802</c:v>
                      </c:pt>
                      <c:pt idx="377">
                        <c:v>18.849999999999799</c:v>
                      </c:pt>
                      <c:pt idx="378">
                        <c:v>18.8999999999998</c:v>
                      </c:pt>
                      <c:pt idx="379">
                        <c:v>18.9499999999998</c:v>
                      </c:pt>
                      <c:pt idx="380">
                        <c:v>18.999999999999801</c:v>
                      </c:pt>
                      <c:pt idx="381">
                        <c:v>19.049999999999802</c:v>
                      </c:pt>
                      <c:pt idx="382">
                        <c:v>19.099999999999799</c:v>
                      </c:pt>
                      <c:pt idx="383">
                        <c:v>19.1499999999998</c:v>
                      </c:pt>
                      <c:pt idx="384">
                        <c:v>19.1999999999998</c:v>
                      </c:pt>
                      <c:pt idx="385">
                        <c:v>19.249999999999801</c:v>
                      </c:pt>
                      <c:pt idx="386">
                        <c:v>19.299999999999802</c:v>
                      </c:pt>
                      <c:pt idx="387">
                        <c:v>19.349999999999799</c:v>
                      </c:pt>
                      <c:pt idx="388">
                        <c:v>19.3999999999998</c:v>
                      </c:pt>
                      <c:pt idx="389">
                        <c:v>19.4499999999998</c:v>
                      </c:pt>
                      <c:pt idx="390">
                        <c:v>19.499999999999801</c:v>
                      </c:pt>
                      <c:pt idx="391">
                        <c:v>19.549999999999802</c:v>
                      </c:pt>
                      <c:pt idx="392">
                        <c:v>19.599999999999799</c:v>
                      </c:pt>
                      <c:pt idx="393">
                        <c:v>19.6499999999998</c:v>
                      </c:pt>
                      <c:pt idx="394">
                        <c:v>19.6999999999998</c:v>
                      </c:pt>
                      <c:pt idx="395">
                        <c:v>19.749999999999801</c:v>
                      </c:pt>
                      <c:pt idx="396">
                        <c:v>19.799999999999802</c:v>
                      </c:pt>
                      <c:pt idx="397">
                        <c:v>19.849999999999799</c:v>
                      </c:pt>
                      <c:pt idx="398">
                        <c:v>19.8999999999998</c:v>
                      </c:pt>
                      <c:pt idx="399">
                        <c:v>19.9499999999998</c:v>
                      </c:pt>
                      <c:pt idx="400">
                        <c:v>19.999999999999801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Nosie'!$P$2:$P$402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-1.9805695437301679E-5</c:v>
                      </c:pt>
                      <c:pt idx="2">
                        <c:v>4.8380143719798928E-5</c:v>
                      </c:pt>
                      <c:pt idx="3">
                        <c:v>1.1333094174972584E-4</c:v>
                      </c:pt>
                      <c:pt idx="4">
                        <c:v>1.8120280603461713E-4</c:v>
                      </c:pt>
                      <c:pt idx="5">
                        <c:v>2.1002087351807677E-4</c:v>
                      </c:pt>
                      <c:pt idx="6">
                        <c:v>3.1815539621440003E-4</c:v>
                      </c:pt>
                      <c:pt idx="7">
                        <c:v>4.7451593164342078E-4</c:v>
                      </c:pt>
                      <c:pt idx="8">
                        <c:v>5.9343727344150147E-4</c:v>
                      </c:pt>
                      <c:pt idx="9">
                        <c:v>7.1707644955930068E-4</c:v>
                      </c:pt>
                      <c:pt idx="10">
                        <c:v>9.0100591451347718E-4</c:v>
                      </c:pt>
                      <c:pt idx="11">
                        <c:v>9.9870681061301381E-4</c:v>
                      </c:pt>
                      <c:pt idx="12">
                        <c:v>1.1623214951361619E-3</c:v>
                      </c:pt>
                      <c:pt idx="13">
                        <c:v>1.4025615588908605E-3</c:v>
                      </c:pt>
                      <c:pt idx="14">
                        <c:v>1.710848021520934E-3</c:v>
                      </c:pt>
                      <c:pt idx="15">
                        <c:v>1.9877884830241236E-3</c:v>
                      </c:pt>
                      <c:pt idx="16">
                        <c:v>2.3240369201997951E-3</c:v>
                      </c:pt>
                      <c:pt idx="17">
                        <c:v>2.6661584298734815E-3</c:v>
                      </c:pt>
                      <c:pt idx="18">
                        <c:v>3.0665914420587052E-3</c:v>
                      </c:pt>
                      <c:pt idx="19">
                        <c:v>3.3884546932352335E-3</c:v>
                      </c:pt>
                      <c:pt idx="20">
                        <c:v>3.6775109061589466E-3</c:v>
                      </c:pt>
                      <c:pt idx="21">
                        <c:v>4.215749894765284E-3</c:v>
                      </c:pt>
                      <c:pt idx="22">
                        <c:v>5.1418699312563822E-3</c:v>
                      </c:pt>
                      <c:pt idx="23">
                        <c:v>6.3621953852986942E-3</c:v>
                      </c:pt>
                      <c:pt idx="24">
                        <c:v>7.9425093748294612E-3</c:v>
                      </c:pt>
                      <c:pt idx="25">
                        <c:v>9.9763712414673873E-3</c:v>
                      </c:pt>
                      <c:pt idx="26">
                        <c:v>1.23108433907438E-2</c:v>
                      </c:pt>
                      <c:pt idx="27">
                        <c:v>1.5087599201105932E-2</c:v>
                      </c:pt>
                      <c:pt idx="28">
                        <c:v>1.8202319648551665E-2</c:v>
                      </c:pt>
                      <c:pt idx="29">
                        <c:v>2.1681641944031195E-2</c:v>
                      </c:pt>
                      <c:pt idx="30">
                        <c:v>2.5555533489592819E-2</c:v>
                      </c:pt>
                      <c:pt idx="31">
                        <c:v>2.9871010477447807E-2</c:v>
                      </c:pt>
                      <c:pt idx="32">
                        <c:v>3.448959583790278E-2</c:v>
                      </c:pt>
                      <c:pt idx="33">
                        <c:v>3.9402956021774321E-2</c:v>
                      </c:pt>
                      <c:pt idx="34">
                        <c:v>4.47184868890982E-2</c:v>
                      </c:pt>
                      <c:pt idx="35">
                        <c:v>5.0484612836504232E-2</c:v>
                      </c:pt>
                      <c:pt idx="36">
                        <c:v>5.6673652460836312E-2</c:v>
                      </c:pt>
                      <c:pt idx="37">
                        <c:v>6.3189447339610794E-2</c:v>
                      </c:pt>
                      <c:pt idx="38">
                        <c:v>7.0112805087124974E-2</c:v>
                      </c:pt>
                      <c:pt idx="39">
                        <c:v>7.7488534094560108E-2</c:v>
                      </c:pt>
                      <c:pt idx="40">
                        <c:v>8.5251909098345582E-2</c:v>
                      </c:pt>
                      <c:pt idx="41">
                        <c:v>9.3289325319721728E-2</c:v>
                      </c:pt>
                      <c:pt idx="42">
                        <c:v>0.10174580582344474</c:v>
                      </c:pt>
                      <c:pt idx="43">
                        <c:v>0.11058945019223676</c:v>
                      </c:pt>
                      <c:pt idx="44">
                        <c:v>0.11976120275243235</c:v>
                      </c:pt>
                      <c:pt idx="45">
                        <c:v>0.12919922373645198</c:v>
                      </c:pt>
                      <c:pt idx="46">
                        <c:v>0.13905091535889438</c:v>
                      </c:pt>
                      <c:pt idx="47">
                        <c:v>0.14921726582660239</c:v>
                      </c:pt>
                      <c:pt idx="48">
                        <c:v>0.15972330454961833</c:v>
                      </c:pt>
                      <c:pt idx="49">
                        <c:v>0.17059627480787576</c:v>
                      </c:pt>
                      <c:pt idx="50">
                        <c:v>0.18180505289103441</c:v>
                      </c:pt>
                      <c:pt idx="51">
                        <c:v>0.19335874750863777</c:v>
                      </c:pt>
                      <c:pt idx="52">
                        <c:v>0.20514901129233401</c:v>
                      </c:pt>
                      <c:pt idx="53">
                        <c:v>0.2172845112301259</c:v>
                      </c:pt>
                      <c:pt idx="54">
                        <c:v>0.22977379167608028</c:v>
                      </c:pt>
                      <c:pt idx="55">
                        <c:v>0.24254310684695524</c:v>
                      </c:pt>
                      <c:pt idx="56">
                        <c:v>0.25566587949732461</c:v>
                      </c:pt>
                      <c:pt idx="57">
                        <c:v>0.26906065622669606</c:v>
                      </c:pt>
                      <c:pt idx="58">
                        <c:v>0.28278411327043029</c:v>
                      </c:pt>
                      <c:pt idx="59">
                        <c:v>0.29687353056294918</c:v>
                      </c:pt>
                      <c:pt idx="60">
                        <c:v>0.31117421823738428</c:v>
                      </c:pt>
                      <c:pt idx="61">
                        <c:v>0.32582141363919204</c:v>
                      </c:pt>
                      <c:pt idx="62">
                        <c:v>0.34082810682583442</c:v>
                      </c:pt>
                      <c:pt idx="63">
                        <c:v>0.35606390292583523</c:v>
                      </c:pt>
                      <c:pt idx="64">
                        <c:v>0.37154935807621525</c:v>
                      </c:pt>
                      <c:pt idx="65">
                        <c:v>0.38730098342665725</c:v>
                      </c:pt>
                      <c:pt idx="66">
                        <c:v>0.40329363456329992</c:v>
                      </c:pt>
                      <c:pt idx="67">
                        <c:v>0.41944731377802247</c:v>
                      </c:pt>
                      <c:pt idx="68">
                        <c:v>0.43580575915652325</c:v>
                      </c:pt>
                      <c:pt idx="69">
                        <c:v>0.45232523259543284</c:v>
                      </c:pt>
                      <c:pt idx="70">
                        <c:v>0.46913723850712813</c:v>
                      </c:pt>
                      <c:pt idx="71">
                        <c:v>0.48619279172453206</c:v>
                      </c:pt>
                      <c:pt idx="72">
                        <c:v>0.50340562445003401</c:v>
                      </c:pt>
                      <c:pt idx="73">
                        <c:v>0.52089989943691928</c:v>
                      </c:pt>
                      <c:pt idx="74">
                        <c:v>0.53863396500690142</c:v>
                      </c:pt>
                      <c:pt idx="75">
                        <c:v>0.55663227558229544</c:v>
                      </c:pt>
                      <c:pt idx="76">
                        <c:v>0.57473035979215858</c:v>
                      </c:pt>
                      <c:pt idx="77">
                        <c:v>0.59298186895222049</c:v>
                      </c:pt>
                      <c:pt idx="78">
                        <c:v>0.61145320306302886</c:v>
                      </c:pt>
                      <c:pt idx="79">
                        <c:v>0.63004214962994365</c:v>
                      </c:pt>
                      <c:pt idx="80">
                        <c:v>0.64869387654324551</c:v>
                      </c:pt>
                      <c:pt idx="81">
                        <c:v>0.66749133830272878</c:v>
                      </c:pt>
                      <c:pt idx="82">
                        <c:v>0.6863964870280358</c:v>
                      </c:pt>
                      <c:pt idx="83">
                        <c:v>0.70546748123793557</c:v>
                      </c:pt>
                      <c:pt idx="84">
                        <c:v>0.7246866721582419</c:v>
                      </c:pt>
                      <c:pt idx="85">
                        <c:v>0.74403331203999457</c:v>
                      </c:pt>
                      <c:pt idx="86">
                        <c:v>0.76355207241140477</c:v>
                      </c:pt>
                      <c:pt idx="87">
                        <c:v>0.78311014996600725</c:v>
                      </c:pt>
                      <c:pt idx="88">
                        <c:v>0.80269195550736117</c:v>
                      </c:pt>
                      <c:pt idx="89">
                        <c:v>0.8224472236433692</c:v>
                      </c:pt>
                      <c:pt idx="90">
                        <c:v>0.84232054157434066</c:v>
                      </c:pt>
                      <c:pt idx="91">
                        <c:v>0.86235537508886373</c:v>
                      </c:pt>
                      <c:pt idx="92">
                        <c:v>0.88245826533826355</c:v>
                      </c:pt>
                      <c:pt idx="93">
                        <c:v>0.90258424038580132</c:v>
                      </c:pt>
                      <c:pt idx="94">
                        <c:v>0.92268220006253965</c:v>
                      </c:pt>
                      <c:pt idx="95">
                        <c:v>0.94286426506235721</c:v>
                      </c:pt>
                      <c:pt idx="96">
                        <c:v>0.96302883704218367</c:v>
                      </c:pt>
                      <c:pt idx="97">
                        <c:v>0.98317306878919319</c:v>
                      </c:pt>
                      <c:pt idx="98">
                        <c:v>1.0033052787419252</c:v>
                      </c:pt>
                      <c:pt idx="99">
                        <c:v>1.0234101605296821</c:v>
                      </c:pt>
                      <c:pt idx="100">
                        <c:v>1.0436012468321818</c:v>
                      </c:pt>
                      <c:pt idx="101">
                        <c:v>1.0637011875740476</c:v>
                      </c:pt>
                      <c:pt idx="102">
                        <c:v>1.0837343956031014</c:v>
                      </c:pt>
                      <c:pt idx="103">
                        <c:v>1.1037523069472692</c:v>
                      </c:pt>
                      <c:pt idx="104">
                        <c:v>1.1237244819376317</c:v>
                      </c:pt>
                      <c:pt idx="105">
                        <c:v>1.1435936398387059</c:v>
                      </c:pt>
                      <c:pt idx="106">
                        <c:v>1.1635144496572227</c:v>
                      </c:pt>
                      <c:pt idx="107">
                        <c:v>1.183359776468059</c:v>
                      </c:pt>
                      <c:pt idx="108">
                        <c:v>1.2032326784807756</c:v>
                      </c:pt>
                      <c:pt idx="109">
                        <c:v>1.2230666045367242</c:v>
                      </c:pt>
                      <c:pt idx="110">
                        <c:v>1.2427958818907856</c:v>
                      </c:pt>
                      <c:pt idx="111">
                        <c:v>1.2624473836472143</c:v>
                      </c:pt>
                      <c:pt idx="112">
                        <c:v>1.2820377130690492</c:v>
                      </c:pt>
                      <c:pt idx="113">
                        <c:v>1.3014999823580689</c:v>
                      </c:pt>
                      <c:pt idx="114">
                        <c:v>1.320903985739478</c:v>
                      </c:pt>
                      <c:pt idx="115">
                        <c:v>1.3401591470774192</c:v>
                      </c:pt>
                      <c:pt idx="116">
                        <c:v>1.3593272146280155</c:v>
                      </c:pt>
                      <c:pt idx="117">
                        <c:v>1.3784386890357085</c:v>
                      </c:pt>
                      <c:pt idx="118">
                        <c:v>1.3974113021703607</c:v>
                      </c:pt>
                      <c:pt idx="119">
                        <c:v>1.4163383451213176</c:v>
                      </c:pt>
                      <c:pt idx="120">
                        <c:v>1.4351518361443181</c:v>
                      </c:pt>
                      <c:pt idx="121">
                        <c:v>1.4537749138676861</c:v>
                      </c:pt>
                      <c:pt idx="122">
                        <c:v>1.4723108600378128</c:v>
                      </c:pt>
                      <c:pt idx="123">
                        <c:v>1.4906150690572515</c:v>
                      </c:pt>
                      <c:pt idx="124">
                        <c:v>1.5086577870026541</c:v>
                      </c:pt>
                      <c:pt idx="125">
                        <c:v>1.5265376405194555</c:v>
                      </c:pt>
                      <c:pt idx="126">
                        <c:v>1.5442468826691302</c:v>
                      </c:pt>
                      <c:pt idx="127">
                        <c:v>1.561772611634733</c:v>
                      </c:pt>
                      <c:pt idx="128">
                        <c:v>1.5790118830593038</c:v>
                      </c:pt>
                      <c:pt idx="129">
                        <c:v>1.5960891912054909</c:v>
                      </c:pt>
                      <c:pt idx="130">
                        <c:v>1.6129252844690545</c:v>
                      </c:pt>
                      <c:pt idx="131">
                        <c:v>1.6294782402878436</c:v>
                      </c:pt>
                      <c:pt idx="132">
                        <c:v>1.6457689846357368</c:v>
                      </c:pt>
                      <c:pt idx="133">
                        <c:v>1.6617838876918043</c:v>
                      </c:pt>
                      <c:pt idx="134">
                        <c:v>1.6776061619373119</c:v>
                      </c:pt>
                      <c:pt idx="135">
                        <c:v>1.6931665484406744</c:v>
                      </c:pt>
                      <c:pt idx="136">
                        <c:v>1.7084345477969705</c:v>
                      </c:pt>
                      <c:pt idx="137">
                        <c:v>1.7235058148120672</c:v>
                      </c:pt>
                      <c:pt idx="138">
                        <c:v>1.7382600795470959</c:v>
                      </c:pt>
                      <c:pt idx="139">
                        <c:v>1.752712611110441</c:v>
                      </c:pt>
                      <c:pt idx="140">
                        <c:v>1.7668289430103827</c:v>
                      </c:pt>
                      <c:pt idx="141">
                        <c:v>1.7807672970997603</c:v>
                      </c:pt>
                      <c:pt idx="142">
                        <c:v>1.7944155315969428</c:v>
                      </c:pt>
                      <c:pt idx="143">
                        <c:v>1.8077810797874496</c:v>
                      </c:pt>
                      <c:pt idx="144">
                        <c:v>1.8209235196315505</c:v>
                      </c:pt>
                      <c:pt idx="145">
                        <c:v>1.8338257344831697</c:v>
                      </c:pt>
                      <c:pt idx="146">
                        <c:v>1.8463527441387146</c:v>
                      </c:pt>
                      <c:pt idx="147">
                        <c:v>1.8585545285320475</c:v>
                      </c:pt>
                      <c:pt idx="148">
                        <c:v>1.8704223452149138</c:v>
                      </c:pt>
                      <c:pt idx="149">
                        <c:v>1.8819640889278335</c:v>
                      </c:pt>
                      <c:pt idx="150">
                        <c:v>1.8931140649617797</c:v>
                      </c:pt>
                      <c:pt idx="151">
                        <c:v>1.903942047780758</c:v>
                      </c:pt>
                      <c:pt idx="152">
                        <c:v>1.9144164155104184</c:v>
                      </c:pt>
                      <c:pt idx="153">
                        <c:v>1.9244759076124884</c:v>
                      </c:pt>
                      <c:pt idx="154">
                        <c:v>1.9342062114315299</c:v>
                      </c:pt>
                      <c:pt idx="155">
                        <c:v>1.9436089389172682</c:v>
                      </c:pt>
                      <c:pt idx="156">
                        <c:v>1.9526716972256997</c:v>
                      </c:pt>
                      <c:pt idx="157">
                        <c:v>1.961467267605181</c:v>
                      </c:pt>
                      <c:pt idx="158">
                        <c:v>1.9698636439875163</c:v>
                      </c:pt>
                      <c:pt idx="159">
                        <c:v>1.9779133861690399</c:v>
                      </c:pt>
                      <c:pt idx="160">
                        <c:v>1.9855892210259114</c:v>
                      </c:pt>
                      <c:pt idx="161">
                        <c:v>1.9929958510213803</c:v>
                      </c:pt>
                      <c:pt idx="162">
                        <c:v>2.0000752246952067</c:v>
                      </c:pt>
                      <c:pt idx="163">
                        <c:v>2.0067560845890196</c:v>
                      </c:pt>
                      <c:pt idx="164">
                        <c:v>2.0130656466460919</c:v>
                      </c:pt>
                      <c:pt idx="165">
                        <c:v>2.0190123643639146</c:v>
                      </c:pt>
                      <c:pt idx="166">
                        <c:v>2.0246598336626862</c:v>
                      </c:pt>
                      <c:pt idx="167">
                        <c:v>2.0298474572869445</c:v>
                      </c:pt>
                      <c:pt idx="168">
                        <c:v>2.034655757528951</c:v>
                      </c:pt>
                      <c:pt idx="169">
                        <c:v>2.0390968469837087</c:v>
                      </c:pt>
                      <c:pt idx="170">
                        <c:v>2.0431722982964966</c:v>
                      </c:pt>
                      <c:pt idx="171">
                        <c:v>2.0469604613679198</c:v>
                      </c:pt>
                      <c:pt idx="172">
                        <c:v>2.0503376925018175</c:v>
                      </c:pt>
                      <c:pt idx="173">
                        <c:v>2.0534201694003191</c:v>
                      </c:pt>
                      <c:pt idx="174">
                        <c:v>2.0561508735720526</c:v>
                      </c:pt>
                      <c:pt idx="175">
                        <c:v>2.0584297269717955</c:v>
                      </c:pt>
                      <c:pt idx="176">
                        <c:v>2.0602627689871422</c:v>
                      </c:pt>
                      <c:pt idx="177">
                        <c:v>2.0617231758909469</c:v>
                      </c:pt>
                      <c:pt idx="178">
                        <c:v>2.0627932162365386</c:v>
                      </c:pt>
                      <c:pt idx="179">
                        <c:v>2.0634866895903481</c:v>
                      </c:pt>
                      <c:pt idx="180">
                        <c:v>2.0638122318515895</c:v>
                      </c:pt>
                      <c:pt idx="181">
                        <c:v>2.0638599641161597</c:v>
                      </c:pt>
                      <c:pt idx="182">
                        <c:v>2.0638303132507958</c:v>
                      </c:pt>
                      <c:pt idx="183">
                        <c:v>2.0637416780620113</c:v>
                      </c:pt>
                      <c:pt idx="184">
                        <c:v>2.0637351524479377</c:v>
                      </c:pt>
                      <c:pt idx="185">
                        <c:v>2.0637750264851595</c:v>
                      </c:pt>
                      <c:pt idx="186">
                        <c:v>2.0637925636860976</c:v>
                      </c:pt>
                      <c:pt idx="187">
                        <c:v>2.0638315874963746</c:v>
                      </c:pt>
                      <c:pt idx="188">
                        <c:v>2.0639636803923542</c:v>
                      </c:pt>
                      <c:pt idx="189">
                        <c:v>2.0640609535974597</c:v>
                      </c:pt>
                      <c:pt idx="190">
                        <c:v>2.0642108102324026</c:v>
                      </c:pt>
                      <c:pt idx="191">
                        <c:v>2.064441885641835</c:v>
                      </c:pt>
                      <c:pt idx="192">
                        <c:v>2.0646519067770952</c:v>
                      </c:pt>
                      <c:pt idx="193">
                        <c:v>2.064917617296576</c:v>
                      </c:pt>
                      <c:pt idx="194">
                        <c:v>2.0652682933544195</c:v>
                      </c:pt>
                      <c:pt idx="195">
                        <c:v>2.0657106119723641</c:v>
                      </c:pt>
                      <c:pt idx="196">
                        <c:v>2.0662281767818649</c:v>
                      </c:pt>
                      <c:pt idx="197">
                        <c:v>2.066687699815549</c:v>
                      </c:pt>
                      <c:pt idx="198">
                        <c:v>2.0671831124681392</c:v>
                      </c:pt>
                      <c:pt idx="199">
                        <c:v>2.0676849080235553</c:v>
                      </c:pt>
                      <c:pt idx="200">
                        <c:v>2.0682352977764502</c:v>
                      </c:pt>
                      <c:pt idx="201">
                        <c:v>2.0688574715090318</c:v>
                      </c:pt>
                      <c:pt idx="202">
                        <c:v>2.0694381607803956</c:v>
                      </c:pt>
                      <c:pt idx="203">
                        <c:v>2.0700401626468583</c:v>
                      </c:pt>
                      <c:pt idx="204">
                        <c:v>2.0707222884176302</c:v>
                      </c:pt>
                      <c:pt idx="205">
                        <c:v>2.0714119873575645</c:v>
                      </c:pt>
                      <c:pt idx="206">
                        <c:v>2.0721950784660619</c:v>
                      </c:pt>
                      <c:pt idx="207">
                        <c:v>2.0730135000177401</c:v>
                      </c:pt>
                      <c:pt idx="208">
                        <c:v>2.0737468270116106</c:v>
                      </c:pt>
                      <c:pt idx="209">
                        <c:v>2.0744961998131117</c:v>
                      </c:pt>
                      <c:pt idx="210">
                        <c:v>2.075230566558969</c:v>
                      </c:pt>
                      <c:pt idx="211">
                        <c:v>2.0760425730965686</c:v>
                      </c:pt>
                      <c:pt idx="212">
                        <c:v>2.0769027027718505</c:v>
                      </c:pt>
                      <c:pt idx="213">
                        <c:v>2.0777606769463914</c:v>
                      </c:pt>
                      <c:pt idx="214">
                        <c:v>2.078586000018396</c:v>
                      </c:pt>
                      <c:pt idx="215">
                        <c:v>2.0793188836423293</c:v>
                      </c:pt>
                      <c:pt idx="216">
                        <c:v>2.0800661662347899</c:v>
                      </c:pt>
                      <c:pt idx="217">
                        <c:v>2.0808926088414799</c:v>
                      </c:pt>
                      <c:pt idx="218">
                        <c:v>2.0816903471947121</c:v>
                      </c:pt>
                      <c:pt idx="219">
                        <c:v>2.082522717513049</c:v>
                      </c:pt>
                      <c:pt idx="220">
                        <c:v>2.0833175459870295</c:v>
                      </c:pt>
                      <c:pt idx="221">
                        <c:v>2.0841561751153206</c:v>
                      </c:pt>
                      <c:pt idx="222">
                        <c:v>2.0849056173160512</c:v>
                      </c:pt>
                      <c:pt idx="223">
                        <c:v>2.0856657999019537</c:v>
                      </c:pt>
                      <c:pt idx="224">
                        <c:v>2.0864871709400039</c:v>
                      </c:pt>
                      <c:pt idx="225">
                        <c:v>2.0872183322696372</c:v>
                      </c:pt>
                      <c:pt idx="226">
                        <c:v>2.0878901610214862</c:v>
                      </c:pt>
                      <c:pt idx="227">
                        <c:v>2.0886217683420818</c:v>
                      </c:pt>
                      <c:pt idx="228">
                        <c:v>2.0893508441829955</c:v>
                      </c:pt>
                      <c:pt idx="229">
                        <c:v>2.0900028360831957</c:v>
                      </c:pt>
                      <c:pt idx="230">
                        <c:v>2.09064810762735</c:v>
                      </c:pt>
                      <c:pt idx="231">
                        <c:v>2.0913174692812433</c:v>
                      </c:pt>
                      <c:pt idx="232">
                        <c:v>2.0919816641831699</c:v>
                      </c:pt>
                      <c:pt idx="233">
                        <c:v>2.0925725209664674</c:v>
                      </c:pt>
                      <c:pt idx="234">
                        <c:v>2.0931877103949525</c:v>
                      </c:pt>
                      <c:pt idx="235">
                        <c:v>2.0937595877390534</c:v>
                      </c:pt>
                      <c:pt idx="236">
                        <c:v>2.0942532342989191</c:v>
                      </c:pt>
                      <c:pt idx="237">
                        <c:v>2.0947087077125581</c:v>
                      </c:pt>
                      <c:pt idx="238">
                        <c:v>2.0951077829058904</c:v>
                      </c:pt>
                      <c:pt idx="239">
                        <c:v>2.0955940728717177</c:v>
                      </c:pt>
                      <c:pt idx="240">
                        <c:v>2.0960450630774488</c:v>
                      </c:pt>
                      <c:pt idx="241">
                        <c:v>2.0963031541732891</c:v>
                      </c:pt>
                      <c:pt idx="242">
                        <c:v>2.0960676839602685</c:v>
                      </c:pt>
                      <c:pt idx="243">
                        <c:v>2.0953317707323649</c:v>
                      </c:pt>
                      <c:pt idx="244">
                        <c:v>2.0942823572044174</c:v>
                      </c:pt>
                      <c:pt idx="245">
                        <c:v>2.0928673458211784</c:v>
                      </c:pt>
                      <c:pt idx="246">
                        <c:v>2.0910468810266214</c:v>
                      </c:pt>
                      <c:pt idx="247">
                        <c:v>2.0887848120312325</c:v>
                      </c:pt>
                      <c:pt idx="248">
                        <c:v>2.0860819491348774</c:v>
                      </c:pt>
                      <c:pt idx="249">
                        <c:v>2.0829196844619586</c:v>
                      </c:pt>
                      <c:pt idx="250">
                        <c:v>2.07929900800894</c:v>
                      </c:pt>
                      <c:pt idx="251">
                        <c:v>2.07528212621627</c:v>
                      </c:pt>
                      <c:pt idx="252">
                        <c:v>2.0708958583296844</c:v>
                      </c:pt>
                      <c:pt idx="253">
                        <c:v>2.0660546742750565</c:v>
                      </c:pt>
                      <c:pt idx="254">
                        <c:v>2.0607264371877445</c:v>
                      </c:pt>
                      <c:pt idx="255">
                        <c:v>2.0550527822425551</c:v>
                      </c:pt>
                      <c:pt idx="256">
                        <c:v>2.0489786822297171</c:v>
                      </c:pt>
                      <c:pt idx="257">
                        <c:v>2.0424445526698771</c:v>
                      </c:pt>
                      <c:pt idx="258">
                        <c:v>2.0354463501673123</c:v>
                      </c:pt>
                      <c:pt idx="259">
                        <c:v>2.0281064730115634</c:v>
                      </c:pt>
                      <c:pt idx="260">
                        <c:v>2.0204180778428191</c:v>
                      </c:pt>
                      <c:pt idx="261">
                        <c:v>2.012380427178706</c:v>
                      </c:pt>
                      <c:pt idx="262">
                        <c:v>2.0039509028531768</c:v>
                      </c:pt>
                      <c:pt idx="263">
                        <c:v>1.9950559670647918</c:v>
                      </c:pt>
                      <c:pt idx="264">
                        <c:v>1.9857934878329935</c:v>
                      </c:pt>
                      <c:pt idx="265">
                        <c:v>1.9761981938555286</c:v>
                      </c:pt>
                      <c:pt idx="266">
                        <c:v>1.9661862444913096</c:v>
                      </c:pt>
                      <c:pt idx="267">
                        <c:v>1.9557265256963332</c:v>
                      </c:pt>
                      <c:pt idx="268">
                        <c:v>1.9448304922264017</c:v>
                      </c:pt>
                      <c:pt idx="269">
                        <c:v>1.933495474490257</c:v>
                      </c:pt>
                      <c:pt idx="270">
                        <c:v>1.9217704297322733</c:v>
                      </c:pt>
                      <c:pt idx="271">
                        <c:v>1.9096607997271702</c:v>
                      </c:pt>
                      <c:pt idx="272">
                        <c:v>1.8972007385909122</c:v>
                      </c:pt>
                      <c:pt idx="273">
                        <c:v>1.8842959833368462</c:v>
                      </c:pt>
                      <c:pt idx="274">
                        <c:v>1.8709646066882066</c:v>
                      </c:pt>
                      <c:pt idx="275">
                        <c:v>1.8571784529789108</c:v>
                      </c:pt>
                      <c:pt idx="276">
                        <c:v>1.8429796530485396</c:v>
                      </c:pt>
                      <c:pt idx="277">
                        <c:v>1.8283663719597274</c:v>
                      </c:pt>
                      <c:pt idx="278">
                        <c:v>1.8134222393264732</c:v>
                      </c:pt>
                      <c:pt idx="279">
                        <c:v>1.7981050719921043</c:v>
                      </c:pt>
                      <c:pt idx="280">
                        <c:v>1.7824632720491924</c:v>
                      </c:pt>
                      <c:pt idx="281">
                        <c:v>1.7663818540164191</c:v>
                      </c:pt>
                      <c:pt idx="282">
                        <c:v>1.7499226835349619</c:v>
                      </c:pt>
                      <c:pt idx="283">
                        <c:v>1.7329685540004778</c:v>
                      </c:pt>
                      <c:pt idx="284">
                        <c:v>1.7155237146969804</c:v>
                      </c:pt>
                      <c:pt idx="285">
                        <c:v>1.6976524207876407</c:v>
                      </c:pt>
                      <c:pt idx="286">
                        <c:v>1.6794237389221394</c:v>
                      </c:pt>
                      <c:pt idx="287">
                        <c:v>1.6607777382448565</c:v>
                      </c:pt>
                      <c:pt idx="288">
                        <c:v>1.6416315987621521</c:v>
                      </c:pt>
                      <c:pt idx="289">
                        <c:v>1.6221362549670553</c:v>
                      </c:pt>
                      <c:pt idx="290">
                        <c:v>1.6022905235844247</c:v>
                      </c:pt>
                      <c:pt idx="291">
                        <c:v>1.5821144077572433</c:v>
                      </c:pt>
                      <c:pt idx="292">
                        <c:v>1.5615471887909618</c:v>
                      </c:pt>
                      <c:pt idx="293">
                        <c:v>1.5405689148827848</c:v>
                      </c:pt>
                      <c:pt idx="294">
                        <c:v>1.5192237948925988</c:v>
                      </c:pt>
                      <c:pt idx="295">
                        <c:v>1.497553696315322</c:v>
                      </c:pt>
                      <c:pt idx="296">
                        <c:v>1.4754204718209936</c:v>
                      </c:pt>
                      <c:pt idx="297">
                        <c:v>1.4528537338428777</c:v>
                      </c:pt>
                      <c:pt idx="298">
                        <c:v>1.4298324058444853</c:v>
                      </c:pt>
                      <c:pt idx="299">
                        <c:v>1.4064744739295512</c:v>
                      </c:pt>
                      <c:pt idx="300">
                        <c:v>1.3827565294120314</c:v>
                      </c:pt>
                      <c:pt idx="301">
                        <c:v>1.358587001803635</c:v>
                      </c:pt>
                      <c:pt idx="302">
                        <c:v>1.3340033255027142</c:v>
                      </c:pt>
                      <c:pt idx="303">
                        <c:v>1.3090818341866017</c:v>
                      </c:pt>
                      <c:pt idx="304">
                        <c:v>1.2838274292034959</c:v>
                      </c:pt>
                      <c:pt idx="305">
                        <c:v>1.2581725042547209</c:v>
                      </c:pt>
                      <c:pt idx="306">
                        <c:v>1.2322039688216582</c:v>
                      </c:pt>
                      <c:pt idx="307">
                        <c:v>1.2057454473589075</c:v>
                      </c:pt>
                      <c:pt idx="308">
                        <c:v>1.1788647299063129</c:v>
                      </c:pt>
                      <c:pt idx="309">
                        <c:v>1.1516369715821944</c:v>
                      </c:pt>
                      <c:pt idx="310">
                        <c:v>1.1239994285809924</c:v>
                      </c:pt>
                      <c:pt idx="311">
                        <c:v>1.0964549352421389</c:v>
                      </c:pt>
                      <c:pt idx="312">
                        <c:v>1.069350605785103</c:v>
                      </c:pt>
                      <c:pt idx="313">
                        <c:v>1.0426952545458319</c:v>
                      </c:pt>
                      <c:pt idx="314">
                        <c:v>1.0164972472540512</c:v>
                      </c:pt>
                      <c:pt idx="315">
                        <c:v>0.99072718143286487</c:v>
                      </c:pt>
                      <c:pt idx="316">
                        <c:v>0.96529720138653596</c:v>
                      </c:pt>
                      <c:pt idx="317">
                        <c:v>0.94031685165243339</c:v>
                      </c:pt>
                      <c:pt idx="318">
                        <c:v>0.91569240537072394</c:v>
                      </c:pt>
                      <c:pt idx="319">
                        <c:v>0.89149852649283079</c:v>
                      </c:pt>
                      <c:pt idx="320">
                        <c:v>0.86765784606764151</c:v>
                      </c:pt>
                      <c:pt idx="321">
                        <c:v>0.84431774356157641</c:v>
                      </c:pt>
                      <c:pt idx="322">
                        <c:v>0.82137878464287983</c:v>
                      </c:pt>
                      <c:pt idx="323">
                        <c:v>0.79893311775396281</c:v>
                      </c:pt>
                      <c:pt idx="324">
                        <c:v>0.77696308496960631</c:v>
                      </c:pt>
                      <c:pt idx="325">
                        <c:v>0.75532303146079705</c:v>
                      </c:pt>
                      <c:pt idx="326">
                        <c:v>0.73410680160436415</c:v>
                      </c:pt>
                      <c:pt idx="327">
                        <c:v>0.71337013084991774</c:v>
                      </c:pt>
                      <c:pt idx="328">
                        <c:v>0.69313352677748374</c:v>
                      </c:pt>
                      <c:pt idx="329">
                        <c:v>0.67321718212789694</c:v>
                      </c:pt>
                      <c:pt idx="330">
                        <c:v>0.65371814974666564</c:v>
                      </c:pt>
                      <c:pt idx="331">
                        <c:v>0.6345427077693897</c:v>
                      </c:pt>
                      <c:pt idx="332">
                        <c:v>0.61578606141364833</c:v>
                      </c:pt>
                      <c:pt idx="333">
                        <c:v>0.59749792726980466</c:v>
                      </c:pt>
                      <c:pt idx="334">
                        <c:v>0.57970724008431873</c:v>
                      </c:pt>
                      <c:pt idx="335">
                        <c:v>0.56238130715048806</c:v>
                      </c:pt>
                      <c:pt idx="336">
                        <c:v>0.54538453453449354</c:v>
                      </c:pt>
                      <c:pt idx="337">
                        <c:v>0.52884051904785301</c:v>
                      </c:pt>
                      <c:pt idx="338">
                        <c:v>0.51274171729989271</c:v>
                      </c:pt>
                      <c:pt idx="339">
                        <c:v>0.49712969935537699</c:v>
                      </c:pt>
                      <c:pt idx="340">
                        <c:v>0.48189672124206756</c:v>
                      </c:pt>
                      <c:pt idx="341">
                        <c:v>0.46702234065807136</c:v>
                      </c:pt>
                      <c:pt idx="342">
                        <c:v>0.45253305675904154</c:v>
                      </c:pt>
                      <c:pt idx="343">
                        <c:v>0.43838218845357879</c:v>
                      </c:pt>
                      <c:pt idx="344">
                        <c:v>0.42457662360207693</c:v>
                      </c:pt>
                      <c:pt idx="345">
                        <c:v>0.41110938606038794</c:v>
                      </c:pt>
                      <c:pt idx="346">
                        <c:v>0.39799253154735748</c:v>
                      </c:pt>
                      <c:pt idx="347">
                        <c:v>0.38533447412405974</c:v>
                      </c:pt>
                      <c:pt idx="348">
                        <c:v>0.37304276537902387</c:v>
                      </c:pt>
                      <c:pt idx="349">
                        <c:v>0.36116423670891906</c:v>
                      </c:pt>
                      <c:pt idx="350">
                        <c:v>0.34964557435705812</c:v>
                      </c:pt>
                      <c:pt idx="351">
                        <c:v>0.33848772562254675</c:v>
                      </c:pt>
                      <c:pt idx="352">
                        <c:v>0.32780357430738216</c:v>
                      </c:pt>
                      <c:pt idx="353">
                        <c:v>0.31743996114155482</c:v>
                      </c:pt>
                      <c:pt idx="354">
                        <c:v>0.30756600793083344</c:v>
                      </c:pt>
                      <c:pt idx="355">
                        <c:v>0.29805429298478131</c:v>
                      </c:pt>
                      <c:pt idx="356">
                        <c:v>0.28897623657796245</c:v>
                      </c:pt>
                      <c:pt idx="357">
                        <c:v>0.28032699138682043</c:v>
                      </c:pt>
                      <c:pt idx="358">
                        <c:v>0.27206245913008276</c:v>
                      </c:pt>
                      <c:pt idx="359">
                        <c:v>0.26428432925275658</c:v>
                      </c:pt>
                      <c:pt idx="360">
                        <c:v>0.25687701320758188</c:v>
                      </c:pt>
                      <c:pt idx="361">
                        <c:v>0.24991302793633013</c:v>
                      </c:pt>
                      <c:pt idx="362">
                        <c:v>0.24342009016781133</c:v>
                      </c:pt>
                      <c:pt idx="363">
                        <c:v>0.23727693838661629</c:v>
                      </c:pt>
                      <c:pt idx="364">
                        <c:v>0.23156015123201526</c:v>
                      </c:pt>
                      <c:pt idx="365">
                        <c:v>0.22626955261489134</c:v>
                      </c:pt>
                      <c:pt idx="366">
                        <c:v>0.22134843282340308</c:v>
                      </c:pt>
                      <c:pt idx="367">
                        <c:v>0.21692019496775858</c:v>
                      </c:pt>
                      <c:pt idx="368">
                        <c:v>0.21287467150498549</c:v>
                      </c:pt>
                      <c:pt idx="369">
                        <c:v>0.20928249744806351</c:v>
                      </c:pt>
                      <c:pt idx="370">
                        <c:v>0.20605989285555998</c:v>
                      </c:pt>
                      <c:pt idx="371">
                        <c:v>0.20318132128897412</c:v>
                      </c:pt>
                      <c:pt idx="372">
                        <c:v>0.20076365532418988</c:v>
                      </c:pt>
                      <c:pt idx="373">
                        <c:v>0.19869810514118416</c:v>
                      </c:pt>
                      <c:pt idx="374">
                        <c:v>0.19699540809980373</c:v>
                      </c:pt>
                      <c:pt idx="375">
                        <c:v>0.195645133931659</c:v>
                      </c:pt>
                      <c:pt idx="376">
                        <c:v>0.19463444745708391</c:v>
                      </c:pt>
                      <c:pt idx="377">
                        <c:v>0.19405390845956053</c:v>
                      </c:pt>
                      <c:pt idx="378">
                        <c:v>0.19388092908943139</c:v>
                      </c:pt>
                      <c:pt idx="379">
                        <c:v>0.19407039864349496</c:v>
                      </c:pt>
                      <c:pt idx="380">
                        <c:v>0.19460141713134363</c:v>
                      </c:pt>
                      <c:pt idx="381">
                        <c:v>0.19528492404850273</c:v>
                      </c:pt>
                      <c:pt idx="382">
                        <c:v>0.19601696270650193</c:v>
                      </c:pt>
                      <c:pt idx="383">
                        <c:v>0.19679858308463333</c:v>
                      </c:pt>
                      <c:pt idx="384">
                        <c:v>0.19761580251133773</c:v>
                      </c:pt>
                      <c:pt idx="385">
                        <c:v>0.19839152344481023</c:v>
                      </c:pt>
                      <c:pt idx="386">
                        <c:v>0.19922697635897466</c:v>
                      </c:pt>
                      <c:pt idx="387">
                        <c:v>0.19997049630604266</c:v>
                      </c:pt>
                      <c:pt idx="388">
                        <c:v>0.20063777048780557</c:v>
                      </c:pt>
                      <c:pt idx="389">
                        <c:v>0.20135285128239166</c:v>
                      </c:pt>
                      <c:pt idx="390">
                        <c:v>0.20214844466208068</c:v>
                      </c:pt>
                      <c:pt idx="391">
                        <c:v>0.20303242287456574</c:v>
                      </c:pt>
                      <c:pt idx="392">
                        <c:v>0.20390818554639795</c:v>
                      </c:pt>
                      <c:pt idx="393">
                        <c:v>0.2048604341705475</c:v>
                      </c:pt>
                      <c:pt idx="394">
                        <c:v>0.20576039823710671</c:v>
                      </c:pt>
                      <c:pt idx="395">
                        <c:v>0.20660737899996823</c:v>
                      </c:pt>
                      <c:pt idx="396">
                        <c:v>0.20752169053033487</c:v>
                      </c:pt>
                      <c:pt idx="397">
                        <c:v>0.2083885207603339</c:v>
                      </c:pt>
                      <c:pt idx="398">
                        <c:v>0.20924762162662908</c:v>
                      </c:pt>
                      <c:pt idx="399">
                        <c:v>0.21014125300046338</c:v>
                      </c:pt>
                      <c:pt idx="400">
                        <c:v>0.21097328004291266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A2-3CE0-4B64-8759-86092359CEA8}"/>
                  </c:ext>
                </c:extLst>
              </c15:ser>
            </c15:filteredLineSeries>
            <c15:filteredLineSeries>
              <c15:ser>
                <c:idx val="5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Offset'!$P$1</c15:sqref>
                        </c15:formulaRef>
                      </c:ext>
                    </c:extLst>
                    <c:strCache>
                      <c:ptCount val="1"/>
                      <c:pt idx="0">
                        <c:v>z' Offset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  <c:pt idx="7">
                        <c:v>0.35</c:v>
                      </c:pt>
                      <c:pt idx="8">
                        <c:v>0.4</c:v>
                      </c:pt>
                      <c:pt idx="9">
                        <c:v>0.45</c:v>
                      </c:pt>
                      <c:pt idx="10">
                        <c:v>0.5</c:v>
                      </c:pt>
                      <c:pt idx="11">
                        <c:v>0.55000000000000004</c:v>
                      </c:pt>
                      <c:pt idx="12">
                        <c:v>0.6</c:v>
                      </c:pt>
                      <c:pt idx="13">
                        <c:v>0.65</c:v>
                      </c:pt>
                      <c:pt idx="14">
                        <c:v>0.7</c:v>
                      </c:pt>
                      <c:pt idx="15">
                        <c:v>0.75</c:v>
                      </c:pt>
                      <c:pt idx="16">
                        <c:v>0.8</c:v>
                      </c:pt>
                      <c:pt idx="17">
                        <c:v>0.85</c:v>
                      </c:pt>
                      <c:pt idx="18">
                        <c:v>0.9</c:v>
                      </c:pt>
                      <c:pt idx="19">
                        <c:v>0.95</c:v>
                      </c:pt>
                      <c:pt idx="20">
                        <c:v>1</c:v>
                      </c:pt>
                      <c:pt idx="21">
                        <c:v>1.05</c:v>
                      </c:pt>
                      <c:pt idx="22">
                        <c:v>1.1000000000000001</c:v>
                      </c:pt>
                      <c:pt idx="23">
                        <c:v>1.1499999999999999</c:v>
                      </c:pt>
                      <c:pt idx="24">
                        <c:v>1.2</c:v>
                      </c:pt>
                      <c:pt idx="25">
                        <c:v>1.25</c:v>
                      </c:pt>
                      <c:pt idx="26">
                        <c:v>1.3</c:v>
                      </c:pt>
                      <c:pt idx="27">
                        <c:v>1.35</c:v>
                      </c:pt>
                      <c:pt idx="28">
                        <c:v>1.4</c:v>
                      </c:pt>
                      <c:pt idx="29">
                        <c:v>1.45</c:v>
                      </c:pt>
                      <c:pt idx="30">
                        <c:v>1.5</c:v>
                      </c:pt>
                      <c:pt idx="31">
                        <c:v>1.55</c:v>
                      </c:pt>
                      <c:pt idx="32">
                        <c:v>1.6</c:v>
                      </c:pt>
                      <c:pt idx="33">
                        <c:v>1.65</c:v>
                      </c:pt>
                      <c:pt idx="34">
                        <c:v>1.7</c:v>
                      </c:pt>
                      <c:pt idx="35">
                        <c:v>1.75</c:v>
                      </c:pt>
                      <c:pt idx="36">
                        <c:v>1.8</c:v>
                      </c:pt>
                      <c:pt idx="37">
                        <c:v>1.85</c:v>
                      </c:pt>
                      <c:pt idx="38">
                        <c:v>1.9</c:v>
                      </c:pt>
                      <c:pt idx="39">
                        <c:v>1.95</c:v>
                      </c:pt>
                      <c:pt idx="40">
                        <c:v>2</c:v>
                      </c:pt>
                      <c:pt idx="41">
                        <c:v>2.0499999999999998</c:v>
                      </c:pt>
                      <c:pt idx="42">
                        <c:v>2.1</c:v>
                      </c:pt>
                      <c:pt idx="43">
                        <c:v>2.15</c:v>
                      </c:pt>
                      <c:pt idx="44">
                        <c:v>2.2000000000000002</c:v>
                      </c:pt>
                      <c:pt idx="45">
                        <c:v>2.25</c:v>
                      </c:pt>
                      <c:pt idx="46">
                        <c:v>2.2999999999999998</c:v>
                      </c:pt>
                      <c:pt idx="47">
                        <c:v>2.35</c:v>
                      </c:pt>
                      <c:pt idx="48">
                        <c:v>2.4</c:v>
                      </c:pt>
                      <c:pt idx="49">
                        <c:v>2.4500000000000002</c:v>
                      </c:pt>
                      <c:pt idx="50">
                        <c:v>2.5</c:v>
                      </c:pt>
                      <c:pt idx="51">
                        <c:v>2.5499999999999998</c:v>
                      </c:pt>
                      <c:pt idx="52">
                        <c:v>2.6</c:v>
                      </c:pt>
                      <c:pt idx="53">
                        <c:v>2.65</c:v>
                      </c:pt>
                      <c:pt idx="54">
                        <c:v>2.7</c:v>
                      </c:pt>
                      <c:pt idx="55">
                        <c:v>2.75</c:v>
                      </c:pt>
                      <c:pt idx="56">
                        <c:v>2.8</c:v>
                      </c:pt>
                      <c:pt idx="57">
                        <c:v>2.85</c:v>
                      </c:pt>
                      <c:pt idx="58">
                        <c:v>2.9</c:v>
                      </c:pt>
                      <c:pt idx="59">
                        <c:v>2.95</c:v>
                      </c:pt>
                      <c:pt idx="60">
                        <c:v>3</c:v>
                      </c:pt>
                      <c:pt idx="61">
                        <c:v>3.05</c:v>
                      </c:pt>
                      <c:pt idx="62">
                        <c:v>3.1</c:v>
                      </c:pt>
                      <c:pt idx="63">
                        <c:v>3.15</c:v>
                      </c:pt>
                      <c:pt idx="64">
                        <c:v>3.2</c:v>
                      </c:pt>
                      <c:pt idx="65">
                        <c:v>3.25</c:v>
                      </c:pt>
                      <c:pt idx="66">
                        <c:v>3.3</c:v>
                      </c:pt>
                      <c:pt idx="67">
                        <c:v>3.35</c:v>
                      </c:pt>
                      <c:pt idx="68">
                        <c:v>3.4</c:v>
                      </c:pt>
                      <c:pt idx="69">
                        <c:v>3.45</c:v>
                      </c:pt>
                      <c:pt idx="70">
                        <c:v>3.5</c:v>
                      </c:pt>
                      <c:pt idx="71">
                        <c:v>3.55</c:v>
                      </c:pt>
                      <c:pt idx="72">
                        <c:v>3.6</c:v>
                      </c:pt>
                      <c:pt idx="73">
                        <c:v>3.65</c:v>
                      </c:pt>
                      <c:pt idx="74">
                        <c:v>3.7</c:v>
                      </c:pt>
                      <c:pt idx="75">
                        <c:v>3.75</c:v>
                      </c:pt>
                      <c:pt idx="76">
                        <c:v>3.8</c:v>
                      </c:pt>
                      <c:pt idx="77">
                        <c:v>3.85</c:v>
                      </c:pt>
                      <c:pt idx="78">
                        <c:v>3.9</c:v>
                      </c:pt>
                      <c:pt idx="79">
                        <c:v>3.95</c:v>
                      </c:pt>
                      <c:pt idx="80">
                        <c:v>4</c:v>
                      </c:pt>
                      <c:pt idx="81">
                        <c:v>4.05</c:v>
                      </c:pt>
                      <c:pt idx="82">
                        <c:v>4.0999999999999996</c:v>
                      </c:pt>
                      <c:pt idx="83">
                        <c:v>4.1500000000000004</c:v>
                      </c:pt>
                      <c:pt idx="84">
                        <c:v>4.2</c:v>
                      </c:pt>
                      <c:pt idx="85">
                        <c:v>4.25</c:v>
                      </c:pt>
                      <c:pt idx="86">
                        <c:v>4.3</c:v>
                      </c:pt>
                      <c:pt idx="87">
                        <c:v>4.3499999999999996</c:v>
                      </c:pt>
                      <c:pt idx="88">
                        <c:v>4.4000000000000004</c:v>
                      </c:pt>
                      <c:pt idx="89">
                        <c:v>4.45</c:v>
                      </c:pt>
                      <c:pt idx="90">
                        <c:v>4.5</c:v>
                      </c:pt>
                      <c:pt idx="91">
                        <c:v>4.55</c:v>
                      </c:pt>
                      <c:pt idx="92">
                        <c:v>4.5999999999999996</c:v>
                      </c:pt>
                      <c:pt idx="93">
                        <c:v>4.6500000000000004</c:v>
                      </c:pt>
                      <c:pt idx="94">
                        <c:v>4.7</c:v>
                      </c:pt>
                      <c:pt idx="95">
                        <c:v>4.75</c:v>
                      </c:pt>
                      <c:pt idx="96">
                        <c:v>4.8</c:v>
                      </c:pt>
                      <c:pt idx="97">
                        <c:v>4.8499999999999996</c:v>
                      </c:pt>
                      <c:pt idx="98">
                        <c:v>4.9000000000000004</c:v>
                      </c:pt>
                      <c:pt idx="99">
                        <c:v>4.95</c:v>
                      </c:pt>
                      <c:pt idx="100">
                        <c:v>5</c:v>
                      </c:pt>
                      <c:pt idx="101">
                        <c:v>5.05</c:v>
                      </c:pt>
                      <c:pt idx="102">
                        <c:v>5.0999999999999996</c:v>
                      </c:pt>
                      <c:pt idx="103">
                        <c:v>5.15</c:v>
                      </c:pt>
                      <c:pt idx="104">
                        <c:v>5.2</c:v>
                      </c:pt>
                      <c:pt idx="105">
                        <c:v>5.25</c:v>
                      </c:pt>
                      <c:pt idx="106">
                        <c:v>5.3</c:v>
                      </c:pt>
                      <c:pt idx="107">
                        <c:v>5.35</c:v>
                      </c:pt>
                      <c:pt idx="108">
                        <c:v>5.4</c:v>
                      </c:pt>
                      <c:pt idx="109">
                        <c:v>5.45</c:v>
                      </c:pt>
                      <c:pt idx="110">
                        <c:v>5.5</c:v>
                      </c:pt>
                      <c:pt idx="111">
                        <c:v>5.55</c:v>
                      </c:pt>
                      <c:pt idx="112">
                        <c:v>5.6</c:v>
                      </c:pt>
                      <c:pt idx="113">
                        <c:v>5.65</c:v>
                      </c:pt>
                      <c:pt idx="114">
                        <c:v>5.7</c:v>
                      </c:pt>
                      <c:pt idx="115">
                        <c:v>5.75</c:v>
                      </c:pt>
                      <c:pt idx="116">
                        <c:v>5.8</c:v>
                      </c:pt>
                      <c:pt idx="117">
                        <c:v>5.85</c:v>
                      </c:pt>
                      <c:pt idx="118">
                        <c:v>5.9</c:v>
                      </c:pt>
                      <c:pt idx="119">
                        <c:v>5.95</c:v>
                      </c:pt>
                      <c:pt idx="120">
                        <c:v>6</c:v>
                      </c:pt>
                      <c:pt idx="121">
                        <c:v>6.05</c:v>
                      </c:pt>
                      <c:pt idx="122">
                        <c:v>6.1</c:v>
                      </c:pt>
                      <c:pt idx="123">
                        <c:v>6.15</c:v>
                      </c:pt>
                      <c:pt idx="124">
                        <c:v>6.2</c:v>
                      </c:pt>
                      <c:pt idx="125">
                        <c:v>6.25</c:v>
                      </c:pt>
                      <c:pt idx="126">
                        <c:v>6.3</c:v>
                      </c:pt>
                      <c:pt idx="127">
                        <c:v>6.35</c:v>
                      </c:pt>
                      <c:pt idx="128">
                        <c:v>6.4</c:v>
                      </c:pt>
                      <c:pt idx="129">
                        <c:v>6.45</c:v>
                      </c:pt>
                      <c:pt idx="130">
                        <c:v>6.5</c:v>
                      </c:pt>
                      <c:pt idx="131">
                        <c:v>6.55</c:v>
                      </c:pt>
                      <c:pt idx="132">
                        <c:v>6.6</c:v>
                      </c:pt>
                      <c:pt idx="133">
                        <c:v>6.65</c:v>
                      </c:pt>
                      <c:pt idx="134">
                        <c:v>6.7</c:v>
                      </c:pt>
                      <c:pt idx="135">
                        <c:v>6.75</c:v>
                      </c:pt>
                      <c:pt idx="136">
                        <c:v>6.8</c:v>
                      </c:pt>
                      <c:pt idx="137">
                        <c:v>6.85</c:v>
                      </c:pt>
                      <c:pt idx="138">
                        <c:v>6.9</c:v>
                      </c:pt>
                      <c:pt idx="139">
                        <c:v>6.95</c:v>
                      </c:pt>
                      <c:pt idx="140">
                        <c:v>7</c:v>
                      </c:pt>
                      <c:pt idx="141">
                        <c:v>7.05</c:v>
                      </c:pt>
                      <c:pt idx="142">
                        <c:v>7.1</c:v>
                      </c:pt>
                      <c:pt idx="143">
                        <c:v>7.15</c:v>
                      </c:pt>
                      <c:pt idx="144">
                        <c:v>7.2</c:v>
                      </c:pt>
                      <c:pt idx="145">
                        <c:v>7.25</c:v>
                      </c:pt>
                      <c:pt idx="146">
                        <c:v>7.3</c:v>
                      </c:pt>
                      <c:pt idx="147">
                        <c:v>7.35</c:v>
                      </c:pt>
                      <c:pt idx="148">
                        <c:v>7.4</c:v>
                      </c:pt>
                      <c:pt idx="149">
                        <c:v>7.45</c:v>
                      </c:pt>
                      <c:pt idx="150">
                        <c:v>7.5</c:v>
                      </c:pt>
                      <c:pt idx="151">
                        <c:v>7.55</c:v>
                      </c:pt>
                      <c:pt idx="152">
                        <c:v>7.6</c:v>
                      </c:pt>
                      <c:pt idx="153">
                        <c:v>7.65</c:v>
                      </c:pt>
                      <c:pt idx="154">
                        <c:v>7.7</c:v>
                      </c:pt>
                      <c:pt idx="155">
                        <c:v>7.75</c:v>
                      </c:pt>
                      <c:pt idx="156">
                        <c:v>7.8</c:v>
                      </c:pt>
                      <c:pt idx="157">
                        <c:v>7.85</c:v>
                      </c:pt>
                      <c:pt idx="158">
                        <c:v>7.9</c:v>
                      </c:pt>
                      <c:pt idx="159">
                        <c:v>7.95</c:v>
                      </c:pt>
                      <c:pt idx="160">
                        <c:v>8</c:v>
                      </c:pt>
                      <c:pt idx="161">
                        <c:v>8.0500000000000007</c:v>
                      </c:pt>
                      <c:pt idx="162">
                        <c:v>8.1</c:v>
                      </c:pt>
                      <c:pt idx="163">
                        <c:v>8.15</c:v>
                      </c:pt>
                      <c:pt idx="164">
                        <c:v>8.1999999999999993</c:v>
                      </c:pt>
                      <c:pt idx="165">
                        <c:v>8.25</c:v>
                      </c:pt>
                      <c:pt idx="166">
                        <c:v>8.3000000000000007</c:v>
                      </c:pt>
                      <c:pt idx="167">
                        <c:v>8.35</c:v>
                      </c:pt>
                      <c:pt idx="168">
                        <c:v>8.4</c:v>
                      </c:pt>
                      <c:pt idx="169">
                        <c:v>8.4499999999999993</c:v>
                      </c:pt>
                      <c:pt idx="170">
                        <c:v>8.5</c:v>
                      </c:pt>
                      <c:pt idx="171">
                        <c:v>8.5500000000000007</c:v>
                      </c:pt>
                      <c:pt idx="172">
                        <c:v>8.6</c:v>
                      </c:pt>
                      <c:pt idx="173">
                        <c:v>8.65</c:v>
                      </c:pt>
                      <c:pt idx="174">
                        <c:v>8.6999999999999993</c:v>
                      </c:pt>
                      <c:pt idx="175">
                        <c:v>8.75</c:v>
                      </c:pt>
                      <c:pt idx="176">
                        <c:v>8.8000000000000007</c:v>
                      </c:pt>
                      <c:pt idx="177">
                        <c:v>8.85</c:v>
                      </c:pt>
                      <c:pt idx="178">
                        <c:v>8.9</c:v>
                      </c:pt>
                      <c:pt idx="179">
                        <c:v>8.9499999999999993</c:v>
                      </c:pt>
                      <c:pt idx="180">
                        <c:v>9</c:v>
                      </c:pt>
                      <c:pt idx="181">
                        <c:v>9.0500000000000007</c:v>
                      </c:pt>
                      <c:pt idx="182">
                        <c:v>9.1</c:v>
                      </c:pt>
                      <c:pt idx="183">
                        <c:v>9.1499999999999897</c:v>
                      </c:pt>
                      <c:pt idx="184">
                        <c:v>9.1999999999999904</c:v>
                      </c:pt>
                      <c:pt idx="185">
                        <c:v>9.2499999999999893</c:v>
                      </c:pt>
                      <c:pt idx="186">
                        <c:v>9.2999999999999901</c:v>
                      </c:pt>
                      <c:pt idx="187">
                        <c:v>9.3499999999999908</c:v>
                      </c:pt>
                      <c:pt idx="188">
                        <c:v>9.3999999999999897</c:v>
                      </c:pt>
                      <c:pt idx="189">
                        <c:v>9.4499999999999904</c:v>
                      </c:pt>
                      <c:pt idx="190">
                        <c:v>9.4999999999999805</c:v>
                      </c:pt>
                      <c:pt idx="191">
                        <c:v>9.5499999999999794</c:v>
                      </c:pt>
                      <c:pt idx="192">
                        <c:v>9.5999999999999801</c:v>
                      </c:pt>
                      <c:pt idx="193">
                        <c:v>9.6499999999999808</c:v>
                      </c:pt>
                      <c:pt idx="194">
                        <c:v>9.6999999999999797</c:v>
                      </c:pt>
                      <c:pt idx="195">
                        <c:v>9.7499999999999805</c:v>
                      </c:pt>
                      <c:pt idx="196">
                        <c:v>9.7999999999999794</c:v>
                      </c:pt>
                      <c:pt idx="197">
                        <c:v>9.8499999999999801</c:v>
                      </c:pt>
                      <c:pt idx="198">
                        <c:v>9.8999999999999808</c:v>
                      </c:pt>
                      <c:pt idx="199">
                        <c:v>9.9499999999999709</c:v>
                      </c:pt>
                      <c:pt idx="200">
                        <c:v>9.9999999999999698</c:v>
                      </c:pt>
                      <c:pt idx="201">
                        <c:v>10.050000000000001</c:v>
                      </c:pt>
                      <c:pt idx="202">
                        <c:v>10.1</c:v>
                      </c:pt>
                      <c:pt idx="203">
                        <c:v>10.15</c:v>
                      </c:pt>
                      <c:pt idx="204">
                        <c:v>10.199999999999999</c:v>
                      </c:pt>
                      <c:pt idx="205">
                        <c:v>10.25</c:v>
                      </c:pt>
                      <c:pt idx="206">
                        <c:v>10.3</c:v>
                      </c:pt>
                      <c:pt idx="207">
                        <c:v>10.35</c:v>
                      </c:pt>
                      <c:pt idx="208">
                        <c:v>10.4</c:v>
                      </c:pt>
                      <c:pt idx="209">
                        <c:v>10.45</c:v>
                      </c:pt>
                      <c:pt idx="210">
                        <c:v>10.5</c:v>
                      </c:pt>
                      <c:pt idx="211">
                        <c:v>10.55</c:v>
                      </c:pt>
                      <c:pt idx="212">
                        <c:v>10.6</c:v>
                      </c:pt>
                      <c:pt idx="213">
                        <c:v>10.65</c:v>
                      </c:pt>
                      <c:pt idx="214">
                        <c:v>10.7</c:v>
                      </c:pt>
                      <c:pt idx="215">
                        <c:v>10.75</c:v>
                      </c:pt>
                      <c:pt idx="216">
                        <c:v>10.8</c:v>
                      </c:pt>
                      <c:pt idx="217">
                        <c:v>10.85</c:v>
                      </c:pt>
                      <c:pt idx="218">
                        <c:v>10.9</c:v>
                      </c:pt>
                      <c:pt idx="219">
                        <c:v>10.9499999999999</c:v>
                      </c:pt>
                      <c:pt idx="220">
                        <c:v>11</c:v>
                      </c:pt>
                      <c:pt idx="221">
                        <c:v>11.05</c:v>
                      </c:pt>
                      <c:pt idx="222">
                        <c:v>11.1</c:v>
                      </c:pt>
                      <c:pt idx="223">
                        <c:v>11.149999999999901</c:v>
                      </c:pt>
                      <c:pt idx="224">
                        <c:v>11.1999999999999</c:v>
                      </c:pt>
                      <c:pt idx="225">
                        <c:v>11.249999999999901</c:v>
                      </c:pt>
                      <c:pt idx="226">
                        <c:v>11.299999999999899</c:v>
                      </c:pt>
                      <c:pt idx="227">
                        <c:v>11.3499999999999</c:v>
                      </c:pt>
                      <c:pt idx="228">
                        <c:v>11.399999999999901</c:v>
                      </c:pt>
                      <c:pt idx="229">
                        <c:v>11.4499999999999</c:v>
                      </c:pt>
                      <c:pt idx="230">
                        <c:v>11.499999999999901</c:v>
                      </c:pt>
                      <c:pt idx="231">
                        <c:v>11.549999999999899</c:v>
                      </c:pt>
                      <c:pt idx="232">
                        <c:v>11.5999999999999</c:v>
                      </c:pt>
                      <c:pt idx="233">
                        <c:v>11.649999999999901</c:v>
                      </c:pt>
                      <c:pt idx="234">
                        <c:v>11.6999999999999</c:v>
                      </c:pt>
                      <c:pt idx="235">
                        <c:v>11.749999999999901</c:v>
                      </c:pt>
                      <c:pt idx="236">
                        <c:v>11.799999999999899</c:v>
                      </c:pt>
                      <c:pt idx="237">
                        <c:v>11.8499999999999</c:v>
                      </c:pt>
                      <c:pt idx="238">
                        <c:v>11.899999999999901</c:v>
                      </c:pt>
                      <c:pt idx="239">
                        <c:v>11.9499999999999</c:v>
                      </c:pt>
                      <c:pt idx="240">
                        <c:v>11.999999999999901</c:v>
                      </c:pt>
                      <c:pt idx="241">
                        <c:v>12.049999999999899</c:v>
                      </c:pt>
                      <c:pt idx="242">
                        <c:v>12.0999999999999</c:v>
                      </c:pt>
                      <c:pt idx="243">
                        <c:v>12.149999999999901</c:v>
                      </c:pt>
                      <c:pt idx="244">
                        <c:v>12.1999999999999</c:v>
                      </c:pt>
                      <c:pt idx="245">
                        <c:v>12.249999999999901</c:v>
                      </c:pt>
                      <c:pt idx="246">
                        <c:v>12.299999999999899</c:v>
                      </c:pt>
                      <c:pt idx="247">
                        <c:v>12.3499999999999</c:v>
                      </c:pt>
                      <c:pt idx="248">
                        <c:v>12.399999999999901</c:v>
                      </c:pt>
                      <c:pt idx="249">
                        <c:v>12.4499999999999</c:v>
                      </c:pt>
                      <c:pt idx="250">
                        <c:v>12.499999999999901</c:v>
                      </c:pt>
                      <c:pt idx="251">
                        <c:v>12.549999999999899</c:v>
                      </c:pt>
                      <c:pt idx="252">
                        <c:v>12.5999999999999</c:v>
                      </c:pt>
                      <c:pt idx="253">
                        <c:v>12.649999999999901</c:v>
                      </c:pt>
                      <c:pt idx="254">
                        <c:v>12.6999999999999</c:v>
                      </c:pt>
                      <c:pt idx="255">
                        <c:v>12.749999999999901</c:v>
                      </c:pt>
                      <c:pt idx="256">
                        <c:v>12.799999999999899</c:v>
                      </c:pt>
                      <c:pt idx="257">
                        <c:v>12.8499999999999</c:v>
                      </c:pt>
                      <c:pt idx="258">
                        <c:v>12.899999999999901</c:v>
                      </c:pt>
                      <c:pt idx="259">
                        <c:v>12.9499999999999</c:v>
                      </c:pt>
                      <c:pt idx="260">
                        <c:v>12.999999999999901</c:v>
                      </c:pt>
                      <c:pt idx="261">
                        <c:v>13.049999999999899</c:v>
                      </c:pt>
                      <c:pt idx="262">
                        <c:v>13.0999999999999</c:v>
                      </c:pt>
                      <c:pt idx="263">
                        <c:v>13.149999999999901</c:v>
                      </c:pt>
                      <c:pt idx="264">
                        <c:v>13.1999999999999</c:v>
                      </c:pt>
                      <c:pt idx="265">
                        <c:v>13.249999999999901</c:v>
                      </c:pt>
                      <c:pt idx="266">
                        <c:v>13.299999999999899</c:v>
                      </c:pt>
                      <c:pt idx="267">
                        <c:v>13.3499999999999</c:v>
                      </c:pt>
                      <c:pt idx="268">
                        <c:v>13.399999999999901</c:v>
                      </c:pt>
                      <c:pt idx="269">
                        <c:v>13.4499999999999</c:v>
                      </c:pt>
                      <c:pt idx="270">
                        <c:v>13.499999999999901</c:v>
                      </c:pt>
                      <c:pt idx="271">
                        <c:v>13.549999999999899</c:v>
                      </c:pt>
                      <c:pt idx="272">
                        <c:v>13.5999999999999</c:v>
                      </c:pt>
                      <c:pt idx="273">
                        <c:v>13.649999999999901</c:v>
                      </c:pt>
                      <c:pt idx="274">
                        <c:v>13.6999999999999</c:v>
                      </c:pt>
                      <c:pt idx="275">
                        <c:v>13.749999999999901</c:v>
                      </c:pt>
                      <c:pt idx="276">
                        <c:v>13.799999999999899</c:v>
                      </c:pt>
                      <c:pt idx="277">
                        <c:v>13.8499999999999</c:v>
                      </c:pt>
                      <c:pt idx="278">
                        <c:v>13.899999999999901</c:v>
                      </c:pt>
                      <c:pt idx="279">
                        <c:v>13.9499999999999</c:v>
                      </c:pt>
                      <c:pt idx="280">
                        <c:v>13.999999999999901</c:v>
                      </c:pt>
                      <c:pt idx="281">
                        <c:v>14.049999999999899</c:v>
                      </c:pt>
                      <c:pt idx="282">
                        <c:v>14.0999999999999</c:v>
                      </c:pt>
                      <c:pt idx="283">
                        <c:v>14.149999999999901</c:v>
                      </c:pt>
                      <c:pt idx="284">
                        <c:v>14.1999999999999</c:v>
                      </c:pt>
                      <c:pt idx="285">
                        <c:v>14.249999999999901</c:v>
                      </c:pt>
                      <c:pt idx="286">
                        <c:v>14.299999999999899</c:v>
                      </c:pt>
                      <c:pt idx="287">
                        <c:v>14.3499999999999</c:v>
                      </c:pt>
                      <c:pt idx="288">
                        <c:v>14.399999999999901</c:v>
                      </c:pt>
                      <c:pt idx="289">
                        <c:v>14.4499999999999</c:v>
                      </c:pt>
                      <c:pt idx="290">
                        <c:v>14.499999999999901</c:v>
                      </c:pt>
                      <c:pt idx="291">
                        <c:v>14.549999999999899</c:v>
                      </c:pt>
                      <c:pt idx="292">
                        <c:v>14.5999999999999</c:v>
                      </c:pt>
                      <c:pt idx="293">
                        <c:v>14.649999999999901</c:v>
                      </c:pt>
                      <c:pt idx="294">
                        <c:v>14.6999999999999</c:v>
                      </c:pt>
                      <c:pt idx="295">
                        <c:v>14.749999999999901</c:v>
                      </c:pt>
                      <c:pt idx="296">
                        <c:v>14.799999999999899</c:v>
                      </c:pt>
                      <c:pt idx="297">
                        <c:v>14.8499999999999</c:v>
                      </c:pt>
                      <c:pt idx="298">
                        <c:v>14.899999999999901</c:v>
                      </c:pt>
                      <c:pt idx="299">
                        <c:v>14.9499999999999</c:v>
                      </c:pt>
                      <c:pt idx="300">
                        <c:v>14.999999999999901</c:v>
                      </c:pt>
                      <c:pt idx="301">
                        <c:v>15.049999999999899</c:v>
                      </c:pt>
                      <c:pt idx="302">
                        <c:v>15.0999999999999</c:v>
                      </c:pt>
                      <c:pt idx="303">
                        <c:v>15.149999999999901</c:v>
                      </c:pt>
                      <c:pt idx="304">
                        <c:v>15.1999999999999</c:v>
                      </c:pt>
                      <c:pt idx="305">
                        <c:v>15.249999999999901</c:v>
                      </c:pt>
                      <c:pt idx="306">
                        <c:v>15.299999999999899</c:v>
                      </c:pt>
                      <c:pt idx="307">
                        <c:v>15.3499999999999</c:v>
                      </c:pt>
                      <c:pt idx="308">
                        <c:v>15.399999999999901</c:v>
                      </c:pt>
                      <c:pt idx="309">
                        <c:v>15.4499999999999</c:v>
                      </c:pt>
                      <c:pt idx="310">
                        <c:v>15.499999999999901</c:v>
                      </c:pt>
                      <c:pt idx="311">
                        <c:v>15.549999999999899</c:v>
                      </c:pt>
                      <c:pt idx="312">
                        <c:v>15.5999999999999</c:v>
                      </c:pt>
                      <c:pt idx="313">
                        <c:v>15.649999999999901</c:v>
                      </c:pt>
                      <c:pt idx="314">
                        <c:v>15.6999999999999</c:v>
                      </c:pt>
                      <c:pt idx="315">
                        <c:v>15.749999999999901</c:v>
                      </c:pt>
                      <c:pt idx="316">
                        <c:v>15.799999999999899</c:v>
                      </c:pt>
                      <c:pt idx="317">
                        <c:v>15.849999999999801</c:v>
                      </c:pt>
                      <c:pt idx="318">
                        <c:v>15.8999999999998</c:v>
                      </c:pt>
                      <c:pt idx="319">
                        <c:v>15.9499999999998</c:v>
                      </c:pt>
                      <c:pt idx="320">
                        <c:v>15.999999999999799</c:v>
                      </c:pt>
                      <c:pt idx="321">
                        <c:v>16.049999999999802</c:v>
                      </c:pt>
                      <c:pt idx="322">
                        <c:v>16.099999999999799</c:v>
                      </c:pt>
                      <c:pt idx="323">
                        <c:v>16.1499999999998</c:v>
                      </c:pt>
                      <c:pt idx="324">
                        <c:v>16.1999999999998</c:v>
                      </c:pt>
                      <c:pt idx="325">
                        <c:v>16.249999999999801</c:v>
                      </c:pt>
                      <c:pt idx="326">
                        <c:v>16.299999999999802</c:v>
                      </c:pt>
                      <c:pt idx="327">
                        <c:v>16.349999999999799</c:v>
                      </c:pt>
                      <c:pt idx="328">
                        <c:v>16.3999999999998</c:v>
                      </c:pt>
                      <c:pt idx="329">
                        <c:v>16.4499999999998</c:v>
                      </c:pt>
                      <c:pt idx="330">
                        <c:v>16.499999999999801</c:v>
                      </c:pt>
                      <c:pt idx="331">
                        <c:v>16.549999999999802</c:v>
                      </c:pt>
                      <c:pt idx="332">
                        <c:v>16.599999999999799</c:v>
                      </c:pt>
                      <c:pt idx="333">
                        <c:v>16.6499999999998</c:v>
                      </c:pt>
                      <c:pt idx="334">
                        <c:v>16.6999999999998</c:v>
                      </c:pt>
                      <c:pt idx="335">
                        <c:v>16.749999999999801</c:v>
                      </c:pt>
                      <c:pt idx="336">
                        <c:v>16.799999999999802</c:v>
                      </c:pt>
                      <c:pt idx="337">
                        <c:v>16.849999999999799</c:v>
                      </c:pt>
                      <c:pt idx="338">
                        <c:v>16.8999999999998</c:v>
                      </c:pt>
                      <c:pt idx="339">
                        <c:v>16.9499999999998</c:v>
                      </c:pt>
                      <c:pt idx="340">
                        <c:v>16.999999999999801</c:v>
                      </c:pt>
                      <c:pt idx="341">
                        <c:v>17.049999999999802</c:v>
                      </c:pt>
                      <c:pt idx="342">
                        <c:v>17.099999999999799</c:v>
                      </c:pt>
                      <c:pt idx="343">
                        <c:v>17.1499999999998</c:v>
                      </c:pt>
                      <c:pt idx="344">
                        <c:v>17.1999999999998</c:v>
                      </c:pt>
                      <c:pt idx="345">
                        <c:v>17.249999999999801</c:v>
                      </c:pt>
                      <c:pt idx="346">
                        <c:v>17.299999999999802</c:v>
                      </c:pt>
                      <c:pt idx="347">
                        <c:v>17.349999999999799</c:v>
                      </c:pt>
                      <c:pt idx="348">
                        <c:v>17.3999999999998</c:v>
                      </c:pt>
                      <c:pt idx="349">
                        <c:v>17.4499999999998</c:v>
                      </c:pt>
                      <c:pt idx="350">
                        <c:v>17.499999999999801</c:v>
                      </c:pt>
                      <c:pt idx="351">
                        <c:v>17.549999999999802</c:v>
                      </c:pt>
                      <c:pt idx="352">
                        <c:v>17.599999999999799</c:v>
                      </c:pt>
                      <c:pt idx="353">
                        <c:v>17.6499999999998</c:v>
                      </c:pt>
                      <c:pt idx="354">
                        <c:v>17.6999999999998</c:v>
                      </c:pt>
                      <c:pt idx="355">
                        <c:v>17.749999999999801</c:v>
                      </c:pt>
                      <c:pt idx="356">
                        <c:v>17.799999999999802</c:v>
                      </c:pt>
                      <c:pt idx="357">
                        <c:v>17.849999999999799</c:v>
                      </c:pt>
                      <c:pt idx="358">
                        <c:v>17.8999999999998</c:v>
                      </c:pt>
                      <c:pt idx="359">
                        <c:v>17.9499999999998</c:v>
                      </c:pt>
                      <c:pt idx="360">
                        <c:v>17.999999999999801</c:v>
                      </c:pt>
                      <c:pt idx="361">
                        <c:v>18.049999999999802</c:v>
                      </c:pt>
                      <c:pt idx="362">
                        <c:v>18.099999999999799</c:v>
                      </c:pt>
                      <c:pt idx="363">
                        <c:v>18.1499999999998</c:v>
                      </c:pt>
                      <c:pt idx="364">
                        <c:v>18.1999999999998</c:v>
                      </c:pt>
                      <c:pt idx="365">
                        <c:v>18.249999999999801</c:v>
                      </c:pt>
                      <c:pt idx="366">
                        <c:v>18.299999999999802</c:v>
                      </c:pt>
                      <c:pt idx="367">
                        <c:v>18.349999999999799</c:v>
                      </c:pt>
                      <c:pt idx="368">
                        <c:v>18.3999999999998</c:v>
                      </c:pt>
                      <c:pt idx="369">
                        <c:v>18.4499999999998</c:v>
                      </c:pt>
                      <c:pt idx="370">
                        <c:v>18.499999999999801</c:v>
                      </c:pt>
                      <c:pt idx="371">
                        <c:v>18.549999999999802</c:v>
                      </c:pt>
                      <c:pt idx="372">
                        <c:v>18.599999999999799</c:v>
                      </c:pt>
                      <c:pt idx="373">
                        <c:v>18.6499999999998</c:v>
                      </c:pt>
                      <c:pt idx="374">
                        <c:v>18.6999999999998</c:v>
                      </c:pt>
                      <c:pt idx="375">
                        <c:v>18.749999999999801</c:v>
                      </c:pt>
                      <c:pt idx="376">
                        <c:v>18.799999999999802</c:v>
                      </c:pt>
                      <c:pt idx="377">
                        <c:v>18.849999999999799</c:v>
                      </c:pt>
                      <c:pt idx="378">
                        <c:v>18.8999999999998</c:v>
                      </c:pt>
                      <c:pt idx="379">
                        <c:v>18.9499999999998</c:v>
                      </c:pt>
                      <c:pt idx="380">
                        <c:v>18.999999999999801</c:v>
                      </c:pt>
                      <c:pt idx="381">
                        <c:v>19.049999999999802</c:v>
                      </c:pt>
                      <c:pt idx="382">
                        <c:v>19.099999999999799</c:v>
                      </c:pt>
                      <c:pt idx="383">
                        <c:v>19.1499999999998</c:v>
                      </c:pt>
                      <c:pt idx="384">
                        <c:v>19.1999999999998</c:v>
                      </c:pt>
                      <c:pt idx="385">
                        <c:v>19.249999999999801</c:v>
                      </c:pt>
                      <c:pt idx="386">
                        <c:v>19.299999999999802</c:v>
                      </c:pt>
                      <c:pt idx="387">
                        <c:v>19.349999999999799</c:v>
                      </c:pt>
                      <c:pt idx="388">
                        <c:v>19.3999999999998</c:v>
                      </c:pt>
                      <c:pt idx="389">
                        <c:v>19.4499999999998</c:v>
                      </c:pt>
                      <c:pt idx="390">
                        <c:v>19.499999999999801</c:v>
                      </c:pt>
                      <c:pt idx="391">
                        <c:v>19.549999999999802</c:v>
                      </c:pt>
                      <c:pt idx="392">
                        <c:v>19.599999999999799</c:v>
                      </c:pt>
                      <c:pt idx="393">
                        <c:v>19.6499999999998</c:v>
                      </c:pt>
                      <c:pt idx="394">
                        <c:v>19.6999999999998</c:v>
                      </c:pt>
                      <c:pt idx="395">
                        <c:v>19.749999999999801</c:v>
                      </c:pt>
                      <c:pt idx="396">
                        <c:v>19.799999999999802</c:v>
                      </c:pt>
                      <c:pt idx="397">
                        <c:v>19.849999999999799</c:v>
                      </c:pt>
                      <c:pt idx="398">
                        <c:v>19.8999999999998</c:v>
                      </c:pt>
                      <c:pt idx="399">
                        <c:v>19.9499999999998</c:v>
                      </c:pt>
                      <c:pt idx="400">
                        <c:v>19.999999999999801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Offset'!$P$2:$P$402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1.2500000000000001E-5</c:v>
                      </c:pt>
                      <c:pt idx="2">
                        <c:v>3.7500000000000003E-5</c:v>
                      </c:pt>
                      <c:pt idx="3">
                        <c:v>7.4999999999999993E-5</c:v>
                      </c:pt>
                      <c:pt idx="4">
                        <c:v>1.25E-4</c:v>
                      </c:pt>
                      <c:pt idx="5">
                        <c:v>1.875E-4</c:v>
                      </c:pt>
                      <c:pt idx="6">
                        <c:v>2.6249999999999998E-4</c:v>
                      </c:pt>
                      <c:pt idx="7">
                        <c:v>3.4999999999999994E-4</c:v>
                      </c:pt>
                      <c:pt idx="8">
                        <c:v>4.5000000000000004E-4</c:v>
                      </c:pt>
                      <c:pt idx="9">
                        <c:v>5.6250000000000007E-4</c:v>
                      </c:pt>
                      <c:pt idx="10">
                        <c:v>6.8749999999999996E-4</c:v>
                      </c:pt>
                      <c:pt idx="11">
                        <c:v>8.250000000000001E-4</c:v>
                      </c:pt>
                      <c:pt idx="12">
                        <c:v>9.7499999999999985E-4</c:v>
                      </c:pt>
                      <c:pt idx="13">
                        <c:v>1.1375000000000001E-3</c:v>
                      </c:pt>
                      <c:pt idx="14">
                        <c:v>1.3124999999999999E-3</c:v>
                      </c:pt>
                      <c:pt idx="15">
                        <c:v>1.5E-3</c:v>
                      </c:pt>
                      <c:pt idx="16">
                        <c:v>1.7000000000000001E-3</c:v>
                      </c:pt>
                      <c:pt idx="17">
                        <c:v>1.9124999999999997E-3</c:v>
                      </c:pt>
                      <c:pt idx="18">
                        <c:v>2.1375000000000001E-3</c:v>
                      </c:pt>
                      <c:pt idx="19">
                        <c:v>2.3749999999999995E-3</c:v>
                      </c:pt>
                      <c:pt idx="20">
                        <c:v>2.6249999999999997E-3</c:v>
                      </c:pt>
                      <c:pt idx="21">
                        <c:v>3.0802595179351814E-3</c:v>
                      </c:pt>
                      <c:pt idx="22">
                        <c:v>3.9334637592770994E-3</c:v>
                      </c:pt>
                      <c:pt idx="23">
                        <c:v>5.1843898152840644E-3</c:v>
                      </c:pt>
                      <c:pt idx="24">
                        <c:v>6.832666266872036E-3</c:v>
                      </c:pt>
                      <c:pt idx="25">
                        <c:v>8.8777733278030714E-3</c:v>
                      </c:pt>
                      <c:pt idx="26">
                        <c:v>1.1319043045073708E-2</c:v>
                      </c:pt>
                      <c:pt idx="27">
                        <c:v>1.4155659556422751E-2</c:v>
                      </c:pt>
                      <c:pt idx="28">
                        <c:v>1.7386659404862229E-2</c:v>
                      </c:pt>
                      <c:pt idx="29">
                        <c:v>2.1010931910108405E-2</c:v>
                      </c:pt>
                      <c:pt idx="30">
                        <c:v>2.5027219596769571E-2</c:v>
                      </c:pt>
                      <c:pt idx="31">
                        <c:v>2.9434118679127617E-2</c:v>
                      </c:pt>
                      <c:pt idx="32">
                        <c:v>3.4230079602323445E-2</c:v>
                      </c:pt>
                      <c:pt idx="33">
                        <c:v>3.9413407639740237E-2</c:v>
                      </c:pt>
                      <c:pt idx="34">
                        <c:v>4.4982263546352722E-2</c:v>
                      </c:pt>
                      <c:pt idx="35">
                        <c:v>5.0934664267791176E-2</c:v>
                      </c:pt>
                      <c:pt idx="36">
                        <c:v>5.7268483704846468E-2</c:v>
                      </c:pt>
                      <c:pt idx="37">
                        <c:v>6.3981453533121957E-2</c:v>
                      </c:pt>
                      <c:pt idx="38">
                        <c:v>7.1071164077515847E-2</c:v>
                      </c:pt>
                      <c:pt idx="39">
                        <c:v>7.8535065241196439E-2</c:v>
                      </c:pt>
                      <c:pt idx="40">
                        <c:v>8.6370467488713271E-2</c:v>
                      </c:pt>
                      <c:pt idx="41">
                        <c:v>9.4574542882864043E-2</c:v>
                      </c:pt>
                      <c:pt idx="42">
                        <c:v>0.10314432617491875</c:v>
                      </c:pt>
                      <c:pt idx="43">
                        <c:v>0.11207671594777849</c:v>
                      </c:pt>
                      <c:pt idx="44">
                        <c:v>0.12136847581163211</c:v>
                      </c:pt>
                      <c:pt idx="45">
                        <c:v>0.13101623565164497</c:v>
                      </c:pt>
                      <c:pt idx="46">
                        <c:v>0.14101649292720284</c:v>
                      </c:pt>
                      <c:pt idx="47">
                        <c:v>0.15136561402220816</c:v>
                      </c:pt>
                      <c:pt idx="48">
                        <c:v>0.16205983564590781</c:v>
                      </c:pt>
                      <c:pt idx="49">
                        <c:v>0.17309526628371347</c:v>
                      </c:pt>
                      <c:pt idx="50">
                        <c:v>0.18446788769745476</c:v>
                      </c:pt>
                      <c:pt idx="51">
                        <c:v>0.19617355647448628</c:v>
                      </c:pt>
                      <c:pt idx="52">
                        <c:v>0.20820800562505254</c:v>
                      </c:pt>
                      <c:pt idx="53">
                        <c:v>0.22056684622729289</c:v>
                      </c:pt>
                      <c:pt idx="54">
                        <c:v>0.23324556911925517</c:v>
                      </c:pt>
                      <c:pt idx="55">
                        <c:v>0.24623954663726302</c:v>
                      </c:pt>
                      <c:pt idx="56">
                        <c:v>0.25954403439996898</c:v>
                      </c:pt>
                      <c:pt idx="57">
                        <c:v>0.2731541731374032</c:v>
                      </c:pt>
                      <c:pt idx="58">
                        <c:v>0.28706499056431445</c:v>
                      </c:pt>
                      <c:pt idx="59">
                        <c:v>0.3012714032970813</c:v>
                      </c:pt>
                      <c:pt idx="60">
                        <c:v>0.31576821881345241</c:v>
                      </c:pt>
                      <c:pt idx="61">
                        <c:v>0.33055013745436401</c:v>
                      </c:pt>
                      <c:pt idx="62">
                        <c:v>0.34561175446705822</c:v>
                      </c:pt>
                      <c:pt idx="63">
                        <c:v>0.36094756208871825</c:v>
                      </c:pt>
                      <c:pt idx="64">
                        <c:v>0.37655195166981648</c:v>
                      </c:pt>
                      <c:pt idx="65">
                        <c:v>0.39241921583635453</c:v>
                      </c:pt>
                      <c:pt idx="66">
                        <c:v>0.4085435506901659</c:v>
                      </c:pt>
                      <c:pt idx="67">
                        <c:v>0.42491905804642854</c:v>
                      </c:pt>
                      <c:pt idx="68">
                        <c:v>0.44153974770752685</c:v>
                      </c:pt>
                      <c:pt idx="69">
                        <c:v>0.45839953977238773</c:v>
                      </c:pt>
                      <c:pt idx="70">
                        <c:v>0.4754922669803977</c:v>
                      </c:pt>
                      <c:pt idx="71">
                        <c:v>0.49281167708899959</c:v>
                      </c:pt>
                      <c:pt idx="72">
                        <c:v>0.51035143528405102</c:v>
                      </c:pt>
                      <c:pt idx="73">
                        <c:v>0.52810512662201514</c:v>
                      </c:pt>
                      <c:pt idx="74">
                        <c:v>0.54606625850304491</c:v>
                      </c:pt>
                      <c:pt idx="75">
                        <c:v>0.5642282631740021</c:v>
                      </c:pt>
                      <c:pt idx="76">
                        <c:v>0.58258450026045316</c:v>
                      </c:pt>
                      <c:pt idx="77">
                        <c:v>0.60112825932665792</c:v>
                      </c:pt>
                      <c:pt idx="78">
                        <c:v>0.6198527624625717</c:v>
                      </c:pt>
                      <c:pt idx="79">
                        <c:v>0.63875116689685896</c:v>
                      </c:pt>
                      <c:pt idx="80">
                        <c:v>0.65781656763491003</c:v>
                      </c:pt>
                      <c:pt idx="81">
                        <c:v>0.67704200012085003</c:v>
                      </c:pt>
                      <c:pt idx="82">
                        <c:v>0.6964204429225066</c:v>
                      </c:pt>
                      <c:pt idx="83">
                        <c:v>0.71594482043830643</c:v>
                      </c:pt>
                      <c:pt idx="84">
                        <c:v>0.73560800562505235</c:v>
                      </c:pt>
                      <c:pt idx="85">
                        <c:v>0.75540282274553749</c:v>
                      </c:pt>
                      <c:pt idx="86">
                        <c:v>0.77532205013492539</c:v>
                      </c:pt>
                      <c:pt idx="87">
                        <c:v>0.79535842298484161</c:v>
                      </c:pt>
                      <c:pt idx="88">
                        <c:v>0.81550463614409441</c:v>
                      </c:pt>
                      <c:pt idx="89">
                        <c:v>0.83575334693494896</c:v>
                      </c:pt>
                      <c:pt idx="90">
                        <c:v>0.8560971779838713</c:v>
                      </c:pt>
                      <c:pt idx="91">
                        <c:v>0.87652872006564497</c:v>
                      </c:pt>
                      <c:pt idx="92">
                        <c:v>0.89704053495976843</c:v>
                      </c:pt>
                      <c:pt idx="93">
                        <c:v>0.9176251583180316</c:v>
                      </c:pt>
                      <c:pt idx="94">
                        <c:v>0.93827510254216173</c:v>
                      </c:pt>
                      <c:pt idx="95">
                        <c:v>0.95898285967043873</c:v>
                      </c:pt>
                      <c:pt idx="96">
                        <c:v>0.97974090427215443</c:v>
                      </c:pt>
                      <c:pt idx="97">
                        <c:v>1.0005416963488103</c:v>
                      </c:pt>
                      <c:pt idx="98">
                        <c:v>1.021377684240931</c:v>
                      </c:pt>
                      <c:pt idx="99">
                        <c:v>1.0422413075393711</c:v>
                      </c:pt>
                      <c:pt idx="100">
                        <c:v>1.0631249999999992</c:v>
                      </c:pt>
                      <c:pt idx="101">
                        <c:v>1.0840211924606276</c:v>
                      </c:pt>
                      <c:pt idx="102">
                        <c:v>1.1049223157590675</c:v>
                      </c:pt>
                      <c:pt idx="103">
                        <c:v>1.1258208036511883</c:v>
                      </c:pt>
                      <c:pt idx="104">
                        <c:v>1.1467090957278439</c:v>
                      </c:pt>
                      <c:pt idx="105">
                        <c:v>1.1675796403295597</c:v>
                      </c:pt>
                      <c:pt idx="106">
                        <c:v>1.1884248974578366</c:v>
                      </c:pt>
                      <c:pt idx="107">
                        <c:v>1.2092373416819671</c:v>
                      </c:pt>
                      <c:pt idx="108">
                        <c:v>1.23000946504023</c:v>
                      </c:pt>
                      <c:pt idx="109">
                        <c:v>1.2507337799343534</c:v>
                      </c:pt>
                      <c:pt idx="110">
                        <c:v>1.2714028220161271</c:v>
                      </c:pt>
                      <c:pt idx="111">
                        <c:v>1.2920091530650493</c:v>
                      </c:pt>
                      <c:pt idx="112">
                        <c:v>1.3125453638559039</c:v>
                      </c:pt>
                      <c:pt idx="113">
                        <c:v>1.3330040770151568</c:v>
                      </c:pt>
                      <c:pt idx="114">
                        <c:v>1.3533779498650731</c:v>
                      </c:pt>
                      <c:pt idx="115">
                        <c:v>1.3736596772544609</c:v>
                      </c:pt>
                      <c:pt idx="116">
                        <c:v>1.3938419943749463</c:v>
                      </c:pt>
                      <c:pt idx="117">
                        <c:v>1.4139176795616921</c:v>
                      </c:pt>
                      <c:pt idx="118">
                        <c:v>1.4338795570774918</c:v>
                      </c:pt>
                      <c:pt idx="119">
                        <c:v>1.4537204998791482</c:v>
                      </c:pt>
                      <c:pt idx="120">
                        <c:v>1.4734334323650882</c:v>
                      </c:pt>
                      <c:pt idx="121">
                        <c:v>1.4930113331031394</c:v>
                      </c:pt>
                      <c:pt idx="122">
                        <c:v>1.5124472375374265</c:v>
                      </c:pt>
                      <c:pt idx="123">
                        <c:v>1.531734240673341</c:v>
                      </c:pt>
                      <c:pt idx="124">
                        <c:v>1.5508654997395452</c:v>
                      </c:pt>
                      <c:pt idx="125">
                        <c:v>1.5698342368259961</c:v>
                      </c:pt>
                      <c:pt idx="126">
                        <c:v>1.5886337414969529</c:v>
                      </c:pt>
                      <c:pt idx="127">
                        <c:v>1.6072573733779825</c:v>
                      </c:pt>
                      <c:pt idx="128">
                        <c:v>1.625698564715947</c:v>
                      </c:pt>
                      <c:pt idx="129">
                        <c:v>1.6439508229109985</c:v>
                      </c:pt>
                      <c:pt idx="130">
                        <c:v>1.6620077330196001</c:v>
                      </c:pt>
                      <c:pt idx="131">
                        <c:v>1.6798629602276103</c:v>
                      </c:pt>
                      <c:pt idx="132">
                        <c:v>1.697510252292471</c:v>
                      </c:pt>
                      <c:pt idx="133">
                        <c:v>1.7149434419535694</c:v>
                      </c:pt>
                      <c:pt idx="134">
                        <c:v>1.732156449309832</c:v>
                      </c:pt>
                      <c:pt idx="135">
                        <c:v>1.749143284163643</c:v>
                      </c:pt>
                      <c:pt idx="136">
                        <c:v>1.7658980483301812</c:v>
                      </c:pt>
                      <c:pt idx="137">
                        <c:v>1.782414937911279</c:v>
                      </c:pt>
                      <c:pt idx="138">
                        <c:v>1.7986882455329396</c:v>
                      </c:pt>
                      <c:pt idx="139">
                        <c:v>1.8147123625456334</c:v>
                      </c:pt>
                      <c:pt idx="140">
                        <c:v>1.830481781186545</c:v>
                      </c:pt>
                      <c:pt idx="141">
                        <c:v>1.8459910967029163</c:v>
                      </c:pt>
                      <c:pt idx="142">
                        <c:v>1.8612350094356827</c:v>
                      </c:pt>
                      <c:pt idx="143">
                        <c:v>1.8762083268625942</c:v>
                      </c:pt>
                      <c:pt idx="144">
                        <c:v>1.8909059656000284</c:v>
                      </c:pt>
                      <c:pt idx="145">
                        <c:v>1.9053229533627343</c:v>
                      </c:pt>
                      <c:pt idx="146">
                        <c:v>1.9194544308807422</c:v>
                      </c:pt>
                      <c:pt idx="147">
                        <c:v>1.9332956537727044</c:v>
                      </c:pt>
                      <c:pt idx="148">
                        <c:v>1.9468419943749447</c:v>
                      </c:pt>
                      <c:pt idx="149">
                        <c:v>1.9600889435255107</c:v>
                      </c:pt>
                      <c:pt idx="150">
                        <c:v>1.9730321123025423</c:v>
                      </c:pt>
                      <c:pt idx="151">
                        <c:v>1.9856672337162835</c:v>
                      </c:pt>
                      <c:pt idx="152">
                        <c:v>1.9979901643540892</c:v>
                      </c:pt>
                      <c:pt idx="153">
                        <c:v>2.0099968859777886</c:v>
                      </c:pt>
                      <c:pt idx="154">
                        <c:v>2.0216835070727939</c:v>
                      </c:pt>
                      <c:pt idx="155">
                        <c:v>2.0330462643483518</c:v>
                      </c:pt>
                      <c:pt idx="156">
                        <c:v>2.0440815241883645</c:v>
                      </c:pt>
                      <c:pt idx="157">
                        <c:v>2.0547857840522181</c:v>
                      </c:pt>
                      <c:pt idx="158">
                        <c:v>2.0651556738250783</c:v>
                      </c:pt>
                      <c:pt idx="159">
                        <c:v>2.0751879571171328</c:v>
                      </c:pt>
                      <c:pt idx="160">
                        <c:v>2.0848795325112834</c:v>
                      </c:pt>
                      <c:pt idx="161">
                        <c:v>2.0942274347588001</c:v>
                      </c:pt>
                      <c:pt idx="162">
                        <c:v>2.1032288359224807</c:v>
                      </c:pt>
                      <c:pt idx="163">
                        <c:v>2.1118810464668747</c:v>
                      </c:pt>
                      <c:pt idx="164">
                        <c:v>2.1201815162951498</c:v>
                      </c:pt>
                      <c:pt idx="165">
                        <c:v>2.1281278357322053</c:v>
                      </c:pt>
                      <c:pt idx="166">
                        <c:v>2.1357177364536435</c:v>
                      </c:pt>
                      <c:pt idx="167">
                        <c:v>2.1429490923602561</c:v>
                      </c:pt>
                      <c:pt idx="168">
                        <c:v>2.1498199203976727</c:v>
                      </c:pt>
                      <c:pt idx="169">
                        <c:v>2.1563283813208685</c:v>
                      </c:pt>
                      <c:pt idx="170">
                        <c:v>2.1624727804032267</c:v>
                      </c:pt>
                      <c:pt idx="171">
                        <c:v>2.1682515680898877</c:v>
                      </c:pt>
                      <c:pt idx="172">
                        <c:v>2.1736633405951338</c:v>
                      </c:pt>
                      <c:pt idx="173">
                        <c:v>2.178706840443573</c:v>
                      </c:pt>
                      <c:pt idx="174">
                        <c:v>2.1833809569549221</c:v>
                      </c:pt>
                      <c:pt idx="175">
                        <c:v>2.1876847266721922</c:v>
                      </c:pt>
                      <c:pt idx="176">
                        <c:v>2.1916173337331233</c:v>
                      </c:pt>
                      <c:pt idx="177">
                        <c:v>2.195178110184711</c:v>
                      </c:pt>
                      <c:pt idx="178">
                        <c:v>2.1983665362407181</c:v>
                      </c:pt>
                      <c:pt idx="179">
                        <c:v>2.2011822404820598</c:v>
                      </c:pt>
                      <c:pt idx="180">
                        <c:v>2.2036249999999948</c:v>
                      </c:pt>
                      <c:pt idx="181">
                        <c:v>2.2058874999999949</c:v>
                      </c:pt>
                      <c:pt idx="182">
                        <c:v>2.2081624999999949</c:v>
                      </c:pt>
                      <c:pt idx="183">
                        <c:v>2.2104499999999945</c:v>
                      </c:pt>
                      <c:pt idx="184">
                        <c:v>2.2127499999999944</c:v>
                      </c:pt>
                      <c:pt idx="185">
                        <c:v>2.2150624999999944</c:v>
                      </c:pt>
                      <c:pt idx="186">
                        <c:v>2.2173874999999943</c:v>
                      </c:pt>
                      <c:pt idx="187">
                        <c:v>2.2197249999999942</c:v>
                      </c:pt>
                      <c:pt idx="188">
                        <c:v>2.222074999999994</c:v>
                      </c:pt>
                      <c:pt idx="189">
                        <c:v>2.2244374999999939</c:v>
                      </c:pt>
                      <c:pt idx="190">
                        <c:v>2.2268124999999932</c:v>
                      </c:pt>
                      <c:pt idx="191">
                        <c:v>2.229199999999993</c:v>
                      </c:pt>
                      <c:pt idx="192">
                        <c:v>2.2315999999999931</c:v>
                      </c:pt>
                      <c:pt idx="193">
                        <c:v>2.2340124999999933</c:v>
                      </c:pt>
                      <c:pt idx="194">
                        <c:v>2.236437499999993</c:v>
                      </c:pt>
                      <c:pt idx="195">
                        <c:v>2.2388749999999931</c:v>
                      </c:pt>
                      <c:pt idx="196">
                        <c:v>2.2413249999999931</c:v>
                      </c:pt>
                      <c:pt idx="197">
                        <c:v>2.2437874999999932</c:v>
                      </c:pt>
                      <c:pt idx="198">
                        <c:v>2.2462624999999932</c:v>
                      </c:pt>
                      <c:pt idx="199">
                        <c:v>2.2487499999999927</c:v>
                      </c:pt>
                      <c:pt idx="200">
                        <c:v>2.2512499999999926</c:v>
                      </c:pt>
                      <c:pt idx="201">
                        <c:v>2.2537624999999943</c:v>
                      </c:pt>
                      <c:pt idx="202">
                        <c:v>2.2562874999999942</c:v>
                      </c:pt>
                      <c:pt idx="203">
                        <c:v>2.2588249999999941</c:v>
                      </c:pt>
                      <c:pt idx="204">
                        <c:v>2.2613749999999939</c:v>
                      </c:pt>
                      <c:pt idx="205">
                        <c:v>2.2639374999999937</c:v>
                      </c:pt>
                      <c:pt idx="206">
                        <c:v>2.2665124999999935</c:v>
                      </c:pt>
                      <c:pt idx="207">
                        <c:v>2.2690999999999932</c:v>
                      </c:pt>
                      <c:pt idx="208">
                        <c:v>2.2716999999999934</c:v>
                      </c:pt>
                      <c:pt idx="209">
                        <c:v>2.2743124999999931</c:v>
                      </c:pt>
                      <c:pt idx="210">
                        <c:v>2.2769374999999932</c:v>
                      </c:pt>
                      <c:pt idx="211">
                        <c:v>2.2795749999999932</c:v>
                      </c:pt>
                      <c:pt idx="212">
                        <c:v>2.2822249999999933</c:v>
                      </c:pt>
                      <c:pt idx="213">
                        <c:v>2.2848874999999933</c:v>
                      </c:pt>
                      <c:pt idx="214">
                        <c:v>2.2875624999999933</c:v>
                      </c:pt>
                      <c:pt idx="215">
                        <c:v>2.2902499999999932</c:v>
                      </c:pt>
                      <c:pt idx="216">
                        <c:v>2.2929499999999932</c:v>
                      </c:pt>
                      <c:pt idx="217">
                        <c:v>2.2956624999999931</c:v>
                      </c:pt>
                      <c:pt idx="218">
                        <c:v>2.2983874999999929</c:v>
                      </c:pt>
                      <c:pt idx="219">
                        <c:v>2.3011249999999874</c:v>
                      </c:pt>
                      <c:pt idx="220">
                        <c:v>2.303874999999993</c:v>
                      </c:pt>
                      <c:pt idx="221">
                        <c:v>2.3066374999999928</c:v>
                      </c:pt>
                      <c:pt idx="222">
                        <c:v>2.3094124999999925</c:v>
                      </c:pt>
                      <c:pt idx="223">
                        <c:v>2.3121999999999869</c:v>
                      </c:pt>
                      <c:pt idx="224">
                        <c:v>2.3149999999999866</c:v>
                      </c:pt>
                      <c:pt idx="225">
                        <c:v>2.3178124999999867</c:v>
                      </c:pt>
                      <c:pt idx="226">
                        <c:v>2.3206374999999864</c:v>
                      </c:pt>
                      <c:pt idx="227">
                        <c:v>2.3234749999999864</c:v>
                      </c:pt>
                      <c:pt idx="228">
                        <c:v>2.3263249999999864</c:v>
                      </c:pt>
                      <c:pt idx="229">
                        <c:v>2.3291874999999864</c:v>
                      </c:pt>
                      <c:pt idx="230">
                        <c:v>2.3320624999999864</c:v>
                      </c:pt>
                      <c:pt idx="231">
                        <c:v>2.3349499999999863</c:v>
                      </c:pt>
                      <c:pt idx="232">
                        <c:v>2.3378499999999862</c:v>
                      </c:pt>
                      <c:pt idx="233">
                        <c:v>2.3407624999999861</c:v>
                      </c:pt>
                      <c:pt idx="234">
                        <c:v>2.3436874999999859</c:v>
                      </c:pt>
                      <c:pt idx="235">
                        <c:v>2.3466249999999858</c:v>
                      </c:pt>
                      <c:pt idx="236">
                        <c:v>2.3495749999999855</c:v>
                      </c:pt>
                      <c:pt idx="237">
                        <c:v>2.3525374999999853</c:v>
                      </c:pt>
                      <c:pt idx="238">
                        <c:v>2.355512499999985</c:v>
                      </c:pt>
                      <c:pt idx="239">
                        <c:v>2.3584999999999847</c:v>
                      </c:pt>
                      <c:pt idx="240">
                        <c:v>2.3614999999999848</c:v>
                      </c:pt>
                      <c:pt idx="241">
                        <c:v>2.3643084183673322</c:v>
                      </c:pt>
                      <c:pt idx="242">
                        <c:v>2.3667211734693736</c:v>
                      </c:pt>
                      <c:pt idx="243">
                        <c:v>2.3687382653061091</c:v>
                      </c:pt>
                      <c:pt idx="244">
                        <c:v>2.3703596938775382</c:v>
                      </c:pt>
                      <c:pt idx="245">
                        <c:v>2.3715854591836614</c:v>
                      </c:pt>
                      <c:pt idx="246">
                        <c:v>2.3724155612244786</c:v>
                      </c:pt>
                      <c:pt idx="247">
                        <c:v>2.3728499999999895</c:v>
                      </c:pt>
                      <c:pt idx="248">
                        <c:v>2.3728887755101944</c:v>
                      </c:pt>
                      <c:pt idx="249">
                        <c:v>2.3725318877550929</c:v>
                      </c:pt>
                      <c:pt idx="250">
                        <c:v>2.3717793367346856</c:v>
                      </c:pt>
                      <c:pt idx="251">
                        <c:v>2.3706311224489718</c:v>
                      </c:pt>
                      <c:pt idx="252">
                        <c:v>2.3690872448979521</c:v>
                      </c:pt>
                      <c:pt idx="253">
                        <c:v>2.367147704081626</c:v>
                      </c:pt>
                      <c:pt idx="254">
                        <c:v>2.364812499999994</c:v>
                      </c:pt>
                      <c:pt idx="255">
                        <c:v>2.362081632653056</c:v>
                      </c:pt>
                      <c:pt idx="256">
                        <c:v>2.3589551020408117</c:v>
                      </c:pt>
                      <c:pt idx="257">
                        <c:v>2.3554329081632615</c:v>
                      </c:pt>
                      <c:pt idx="258">
                        <c:v>2.3515150510204048</c:v>
                      </c:pt>
                      <c:pt idx="259">
                        <c:v>2.3472015306122422</c:v>
                      </c:pt>
                      <c:pt idx="260">
                        <c:v>2.3424923469387737</c:v>
                      </c:pt>
                      <c:pt idx="261">
                        <c:v>2.3373874999999988</c:v>
                      </c:pt>
                      <c:pt idx="262">
                        <c:v>2.331886989795918</c:v>
                      </c:pt>
                      <c:pt idx="263">
                        <c:v>2.3259908163265308</c:v>
                      </c:pt>
                      <c:pt idx="264">
                        <c:v>2.3196989795918377</c:v>
                      </c:pt>
                      <c:pt idx="265">
                        <c:v>2.3130114795918382</c:v>
                      </c:pt>
                      <c:pt idx="266">
                        <c:v>2.3059283163265332</c:v>
                      </c:pt>
                      <c:pt idx="267">
                        <c:v>2.2984494897959213</c:v>
                      </c:pt>
                      <c:pt idx="268">
                        <c:v>2.2905750000000036</c:v>
                      </c:pt>
                      <c:pt idx="269">
                        <c:v>2.2823048469387799</c:v>
                      </c:pt>
                      <c:pt idx="270">
                        <c:v>2.2736390306122503</c:v>
                      </c:pt>
                      <c:pt idx="271">
                        <c:v>2.2645775510204142</c:v>
                      </c:pt>
                      <c:pt idx="272">
                        <c:v>2.2551204081632719</c:v>
                      </c:pt>
                      <c:pt idx="273">
                        <c:v>2.2452676020408235</c:v>
                      </c:pt>
                      <c:pt idx="274">
                        <c:v>2.2350191326530693</c:v>
                      </c:pt>
                      <c:pt idx="275">
                        <c:v>2.2243750000000087</c:v>
                      </c:pt>
                      <c:pt idx="276">
                        <c:v>2.2133352040816421</c:v>
                      </c:pt>
                      <c:pt idx="277">
                        <c:v>2.2018997448979696</c:v>
                      </c:pt>
                      <c:pt idx="278">
                        <c:v>2.1900686224489903</c:v>
                      </c:pt>
                      <c:pt idx="279">
                        <c:v>2.1778418367347054</c:v>
                      </c:pt>
                      <c:pt idx="280">
                        <c:v>2.1652193877551142</c:v>
                      </c:pt>
                      <c:pt idx="281">
                        <c:v>2.1522012755102171</c:v>
                      </c:pt>
                      <c:pt idx="282">
                        <c:v>2.1387875000000136</c:v>
                      </c:pt>
                      <c:pt idx="283">
                        <c:v>2.1249780612245037</c:v>
                      </c:pt>
                      <c:pt idx="284">
                        <c:v>2.1107729591836888</c:v>
                      </c:pt>
                      <c:pt idx="285">
                        <c:v>2.0961721938775666</c:v>
                      </c:pt>
                      <c:pt idx="286">
                        <c:v>2.0811757653061393</c:v>
                      </c:pt>
                      <c:pt idx="287">
                        <c:v>2.0657836734694048</c:v>
                      </c:pt>
                      <c:pt idx="288">
                        <c:v>2.0499959183673644</c:v>
                      </c:pt>
                      <c:pt idx="289">
                        <c:v>2.0338125000000185</c:v>
                      </c:pt>
                      <c:pt idx="290">
                        <c:v>2.0172334183673657</c:v>
                      </c:pt>
                      <c:pt idx="291">
                        <c:v>2.0002586734694079</c:v>
                      </c:pt>
                      <c:pt idx="292">
                        <c:v>1.9828882653061428</c:v>
                      </c:pt>
                      <c:pt idx="293">
                        <c:v>1.9651221938775718</c:v>
                      </c:pt>
                      <c:pt idx="294">
                        <c:v>1.9469604591836955</c:v>
                      </c:pt>
                      <c:pt idx="295">
                        <c:v>1.9284030612245124</c:v>
                      </c:pt>
                      <c:pt idx="296">
                        <c:v>1.9094500000000239</c:v>
                      </c:pt>
                      <c:pt idx="297">
                        <c:v>1.8901012755102284</c:v>
                      </c:pt>
                      <c:pt idx="298">
                        <c:v>1.8703568877551269</c:v>
                      </c:pt>
                      <c:pt idx="299">
                        <c:v>1.8502168367347196</c:v>
                      </c:pt>
                      <c:pt idx="300">
                        <c:v>1.8296811224490059</c:v>
                      </c:pt>
                      <c:pt idx="301">
                        <c:v>1.8087497448979866</c:v>
                      </c:pt>
                      <c:pt idx="302">
                        <c:v>1.7874227040816604</c:v>
                      </c:pt>
                      <c:pt idx="303">
                        <c:v>1.7657000000000282</c:v>
                      </c:pt>
                      <c:pt idx="304">
                        <c:v>1.7435816326530909</c:v>
                      </c:pt>
                      <c:pt idx="305">
                        <c:v>1.721067602040846</c:v>
                      </c:pt>
                      <c:pt idx="306">
                        <c:v>1.6981579081632963</c:v>
                      </c:pt>
                      <c:pt idx="307">
                        <c:v>1.6748525510204395</c:v>
                      </c:pt>
                      <c:pt idx="308">
                        <c:v>1.6511515306122766</c:v>
                      </c:pt>
                      <c:pt idx="309">
                        <c:v>1.6270548469388084</c:v>
                      </c:pt>
                      <c:pt idx="310">
                        <c:v>1.6025625000000334</c:v>
                      </c:pt>
                      <c:pt idx="311">
                        <c:v>1.5780826530612575</c:v>
                      </c:pt>
                      <c:pt idx="312">
                        <c:v>1.5540234693877868</c:v>
                      </c:pt>
                      <c:pt idx="313">
                        <c:v>1.5303849489796224</c:v>
                      </c:pt>
                      <c:pt idx="314">
                        <c:v>1.5071670918367648</c:v>
                      </c:pt>
                      <c:pt idx="315">
                        <c:v>1.4843698979592126</c:v>
                      </c:pt>
                      <c:pt idx="316">
                        <c:v>1.4619933673469672</c:v>
                      </c:pt>
                      <c:pt idx="317">
                        <c:v>1.4400375000000705</c:v>
                      </c:pt>
                      <c:pt idx="318">
                        <c:v>1.4185022959184366</c:v>
                      </c:pt>
                      <c:pt idx="319">
                        <c:v>1.3973877551021081</c:v>
                      </c:pt>
                      <c:pt idx="320">
                        <c:v>1.3766938775510864</c:v>
                      </c:pt>
                      <c:pt idx="321">
                        <c:v>1.3564206632653695</c:v>
                      </c:pt>
                      <c:pt idx="322">
                        <c:v>1.3365681122449606</c:v>
                      </c:pt>
                      <c:pt idx="323">
                        <c:v>1.3171362244898568</c:v>
                      </c:pt>
                      <c:pt idx="324">
                        <c:v>1.2981250000000586</c:v>
                      </c:pt>
                      <c:pt idx="325">
                        <c:v>1.2795344387755669</c:v>
                      </c:pt>
                      <c:pt idx="326">
                        <c:v>1.2613645408163814</c:v>
                      </c:pt>
                      <c:pt idx="327">
                        <c:v>1.243615306122503</c:v>
                      </c:pt>
                      <c:pt idx="328">
                        <c:v>1.2262867346939295</c:v>
                      </c:pt>
                      <c:pt idx="329">
                        <c:v>1.2093788265306622</c:v>
                      </c:pt>
                      <c:pt idx="330">
                        <c:v>1.1928915816327013</c:v>
                      </c:pt>
                      <c:pt idx="331">
                        <c:v>1.1768250000000462</c:v>
                      </c:pt>
                      <c:pt idx="332">
                        <c:v>1.1611790816326983</c:v>
                      </c:pt>
                      <c:pt idx="333">
                        <c:v>1.1459538265306555</c:v>
                      </c:pt>
                      <c:pt idx="334">
                        <c:v>1.1311492346939189</c:v>
                      </c:pt>
                      <c:pt idx="335">
                        <c:v>1.1167653061224885</c:v>
                      </c:pt>
                      <c:pt idx="336">
                        <c:v>1.1028020408163641</c:v>
                      </c:pt>
                      <c:pt idx="337">
                        <c:v>1.0892594387755468</c:v>
                      </c:pt>
                      <c:pt idx="338">
                        <c:v>1.0761375000000346</c:v>
                      </c:pt>
                      <c:pt idx="339">
                        <c:v>1.0634362244898288</c:v>
                      </c:pt>
                      <c:pt idx="340">
                        <c:v>1.0511556122449288</c:v>
                      </c:pt>
                      <c:pt idx="341">
                        <c:v>1.0392956632653352</c:v>
                      </c:pt>
                      <c:pt idx="342">
                        <c:v>1.0278563775510483</c:v>
                      </c:pt>
                      <c:pt idx="343">
                        <c:v>1.0168377551020669</c:v>
                      </c:pt>
                      <c:pt idx="344">
                        <c:v>1.0062397959183913</c:v>
                      </c:pt>
                      <c:pt idx="345">
                        <c:v>0.99606250000002217</c:v>
                      </c:pt>
                      <c:pt idx="346">
                        <c:v>0.98630586734695902</c:v>
                      </c:pt>
                      <c:pt idx="347">
                        <c:v>0.97696989795920275</c:v>
                      </c:pt>
                      <c:pt idx="348">
                        <c:v>0.96805459183675191</c:v>
                      </c:pt>
                      <c:pt idx="349">
                        <c:v>0.95955994897960717</c:v>
                      </c:pt>
                      <c:pt idx="350">
                        <c:v>0.95148596938776853</c:v>
                      </c:pt>
                      <c:pt idx="351">
                        <c:v>0.94383265306123609</c:v>
                      </c:pt>
                      <c:pt idx="352">
                        <c:v>0.93660000000001031</c:v>
                      </c:pt>
                      <c:pt idx="353">
                        <c:v>0.92978801020409008</c:v>
                      </c:pt>
                      <c:pt idx="354">
                        <c:v>0.92339668367347605</c:v>
                      </c:pt>
                      <c:pt idx="355">
                        <c:v>0.91742602040816812</c:v>
                      </c:pt>
                      <c:pt idx="356">
                        <c:v>0.91187602040816629</c:v>
                      </c:pt>
                      <c:pt idx="357">
                        <c:v>0.906746683673471</c:v>
                      </c:pt>
                      <c:pt idx="358">
                        <c:v>0.90203801020408148</c:v>
                      </c:pt>
                      <c:pt idx="359">
                        <c:v>0.89774999999999805</c:v>
                      </c:pt>
                      <c:pt idx="360">
                        <c:v>0.89388265306122072</c:v>
                      </c:pt>
                      <c:pt idx="361">
                        <c:v>0.8904359693877496</c:v>
                      </c:pt>
                      <c:pt idx="362">
                        <c:v>0.88740994897958481</c:v>
                      </c:pt>
                      <c:pt idx="363">
                        <c:v>0.88480459183672588</c:v>
                      </c:pt>
                      <c:pt idx="364">
                        <c:v>0.88261989795917306</c:v>
                      </c:pt>
                      <c:pt idx="365">
                        <c:v>0.88085586734692645</c:v>
                      </c:pt>
                      <c:pt idx="366">
                        <c:v>0.87951249999998593</c:v>
                      </c:pt>
                      <c:pt idx="367">
                        <c:v>0.87858979591835162</c:v>
                      </c:pt>
                      <c:pt idx="368">
                        <c:v>0.8780877551020233</c:v>
                      </c:pt>
                      <c:pt idx="369">
                        <c:v>0.87800637755100119</c:v>
                      </c:pt>
                      <c:pt idx="370">
                        <c:v>0.87834566326528518</c:v>
                      </c:pt>
                      <c:pt idx="371">
                        <c:v>0.87910561224487527</c:v>
                      </c:pt>
                      <c:pt idx="372">
                        <c:v>0.88028622448977145</c:v>
                      </c:pt>
                      <c:pt idx="373">
                        <c:v>0.88188749999997385</c:v>
                      </c:pt>
                      <c:pt idx="374">
                        <c:v>0.88390943877548234</c:v>
                      </c:pt>
                      <c:pt idx="375">
                        <c:v>0.88635204081629693</c:v>
                      </c:pt>
                      <c:pt idx="376">
                        <c:v>0.88921530612241773</c:v>
                      </c:pt>
                      <c:pt idx="377">
                        <c:v>0.8924992346938444</c:v>
                      </c:pt>
                      <c:pt idx="378">
                        <c:v>0.8962038265305774</c:v>
                      </c:pt>
                      <c:pt idx="379">
                        <c:v>0.90032908163261649</c:v>
                      </c:pt>
                      <c:pt idx="380">
                        <c:v>0.90487499999996179</c:v>
                      </c:pt>
                      <c:pt idx="381">
                        <c:v>0.9096374999999618</c:v>
                      </c:pt>
                      <c:pt idx="382">
                        <c:v>0.91441249999996144</c:v>
                      </c:pt>
                      <c:pt idx="383">
                        <c:v>0.91919999999996138</c:v>
                      </c:pt>
                      <c:pt idx="384">
                        <c:v>0.9239999999999613</c:v>
                      </c:pt>
                      <c:pt idx="385">
                        <c:v>0.92881249999996129</c:v>
                      </c:pt>
                      <c:pt idx="386">
                        <c:v>0.93363749999996126</c:v>
                      </c:pt>
                      <c:pt idx="387">
                        <c:v>0.93847499999996087</c:v>
                      </c:pt>
                      <c:pt idx="388">
                        <c:v>0.94332499999996089</c:v>
                      </c:pt>
                      <c:pt idx="389">
                        <c:v>0.94818749999996088</c:v>
                      </c:pt>
                      <c:pt idx="390">
                        <c:v>0.95306249999996084</c:v>
                      </c:pt>
                      <c:pt idx="391">
                        <c:v>0.95794999999996078</c:v>
                      </c:pt>
                      <c:pt idx="392">
                        <c:v>0.96284999999996035</c:v>
                      </c:pt>
                      <c:pt idx="393">
                        <c:v>0.96776249999996034</c:v>
                      </c:pt>
                      <c:pt idx="394">
                        <c:v>0.97268749999996029</c:v>
                      </c:pt>
                      <c:pt idx="395">
                        <c:v>0.97762499999996022</c:v>
                      </c:pt>
                      <c:pt idx="396">
                        <c:v>0.98257499999996023</c:v>
                      </c:pt>
                      <c:pt idx="397">
                        <c:v>0.98753749999995988</c:v>
                      </c:pt>
                      <c:pt idx="398">
                        <c:v>0.99251249999995983</c:v>
                      </c:pt>
                      <c:pt idx="399">
                        <c:v>0.99749999999995975</c:v>
                      </c:pt>
                      <c:pt idx="400">
                        <c:v>1.0024999999999598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9E6-458D-90C6-DA75A4AD7F29}"/>
                  </c:ext>
                </c:extLst>
              </c15:ser>
            </c15:filteredLineSeries>
            <c15:filteredLineSeries>
              <c15:ser>
                <c:idx val="4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'Sim Flight Noise+Outlier'!$P$1</c15:sqref>
                        </c15:formulaRef>
                      </c:ext>
                    </c:extLst>
                    <c:strCache>
                      <c:ptCount val="1"/>
                      <c:pt idx="0">
                        <c:v>z' Noise+Outlier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Flight'!$B$2:$B$402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0.15</c:v>
                      </c:pt>
                      <c:pt idx="4">
                        <c:v>0.2</c:v>
                      </c:pt>
                      <c:pt idx="5">
                        <c:v>0.25</c:v>
                      </c:pt>
                      <c:pt idx="6">
                        <c:v>0.3</c:v>
                      </c:pt>
                      <c:pt idx="7">
                        <c:v>0.35</c:v>
                      </c:pt>
                      <c:pt idx="8">
                        <c:v>0.4</c:v>
                      </c:pt>
                      <c:pt idx="9">
                        <c:v>0.45</c:v>
                      </c:pt>
                      <c:pt idx="10">
                        <c:v>0.5</c:v>
                      </c:pt>
                      <c:pt idx="11">
                        <c:v>0.55000000000000004</c:v>
                      </c:pt>
                      <c:pt idx="12">
                        <c:v>0.6</c:v>
                      </c:pt>
                      <c:pt idx="13">
                        <c:v>0.65</c:v>
                      </c:pt>
                      <c:pt idx="14">
                        <c:v>0.7</c:v>
                      </c:pt>
                      <c:pt idx="15">
                        <c:v>0.75</c:v>
                      </c:pt>
                      <c:pt idx="16">
                        <c:v>0.8</c:v>
                      </c:pt>
                      <c:pt idx="17">
                        <c:v>0.85</c:v>
                      </c:pt>
                      <c:pt idx="18">
                        <c:v>0.9</c:v>
                      </c:pt>
                      <c:pt idx="19">
                        <c:v>0.95</c:v>
                      </c:pt>
                      <c:pt idx="20">
                        <c:v>1</c:v>
                      </c:pt>
                      <c:pt idx="21">
                        <c:v>1.05</c:v>
                      </c:pt>
                      <c:pt idx="22">
                        <c:v>1.1000000000000001</c:v>
                      </c:pt>
                      <c:pt idx="23">
                        <c:v>1.1499999999999999</c:v>
                      </c:pt>
                      <c:pt idx="24">
                        <c:v>1.2</c:v>
                      </c:pt>
                      <c:pt idx="25">
                        <c:v>1.25</c:v>
                      </c:pt>
                      <c:pt idx="26">
                        <c:v>1.3</c:v>
                      </c:pt>
                      <c:pt idx="27">
                        <c:v>1.35</c:v>
                      </c:pt>
                      <c:pt idx="28">
                        <c:v>1.4</c:v>
                      </c:pt>
                      <c:pt idx="29">
                        <c:v>1.45</c:v>
                      </c:pt>
                      <c:pt idx="30">
                        <c:v>1.5</c:v>
                      </c:pt>
                      <c:pt idx="31">
                        <c:v>1.55</c:v>
                      </c:pt>
                      <c:pt idx="32">
                        <c:v>1.6</c:v>
                      </c:pt>
                      <c:pt idx="33">
                        <c:v>1.65</c:v>
                      </c:pt>
                      <c:pt idx="34">
                        <c:v>1.7</c:v>
                      </c:pt>
                      <c:pt idx="35">
                        <c:v>1.75</c:v>
                      </c:pt>
                      <c:pt idx="36">
                        <c:v>1.8</c:v>
                      </c:pt>
                      <c:pt idx="37">
                        <c:v>1.85</c:v>
                      </c:pt>
                      <c:pt idx="38">
                        <c:v>1.9</c:v>
                      </c:pt>
                      <c:pt idx="39">
                        <c:v>1.95</c:v>
                      </c:pt>
                      <c:pt idx="40">
                        <c:v>2</c:v>
                      </c:pt>
                      <c:pt idx="41">
                        <c:v>2.0499999999999998</c:v>
                      </c:pt>
                      <c:pt idx="42">
                        <c:v>2.1</c:v>
                      </c:pt>
                      <c:pt idx="43">
                        <c:v>2.15</c:v>
                      </c:pt>
                      <c:pt idx="44">
                        <c:v>2.2000000000000002</c:v>
                      </c:pt>
                      <c:pt idx="45">
                        <c:v>2.25</c:v>
                      </c:pt>
                      <c:pt idx="46">
                        <c:v>2.2999999999999998</c:v>
                      </c:pt>
                      <c:pt idx="47">
                        <c:v>2.35</c:v>
                      </c:pt>
                      <c:pt idx="48">
                        <c:v>2.4</c:v>
                      </c:pt>
                      <c:pt idx="49">
                        <c:v>2.4500000000000002</c:v>
                      </c:pt>
                      <c:pt idx="50">
                        <c:v>2.5</c:v>
                      </c:pt>
                      <c:pt idx="51">
                        <c:v>2.5499999999999998</c:v>
                      </c:pt>
                      <c:pt idx="52">
                        <c:v>2.6</c:v>
                      </c:pt>
                      <c:pt idx="53">
                        <c:v>2.65</c:v>
                      </c:pt>
                      <c:pt idx="54">
                        <c:v>2.7</c:v>
                      </c:pt>
                      <c:pt idx="55">
                        <c:v>2.75</c:v>
                      </c:pt>
                      <c:pt idx="56">
                        <c:v>2.8</c:v>
                      </c:pt>
                      <c:pt idx="57">
                        <c:v>2.85</c:v>
                      </c:pt>
                      <c:pt idx="58">
                        <c:v>2.9</c:v>
                      </c:pt>
                      <c:pt idx="59">
                        <c:v>2.95</c:v>
                      </c:pt>
                      <c:pt idx="60">
                        <c:v>3</c:v>
                      </c:pt>
                      <c:pt idx="61">
                        <c:v>3.05</c:v>
                      </c:pt>
                      <c:pt idx="62">
                        <c:v>3.1</c:v>
                      </c:pt>
                      <c:pt idx="63">
                        <c:v>3.15</c:v>
                      </c:pt>
                      <c:pt idx="64">
                        <c:v>3.2</c:v>
                      </c:pt>
                      <c:pt idx="65">
                        <c:v>3.25</c:v>
                      </c:pt>
                      <c:pt idx="66">
                        <c:v>3.3</c:v>
                      </c:pt>
                      <c:pt idx="67">
                        <c:v>3.35</c:v>
                      </c:pt>
                      <c:pt idx="68">
                        <c:v>3.4</c:v>
                      </c:pt>
                      <c:pt idx="69">
                        <c:v>3.45</c:v>
                      </c:pt>
                      <c:pt idx="70">
                        <c:v>3.5</c:v>
                      </c:pt>
                      <c:pt idx="71">
                        <c:v>3.55</c:v>
                      </c:pt>
                      <c:pt idx="72">
                        <c:v>3.6</c:v>
                      </c:pt>
                      <c:pt idx="73">
                        <c:v>3.65</c:v>
                      </c:pt>
                      <c:pt idx="74">
                        <c:v>3.7</c:v>
                      </c:pt>
                      <c:pt idx="75">
                        <c:v>3.75</c:v>
                      </c:pt>
                      <c:pt idx="76">
                        <c:v>3.8</c:v>
                      </c:pt>
                      <c:pt idx="77">
                        <c:v>3.85</c:v>
                      </c:pt>
                      <c:pt idx="78">
                        <c:v>3.9</c:v>
                      </c:pt>
                      <c:pt idx="79">
                        <c:v>3.95</c:v>
                      </c:pt>
                      <c:pt idx="80">
                        <c:v>4</c:v>
                      </c:pt>
                      <c:pt idx="81">
                        <c:v>4.05</c:v>
                      </c:pt>
                      <c:pt idx="82">
                        <c:v>4.0999999999999996</c:v>
                      </c:pt>
                      <c:pt idx="83">
                        <c:v>4.1500000000000004</c:v>
                      </c:pt>
                      <c:pt idx="84">
                        <c:v>4.2</c:v>
                      </c:pt>
                      <c:pt idx="85">
                        <c:v>4.25</c:v>
                      </c:pt>
                      <c:pt idx="86">
                        <c:v>4.3</c:v>
                      </c:pt>
                      <c:pt idx="87">
                        <c:v>4.3499999999999996</c:v>
                      </c:pt>
                      <c:pt idx="88">
                        <c:v>4.4000000000000004</c:v>
                      </c:pt>
                      <c:pt idx="89">
                        <c:v>4.45</c:v>
                      </c:pt>
                      <c:pt idx="90">
                        <c:v>4.5</c:v>
                      </c:pt>
                      <c:pt idx="91">
                        <c:v>4.55</c:v>
                      </c:pt>
                      <c:pt idx="92">
                        <c:v>4.5999999999999996</c:v>
                      </c:pt>
                      <c:pt idx="93">
                        <c:v>4.6500000000000004</c:v>
                      </c:pt>
                      <c:pt idx="94">
                        <c:v>4.7</c:v>
                      </c:pt>
                      <c:pt idx="95">
                        <c:v>4.75</c:v>
                      </c:pt>
                      <c:pt idx="96">
                        <c:v>4.8</c:v>
                      </c:pt>
                      <c:pt idx="97">
                        <c:v>4.8499999999999996</c:v>
                      </c:pt>
                      <c:pt idx="98">
                        <c:v>4.9000000000000004</c:v>
                      </c:pt>
                      <c:pt idx="99">
                        <c:v>4.95</c:v>
                      </c:pt>
                      <c:pt idx="100">
                        <c:v>5</c:v>
                      </c:pt>
                      <c:pt idx="101">
                        <c:v>5.05</c:v>
                      </c:pt>
                      <c:pt idx="102">
                        <c:v>5.0999999999999996</c:v>
                      </c:pt>
                      <c:pt idx="103">
                        <c:v>5.15</c:v>
                      </c:pt>
                      <c:pt idx="104">
                        <c:v>5.2</c:v>
                      </c:pt>
                      <c:pt idx="105">
                        <c:v>5.25</c:v>
                      </c:pt>
                      <c:pt idx="106">
                        <c:v>5.3</c:v>
                      </c:pt>
                      <c:pt idx="107">
                        <c:v>5.35</c:v>
                      </c:pt>
                      <c:pt idx="108">
                        <c:v>5.4</c:v>
                      </c:pt>
                      <c:pt idx="109">
                        <c:v>5.45</c:v>
                      </c:pt>
                      <c:pt idx="110">
                        <c:v>5.5</c:v>
                      </c:pt>
                      <c:pt idx="111">
                        <c:v>5.55</c:v>
                      </c:pt>
                      <c:pt idx="112">
                        <c:v>5.6</c:v>
                      </c:pt>
                      <c:pt idx="113">
                        <c:v>5.65</c:v>
                      </c:pt>
                      <c:pt idx="114">
                        <c:v>5.7</c:v>
                      </c:pt>
                      <c:pt idx="115">
                        <c:v>5.75</c:v>
                      </c:pt>
                      <c:pt idx="116">
                        <c:v>5.8</c:v>
                      </c:pt>
                      <c:pt idx="117">
                        <c:v>5.85</c:v>
                      </c:pt>
                      <c:pt idx="118">
                        <c:v>5.9</c:v>
                      </c:pt>
                      <c:pt idx="119">
                        <c:v>5.95</c:v>
                      </c:pt>
                      <c:pt idx="120">
                        <c:v>6</c:v>
                      </c:pt>
                      <c:pt idx="121">
                        <c:v>6.05</c:v>
                      </c:pt>
                      <c:pt idx="122">
                        <c:v>6.1</c:v>
                      </c:pt>
                      <c:pt idx="123">
                        <c:v>6.15</c:v>
                      </c:pt>
                      <c:pt idx="124">
                        <c:v>6.2</c:v>
                      </c:pt>
                      <c:pt idx="125">
                        <c:v>6.25</c:v>
                      </c:pt>
                      <c:pt idx="126">
                        <c:v>6.3</c:v>
                      </c:pt>
                      <c:pt idx="127">
                        <c:v>6.35</c:v>
                      </c:pt>
                      <c:pt idx="128">
                        <c:v>6.4</c:v>
                      </c:pt>
                      <c:pt idx="129">
                        <c:v>6.45</c:v>
                      </c:pt>
                      <c:pt idx="130">
                        <c:v>6.5</c:v>
                      </c:pt>
                      <c:pt idx="131">
                        <c:v>6.55</c:v>
                      </c:pt>
                      <c:pt idx="132">
                        <c:v>6.6</c:v>
                      </c:pt>
                      <c:pt idx="133">
                        <c:v>6.65</c:v>
                      </c:pt>
                      <c:pt idx="134">
                        <c:v>6.7</c:v>
                      </c:pt>
                      <c:pt idx="135">
                        <c:v>6.75</c:v>
                      </c:pt>
                      <c:pt idx="136">
                        <c:v>6.8</c:v>
                      </c:pt>
                      <c:pt idx="137">
                        <c:v>6.85</c:v>
                      </c:pt>
                      <c:pt idx="138">
                        <c:v>6.9</c:v>
                      </c:pt>
                      <c:pt idx="139">
                        <c:v>6.95</c:v>
                      </c:pt>
                      <c:pt idx="140">
                        <c:v>7</c:v>
                      </c:pt>
                      <c:pt idx="141">
                        <c:v>7.05</c:v>
                      </c:pt>
                      <c:pt idx="142">
                        <c:v>7.1</c:v>
                      </c:pt>
                      <c:pt idx="143">
                        <c:v>7.15</c:v>
                      </c:pt>
                      <c:pt idx="144">
                        <c:v>7.2</c:v>
                      </c:pt>
                      <c:pt idx="145">
                        <c:v>7.25</c:v>
                      </c:pt>
                      <c:pt idx="146">
                        <c:v>7.3</c:v>
                      </c:pt>
                      <c:pt idx="147">
                        <c:v>7.35</c:v>
                      </c:pt>
                      <c:pt idx="148">
                        <c:v>7.4</c:v>
                      </c:pt>
                      <c:pt idx="149">
                        <c:v>7.45</c:v>
                      </c:pt>
                      <c:pt idx="150">
                        <c:v>7.5</c:v>
                      </c:pt>
                      <c:pt idx="151">
                        <c:v>7.55</c:v>
                      </c:pt>
                      <c:pt idx="152">
                        <c:v>7.6</c:v>
                      </c:pt>
                      <c:pt idx="153">
                        <c:v>7.65</c:v>
                      </c:pt>
                      <c:pt idx="154">
                        <c:v>7.7</c:v>
                      </c:pt>
                      <c:pt idx="155">
                        <c:v>7.75</c:v>
                      </c:pt>
                      <c:pt idx="156">
                        <c:v>7.8</c:v>
                      </c:pt>
                      <c:pt idx="157">
                        <c:v>7.85</c:v>
                      </c:pt>
                      <c:pt idx="158">
                        <c:v>7.9</c:v>
                      </c:pt>
                      <c:pt idx="159">
                        <c:v>7.95</c:v>
                      </c:pt>
                      <c:pt idx="160">
                        <c:v>8</c:v>
                      </c:pt>
                      <c:pt idx="161">
                        <c:v>8.0500000000000007</c:v>
                      </c:pt>
                      <c:pt idx="162">
                        <c:v>8.1</c:v>
                      </c:pt>
                      <c:pt idx="163">
                        <c:v>8.15</c:v>
                      </c:pt>
                      <c:pt idx="164">
                        <c:v>8.1999999999999993</c:v>
                      </c:pt>
                      <c:pt idx="165">
                        <c:v>8.25</c:v>
                      </c:pt>
                      <c:pt idx="166">
                        <c:v>8.3000000000000007</c:v>
                      </c:pt>
                      <c:pt idx="167">
                        <c:v>8.35</c:v>
                      </c:pt>
                      <c:pt idx="168">
                        <c:v>8.4</c:v>
                      </c:pt>
                      <c:pt idx="169">
                        <c:v>8.4499999999999993</c:v>
                      </c:pt>
                      <c:pt idx="170">
                        <c:v>8.5</c:v>
                      </c:pt>
                      <c:pt idx="171">
                        <c:v>8.5500000000000007</c:v>
                      </c:pt>
                      <c:pt idx="172">
                        <c:v>8.6</c:v>
                      </c:pt>
                      <c:pt idx="173">
                        <c:v>8.65</c:v>
                      </c:pt>
                      <c:pt idx="174">
                        <c:v>8.6999999999999993</c:v>
                      </c:pt>
                      <c:pt idx="175">
                        <c:v>8.75</c:v>
                      </c:pt>
                      <c:pt idx="176">
                        <c:v>8.8000000000000007</c:v>
                      </c:pt>
                      <c:pt idx="177">
                        <c:v>8.85</c:v>
                      </c:pt>
                      <c:pt idx="178">
                        <c:v>8.9</c:v>
                      </c:pt>
                      <c:pt idx="179">
                        <c:v>8.9499999999999993</c:v>
                      </c:pt>
                      <c:pt idx="180">
                        <c:v>9</c:v>
                      </c:pt>
                      <c:pt idx="181">
                        <c:v>9.0500000000000007</c:v>
                      </c:pt>
                      <c:pt idx="182">
                        <c:v>9.1</c:v>
                      </c:pt>
                      <c:pt idx="183">
                        <c:v>9.1499999999999897</c:v>
                      </c:pt>
                      <c:pt idx="184">
                        <c:v>9.1999999999999904</c:v>
                      </c:pt>
                      <c:pt idx="185">
                        <c:v>9.2499999999999893</c:v>
                      </c:pt>
                      <c:pt idx="186">
                        <c:v>9.2999999999999901</c:v>
                      </c:pt>
                      <c:pt idx="187">
                        <c:v>9.3499999999999908</c:v>
                      </c:pt>
                      <c:pt idx="188">
                        <c:v>9.3999999999999897</c:v>
                      </c:pt>
                      <c:pt idx="189">
                        <c:v>9.4499999999999904</c:v>
                      </c:pt>
                      <c:pt idx="190">
                        <c:v>9.4999999999999805</c:v>
                      </c:pt>
                      <c:pt idx="191">
                        <c:v>9.5499999999999794</c:v>
                      </c:pt>
                      <c:pt idx="192">
                        <c:v>9.5999999999999801</c:v>
                      </c:pt>
                      <c:pt idx="193">
                        <c:v>9.6499999999999808</c:v>
                      </c:pt>
                      <c:pt idx="194">
                        <c:v>9.6999999999999797</c:v>
                      </c:pt>
                      <c:pt idx="195">
                        <c:v>9.7499999999999805</c:v>
                      </c:pt>
                      <c:pt idx="196">
                        <c:v>9.7999999999999794</c:v>
                      </c:pt>
                      <c:pt idx="197">
                        <c:v>9.8499999999999801</c:v>
                      </c:pt>
                      <c:pt idx="198">
                        <c:v>9.8999999999999808</c:v>
                      </c:pt>
                      <c:pt idx="199">
                        <c:v>9.9499999999999709</c:v>
                      </c:pt>
                      <c:pt idx="200">
                        <c:v>9.9999999999999698</c:v>
                      </c:pt>
                      <c:pt idx="201">
                        <c:v>10.050000000000001</c:v>
                      </c:pt>
                      <c:pt idx="202">
                        <c:v>10.1</c:v>
                      </c:pt>
                      <c:pt idx="203">
                        <c:v>10.15</c:v>
                      </c:pt>
                      <c:pt idx="204">
                        <c:v>10.199999999999999</c:v>
                      </c:pt>
                      <c:pt idx="205">
                        <c:v>10.25</c:v>
                      </c:pt>
                      <c:pt idx="206">
                        <c:v>10.3</c:v>
                      </c:pt>
                      <c:pt idx="207">
                        <c:v>10.35</c:v>
                      </c:pt>
                      <c:pt idx="208">
                        <c:v>10.4</c:v>
                      </c:pt>
                      <c:pt idx="209">
                        <c:v>10.45</c:v>
                      </c:pt>
                      <c:pt idx="210">
                        <c:v>10.5</c:v>
                      </c:pt>
                      <c:pt idx="211">
                        <c:v>10.55</c:v>
                      </c:pt>
                      <c:pt idx="212">
                        <c:v>10.6</c:v>
                      </c:pt>
                      <c:pt idx="213">
                        <c:v>10.65</c:v>
                      </c:pt>
                      <c:pt idx="214">
                        <c:v>10.7</c:v>
                      </c:pt>
                      <c:pt idx="215">
                        <c:v>10.75</c:v>
                      </c:pt>
                      <c:pt idx="216">
                        <c:v>10.8</c:v>
                      </c:pt>
                      <c:pt idx="217">
                        <c:v>10.85</c:v>
                      </c:pt>
                      <c:pt idx="218">
                        <c:v>10.9</c:v>
                      </c:pt>
                      <c:pt idx="219">
                        <c:v>10.9499999999999</c:v>
                      </c:pt>
                      <c:pt idx="220">
                        <c:v>11</c:v>
                      </c:pt>
                      <c:pt idx="221">
                        <c:v>11.05</c:v>
                      </c:pt>
                      <c:pt idx="222">
                        <c:v>11.1</c:v>
                      </c:pt>
                      <c:pt idx="223">
                        <c:v>11.149999999999901</c:v>
                      </c:pt>
                      <c:pt idx="224">
                        <c:v>11.1999999999999</c:v>
                      </c:pt>
                      <c:pt idx="225">
                        <c:v>11.249999999999901</c:v>
                      </c:pt>
                      <c:pt idx="226">
                        <c:v>11.299999999999899</c:v>
                      </c:pt>
                      <c:pt idx="227">
                        <c:v>11.3499999999999</c:v>
                      </c:pt>
                      <c:pt idx="228">
                        <c:v>11.399999999999901</c:v>
                      </c:pt>
                      <c:pt idx="229">
                        <c:v>11.4499999999999</c:v>
                      </c:pt>
                      <c:pt idx="230">
                        <c:v>11.499999999999901</c:v>
                      </c:pt>
                      <c:pt idx="231">
                        <c:v>11.549999999999899</c:v>
                      </c:pt>
                      <c:pt idx="232">
                        <c:v>11.5999999999999</c:v>
                      </c:pt>
                      <c:pt idx="233">
                        <c:v>11.649999999999901</c:v>
                      </c:pt>
                      <c:pt idx="234">
                        <c:v>11.6999999999999</c:v>
                      </c:pt>
                      <c:pt idx="235">
                        <c:v>11.749999999999901</c:v>
                      </c:pt>
                      <c:pt idx="236">
                        <c:v>11.799999999999899</c:v>
                      </c:pt>
                      <c:pt idx="237">
                        <c:v>11.8499999999999</c:v>
                      </c:pt>
                      <c:pt idx="238">
                        <c:v>11.899999999999901</c:v>
                      </c:pt>
                      <c:pt idx="239">
                        <c:v>11.9499999999999</c:v>
                      </c:pt>
                      <c:pt idx="240">
                        <c:v>11.999999999999901</c:v>
                      </c:pt>
                      <c:pt idx="241">
                        <c:v>12.049999999999899</c:v>
                      </c:pt>
                      <c:pt idx="242">
                        <c:v>12.0999999999999</c:v>
                      </c:pt>
                      <c:pt idx="243">
                        <c:v>12.149999999999901</c:v>
                      </c:pt>
                      <c:pt idx="244">
                        <c:v>12.1999999999999</c:v>
                      </c:pt>
                      <c:pt idx="245">
                        <c:v>12.249999999999901</c:v>
                      </c:pt>
                      <c:pt idx="246">
                        <c:v>12.299999999999899</c:v>
                      </c:pt>
                      <c:pt idx="247">
                        <c:v>12.3499999999999</c:v>
                      </c:pt>
                      <c:pt idx="248">
                        <c:v>12.399999999999901</c:v>
                      </c:pt>
                      <c:pt idx="249">
                        <c:v>12.4499999999999</c:v>
                      </c:pt>
                      <c:pt idx="250">
                        <c:v>12.499999999999901</c:v>
                      </c:pt>
                      <c:pt idx="251">
                        <c:v>12.549999999999899</c:v>
                      </c:pt>
                      <c:pt idx="252">
                        <c:v>12.5999999999999</c:v>
                      </c:pt>
                      <c:pt idx="253">
                        <c:v>12.649999999999901</c:v>
                      </c:pt>
                      <c:pt idx="254">
                        <c:v>12.6999999999999</c:v>
                      </c:pt>
                      <c:pt idx="255">
                        <c:v>12.749999999999901</c:v>
                      </c:pt>
                      <c:pt idx="256">
                        <c:v>12.799999999999899</c:v>
                      </c:pt>
                      <c:pt idx="257">
                        <c:v>12.8499999999999</c:v>
                      </c:pt>
                      <c:pt idx="258">
                        <c:v>12.899999999999901</c:v>
                      </c:pt>
                      <c:pt idx="259">
                        <c:v>12.9499999999999</c:v>
                      </c:pt>
                      <c:pt idx="260">
                        <c:v>12.999999999999901</c:v>
                      </c:pt>
                      <c:pt idx="261">
                        <c:v>13.049999999999899</c:v>
                      </c:pt>
                      <c:pt idx="262">
                        <c:v>13.0999999999999</c:v>
                      </c:pt>
                      <c:pt idx="263">
                        <c:v>13.149999999999901</c:v>
                      </c:pt>
                      <c:pt idx="264">
                        <c:v>13.1999999999999</c:v>
                      </c:pt>
                      <c:pt idx="265">
                        <c:v>13.249999999999901</c:v>
                      </c:pt>
                      <c:pt idx="266">
                        <c:v>13.299999999999899</c:v>
                      </c:pt>
                      <c:pt idx="267">
                        <c:v>13.3499999999999</c:v>
                      </c:pt>
                      <c:pt idx="268">
                        <c:v>13.399999999999901</c:v>
                      </c:pt>
                      <c:pt idx="269">
                        <c:v>13.4499999999999</c:v>
                      </c:pt>
                      <c:pt idx="270">
                        <c:v>13.499999999999901</c:v>
                      </c:pt>
                      <c:pt idx="271">
                        <c:v>13.549999999999899</c:v>
                      </c:pt>
                      <c:pt idx="272">
                        <c:v>13.5999999999999</c:v>
                      </c:pt>
                      <c:pt idx="273">
                        <c:v>13.649999999999901</c:v>
                      </c:pt>
                      <c:pt idx="274">
                        <c:v>13.6999999999999</c:v>
                      </c:pt>
                      <c:pt idx="275">
                        <c:v>13.749999999999901</c:v>
                      </c:pt>
                      <c:pt idx="276">
                        <c:v>13.799999999999899</c:v>
                      </c:pt>
                      <c:pt idx="277">
                        <c:v>13.8499999999999</c:v>
                      </c:pt>
                      <c:pt idx="278">
                        <c:v>13.899999999999901</c:v>
                      </c:pt>
                      <c:pt idx="279">
                        <c:v>13.9499999999999</c:v>
                      </c:pt>
                      <c:pt idx="280">
                        <c:v>13.999999999999901</c:v>
                      </c:pt>
                      <c:pt idx="281">
                        <c:v>14.049999999999899</c:v>
                      </c:pt>
                      <c:pt idx="282">
                        <c:v>14.0999999999999</c:v>
                      </c:pt>
                      <c:pt idx="283">
                        <c:v>14.149999999999901</c:v>
                      </c:pt>
                      <c:pt idx="284">
                        <c:v>14.1999999999999</c:v>
                      </c:pt>
                      <c:pt idx="285">
                        <c:v>14.249999999999901</c:v>
                      </c:pt>
                      <c:pt idx="286">
                        <c:v>14.299999999999899</c:v>
                      </c:pt>
                      <c:pt idx="287">
                        <c:v>14.3499999999999</c:v>
                      </c:pt>
                      <c:pt idx="288">
                        <c:v>14.399999999999901</c:v>
                      </c:pt>
                      <c:pt idx="289">
                        <c:v>14.4499999999999</c:v>
                      </c:pt>
                      <c:pt idx="290">
                        <c:v>14.499999999999901</c:v>
                      </c:pt>
                      <c:pt idx="291">
                        <c:v>14.549999999999899</c:v>
                      </c:pt>
                      <c:pt idx="292">
                        <c:v>14.5999999999999</c:v>
                      </c:pt>
                      <c:pt idx="293">
                        <c:v>14.649999999999901</c:v>
                      </c:pt>
                      <c:pt idx="294">
                        <c:v>14.6999999999999</c:v>
                      </c:pt>
                      <c:pt idx="295">
                        <c:v>14.749999999999901</c:v>
                      </c:pt>
                      <c:pt idx="296">
                        <c:v>14.799999999999899</c:v>
                      </c:pt>
                      <c:pt idx="297">
                        <c:v>14.8499999999999</c:v>
                      </c:pt>
                      <c:pt idx="298">
                        <c:v>14.899999999999901</c:v>
                      </c:pt>
                      <c:pt idx="299">
                        <c:v>14.9499999999999</c:v>
                      </c:pt>
                      <c:pt idx="300">
                        <c:v>14.999999999999901</c:v>
                      </c:pt>
                      <c:pt idx="301">
                        <c:v>15.049999999999899</c:v>
                      </c:pt>
                      <c:pt idx="302">
                        <c:v>15.0999999999999</c:v>
                      </c:pt>
                      <c:pt idx="303">
                        <c:v>15.149999999999901</c:v>
                      </c:pt>
                      <c:pt idx="304">
                        <c:v>15.1999999999999</c:v>
                      </c:pt>
                      <c:pt idx="305">
                        <c:v>15.249999999999901</c:v>
                      </c:pt>
                      <c:pt idx="306">
                        <c:v>15.299999999999899</c:v>
                      </c:pt>
                      <c:pt idx="307">
                        <c:v>15.3499999999999</c:v>
                      </c:pt>
                      <c:pt idx="308">
                        <c:v>15.399999999999901</c:v>
                      </c:pt>
                      <c:pt idx="309">
                        <c:v>15.4499999999999</c:v>
                      </c:pt>
                      <c:pt idx="310">
                        <c:v>15.499999999999901</c:v>
                      </c:pt>
                      <c:pt idx="311">
                        <c:v>15.549999999999899</c:v>
                      </c:pt>
                      <c:pt idx="312">
                        <c:v>15.5999999999999</c:v>
                      </c:pt>
                      <c:pt idx="313">
                        <c:v>15.649999999999901</c:v>
                      </c:pt>
                      <c:pt idx="314">
                        <c:v>15.6999999999999</c:v>
                      </c:pt>
                      <c:pt idx="315">
                        <c:v>15.749999999999901</c:v>
                      </c:pt>
                      <c:pt idx="316">
                        <c:v>15.799999999999899</c:v>
                      </c:pt>
                      <c:pt idx="317">
                        <c:v>15.849999999999801</c:v>
                      </c:pt>
                      <c:pt idx="318">
                        <c:v>15.8999999999998</c:v>
                      </c:pt>
                      <c:pt idx="319">
                        <c:v>15.9499999999998</c:v>
                      </c:pt>
                      <c:pt idx="320">
                        <c:v>15.999999999999799</c:v>
                      </c:pt>
                      <c:pt idx="321">
                        <c:v>16.049999999999802</c:v>
                      </c:pt>
                      <c:pt idx="322">
                        <c:v>16.099999999999799</c:v>
                      </c:pt>
                      <c:pt idx="323">
                        <c:v>16.1499999999998</c:v>
                      </c:pt>
                      <c:pt idx="324">
                        <c:v>16.1999999999998</c:v>
                      </c:pt>
                      <c:pt idx="325">
                        <c:v>16.249999999999801</c:v>
                      </c:pt>
                      <c:pt idx="326">
                        <c:v>16.299999999999802</c:v>
                      </c:pt>
                      <c:pt idx="327">
                        <c:v>16.349999999999799</c:v>
                      </c:pt>
                      <c:pt idx="328">
                        <c:v>16.3999999999998</c:v>
                      </c:pt>
                      <c:pt idx="329">
                        <c:v>16.4499999999998</c:v>
                      </c:pt>
                      <c:pt idx="330">
                        <c:v>16.499999999999801</c:v>
                      </c:pt>
                      <c:pt idx="331">
                        <c:v>16.549999999999802</c:v>
                      </c:pt>
                      <c:pt idx="332">
                        <c:v>16.599999999999799</c:v>
                      </c:pt>
                      <c:pt idx="333">
                        <c:v>16.6499999999998</c:v>
                      </c:pt>
                      <c:pt idx="334">
                        <c:v>16.6999999999998</c:v>
                      </c:pt>
                      <c:pt idx="335">
                        <c:v>16.749999999999801</c:v>
                      </c:pt>
                      <c:pt idx="336">
                        <c:v>16.799999999999802</c:v>
                      </c:pt>
                      <c:pt idx="337">
                        <c:v>16.849999999999799</c:v>
                      </c:pt>
                      <c:pt idx="338">
                        <c:v>16.8999999999998</c:v>
                      </c:pt>
                      <c:pt idx="339">
                        <c:v>16.9499999999998</c:v>
                      </c:pt>
                      <c:pt idx="340">
                        <c:v>16.999999999999801</c:v>
                      </c:pt>
                      <c:pt idx="341">
                        <c:v>17.049999999999802</c:v>
                      </c:pt>
                      <c:pt idx="342">
                        <c:v>17.099999999999799</c:v>
                      </c:pt>
                      <c:pt idx="343">
                        <c:v>17.1499999999998</c:v>
                      </c:pt>
                      <c:pt idx="344">
                        <c:v>17.1999999999998</c:v>
                      </c:pt>
                      <c:pt idx="345">
                        <c:v>17.249999999999801</c:v>
                      </c:pt>
                      <c:pt idx="346">
                        <c:v>17.299999999999802</c:v>
                      </c:pt>
                      <c:pt idx="347">
                        <c:v>17.349999999999799</c:v>
                      </c:pt>
                      <c:pt idx="348">
                        <c:v>17.3999999999998</c:v>
                      </c:pt>
                      <c:pt idx="349">
                        <c:v>17.4499999999998</c:v>
                      </c:pt>
                      <c:pt idx="350">
                        <c:v>17.499999999999801</c:v>
                      </c:pt>
                      <c:pt idx="351">
                        <c:v>17.549999999999802</c:v>
                      </c:pt>
                      <c:pt idx="352">
                        <c:v>17.599999999999799</c:v>
                      </c:pt>
                      <c:pt idx="353">
                        <c:v>17.6499999999998</c:v>
                      </c:pt>
                      <c:pt idx="354">
                        <c:v>17.6999999999998</c:v>
                      </c:pt>
                      <c:pt idx="355">
                        <c:v>17.749999999999801</c:v>
                      </c:pt>
                      <c:pt idx="356">
                        <c:v>17.799999999999802</c:v>
                      </c:pt>
                      <c:pt idx="357">
                        <c:v>17.849999999999799</c:v>
                      </c:pt>
                      <c:pt idx="358">
                        <c:v>17.8999999999998</c:v>
                      </c:pt>
                      <c:pt idx="359">
                        <c:v>17.9499999999998</c:v>
                      </c:pt>
                      <c:pt idx="360">
                        <c:v>17.999999999999801</c:v>
                      </c:pt>
                      <c:pt idx="361">
                        <c:v>18.049999999999802</c:v>
                      </c:pt>
                      <c:pt idx="362">
                        <c:v>18.099999999999799</c:v>
                      </c:pt>
                      <c:pt idx="363">
                        <c:v>18.1499999999998</c:v>
                      </c:pt>
                      <c:pt idx="364">
                        <c:v>18.1999999999998</c:v>
                      </c:pt>
                      <c:pt idx="365">
                        <c:v>18.249999999999801</c:v>
                      </c:pt>
                      <c:pt idx="366">
                        <c:v>18.299999999999802</c:v>
                      </c:pt>
                      <c:pt idx="367">
                        <c:v>18.349999999999799</c:v>
                      </c:pt>
                      <c:pt idx="368">
                        <c:v>18.3999999999998</c:v>
                      </c:pt>
                      <c:pt idx="369">
                        <c:v>18.4499999999998</c:v>
                      </c:pt>
                      <c:pt idx="370">
                        <c:v>18.499999999999801</c:v>
                      </c:pt>
                      <c:pt idx="371">
                        <c:v>18.549999999999802</c:v>
                      </c:pt>
                      <c:pt idx="372">
                        <c:v>18.599999999999799</c:v>
                      </c:pt>
                      <c:pt idx="373">
                        <c:v>18.6499999999998</c:v>
                      </c:pt>
                      <c:pt idx="374">
                        <c:v>18.6999999999998</c:v>
                      </c:pt>
                      <c:pt idx="375">
                        <c:v>18.749999999999801</c:v>
                      </c:pt>
                      <c:pt idx="376">
                        <c:v>18.799999999999802</c:v>
                      </c:pt>
                      <c:pt idx="377">
                        <c:v>18.849999999999799</c:v>
                      </c:pt>
                      <c:pt idx="378">
                        <c:v>18.8999999999998</c:v>
                      </c:pt>
                      <c:pt idx="379">
                        <c:v>18.9499999999998</c:v>
                      </c:pt>
                      <c:pt idx="380">
                        <c:v>18.999999999999801</c:v>
                      </c:pt>
                      <c:pt idx="381">
                        <c:v>19.049999999999802</c:v>
                      </c:pt>
                      <c:pt idx="382">
                        <c:v>19.099999999999799</c:v>
                      </c:pt>
                      <c:pt idx="383">
                        <c:v>19.1499999999998</c:v>
                      </c:pt>
                      <c:pt idx="384">
                        <c:v>19.1999999999998</c:v>
                      </c:pt>
                      <c:pt idx="385">
                        <c:v>19.249999999999801</c:v>
                      </c:pt>
                      <c:pt idx="386">
                        <c:v>19.299999999999802</c:v>
                      </c:pt>
                      <c:pt idx="387">
                        <c:v>19.349999999999799</c:v>
                      </c:pt>
                      <c:pt idx="388">
                        <c:v>19.3999999999998</c:v>
                      </c:pt>
                      <c:pt idx="389">
                        <c:v>19.4499999999998</c:v>
                      </c:pt>
                      <c:pt idx="390">
                        <c:v>19.499999999999801</c:v>
                      </c:pt>
                      <c:pt idx="391">
                        <c:v>19.549999999999802</c:v>
                      </c:pt>
                      <c:pt idx="392">
                        <c:v>19.599999999999799</c:v>
                      </c:pt>
                      <c:pt idx="393">
                        <c:v>19.6499999999998</c:v>
                      </c:pt>
                      <c:pt idx="394">
                        <c:v>19.6999999999998</c:v>
                      </c:pt>
                      <c:pt idx="395">
                        <c:v>19.749999999999801</c:v>
                      </c:pt>
                      <c:pt idx="396">
                        <c:v>19.799999999999802</c:v>
                      </c:pt>
                      <c:pt idx="397">
                        <c:v>19.849999999999799</c:v>
                      </c:pt>
                      <c:pt idx="398">
                        <c:v>19.8999999999998</c:v>
                      </c:pt>
                      <c:pt idx="399">
                        <c:v>19.9499999999998</c:v>
                      </c:pt>
                      <c:pt idx="400">
                        <c:v>19.999999999999801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'Sim Flight Noise+Outlier'!$P$2:$P$402</c15:sqref>
                        </c15:formulaRef>
                      </c:ext>
                    </c:extLst>
                    <c:numCache>
                      <c:formatCode>General</c:formatCode>
                      <c:ptCount val="401"/>
                      <c:pt idx="0">
                        <c:v>0</c:v>
                      </c:pt>
                      <c:pt idx="1">
                        <c:v>2.7587888124591541E-5</c:v>
                      </c:pt>
                      <c:pt idx="2">
                        <c:v>1.0289821319704487E-4</c:v>
                      </c:pt>
                      <c:pt idx="3">
                        <c:v>2.1319160569860108E-4</c:v>
                      </c:pt>
                      <c:pt idx="4">
                        <c:v>3.5205566539443258E-4</c:v>
                      </c:pt>
                      <c:pt idx="5">
                        <c:v>5.0821964828525476E-4</c:v>
                      </c:pt>
                      <c:pt idx="6">
                        <c:v>6.9054305894504942E-4</c:v>
                      </c:pt>
                      <c:pt idx="7">
                        <c:v>9.0178422049428232E-4</c:v>
                      </c:pt>
                      <c:pt idx="8">
                        <c:v>1.1278905497682755E-3</c:v>
                      </c:pt>
                      <c:pt idx="9">
                        <c:v>1.3719274879866561E-3</c:v>
                      </c:pt>
                      <c:pt idx="10">
                        <c:v>1.664138078585598E-3</c:v>
                      </c:pt>
                      <c:pt idx="11">
                        <c:v>1.9941481305991685E-3</c:v>
                      </c:pt>
                      <c:pt idx="12">
                        <c:v>2.3698317342984473E-3</c:v>
                      </c:pt>
                      <c:pt idx="13">
                        <c:v>2.8056487866875588E-3</c:v>
                      </c:pt>
                      <c:pt idx="14">
                        <c:v>3.3001905307243153E-3</c:v>
                      </c:pt>
                      <c:pt idx="15">
                        <c:v>3.8435104646762711E-3</c:v>
                      </c:pt>
                      <c:pt idx="16">
                        <c:v>4.447701984706353E-3</c:v>
                      </c:pt>
                      <c:pt idx="17">
                        <c:v>5.1129094955868464E-3</c:v>
                      </c:pt>
                      <c:pt idx="18">
                        <c:v>5.8051799498712222E-3</c:v>
                      </c:pt>
                      <c:pt idx="19">
                        <c:v>6.5254706985402198E-3</c:v>
                      </c:pt>
                      <c:pt idx="20">
                        <c:v>7.2614416382592896E-3</c:v>
                      </c:pt>
                      <c:pt idx="21">
                        <c:v>8.0346624435848144E-3</c:v>
                      </c:pt>
                      <c:pt idx="22">
                        <c:v>8.8851124456429675E-3</c:v>
                      </c:pt>
                      <c:pt idx="23">
                        <c:v>9.8534855717685062E-3</c:v>
                      </c:pt>
                      <c:pt idx="24">
                        <c:v>1.0977366891938437E-2</c:v>
                      </c:pt>
                      <c:pt idx="25">
                        <c:v>1.2312715756728898E-2</c:v>
                      </c:pt>
                      <c:pt idx="26">
                        <c:v>1.3889819513655758E-2</c:v>
                      </c:pt>
                      <c:pt idx="27">
                        <c:v>1.5757431937768362E-2</c:v>
                      </c:pt>
                      <c:pt idx="28">
                        <c:v>1.7961899488483753E-2</c:v>
                      </c:pt>
                      <c:pt idx="29">
                        <c:v>2.0517649549845848E-2</c:v>
                      </c:pt>
                      <c:pt idx="30">
                        <c:v>2.3425518147129305E-2</c:v>
                      </c:pt>
                      <c:pt idx="31">
                        <c:v>2.6703927783426888E-2</c:v>
                      </c:pt>
                      <c:pt idx="32">
                        <c:v>3.0357429941305976E-2</c:v>
                      </c:pt>
                      <c:pt idx="33">
                        <c:v>3.438265995688513E-2</c:v>
                      </c:pt>
                      <c:pt idx="34">
                        <c:v>3.8792312880266112E-2</c:v>
                      </c:pt>
                      <c:pt idx="35">
                        <c:v>4.3603780541535922E-2</c:v>
                      </c:pt>
                      <c:pt idx="36">
                        <c:v>4.8827681570674859E-2</c:v>
                      </c:pt>
                      <c:pt idx="37">
                        <c:v>5.4459285143483999E-2</c:v>
                      </c:pt>
                      <c:pt idx="38">
                        <c:v>6.0500215462295517E-2</c:v>
                      </c:pt>
                      <c:pt idx="39">
                        <c:v>6.6951820754312913E-2</c:v>
                      </c:pt>
                      <c:pt idx="40">
                        <c:v>7.3813006719576524E-2</c:v>
                      </c:pt>
                      <c:pt idx="41">
                        <c:v>8.1064699689528188E-2</c:v>
                      </c:pt>
                      <c:pt idx="42">
                        <c:v>8.8709011364029811E-2</c:v>
                      </c:pt>
                      <c:pt idx="43">
                        <c:v>9.6738012841204604E-2</c:v>
                      </c:pt>
                      <c:pt idx="44">
                        <c:v>0.10513985343536242</c:v>
                      </c:pt>
                      <c:pt idx="45">
                        <c:v>0.1139069722926758</c:v>
                      </c:pt>
                      <c:pt idx="46">
                        <c:v>0.1230401328843552</c:v>
                      </c:pt>
                      <c:pt idx="47">
                        <c:v>0.13252212115856879</c:v>
                      </c:pt>
                      <c:pt idx="48">
                        <c:v>0.14234694239768611</c:v>
                      </c:pt>
                      <c:pt idx="49">
                        <c:v>0.15252620789141366</c:v>
                      </c:pt>
                      <c:pt idx="50">
                        <c:v>0.16304951058257058</c:v>
                      </c:pt>
                      <c:pt idx="51">
                        <c:v>0.17390732859091385</c:v>
                      </c:pt>
                      <c:pt idx="52">
                        <c:v>0.1850882195382797</c:v>
                      </c:pt>
                      <c:pt idx="53">
                        <c:v>0.19660205439095191</c:v>
                      </c:pt>
                      <c:pt idx="54">
                        <c:v>0.20844134688264812</c:v>
                      </c:pt>
                      <c:pt idx="55">
                        <c:v>0.22060176899832504</c:v>
                      </c:pt>
                      <c:pt idx="56">
                        <c:v>0.23310719178420888</c:v>
                      </c:pt>
                      <c:pt idx="57">
                        <c:v>0.24594574930826987</c:v>
                      </c:pt>
                      <c:pt idx="58">
                        <c:v>0.25911655063169048</c:v>
                      </c:pt>
                      <c:pt idx="59">
                        <c:v>0.27262646718267847</c:v>
                      </c:pt>
                      <c:pt idx="60">
                        <c:v>0.28647233661321159</c:v>
                      </c:pt>
                      <c:pt idx="61">
                        <c:v>0.30065431786994951</c:v>
                      </c:pt>
                      <c:pt idx="62">
                        <c:v>0.31517312561247646</c:v>
                      </c:pt>
                      <c:pt idx="63">
                        <c:v>0.33002239336434686</c:v>
                      </c:pt>
                      <c:pt idx="64">
                        <c:v>0.34516699642871868</c:v>
                      </c:pt>
                      <c:pt idx="65">
                        <c:v>0.3606062055707242</c:v>
                      </c:pt>
                      <c:pt idx="66">
                        <c:v>0.37632906397434329</c:v>
                      </c:pt>
                      <c:pt idx="67">
                        <c:v>0.39230995511823796</c:v>
                      </c:pt>
                      <c:pt idx="68">
                        <c:v>0.40854806597514071</c:v>
                      </c:pt>
                      <c:pt idx="69">
                        <c:v>0.4250202115866813</c:v>
                      </c:pt>
                      <c:pt idx="70">
                        <c:v>0.4417180212888534</c:v>
                      </c:pt>
                      <c:pt idx="71">
                        <c:v>0.45864330063070091</c:v>
                      </c:pt>
                      <c:pt idx="72">
                        <c:v>0.47578450216943879</c:v>
                      </c:pt>
                      <c:pt idx="73">
                        <c:v>0.49314353491273194</c:v>
                      </c:pt>
                      <c:pt idx="74">
                        <c:v>0.5107202444601926</c:v>
                      </c:pt>
                      <c:pt idx="75">
                        <c:v>0.52852753292773713</c:v>
                      </c:pt>
                      <c:pt idx="76">
                        <c:v>0.54655227624920188</c:v>
                      </c:pt>
                      <c:pt idx="77">
                        <c:v>0.56479352403581085</c:v>
                      </c:pt>
                      <c:pt idx="78">
                        <c:v>0.58324218784730886</c:v>
                      </c:pt>
                      <c:pt idx="79">
                        <c:v>0.6018825258274958</c:v>
                      </c:pt>
                      <c:pt idx="80">
                        <c:v>0.6206758735519432</c:v>
                      </c:pt>
                      <c:pt idx="81">
                        <c:v>0.6396052675937508</c:v>
                      </c:pt>
                      <c:pt idx="82">
                        <c:v>0.65865419500075961</c:v>
                      </c:pt>
                      <c:pt idx="83">
                        <c:v>0.67779971490101043</c:v>
                      </c:pt>
                      <c:pt idx="84">
                        <c:v>0.69704788017899488</c:v>
                      </c:pt>
                      <c:pt idx="85">
                        <c:v>0.71639544383611919</c:v>
                      </c:pt>
                      <c:pt idx="86">
                        <c:v>0.73583644281474725</c:v>
                      </c:pt>
                      <c:pt idx="87">
                        <c:v>0.75536109020576481</c:v>
                      </c:pt>
                      <c:pt idx="88">
                        <c:v>0.7749913564934322</c:v>
                      </c:pt>
                      <c:pt idx="89">
                        <c:v>0.79473070764630782</c:v>
                      </c:pt>
                      <c:pt idx="90">
                        <c:v>0.81458043901803445</c:v>
                      </c:pt>
                      <c:pt idx="91">
                        <c:v>0.83455065030283904</c:v>
                      </c:pt>
                      <c:pt idx="92">
                        <c:v>0.85463132400378039</c:v>
                      </c:pt>
                      <c:pt idx="93">
                        <c:v>0.87480941460044515</c:v>
                      </c:pt>
                      <c:pt idx="94">
                        <c:v>0.89505990511027556</c:v>
                      </c:pt>
                      <c:pt idx="95">
                        <c:v>0.91538839405075789</c:v>
                      </c:pt>
                      <c:pt idx="96">
                        <c:v>0.93578972879604927</c:v>
                      </c:pt>
                      <c:pt idx="97">
                        <c:v>0.95623968399271586</c:v>
                      </c:pt>
                      <c:pt idx="98">
                        <c:v>0.97675534965934263</c:v>
                      </c:pt>
                      <c:pt idx="99">
                        <c:v>0.99731312032736308</c:v>
                      </c:pt>
                      <c:pt idx="100">
                        <c:v>1.0179152644692608</c:v>
                      </c:pt>
                      <c:pt idx="101">
                        <c:v>1.0385475032901894</c:v>
                      </c:pt>
                      <c:pt idx="102">
                        <c:v>1.0592049971223971</c:v>
                      </c:pt>
                      <c:pt idx="103">
                        <c:v>1.0798753207148888</c:v>
                      </c:pt>
                      <c:pt idx="104">
                        <c:v>1.100554943650937</c:v>
                      </c:pt>
                      <c:pt idx="105">
                        <c:v>1.1212335313234829</c:v>
                      </c:pt>
                      <c:pt idx="106">
                        <c:v>1.1418856939792521</c:v>
                      </c:pt>
                      <c:pt idx="107">
                        <c:v>1.1625054122629062</c:v>
                      </c:pt>
                      <c:pt idx="108">
                        <c:v>1.1830853575103377</c:v>
                      </c:pt>
                      <c:pt idx="109">
                        <c:v>1.2036320509220293</c:v>
                      </c:pt>
                      <c:pt idx="110">
                        <c:v>1.2241407529993467</c:v>
                      </c:pt>
                      <c:pt idx="111">
                        <c:v>1.2446036538781968</c:v>
                      </c:pt>
                      <c:pt idx="112">
                        <c:v>1.265018824060981</c:v>
                      </c:pt>
                      <c:pt idx="113">
                        <c:v>1.2853831331672587</c:v>
                      </c:pt>
                      <c:pt idx="114">
                        <c:v>1.3056828414688975</c:v>
                      </c:pt>
                      <c:pt idx="115">
                        <c:v>1.3259087790864243</c:v>
                      </c:pt>
                      <c:pt idx="116">
                        <c:v>1.3460466123961863</c:v>
                      </c:pt>
                      <c:pt idx="117">
                        <c:v>1.3660941392499162</c:v>
                      </c:pt>
                      <c:pt idx="118">
                        <c:v>1.3860470830762204</c:v>
                      </c:pt>
                      <c:pt idx="119">
                        <c:v>1.4059094695518402</c:v>
                      </c:pt>
                      <c:pt idx="120">
                        <c:v>1.4256747512276058</c:v>
                      </c:pt>
                      <c:pt idx="121">
                        <c:v>1.445335133957665</c:v>
                      </c:pt>
                      <c:pt idx="122">
                        <c:v>1.4648870095363138</c:v>
                      </c:pt>
                      <c:pt idx="123">
                        <c:v>1.48432001607515</c:v>
                      </c:pt>
                      <c:pt idx="124">
                        <c:v>1.5036123539133366</c:v>
                      </c:pt>
                      <c:pt idx="125">
                        <c:v>1.5227507391401618</c:v>
                      </c:pt>
                      <c:pt idx="126">
                        <c:v>1.541731202993865</c:v>
                      </c:pt>
                      <c:pt idx="127">
                        <c:v>1.5605365025993989</c:v>
                      </c:pt>
                      <c:pt idx="128">
                        <c:v>1.5791450247551293</c:v>
                      </c:pt>
                      <c:pt idx="129">
                        <c:v>1.5975603257137119</c:v>
                      </c:pt>
                      <c:pt idx="130">
                        <c:v>1.615763145058974</c:v>
                      </c:pt>
                      <c:pt idx="131">
                        <c:v>1.6337470577541551</c:v>
                      </c:pt>
                      <c:pt idx="132">
                        <c:v>1.6515119737496473</c:v>
                      </c:pt>
                      <c:pt idx="133">
                        <c:v>1.6690437709375481</c:v>
                      </c:pt>
                      <c:pt idx="134">
                        <c:v>1.6863396971374278</c:v>
                      </c:pt>
                      <c:pt idx="135">
                        <c:v>1.7033899555295275</c:v>
                      </c:pt>
                      <c:pt idx="136">
                        <c:v>1.7201938049130929</c:v>
                      </c:pt>
                      <c:pt idx="137">
                        <c:v>1.7367468991552719</c:v>
                      </c:pt>
                      <c:pt idx="138">
                        <c:v>1.7530397648313842</c:v>
                      </c:pt>
                      <c:pt idx="139">
                        <c:v>1.7690700774755659</c:v>
                      </c:pt>
                      <c:pt idx="140">
                        <c:v>1.7848285885637536</c:v>
                      </c:pt>
                      <c:pt idx="141">
                        <c:v>1.8003275310311051</c:v>
                      </c:pt>
                      <c:pt idx="142">
                        <c:v>1.8155547185299159</c:v>
                      </c:pt>
                      <c:pt idx="143">
                        <c:v>1.8305075512396201</c:v>
                      </c:pt>
                      <c:pt idx="144">
                        <c:v>1.8451946890102995</c:v>
                      </c:pt>
                      <c:pt idx="145">
                        <c:v>1.8596106952605442</c:v>
                      </c:pt>
                      <c:pt idx="146">
                        <c:v>1.8737482946258535</c:v>
                      </c:pt>
                      <c:pt idx="147">
                        <c:v>1.8876045505949113</c:v>
                      </c:pt>
                      <c:pt idx="148">
                        <c:v>1.9011797421618348</c:v>
                      </c:pt>
                      <c:pt idx="149">
                        <c:v>1.9144553574317009</c:v>
                      </c:pt>
                      <c:pt idx="150">
                        <c:v>1.9274186903936625</c:v>
                      </c:pt>
                      <c:pt idx="151">
                        <c:v>1.940064827684183</c:v>
                      </c:pt>
                      <c:pt idx="152">
                        <c:v>1.9523774559603984</c:v>
                      </c:pt>
                      <c:pt idx="153">
                        <c:v>1.9643347438929204</c:v>
                      </c:pt>
                      <c:pt idx="154">
                        <c:v>1.9759424435958792</c:v>
                      </c:pt>
                      <c:pt idx="155">
                        <c:v>1.9872002611853887</c:v>
                      </c:pt>
                      <c:pt idx="156">
                        <c:v>1.9981074464780939</c:v>
                      </c:pt>
                      <c:pt idx="157">
                        <c:v>2.0086713601041195</c:v>
                      </c:pt>
                      <c:pt idx="158">
                        <c:v>2.0188910737736938</c:v>
                      </c:pt>
                      <c:pt idx="159">
                        <c:v>2.0287635073635859</c:v>
                      </c:pt>
                      <c:pt idx="160">
                        <c:v>2.0382861243443795</c:v>
                      </c:pt>
                      <c:pt idx="161">
                        <c:v>2.047477133561848</c:v>
                      </c:pt>
                      <c:pt idx="162">
                        <c:v>2.0563367765111642</c:v>
                      </c:pt>
                      <c:pt idx="163">
                        <c:v>2.06485618601149</c:v>
                      </c:pt>
                      <c:pt idx="164">
                        <c:v>2.073031445980396</c:v>
                      </c:pt>
                      <c:pt idx="165">
                        <c:v>2.0808505993665949</c:v>
                      </c:pt>
                      <c:pt idx="166">
                        <c:v>2.0883261393673482</c:v>
                      </c:pt>
                      <c:pt idx="167">
                        <c:v>2.0954439145484431</c:v>
                      </c:pt>
                      <c:pt idx="168">
                        <c:v>2.10220324790268</c:v>
                      </c:pt>
                      <c:pt idx="169">
                        <c:v>2.108591888689328</c:v>
                      </c:pt>
                      <c:pt idx="170">
                        <c:v>2.1146050391808462</c:v>
                      </c:pt>
                      <c:pt idx="171">
                        <c:v>2.1202566025695657</c:v>
                      </c:pt>
                      <c:pt idx="172">
                        <c:v>2.1255416245928882</c:v>
                      </c:pt>
                      <c:pt idx="173">
                        <c:v>2.1304686165137956</c:v>
                      </c:pt>
                      <c:pt idx="174">
                        <c:v>2.1350310127938235</c:v>
                      </c:pt>
                      <c:pt idx="175">
                        <c:v>2.1392298127957869</c:v>
                      </c:pt>
                      <c:pt idx="176">
                        <c:v>2.1430567055194181</c:v>
                      </c:pt>
                      <c:pt idx="177">
                        <c:v>2.1465110129241798</c:v>
                      </c:pt>
                      <c:pt idx="178">
                        <c:v>2.1495896439580422</c:v>
                      </c:pt>
                      <c:pt idx="179">
                        <c:v>2.1522814387772029</c:v>
                      </c:pt>
                      <c:pt idx="180">
                        <c:v>2.1546213718213205</c:v>
                      </c:pt>
                      <c:pt idx="181">
                        <c:v>2.1566115611202359</c:v>
                      </c:pt>
                      <c:pt idx="182">
                        <c:v>2.1582863053735535</c:v>
                      </c:pt>
                      <c:pt idx="183">
                        <c:v>2.1596492103770815</c:v>
                      </c:pt>
                      <c:pt idx="184">
                        <c:v>2.1607662662507083</c:v>
                      </c:pt>
                      <c:pt idx="185">
                        <c:v>2.1616898523397889</c:v>
                      </c:pt>
                      <c:pt idx="186">
                        <c:v>2.1624659723595645</c:v>
                      </c:pt>
                      <c:pt idx="187">
                        <c:v>2.1631443830101746</c:v>
                      </c:pt>
                      <c:pt idx="188">
                        <c:v>2.1637531099798641</c:v>
                      </c:pt>
                      <c:pt idx="189">
                        <c:v>2.164322527056858</c:v>
                      </c:pt>
                      <c:pt idx="190">
                        <c:v>2.1648688800611273</c:v>
                      </c:pt>
                      <c:pt idx="191">
                        <c:v>2.1654551968901741</c:v>
                      </c:pt>
                      <c:pt idx="192">
                        <c:v>2.1660685820628873</c:v>
                      </c:pt>
                      <c:pt idx="193">
                        <c:v>2.1667101967958828</c:v>
                      </c:pt>
                      <c:pt idx="194">
                        <c:v>2.1673934538859916</c:v>
                      </c:pt>
                      <c:pt idx="195">
                        <c:v>2.1681271228270589</c:v>
                      </c:pt>
                      <c:pt idx="196">
                        <c:v>2.1689089757573163</c:v>
                      </c:pt>
                      <c:pt idx="197">
                        <c:v>2.1697361099161463</c:v>
                      </c:pt>
                      <c:pt idx="198">
                        <c:v>2.1706064385771819</c:v>
                      </c:pt>
                      <c:pt idx="199">
                        <c:v>2.1715106072564652</c:v>
                      </c:pt>
                      <c:pt idx="200">
                        <c:v>2.1724343007419322</c:v>
                      </c:pt>
                      <c:pt idx="201">
                        <c:v>2.1733795308580164</c:v>
                      </c:pt>
                      <c:pt idx="202">
                        <c:v>2.1743460305210212</c:v>
                      </c:pt>
                      <c:pt idx="203">
                        <c:v>2.1753250084853217</c:v>
                      </c:pt>
                      <c:pt idx="204">
                        <c:v>2.1763170744650124</c:v>
                      </c:pt>
                      <c:pt idx="205">
                        <c:v>2.1773304303282157</c:v>
                      </c:pt>
                      <c:pt idx="206">
                        <c:v>2.1783722638936385</c:v>
                      </c:pt>
                      <c:pt idx="207">
                        <c:v>2.1794737191874098</c:v>
                      </c:pt>
                      <c:pt idx="208">
                        <c:v>2.1806411063861399</c:v>
                      </c:pt>
                      <c:pt idx="209">
                        <c:v>2.181867458218322</c:v>
                      </c:pt>
                      <c:pt idx="210">
                        <c:v>2.1831405453184005</c:v>
                      </c:pt>
                      <c:pt idx="211">
                        <c:v>2.1844674085859563</c:v>
                      </c:pt>
                      <c:pt idx="212">
                        <c:v>2.1858440479251606</c:v>
                      </c:pt>
                      <c:pt idx="213">
                        <c:v>2.1872692472522757</c:v>
                      </c:pt>
                      <c:pt idx="214">
                        <c:v>2.1887272511584137</c:v>
                      </c:pt>
                      <c:pt idx="215">
                        <c:v>2.1901745628235836</c:v>
                      </c:pt>
                      <c:pt idx="216">
                        <c:v>2.1916236189385772</c:v>
                      </c:pt>
                      <c:pt idx="217">
                        <c:v>2.1930823087792195</c:v>
                      </c:pt>
                      <c:pt idx="218">
                        <c:v>2.1945489200707837</c:v>
                      </c:pt>
                      <c:pt idx="219">
                        <c:v>2.1960180768349375</c:v>
                      </c:pt>
                      <c:pt idx="220">
                        <c:v>2.1974523277955624</c:v>
                      </c:pt>
                      <c:pt idx="221">
                        <c:v>2.1988274580765097</c:v>
                      </c:pt>
                      <c:pt idx="222">
                        <c:v>2.200136400699654</c:v>
                      </c:pt>
                      <c:pt idx="223">
                        <c:v>2.2013920531441484</c:v>
                      </c:pt>
                      <c:pt idx="224">
                        <c:v>2.2026002640954503</c:v>
                      </c:pt>
                      <c:pt idx="225">
                        <c:v>2.2037398623382267</c:v>
                      </c:pt>
                      <c:pt idx="226">
                        <c:v>2.2048070193319362</c:v>
                      </c:pt>
                      <c:pt idx="227">
                        <c:v>2.2057641033730708</c:v>
                      </c:pt>
                      <c:pt idx="228">
                        <c:v>2.2066422339105864</c:v>
                      </c:pt>
                      <c:pt idx="229">
                        <c:v>2.2074562597656269</c:v>
                      </c:pt>
                      <c:pt idx="230">
                        <c:v>2.2082164892596317</c:v>
                      </c:pt>
                      <c:pt idx="231">
                        <c:v>2.2089245911081714</c:v>
                      </c:pt>
                      <c:pt idx="232">
                        <c:v>2.2095722709107322</c:v>
                      </c:pt>
                      <c:pt idx="233">
                        <c:v>2.2101616376160371</c:v>
                      </c:pt>
                      <c:pt idx="234">
                        <c:v>2.210703149376958</c:v>
                      </c:pt>
                      <c:pt idx="235">
                        <c:v>2.211224694890817</c:v>
                      </c:pt>
                      <c:pt idx="236">
                        <c:v>2.2117168117445449</c:v>
                      </c:pt>
                      <c:pt idx="237">
                        <c:v>2.2121843637874528</c:v>
                      </c:pt>
                      <c:pt idx="238">
                        <c:v>2.2126211412865078</c:v>
                      </c:pt>
                      <c:pt idx="239">
                        <c:v>2.2130773067238017</c:v>
                      </c:pt>
                      <c:pt idx="240">
                        <c:v>2.213549093473318</c:v>
                      </c:pt>
                      <c:pt idx="241">
                        <c:v>2.2140215564111489</c:v>
                      </c:pt>
                      <c:pt idx="242">
                        <c:v>2.2144299587930387</c:v>
                      </c:pt>
                      <c:pt idx="243">
                        <c:v>2.2147171592526753</c:v>
                      </c:pt>
                      <c:pt idx="244">
                        <c:v>2.2148537491005822</c:v>
                      </c:pt>
                      <c:pt idx="245">
                        <c:v>2.214798800248126</c:v>
                      </c:pt>
                      <c:pt idx="246">
                        <c:v>2.2145086807964307</c:v>
                      </c:pt>
                      <c:pt idx="247">
                        <c:v>2.2138750164745837</c:v>
                      </c:pt>
                      <c:pt idx="248">
                        <c:v>2.2128471205149758</c:v>
                      </c:pt>
                      <c:pt idx="249">
                        <c:v>2.2113916800842732</c:v>
                      </c:pt>
                      <c:pt idx="250">
                        <c:v>2.2095130888735706</c:v>
                      </c:pt>
                      <c:pt idx="251">
                        <c:v>2.2072243765922721</c:v>
                      </c:pt>
                      <c:pt idx="252">
                        <c:v>2.2045185575161441</c:v>
                      </c:pt>
                      <c:pt idx="253">
                        <c:v>2.2013844668560925</c:v>
                      </c:pt>
                      <c:pt idx="254">
                        <c:v>2.1978119046594466</c:v>
                      </c:pt>
                      <c:pt idx="255">
                        <c:v>2.1938495134011395</c:v>
                      </c:pt>
                      <c:pt idx="256">
                        <c:v>2.1895023366853366</c:v>
                      </c:pt>
                      <c:pt idx="257">
                        <c:v>2.1847702960407323</c:v>
                      </c:pt>
                      <c:pt idx="258">
                        <c:v>2.1796945799569238</c:v>
                      </c:pt>
                      <c:pt idx="259">
                        <c:v>2.17428200476972</c:v>
                      </c:pt>
                      <c:pt idx="260">
                        <c:v>2.1685351789892353</c:v>
                      </c:pt>
                      <c:pt idx="261">
                        <c:v>2.162467310199554</c:v>
                      </c:pt>
                      <c:pt idx="262">
                        <c:v>2.1560902958220844</c:v>
                      </c:pt>
                      <c:pt idx="263">
                        <c:v>2.1493525174741408</c:v>
                      </c:pt>
                      <c:pt idx="264">
                        <c:v>2.1422580878587523</c:v>
                      </c:pt>
                      <c:pt idx="265">
                        <c:v>2.1348229088260853</c:v>
                      </c:pt>
                      <c:pt idx="266">
                        <c:v>2.1269660193887487</c:v>
                      </c:pt>
                      <c:pt idx="267">
                        <c:v>2.1186741576995454</c:v>
                      </c:pt>
                      <c:pt idx="268">
                        <c:v>2.1099363491757308</c:v>
                      </c:pt>
                      <c:pt idx="269">
                        <c:v>2.1007613805512104</c:v>
                      </c:pt>
                      <c:pt idx="270">
                        <c:v>2.0911494826559305</c:v>
                      </c:pt>
                      <c:pt idx="271">
                        <c:v>2.0811107587668589</c:v>
                      </c:pt>
                      <c:pt idx="272">
                        <c:v>2.0706473479230274</c:v>
                      </c:pt>
                      <c:pt idx="273">
                        <c:v>2.0597452652029187</c:v>
                      </c:pt>
                      <c:pt idx="274">
                        <c:v>2.0484482569025184</c:v>
                      </c:pt>
                      <c:pt idx="275">
                        <c:v>2.0367554470680886</c:v>
                      </c:pt>
                      <c:pt idx="276">
                        <c:v>2.0246697942563654</c:v>
                      </c:pt>
                      <c:pt idx="277">
                        <c:v>2.012174358525558</c:v>
                      </c:pt>
                      <c:pt idx="278">
                        <c:v>1.999276536810342</c:v>
                      </c:pt>
                      <c:pt idx="279">
                        <c:v>1.9859777729289683</c:v>
                      </c:pt>
                      <c:pt idx="280">
                        <c:v>1.9723005191059473</c:v>
                      </c:pt>
                      <c:pt idx="281">
                        <c:v>1.9582454098447735</c:v>
                      </c:pt>
                      <c:pt idx="282">
                        <c:v>1.9438185537636821</c:v>
                      </c:pt>
                      <c:pt idx="283">
                        <c:v>1.9290149281136273</c:v>
                      </c:pt>
                      <c:pt idx="284">
                        <c:v>1.9138247749511175</c:v>
                      </c:pt>
                      <c:pt idx="285">
                        <c:v>1.8982465975952263</c:v>
                      </c:pt>
                      <c:pt idx="286">
                        <c:v>1.8822770789944898</c:v>
                      </c:pt>
                      <c:pt idx="287">
                        <c:v>1.8659106836350736</c:v>
                      </c:pt>
                      <c:pt idx="288">
                        <c:v>1.8491062458331835</c:v>
                      </c:pt>
                      <c:pt idx="289">
                        <c:v>1.8318750673110034</c:v>
                      </c:pt>
                      <c:pt idx="290">
                        <c:v>1.8142205686761761</c:v>
                      </c:pt>
                      <c:pt idx="291">
                        <c:v>1.7961633217547621</c:v>
                      </c:pt>
                      <c:pt idx="292">
                        <c:v>1.7777157773754997</c:v>
                      </c:pt>
                      <c:pt idx="293">
                        <c:v>1.7588798604963825</c:v>
                      </c:pt>
                      <c:pt idx="294">
                        <c:v>1.7396543888516804</c:v>
                      </c:pt>
                      <c:pt idx="295">
                        <c:v>1.7200509049694783</c:v>
                      </c:pt>
                      <c:pt idx="296">
                        <c:v>1.7000740354608239</c:v>
                      </c:pt>
                      <c:pt idx="297">
                        <c:v>1.6797132416792915</c:v>
                      </c:pt>
                      <c:pt idx="298">
                        <c:v>1.6589554983207888</c:v>
                      </c:pt>
                      <c:pt idx="299">
                        <c:v>1.6378000279513178</c:v>
                      </c:pt>
                      <c:pt idx="300">
                        <c:v>1.6162507168879414</c:v>
                      </c:pt>
                      <c:pt idx="301">
                        <c:v>1.5943024991120383</c:v>
                      </c:pt>
                      <c:pt idx="302">
                        <c:v>1.5719494617972924</c:v>
                      </c:pt>
                      <c:pt idx="303">
                        <c:v>1.5491900003901922</c:v>
                      </c:pt>
                      <c:pt idx="304">
                        <c:v>1.5260403914219955</c:v>
                      </c:pt>
                      <c:pt idx="305">
                        <c:v>1.5025047590824658</c:v>
                      </c:pt>
                      <c:pt idx="306">
                        <c:v>1.4786007258136029</c:v>
                      </c:pt>
                      <c:pt idx="307">
                        <c:v>1.4543091188512622</c:v>
                      </c:pt>
                      <c:pt idx="308">
                        <c:v>1.4296221652720371</c:v>
                      </c:pt>
                      <c:pt idx="309">
                        <c:v>1.4045529328533477</c:v>
                      </c:pt>
                      <c:pt idx="310">
                        <c:v>1.3790618874163327</c:v>
                      </c:pt>
                      <c:pt idx="311">
                        <c:v>1.3532028870456865</c:v>
                      </c:pt>
                      <c:pt idx="312">
                        <c:v>1.3270725664350087</c:v>
                      </c:pt>
                      <c:pt idx="313">
                        <c:v>1.3007771128572294</c:v>
                      </c:pt>
                      <c:pt idx="314">
                        <c:v>1.2744128956163219</c:v>
                      </c:pt>
                      <c:pt idx="315">
                        <c:v>1.2480946556498194</c:v>
                      </c:pt>
                      <c:pt idx="316">
                        <c:v>1.2219176781783114</c:v>
                      </c:pt>
                      <c:pt idx="317">
                        <c:v>1.1959815470998101</c:v>
                      </c:pt>
                      <c:pt idx="318">
                        <c:v>1.1704220531111946</c:v>
                      </c:pt>
                      <c:pt idx="319">
                        <c:v>1.1452813859301987</c:v>
                      </c:pt>
                      <c:pt idx="320">
                        <c:v>1.1205486748781843</c:v>
                      </c:pt>
                      <c:pt idx="321">
                        <c:v>1.0962303699178193</c:v>
                      </c:pt>
                      <c:pt idx="322">
                        <c:v>1.0723194460040923</c:v>
                      </c:pt>
                      <c:pt idx="323">
                        <c:v>1.0488240719568975</c:v>
                      </c:pt>
                      <c:pt idx="324">
                        <c:v>1.0257611913174494</c:v>
                      </c:pt>
                      <c:pt idx="325">
                        <c:v>1.003115847706169</c:v>
                      </c:pt>
                      <c:pt idx="326">
                        <c:v>0.98089653114804842</c:v>
                      </c:pt>
                      <c:pt idx="327">
                        <c:v>0.95910936560536009</c:v>
                      </c:pt>
                      <c:pt idx="328">
                        <c:v>0.93775553607134765</c:v>
                      </c:pt>
                      <c:pt idx="329">
                        <c:v>0.91681250273397796</c:v>
                      </c:pt>
                      <c:pt idx="330">
                        <c:v>0.89628228667837462</c:v>
                      </c:pt>
                      <c:pt idx="331">
                        <c:v>0.87614367520130942</c:v>
                      </c:pt>
                      <c:pt idx="332">
                        <c:v>0.85638956349240536</c:v>
                      </c:pt>
                      <c:pt idx="333">
                        <c:v>0.83703726816870361</c:v>
                      </c:pt>
                      <c:pt idx="334">
                        <c:v>0.8180959921434533</c:v>
                      </c:pt>
                      <c:pt idx="335">
                        <c:v>0.79956388481036322</c:v>
                      </c:pt>
                      <c:pt idx="336">
                        <c:v>0.78143675640932808</c:v>
                      </c:pt>
                      <c:pt idx="337">
                        <c:v>0.76372557604900271</c:v>
                      </c:pt>
                      <c:pt idx="338">
                        <c:v>0.74643383141317532</c:v>
                      </c:pt>
                      <c:pt idx="339">
                        <c:v>0.72958192167678337</c:v>
                      </c:pt>
                      <c:pt idx="340">
                        <c:v>0.71316487736603607</c:v>
                      </c:pt>
                      <c:pt idx="341">
                        <c:v>0.69712821648668188</c:v>
                      </c:pt>
                      <c:pt idx="342">
                        <c:v>0.68145789525454803</c:v>
                      </c:pt>
                      <c:pt idx="343">
                        <c:v>0.66613812133737127</c:v>
                      </c:pt>
                      <c:pt idx="344">
                        <c:v>0.65117091262716842</c:v>
                      </c:pt>
                      <c:pt idx="345">
                        <c:v>0.63654755850115652</c:v>
                      </c:pt>
                      <c:pt idx="346">
                        <c:v>0.62225620512058277</c:v>
                      </c:pt>
                      <c:pt idx="347">
                        <c:v>0.60829335414623398</c:v>
                      </c:pt>
                      <c:pt idx="348">
                        <c:v>0.59465741918399029</c:v>
                      </c:pt>
                      <c:pt idx="349">
                        <c:v>0.58139596571098295</c:v>
                      </c:pt>
                      <c:pt idx="350">
                        <c:v>0.56850583993137194</c:v>
                      </c:pt>
                      <c:pt idx="351">
                        <c:v>0.55598984159812981</c:v>
                      </c:pt>
                      <c:pt idx="352">
                        <c:v>0.54386401995693057</c:v>
                      </c:pt>
                      <c:pt idx="353">
                        <c:v>0.53212615136271324</c:v>
                      </c:pt>
                      <c:pt idx="354">
                        <c:v>0.52079364543128448</c:v>
                      </c:pt>
                      <c:pt idx="355">
                        <c:v>0.50985443230951155</c:v>
                      </c:pt>
                      <c:pt idx="356">
                        <c:v>0.49931692573001579</c:v>
                      </c:pt>
                      <c:pt idx="357">
                        <c:v>0.48918307958539098</c:v>
                      </c:pt>
                      <c:pt idx="358">
                        <c:v>0.47945599970265584</c:v>
                      </c:pt>
                      <c:pt idx="359">
                        <c:v>0.47015138467706891</c:v>
                      </c:pt>
                      <c:pt idx="360">
                        <c:v>0.46125637406023079</c:v>
                      </c:pt>
                      <c:pt idx="361">
                        <c:v>0.45278631693021465</c:v>
                      </c:pt>
                      <c:pt idx="362">
                        <c:v>0.44473888673047429</c:v>
                      </c:pt>
                      <c:pt idx="363">
                        <c:v>0.43711252692634051</c:v>
                      </c:pt>
                      <c:pt idx="364">
                        <c:v>0.42990632577873394</c:v>
                      </c:pt>
                      <c:pt idx="365">
                        <c:v>0.42311995545287973</c:v>
                      </c:pt>
                      <c:pt idx="366">
                        <c:v>0.41675151168518171</c:v>
                      </c:pt>
                      <c:pt idx="367">
                        <c:v>0.41080180442019426</c:v>
                      </c:pt>
                      <c:pt idx="368">
                        <c:v>0.4052723212280066</c:v>
                      </c:pt>
                      <c:pt idx="369">
                        <c:v>0.40016431443761019</c:v>
                      </c:pt>
                      <c:pt idx="370">
                        <c:v>0.39546509929421575</c:v>
                      </c:pt>
                      <c:pt idx="371">
                        <c:v>0.39117395667764743</c:v>
                      </c:pt>
                      <c:pt idx="372">
                        <c:v>0.38729520420980645</c:v>
                      </c:pt>
                      <c:pt idx="373">
                        <c:v>0.38381958279623002</c:v>
                      </c:pt>
                      <c:pt idx="374">
                        <c:v>0.38074626422641705</c:v>
                      </c:pt>
                      <c:pt idx="375">
                        <c:v>0.37805769111754162</c:v>
                      </c:pt>
                      <c:pt idx="376">
                        <c:v>0.37574847263219091</c:v>
                      </c:pt>
                      <c:pt idx="377">
                        <c:v>0.37381570852926516</c:v>
                      </c:pt>
                      <c:pt idx="378">
                        <c:v>0.37230684468906428</c:v>
                      </c:pt>
                      <c:pt idx="379">
                        <c:v>0.37122418309887273</c:v>
                      </c:pt>
                      <c:pt idx="380">
                        <c:v>0.37055280417518854</c:v>
                      </c:pt>
                      <c:pt idx="381">
                        <c:v>0.37026775449895316</c:v>
                      </c:pt>
                      <c:pt idx="382">
                        <c:v>0.37033011771340085</c:v>
                      </c:pt>
                      <c:pt idx="383">
                        <c:v>0.37070203867439372</c:v>
                      </c:pt>
                      <c:pt idx="384">
                        <c:v>0.37134551880130723</c:v>
                      </c:pt>
                      <c:pt idx="385">
                        <c:v>0.37220160234785588</c:v>
                      </c:pt>
                      <c:pt idx="386">
                        <c:v>0.3731841137482737</c:v>
                      </c:pt>
                      <c:pt idx="387">
                        <c:v>0.37423625526614945</c:v>
                      </c:pt>
                      <c:pt idx="388">
                        <c:v>0.37530580256409701</c:v>
                      </c:pt>
                      <c:pt idx="389">
                        <c:v>0.37637967041505543</c:v>
                      </c:pt>
                      <c:pt idx="390">
                        <c:v>0.37746148260622508</c:v>
                      </c:pt>
                      <c:pt idx="391">
                        <c:v>0.37857639951861238</c:v>
                      </c:pt>
                      <c:pt idx="392">
                        <c:v>0.37971894432856407</c:v>
                      </c:pt>
                      <c:pt idx="393">
                        <c:v>0.38090386509177399</c:v>
                      </c:pt>
                      <c:pt idx="394">
                        <c:v>0.38211715974095672</c:v>
                      </c:pt>
                      <c:pt idx="395">
                        <c:v>0.38336369698403711</c:v>
                      </c:pt>
                      <c:pt idx="396">
                        <c:v>0.38466142388761648</c:v>
                      </c:pt>
                      <c:pt idx="397">
                        <c:v>0.38599842946254587</c:v>
                      </c:pt>
                      <c:pt idx="398">
                        <c:v>0.3873636834652246</c:v>
                      </c:pt>
                      <c:pt idx="399">
                        <c:v>0.38873014411307194</c:v>
                      </c:pt>
                      <c:pt idx="400">
                        <c:v>0.39009113780724641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9E6-458D-90C6-DA75A4AD7F29}"/>
                  </c:ext>
                </c:extLst>
              </c15:ser>
            </c15:filteredLineSeries>
          </c:ext>
        </c:extLst>
      </c:lineChart>
      <c:catAx>
        <c:axId val="60358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8400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603588400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7"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8"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Diagramm9"/>
  <sheetViews>
    <sheetView tabSelected="1" zoomScale="85" workbookViewId="0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14</xdr:row>
      <xdr:rowOff>167640</xdr:rowOff>
    </xdr:from>
    <xdr:to>
      <xdr:col>8</xdr:col>
      <xdr:colOff>121920</xdr:colOff>
      <xdr:row>29</xdr:row>
      <xdr:rowOff>167640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525780</xdr:colOff>
      <xdr:row>14</xdr:row>
      <xdr:rowOff>160020</xdr:rowOff>
    </xdr:from>
    <xdr:to>
      <xdr:col>14</xdr:col>
      <xdr:colOff>342900</xdr:colOff>
      <xdr:row>29</xdr:row>
      <xdr:rowOff>160020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487680</xdr:colOff>
      <xdr:row>7</xdr:row>
      <xdr:rowOff>34290</xdr:rowOff>
    </xdr:from>
    <xdr:to>
      <xdr:col>15</xdr:col>
      <xdr:colOff>304800</xdr:colOff>
      <xdr:row>22</xdr:row>
      <xdr:rowOff>34290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7435" cy="5997388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7"/>
  <sheetViews>
    <sheetView workbookViewId="0">
      <selection activeCell="H12" sqref="H12"/>
    </sheetView>
  </sheetViews>
  <sheetFormatPr baseColWidth="10" defaultRowHeight="14.4" x14ac:dyDescent="0.3"/>
  <cols>
    <col min="1" max="1" width="21.44140625" bestFit="1" customWidth="1"/>
    <col min="2" max="2" width="12" bestFit="1" customWidth="1"/>
  </cols>
  <sheetData>
    <row r="1" spans="1:3" x14ac:dyDescent="0.3">
      <c r="A1" s="2" t="s">
        <v>22</v>
      </c>
      <c r="B1" s="2" t="s">
        <v>23</v>
      </c>
    </row>
    <row r="2" spans="1:3" x14ac:dyDescent="0.3">
      <c r="A2" t="s">
        <v>24</v>
      </c>
      <c r="B2">
        <v>1</v>
      </c>
    </row>
    <row r="3" spans="1:3" x14ac:dyDescent="0.3">
      <c r="A3" t="s">
        <v>25</v>
      </c>
      <c r="B3">
        <v>0</v>
      </c>
    </row>
    <row r="4" spans="1:3" x14ac:dyDescent="0.3">
      <c r="A4" t="s">
        <v>26</v>
      </c>
      <c r="B4">
        <v>0.02</v>
      </c>
    </row>
    <row r="5" spans="1:3" x14ac:dyDescent="0.3">
      <c r="A5" t="s">
        <v>27</v>
      </c>
      <c r="B5">
        <v>0</v>
      </c>
    </row>
    <row r="6" spans="1:3" x14ac:dyDescent="0.3">
      <c r="A6" t="s">
        <v>28</v>
      </c>
    </row>
    <row r="7" spans="1:3" x14ac:dyDescent="0.3">
      <c r="A7" t="s">
        <v>29</v>
      </c>
      <c r="B7">
        <f>ROUND(C7,0)</f>
        <v>1</v>
      </c>
      <c r="C7">
        <v>1</v>
      </c>
    </row>
    <row r="8" spans="1:3" x14ac:dyDescent="0.3">
      <c r="A8" t="s">
        <v>30</v>
      </c>
      <c r="B8">
        <f t="shared" ref="B8:B9" si="0">ROUND(C8,0)</f>
        <v>8</v>
      </c>
      <c r="C8">
        <v>7.5480000000000018</v>
      </c>
    </row>
    <row r="9" spans="1:3" x14ac:dyDescent="0.3">
      <c r="A9" t="s">
        <v>31</v>
      </c>
      <c r="B9">
        <f t="shared" si="0"/>
        <v>21</v>
      </c>
      <c r="C9">
        <v>20.840000000186269</v>
      </c>
    </row>
    <row r="11" spans="1:3" x14ac:dyDescent="0.3">
      <c r="A11" t="s">
        <v>32</v>
      </c>
      <c r="B11">
        <v>250</v>
      </c>
    </row>
    <row r="12" spans="1:3" x14ac:dyDescent="0.3">
      <c r="A12" t="s">
        <v>33</v>
      </c>
      <c r="B12" s="3">
        <f ca="1">SUM(INDIRECT(CONCATENATE("'Random Values'!D2:D",B11+2)))</f>
        <v>20.275749492163012</v>
      </c>
    </row>
    <row r="13" spans="1:3" x14ac:dyDescent="0.3">
      <c r="A13" t="s">
        <v>5</v>
      </c>
      <c r="B13" s="3">
        <f ca="1">B12/B11</f>
        <v>8.1102997968652044E-2</v>
      </c>
    </row>
    <row r="14" spans="1:3" x14ac:dyDescent="0.3">
      <c r="A14" t="s">
        <v>34</v>
      </c>
      <c r="B14" s="3">
        <f ca="1">SUM('Random Values'!F2:F1002)</f>
        <v>-48.570720214172887</v>
      </c>
    </row>
    <row r="16" spans="1:3" x14ac:dyDescent="0.3">
      <c r="A16" t="s">
        <v>35</v>
      </c>
      <c r="B16">
        <f t="array" aca="1" ref="B16" ca="1">SUM(ABS('Random Values'!H2:H1000))</f>
        <v>1086.9060228793021</v>
      </c>
    </row>
    <row r="17" spans="1:2" x14ac:dyDescent="0.3">
      <c r="A17" t="s">
        <v>36</v>
      </c>
      <c r="B17">
        <f t="array" aca="1" ref="B17" ca="1">SUM(ABS('Random Values'!M2:M1000))</f>
        <v>761.11722980819229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1002"/>
  <sheetViews>
    <sheetView workbookViewId="0">
      <pane ySplit="1" topLeftCell="A976" activePane="bottomLeft" state="frozen"/>
      <selection pane="bottomLeft" activeCell="E998" sqref="E998"/>
    </sheetView>
  </sheetViews>
  <sheetFormatPr baseColWidth="10" defaultRowHeight="14.4" x14ac:dyDescent="0.3"/>
  <cols>
    <col min="2" max="2" width="12" bestFit="1" customWidth="1"/>
    <col min="3" max="3" width="12.77734375" bestFit="1" customWidth="1"/>
    <col min="4" max="6" width="12.77734375" customWidth="1"/>
    <col min="7" max="8" width="12.6640625" bestFit="1" customWidth="1"/>
    <col min="10" max="10" width="14" bestFit="1" customWidth="1"/>
    <col min="11" max="11" width="14.77734375" bestFit="1" customWidth="1"/>
    <col min="12" max="13" width="15.109375" bestFit="1" customWidth="1"/>
  </cols>
  <sheetData>
    <row r="1" spans="1:13" x14ac:dyDescent="0.3">
      <c r="A1" s="2" t="s">
        <v>49</v>
      </c>
      <c r="B1" s="2" t="s">
        <v>48</v>
      </c>
      <c r="C1" s="2" t="s">
        <v>47</v>
      </c>
      <c r="D1" s="2" t="s">
        <v>46</v>
      </c>
      <c r="E1" s="4" t="s">
        <v>45</v>
      </c>
      <c r="F1" s="4" t="s">
        <v>44</v>
      </c>
      <c r="G1" s="2" t="s">
        <v>43</v>
      </c>
      <c r="H1" s="2" t="s">
        <v>42</v>
      </c>
      <c r="I1" s="2" t="s">
        <v>41</v>
      </c>
      <c r="J1" s="2" t="s">
        <v>40</v>
      </c>
      <c r="K1" s="2" t="s">
        <v>39</v>
      </c>
      <c r="L1" s="2" t="s">
        <v>38</v>
      </c>
      <c r="M1" s="2" t="s">
        <v>37</v>
      </c>
    </row>
    <row r="2" spans="1:13" x14ac:dyDescent="0.3">
      <c r="A2">
        <v>0</v>
      </c>
      <c r="B2">
        <v>0</v>
      </c>
      <c r="D2">
        <f>D3</f>
        <v>-0.33875142530893387</v>
      </c>
      <c r="F2">
        <f ca="1">D2-'Random Analysis'!$B$13</f>
        <v>-0.41985442327758593</v>
      </c>
      <c r="I2">
        <f ca="1">IFERROR(SUM(INDIRECT(CONCATENATE("F",MAX(A2-'Random Analysis'!$B$7+3,2),":F",A2+2)))/COUNT(INDIRECT(CONCATENATE("F",MAX(A2-'Random Analysis'!$B$7+3,2),":F",A2+2))),0)</f>
        <v>-0.41985442327758593</v>
      </c>
      <c r="J2">
        <f ca="1">IFERROR(MEDIAN(INDIRECT(CONCATENATE("I",MAX(A2-'Random Analysis'!$B$8+3,2),":I",A2+2))),0)</f>
        <v>-0.41985442327758593</v>
      </c>
      <c r="K2">
        <f ca="1">IFERROR(SUM(INDIRECT(CONCATENATE("J",MAX(A2-'Random Analysis'!$B$9+3,2),":J",A2+2)))/COUNT(INDIRECT(CONCATENATE("J",MAX(A2-'Random Analysis'!$B$9+3,2),":J",A2+2))),0)</f>
        <v>-0.41985442327758593</v>
      </c>
    </row>
    <row r="3" spans="1:13" x14ac:dyDescent="0.3">
      <c r="A3">
        <v>1</v>
      </c>
      <c r="B3">
        <f>A3*'Random Analysis'!B$4+'Random Analysis'!$B$5</f>
        <v>0.02</v>
      </c>
      <c r="C3">
        <v>-0.33875142530893387</v>
      </c>
      <c r="D3">
        <f>C3*'Random Analysis'!$B$2+'Random Analysis'!$B$3</f>
        <v>-0.33875142530893387</v>
      </c>
      <c r="E3">
        <v>0</v>
      </c>
      <c r="F3">
        <f ca="1">D3-'Random Analysis'!$B$13</f>
        <v>-0.41985442327758593</v>
      </c>
      <c r="G3">
        <f t="shared" ref="G3:G66" ca="1" si="0">G2+F3*$E3</f>
        <v>0</v>
      </c>
      <c r="H3">
        <f t="shared" ref="H3:H66" ca="1" si="1">H2+G3*$E3</f>
        <v>0</v>
      </c>
      <c r="I3">
        <f ca="1">IFERROR(SUM(INDIRECT(CONCATENATE("F",MAX(A3-'Random Analysis'!$B$7+3,2),":F",A3+2)))/COUNT(INDIRECT(CONCATENATE("F",MAX(A3-'Random Analysis'!$B$7+3,2),":F",A3+2))),0)</f>
        <v>-0.41985442327758593</v>
      </c>
      <c r="J3">
        <f ca="1">IFERROR(MEDIAN(INDIRECT(CONCATENATE("I",MAX(A3-'Random Analysis'!$B$8+3,2),":I",A3+2))),0)</f>
        <v>-0.41985442327758593</v>
      </c>
      <c r="K3">
        <f ca="1">IFERROR(SUM(INDIRECT(CONCATENATE("J",MAX(A3-'Random Analysis'!$B$9+3,2),":J",A3+2)))/COUNT(INDIRECT(CONCATENATE("J",MAX(A3-'Random Analysis'!$B$9+3,2),":J",A3+2))),0)</f>
        <v>-0.41985442327758593</v>
      </c>
      <c r="L3">
        <f t="shared" ref="L3:L66" ca="1" si="2">L2+K3*$E3</f>
        <v>0</v>
      </c>
      <c r="M3">
        <f t="shared" ref="M3:M66" ca="1" si="3">M2+L3*$E3</f>
        <v>0</v>
      </c>
    </row>
    <row r="4" spans="1:13" x14ac:dyDescent="0.3">
      <c r="A4">
        <v>2</v>
      </c>
      <c r="B4">
        <f>A4*'Random Analysis'!B$4+'Random Analysis'!$B$5</f>
        <v>0.04</v>
      </c>
      <c r="C4">
        <v>-0.55374209044959111</v>
      </c>
      <c r="D4">
        <f>C4*'Random Analysis'!$B$2+'Random Analysis'!$B$3</f>
        <v>-0.55374209044959111</v>
      </c>
      <c r="E4">
        <f t="shared" ref="E4:E67" si="4">B4-B3</f>
        <v>0.02</v>
      </c>
      <c r="F4">
        <f ca="1">D4-'Random Analysis'!$B$13</f>
        <v>-0.63484508841824316</v>
      </c>
      <c r="G4">
        <f t="shared" ca="1" si="0"/>
        <v>-1.2696901768364863E-2</v>
      </c>
      <c r="H4">
        <f t="shared" ca="1" si="1"/>
        <v>-2.5393803536729725E-4</v>
      </c>
      <c r="I4">
        <f ca="1">IFERROR(SUM(INDIRECT(CONCATENATE("F",MAX(A4-'Random Analysis'!$B$7+3,2),":F",A4+2)))/COUNT(INDIRECT(CONCATENATE("F",MAX(A4-'Random Analysis'!$B$7+3,2),":F",A4+2))),0)</f>
        <v>-0.63484508841824316</v>
      </c>
      <c r="J4">
        <f ca="1">IFERROR(MEDIAN(INDIRECT(CONCATENATE("I",MAX(A4-'Random Analysis'!$B$8+3,2),":I",A4+2))),0)</f>
        <v>-0.41985442327758593</v>
      </c>
      <c r="K4">
        <f ca="1">IFERROR(SUM(INDIRECT(CONCATENATE("J",MAX(A4-'Random Analysis'!$B$9+3,2),":J",A4+2)))/COUNT(INDIRECT(CONCATENATE("J",MAX(A4-'Random Analysis'!$B$9+3,2),":J",A4+2))),0)</f>
        <v>-0.41985442327758599</v>
      </c>
      <c r="L4">
        <f t="shared" ca="1" si="2"/>
        <v>-8.3970884655517192E-3</v>
      </c>
      <c r="M4">
        <f t="shared" ca="1" si="3"/>
        <v>-1.6794176931103437E-4</v>
      </c>
    </row>
    <row r="5" spans="1:13" x14ac:dyDescent="0.3">
      <c r="A5">
        <v>3</v>
      </c>
      <c r="B5">
        <f>A5*'Random Analysis'!B$4+'Random Analysis'!$B$5</f>
        <v>0.06</v>
      </c>
      <c r="C5">
        <v>0.77768715152238022</v>
      </c>
      <c r="D5">
        <f>C5*'Random Analysis'!$B$2+'Random Analysis'!$B$3</f>
        <v>0.77768715152238022</v>
      </c>
      <c r="E5">
        <f t="shared" si="4"/>
        <v>1.9999999999999997E-2</v>
      </c>
      <c r="F5">
        <f ca="1">D5-'Random Analysis'!$B$13</f>
        <v>0.69658415355372816</v>
      </c>
      <c r="G5">
        <f t="shared" ca="1" si="0"/>
        <v>1.2347813027096984E-3</v>
      </c>
      <c r="H5">
        <f t="shared" ca="1" si="1"/>
        <v>-2.2924240931310329E-4</v>
      </c>
      <c r="I5">
        <f ca="1">IFERROR(SUM(INDIRECT(CONCATENATE("F",MAX(A5-'Random Analysis'!$B$7+3,2),":F",A5+2)))/COUNT(INDIRECT(CONCATENATE("F",MAX(A5-'Random Analysis'!$B$7+3,2),":F",A5+2))),0)</f>
        <v>0.69658415355372816</v>
      </c>
      <c r="J5">
        <f ca="1">IFERROR(MEDIAN(INDIRECT(CONCATENATE("I",MAX(A5-'Random Analysis'!$B$8+3,2),":I",A5+2))),0)</f>
        <v>-0.41985442327758593</v>
      </c>
      <c r="K5">
        <f ca="1">IFERROR(SUM(INDIRECT(CONCATENATE("J",MAX(A5-'Random Analysis'!$B$9+3,2),":J",A5+2)))/COUNT(INDIRECT(CONCATENATE("J",MAX(A5-'Random Analysis'!$B$9+3,2),":J",A5+2))),0)</f>
        <v>-0.41985442327758593</v>
      </c>
      <c r="L5">
        <f t="shared" ca="1" si="2"/>
        <v>-1.6794176931103438E-2</v>
      </c>
      <c r="M5">
        <f t="shared" ca="1" si="3"/>
        <v>-5.0382530793310312E-4</v>
      </c>
    </row>
    <row r="6" spans="1:13" x14ac:dyDescent="0.3">
      <c r="A6">
        <v>4</v>
      </c>
      <c r="B6">
        <f>A6*'Random Analysis'!B$4+'Random Analysis'!$B$5</f>
        <v>0.08</v>
      </c>
      <c r="C6">
        <v>0.97254278573143527</v>
      </c>
      <c r="D6">
        <f>C6*'Random Analysis'!$B$2+'Random Analysis'!$B$3</f>
        <v>0.97254278573143527</v>
      </c>
      <c r="E6">
        <f t="shared" si="4"/>
        <v>2.0000000000000004E-2</v>
      </c>
      <c r="F6">
        <f ca="1">D6-'Random Analysis'!$B$13</f>
        <v>0.89143978776278321</v>
      </c>
      <c r="G6">
        <f t="shared" ca="1" si="0"/>
        <v>1.9063577057965367E-2</v>
      </c>
      <c r="H6">
        <f t="shared" ca="1" si="1"/>
        <v>1.520291318462041E-4</v>
      </c>
      <c r="I6">
        <f ca="1">IFERROR(SUM(INDIRECT(CONCATENATE("F",MAX(A6-'Random Analysis'!$B$7+3,2),":F",A6+2)))/COUNT(INDIRECT(CONCATENATE("F",MAX(A6-'Random Analysis'!$B$7+3,2),":F",A6+2))),0)</f>
        <v>0.89143978776278321</v>
      </c>
      <c r="J6">
        <f ca="1">IFERROR(MEDIAN(INDIRECT(CONCATENATE("I",MAX(A6-'Random Analysis'!$B$8+3,2),":I",A6+2))),0)</f>
        <v>-0.41985442327758593</v>
      </c>
      <c r="K6">
        <f ca="1">IFERROR(SUM(INDIRECT(CONCATENATE("J",MAX(A6-'Random Analysis'!$B$9+3,2),":J",A6+2)))/COUNT(INDIRECT(CONCATENATE("J",MAX(A6-'Random Analysis'!$B$9+3,2),":J",A6+2))),0)</f>
        <v>-0.41985442327758593</v>
      </c>
      <c r="L6">
        <f t="shared" ca="1" si="2"/>
        <v>-2.5191265396655158E-2</v>
      </c>
      <c r="M6">
        <f t="shared" ca="1" si="3"/>
        <v>-1.0076506158662062E-3</v>
      </c>
    </row>
    <row r="7" spans="1:13" x14ac:dyDescent="0.3">
      <c r="A7">
        <v>5</v>
      </c>
      <c r="B7">
        <f>A7*'Random Analysis'!B$4+'Random Analysis'!$B$5</f>
        <v>0.1</v>
      </c>
      <c r="C7">
        <v>0.66004675897839848</v>
      </c>
      <c r="D7">
        <f>C7*'Random Analysis'!$B$2+'Random Analysis'!$B$3</f>
        <v>0.66004675897839848</v>
      </c>
      <c r="E7">
        <f t="shared" si="4"/>
        <v>2.0000000000000004E-2</v>
      </c>
      <c r="F7">
        <f ca="1">D7-'Random Analysis'!$B$13</f>
        <v>0.57894376100974643</v>
      </c>
      <c r="G7">
        <f t="shared" ca="1" si="0"/>
        <v>3.0642452278160297E-2</v>
      </c>
      <c r="H7">
        <f t="shared" ca="1" si="1"/>
        <v>7.6487817740941016E-4</v>
      </c>
      <c r="I7">
        <f ca="1">IFERROR(SUM(INDIRECT(CONCATENATE("F",MAX(A7-'Random Analysis'!$B$7+3,2),":F",A7+2)))/COUNT(INDIRECT(CONCATENATE("F",MAX(A7-'Random Analysis'!$B$7+3,2),":F",A7+2))),0)</f>
        <v>0.57894376100974643</v>
      </c>
      <c r="J7">
        <f ca="1">IFERROR(MEDIAN(INDIRECT(CONCATENATE("I",MAX(A7-'Random Analysis'!$B$8+3,2),":I",A7+2))),0)</f>
        <v>7.9544668866080248E-2</v>
      </c>
      <c r="K7">
        <f ca="1">IFERROR(SUM(INDIRECT(CONCATENATE("J",MAX(A7-'Random Analysis'!$B$9+3,2),":J",A7+2)))/COUNT(INDIRECT(CONCATENATE("J",MAX(A7-'Random Analysis'!$B$9+3,2),":J",A7+2))),0)</f>
        <v>-0.33662124125364157</v>
      </c>
      <c r="L7">
        <f t="shared" ca="1" si="2"/>
        <v>-3.1923690221727988E-2</v>
      </c>
      <c r="M7">
        <f t="shared" ca="1" si="3"/>
        <v>-1.6461244203007661E-3</v>
      </c>
    </row>
    <row r="8" spans="1:13" x14ac:dyDescent="0.3">
      <c r="A8">
        <v>6</v>
      </c>
      <c r="B8">
        <f>A8*'Random Analysis'!B$4+'Random Analysis'!$B$5</f>
        <v>0.12</v>
      </c>
      <c r="C8">
        <v>0.77898185464921044</v>
      </c>
      <c r="D8">
        <f>C8*'Random Analysis'!$B$2+'Random Analysis'!$B$3</f>
        <v>0.77898185464921044</v>
      </c>
      <c r="E8">
        <f t="shared" si="4"/>
        <v>1.999999999999999E-2</v>
      </c>
      <c r="F8">
        <f ca="1">D8-'Random Analysis'!$B$13</f>
        <v>0.69787885668055838</v>
      </c>
      <c r="G8">
        <f t="shared" ca="1" si="0"/>
        <v>4.4600029411771457E-2</v>
      </c>
      <c r="H8">
        <f t="shared" ca="1" si="1"/>
        <v>1.6568787656448388E-3</v>
      </c>
      <c r="I8">
        <f ca="1">IFERROR(SUM(INDIRECT(CONCATENATE("F",MAX(A8-'Random Analysis'!$B$7+3,2),":F",A8+2)))/COUNT(INDIRECT(CONCATENATE("F",MAX(A8-'Random Analysis'!$B$7+3,2),":F",A8+2))),0)</f>
        <v>0.69787885668055838</v>
      </c>
      <c r="J8">
        <f ca="1">IFERROR(MEDIAN(INDIRECT(CONCATENATE("I",MAX(A8-'Random Analysis'!$B$8+3,2),":I",A8+2))),0)</f>
        <v>0.57894376100974643</v>
      </c>
      <c r="K8">
        <f ca="1">IFERROR(SUM(INDIRECT(CONCATENATE("J",MAX(A8-'Random Analysis'!$B$9+3,2),":J",A8+2)))/COUNT(INDIRECT(CONCATENATE("J",MAX(A8-'Random Analysis'!$B$9+3,2),":J",A8+2))),0)</f>
        <v>-0.20582624093030041</v>
      </c>
      <c r="L8">
        <f t="shared" ca="1" si="2"/>
        <v>-3.6040215040333994E-2</v>
      </c>
      <c r="M8">
        <f t="shared" ca="1" si="3"/>
        <v>-2.3669287211074454E-3</v>
      </c>
    </row>
    <row r="9" spans="1:13" x14ac:dyDescent="0.3">
      <c r="A9">
        <v>7</v>
      </c>
      <c r="B9">
        <f>A9*'Random Analysis'!B$4+'Random Analysis'!$B$5</f>
        <v>0.14000000000000001</v>
      </c>
      <c r="C9">
        <v>-0.95401554686313328</v>
      </c>
      <c r="D9">
        <f>C9*'Random Analysis'!$B$2+'Random Analysis'!$B$3</f>
        <v>-0.95401554686313328</v>
      </c>
      <c r="E9">
        <f t="shared" si="4"/>
        <v>2.0000000000000018E-2</v>
      </c>
      <c r="F9">
        <f ca="1">D9-'Random Analysis'!$B$13</f>
        <v>-1.0351185448317852</v>
      </c>
      <c r="G9">
        <f t="shared" ca="1" si="0"/>
        <v>2.3897658515135735E-2</v>
      </c>
      <c r="H9">
        <f t="shared" ca="1" si="1"/>
        <v>2.1348319359475541E-3</v>
      </c>
      <c r="I9">
        <f ca="1">IFERROR(SUM(INDIRECT(CONCATENATE("F",MAX(A9-'Random Analysis'!$B$7+3,2),":F",A9+2)))/COUNT(INDIRECT(CONCATENATE("F",MAX(A9-'Random Analysis'!$B$7+3,2),":F",A9+2))),0)</f>
        <v>-1.0351185448317852</v>
      </c>
      <c r="J9">
        <f ca="1">IFERROR(MEDIAN(INDIRECT(CONCATENATE("I",MAX(A9-'Random Analysis'!$B$8+3,2),":I",A9+2))),0)</f>
        <v>7.9544668866080248E-2</v>
      </c>
      <c r="K9">
        <f ca="1">IFERROR(SUM(INDIRECT(CONCATENATE("J",MAX(A9-'Random Analysis'!$B$9+3,2),":J",A9+2)))/COUNT(INDIRECT(CONCATENATE("J",MAX(A9-'Random Analysis'!$B$9+3,2),":J",A9+2))),0)</f>
        <v>-0.17015487720575284</v>
      </c>
      <c r="L9">
        <f t="shared" ca="1" si="2"/>
        <v>-3.9443312584449053E-2</v>
      </c>
      <c r="M9">
        <f t="shared" ca="1" si="3"/>
        <v>-3.1557949727964271E-3</v>
      </c>
    </row>
    <row r="10" spans="1:13" x14ac:dyDescent="0.3">
      <c r="A10">
        <v>8</v>
      </c>
      <c r="B10">
        <f>A10*'Random Analysis'!B$4+'Random Analysis'!$B$5</f>
        <v>0.16</v>
      </c>
      <c r="C10">
        <v>0.41258338663460825</v>
      </c>
      <c r="D10">
        <f>C10*'Random Analysis'!$B$2+'Random Analysis'!$B$3</f>
        <v>0.41258338663460825</v>
      </c>
      <c r="E10">
        <f t="shared" si="4"/>
        <v>1.999999999999999E-2</v>
      </c>
      <c r="F10">
        <f ca="1">D10-'Random Analysis'!$B$13</f>
        <v>0.33148038866595619</v>
      </c>
      <c r="G10">
        <f t="shared" ca="1" si="0"/>
        <v>3.0527266288454855E-2</v>
      </c>
      <c r="H10">
        <f t="shared" ca="1" si="1"/>
        <v>2.7453772617166508E-3</v>
      </c>
      <c r="I10">
        <f ca="1">IFERROR(SUM(INDIRECT(CONCATENATE("F",MAX(A10-'Random Analysis'!$B$7+3,2),":F",A10+2)))/COUNT(INDIRECT(CONCATENATE("F",MAX(A10-'Random Analysis'!$B$7+3,2),":F",A10+2))),0)</f>
        <v>0.33148038866595619</v>
      </c>
      <c r="J10">
        <f ca="1">IFERROR(MEDIAN(INDIRECT(CONCATENATE("I",MAX(A10-'Random Analysis'!$B$8+3,2),":I",A10+2))),0)</f>
        <v>0.45521207483785131</v>
      </c>
      <c r="K10">
        <f ca="1">IFERROR(SUM(INDIRECT(CONCATENATE("J",MAX(A10-'Random Analysis'!$B$9+3,2),":J",A10+2)))/COUNT(INDIRECT(CONCATENATE("J",MAX(A10-'Random Analysis'!$B$9+3,2),":J",A10+2))),0)</f>
        <v>-0.10066966031201904</v>
      </c>
      <c r="L10">
        <f t="shared" ca="1" si="2"/>
        <v>-4.1456705790689434E-2</v>
      </c>
      <c r="M10">
        <f t="shared" ca="1" si="3"/>
        <v>-3.9849290886102154E-3</v>
      </c>
    </row>
    <row r="11" spans="1:13" x14ac:dyDescent="0.3">
      <c r="A11">
        <v>9</v>
      </c>
      <c r="B11">
        <f>A11*'Random Analysis'!B$4+'Random Analysis'!$B$5</f>
        <v>0.18</v>
      </c>
      <c r="C11">
        <v>0.79500112456255523</v>
      </c>
      <c r="D11">
        <f>C11*'Random Analysis'!$B$2+'Random Analysis'!$B$3</f>
        <v>0.79500112456255523</v>
      </c>
      <c r="E11">
        <f t="shared" si="4"/>
        <v>1.999999999999999E-2</v>
      </c>
      <c r="F11">
        <f ca="1">D11-'Random Analysis'!$B$13</f>
        <v>0.71389812659390317</v>
      </c>
      <c r="G11">
        <f t="shared" ca="1" si="0"/>
        <v>4.4805228820332908E-2</v>
      </c>
      <c r="H11">
        <f t="shared" ca="1" si="1"/>
        <v>3.6414818381233084E-3</v>
      </c>
      <c r="I11">
        <f ca="1">IFERROR(SUM(INDIRECT(CONCATENATE("F",MAX(A11-'Random Analysis'!$B$7+3,2),":F",A11+2)))/COUNT(INDIRECT(CONCATENATE("F",MAX(A11-'Random Analysis'!$B$7+3,2),":F",A11+2))),0)</f>
        <v>0.71389812659390317</v>
      </c>
      <c r="J11">
        <f ca="1">IFERROR(MEDIAN(INDIRECT(CONCATENATE("I",MAX(A11-'Random Analysis'!$B$8+3,2),":I",A11+2))),0)</f>
        <v>0.63776395728173729</v>
      </c>
      <c r="K11">
        <f ca="1">IFERROR(SUM(INDIRECT(CONCATENATE("J",MAX(A11-'Random Analysis'!$B$9+3,2),":J",A11+2)))/COUNT(INDIRECT(CONCATENATE("J",MAX(A11-'Random Analysis'!$B$9+3,2),":J",A11+2))),0)</f>
        <v>-2.6826298552643412E-2</v>
      </c>
      <c r="L11">
        <f t="shared" ca="1" si="2"/>
        <v>-4.19932317617423E-2</v>
      </c>
      <c r="M11">
        <f t="shared" ca="1" si="3"/>
        <v>-4.8247937238450611E-3</v>
      </c>
    </row>
    <row r="12" spans="1:13" x14ac:dyDescent="0.3">
      <c r="A12">
        <v>10</v>
      </c>
      <c r="B12">
        <f>A12*'Random Analysis'!B$4+'Random Analysis'!$B$5</f>
        <v>0.2</v>
      </c>
      <c r="C12">
        <v>0.8636435588953626</v>
      </c>
      <c r="D12">
        <f>C12*'Random Analysis'!$B$2+'Random Analysis'!$B$3</f>
        <v>0.8636435588953626</v>
      </c>
      <c r="E12">
        <f t="shared" si="4"/>
        <v>2.0000000000000018E-2</v>
      </c>
      <c r="F12">
        <f ca="1">D12-'Random Analysis'!$B$13</f>
        <v>0.78254056092671054</v>
      </c>
      <c r="G12">
        <f t="shared" ca="1" si="0"/>
        <v>6.0456040038867134E-2</v>
      </c>
      <c r="H12">
        <f t="shared" ca="1" si="1"/>
        <v>4.8506026389006519E-3</v>
      </c>
      <c r="I12">
        <f ca="1">IFERROR(SUM(INDIRECT(CONCATENATE("F",MAX(A12-'Random Analysis'!$B$7+3,2),":F",A12+2)))/COUNT(INDIRECT(CONCATENATE("F",MAX(A12-'Random Analysis'!$B$7+3,2),":F",A12+2))),0)</f>
        <v>0.78254056092671054</v>
      </c>
      <c r="J12">
        <f ca="1">IFERROR(MEDIAN(INDIRECT(CONCATENATE("I",MAX(A12-'Random Analysis'!$B$8+3,2),":I",A12+2))),0)</f>
        <v>0.69723150511714327</v>
      </c>
      <c r="K12">
        <f ca="1">IFERROR(SUM(INDIRECT(CONCATENATE("J",MAX(A12-'Random Analysis'!$B$9+3,2),":J",A12+2)))/COUNT(INDIRECT(CONCATENATE("J",MAX(A12-'Random Analysis'!$B$9+3,2),":J",A12+2))),0)</f>
        <v>3.8997138144609922E-2</v>
      </c>
      <c r="L12">
        <f t="shared" ca="1" si="2"/>
        <v>-4.1213288998850101E-2</v>
      </c>
      <c r="M12">
        <f t="shared" ca="1" si="3"/>
        <v>-5.6490595038220636E-3</v>
      </c>
    </row>
    <row r="13" spans="1:13" x14ac:dyDescent="0.3">
      <c r="A13">
        <v>11</v>
      </c>
      <c r="B13">
        <f>A13*'Random Analysis'!B$4+'Random Analysis'!$B$5</f>
        <v>0.22</v>
      </c>
      <c r="C13">
        <v>0.85176883086675437</v>
      </c>
      <c r="D13">
        <f>C13*'Random Analysis'!$B$2+'Random Analysis'!$B$3</f>
        <v>0.85176883086675437</v>
      </c>
      <c r="E13">
        <f t="shared" si="4"/>
        <v>1.999999999999999E-2</v>
      </c>
      <c r="F13">
        <f ca="1">D13-'Random Analysis'!$B$13</f>
        <v>0.77066583289810231</v>
      </c>
      <c r="G13">
        <f t="shared" ca="1" si="0"/>
        <v>7.5869356696829177E-2</v>
      </c>
      <c r="H13">
        <f t="shared" ca="1" si="1"/>
        <v>6.3679897728372344E-3</v>
      </c>
      <c r="I13">
        <f ca="1">IFERROR(SUM(INDIRECT(CONCATENATE("F",MAX(A13-'Random Analysis'!$B$7+3,2),":F",A13+2)))/COUNT(INDIRECT(CONCATENATE("F",MAX(A13-'Random Analysis'!$B$7+3,2),":F",A13+2))),0)</f>
        <v>0.77066583289810231</v>
      </c>
      <c r="J13">
        <f ca="1">IFERROR(MEDIAN(INDIRECT(CONCATENATE("I",MAX(A13-'Random Analysis'!$B$8+3,2),":I",A13+2))),0)</f>
        <v>0.70588849163723077</v>
      </c>
      <c r="K13">
        <f ca="1">IFERROR(SUM(INDIRECT(CONCATENATE("J",MAX(A13-'Random Analysis'!$B$9+3,2),":J",A13+2)))/COUNT(INDIRECT(CONCATENATE("J",MAX(A13-'Random Analysis'!$B$9+3,2),":J",A13+2))),0)</f>
        <v>9.4571417602328331E-2</v>
      </c>
      <c r="L13">
        <f t="shared" ca="1" si="2"/>
        <v>-3.9321860646803534E-2</v>
      </c>
      <c r="M13">
        <f t="shared" ca="1" si="3"/>
        <v>-6.4354967167581344E-3</v>
      </c>
    </row>
    <row r="14" spans="1:13" x14ac:dyDescent="0.3">
      <c r="A14">
        <v>12</v>
      </c>
      <c r="B14">
        <f>A14*'Random Analysis'!B$4+'Random Analysis'!$B$5</f>
        <v>0.24</v>
      </c>
      <c r="C14">
        <v>-0.13386230350399586</v>
      </c>
      <c r="D14">
        <f>C14*'Random Analysis'!$B$2+'Random Analysis'!$B$3</f>
        <v>-0.13386230350399586</v>
      </c>
      <c r="E14">
        <f t="shared" si="4"/>
        <v>1.999999999999999E-2</v>
      </c>
      <c r="F14">
        <f ca="1">D14-'Random Analysis'!$B$13</f>
        <v>-0.21496530147264792</v>
      </c>
      <c r="G14">
        <f t="shared" ca="1" si="0"/>
        <v>7.157005066737622E-2</v>
      </c>
      <c r="H14">
        <f t="shared" ca="1" si="1"/>
        <v>7.7993907861847577E-3</v>
      </c>
      <c r="I14">
        <f ca="1">IFERROR(SUM(INDIRECT(CONCATENATE("F",MAX(A14-'Random Analysis'!$B$7+3,2),":F",A14+2)))/COUNT(INDIRECT(CONCATENATE("F",MAX(A14-'Random Analysis'!$B$7+3,2),":F",A14+2))),0)</f>
        <v>-0.21496530147264792</v>
      </c>
      <c r="J14">
        <f ca="1">IFERROR(MEDIAN(INDIRECT(CONCATENATE("I",MAX(A14-'Random Analysis'!$B$8+3,2),":I",A14+2))),0)</f>
        <v>0.6384113088451524</v>
      </c>
      <c r="K14">
        <f ca="1">IFERROR(SUM(INDIRECT(CONCATENATE("J",MAX(A14-'Random Analysis'!$B$9+3,2),":J",A14+2)))/COUNT(INDIRECT(CONCATENATE("J",MAX(A14-'Random Analysis'!$B$9+3,2),":J",A14+2))),0)</f>
        <v>0.13640525539023787</v>
      </c>
      <c r="L14">
        <f t="shared" ca="1" si="2"/>
        <v>-3.6593755538998782E-2</v>
      </c>
      <c r="M14">
        <f t="shared" ca="1" si="3"/>
        <v>-7.1673718275381097E-3</v>
      </c>
    </row>
    <row r="15" spans="1:13" x14ac:dyDescent="0.3">
      <c r="A15">
        <v>13</v>
      </c>
      <c r="B15">
        <f>A15*'Random Analysis'!B$4+'Random Analysis'!$B$5</f>
        <v>0.26</v>
      </c>
      <c r="C15">
        <v>-0.69019514742343979</v>
      </c>
      <c r="D15">
        <f>C15*'Random Analysis'!$B$2+'Random Analysis'!$B$3</f>
        <v>-0.69019514742343979</v>
      </c>
      <c r="E15">
        <f t="shared" si="4"/>
        <v>2.0000000000000018E-2</v>
      </c>
      <c r="F15">
        <f ca="1">D15-'Random Analysis'!$B$13</f>
        <v>-0.77129814539209185</v>
      </c>
      <c r="G15">
        <f t="shared" ca="1" si="0"/>
        <v>5.6144087759534368E-2</v>
      </c>
      <c r="H15">
        <f t="shared" ca="1" si="1"/>
        <v>8.9222725413754464E-3</v>
      </c>
      <c r="I15">
        <f ca="1">IFERROR(SUM(INDIRECT(CONCATENATE("F",MAX(A15-'Random Analysis'!$B$7+3,2),":F",A15+2)))/COUNT(INDIRECT(CONCATENATE("F",MAX(A15-'Random Analysis'!$B$7+3,2),":F",A15+2))),0)</f>
        <v>-0.77129814539209185</v>
      </c>
      <c r="J15">
        <f ca="1">IFERROR(MEDIAN(INDIRECT(CONCATENATE("I",MAX(A15-'Random Analysis'!$B$8+3,2),":I",A15+2))),0)</f>
        <v>0.51467962267325729</v>
      </c>
      <c r="K15">
        <f ca="1">IFERROR(SUM(INDIRECT(CONCATENATE("J",MAX(A15-'Random Analysis'!$B$9+3,2),":J",A15+2)))/COUNT(INDIRECT(CONCATENATE("J",MAX(A15-'Random Analysis'!$B$9+3,2),":J",A15+2))),0)</f>
        <v>0.16342485305331067</v>
      </c>
      <c r="L15">
        <f t="shared" ca="1" si="2"/>
        <v>-3.3325258477932565E-2</v>
      </c>
      <c r="M15">
        <f t="shared" ca="1" si="3"/>
        <v>-7.8338769970967611E-3</v>
      </c>
    </row>
    <row r="16" spans="1:13" x14ac:dyDescent="0.3">
      <c r="A16">
        <v>14</v>
      </c>
      <c r="B16">
        <f>A16*'Random Analysis'!B$4+'Random Analysis'!$B$5</f>
        <v>0.28000000000000003</v>
      </c>
      <c r="C16">
        <v>0.89362290515344478</v>
      </c>
      <c r="D16">
        <f>C16*'Random Analysis'!$B$2+'Random Analysis'!$B$3</f>
        <v>0.89362290515344478</v>
      </c>
      <c r="E16">
        <f t="shared" si="4"/>
        <v>2.0000000000000018E-2</v>
      </c>
      <c r="F16">
        <f ca="1">D16-'Random Analysis'!$B$13</f>
        <v>0.81251990718479272</v>
      </c>
      <c r="G16">
        <f t="shared" ca="1" si="0"/>
        <v>7.2394485903230235E-2</v>
      </c>
      <c r="H16">
        <f t="shared" ca="1" si="1"/>
        <v>1.0370162259440052E-2</v>
      </c>
      <c r="I16">
        <f ca="1">IFERROR(SUM(INDIRECT(CONCATENATE("F",MAX(A16-'Random Analysis'!$B$7+3,2),":F",A16+2)))/COUNT(INDIRECT(CONCATENATE("F",MAX(A16-'Random Analysis'!$B$7+3,2),":F",A16+2))),0)</f>
        <v>0.81251990718479272</v>
      </c>
      <c r="J16">
        <f ca="1">IFERROR(MEDIAN(INDIRECT(CONCATENATE("I",MAX(A16-'Random Analysis'!$B$8+3,2),":I",A16+2))),0)</f>
        <v>0.52268925762992968</v>
      </c>
      <c r="K16">
        <f ca="1">IFERROR(SUM(INDIRECT(CONCATENATE("J",MAX(A16-'Random Analysis'!$B$9+3,2),":J",A16+2)))/COUNT(INDIRECT(CONCATENATE("J",MAX(A16-'Random Analysis'!$B$9+3,2),":J",A16+2))),0)</f>
        <v>0.1873758133584186</v>
      </c>
      <c r="L16">
        <f t="shared" ca="1" si="2"/>
        <v>-2.9577742210764188E-2</v>
      </c>
      <c r="M16">
        <f t="shared" ca="1" si="3"/>
        <v>-8.4254318413120449E-3</v>
      </c>
    </row>
    <row r="17" spans="1:13" x14ac:dyDescent="0.3">
      <c r="A17">
        <v>15</v>
      </c>
      <c r="B17">
        <f>A17*'Random Analysis'!B$4+'Random Analysis'!$B$5</f>
        <v>0.3</v>
      </c>
      <c r="C17">
        <v>0.54009595391528453</v>
      </c>
      <c r="D17">
        <f>C17*'Random Analysis'!$B$2+'Random Analysis'!$B$3</f>
        <v>0.54009595391528453</v>
      </c>
      <c r="E17">
        <f t="shared" si="4"/>
        <v>1.9999999999999962E-2</v>
      </c>
      <c r="F17">
        <f ca="1">D17-'Random Analysis'!$B$13</f>
        <v>0.45899295594663247</v>
      </c>
      <c r="G17">
        <f t="shared" ca="1" si="0"/>
        <v>8.1574345022162861E-2</v>
      </c>
      <c r="H17">
        <f t="shared" ca="1" si="1"/>
        <v>1.2001649159883306E-2</v>
      </c>
      <c r="I17">
        <f ca="1">IFERROR(SUM(INDIRECT(CONCATENATE("F",MAX(A17-'Random Analysis'!$B$7+3,2),":F",A17+2)))/COUNT(INDIRECT(CONCATENATE("F",MAX(A17-'Random Analysis'!$B$7+3,2),":F",A17+2))),0)</f>
        <v>0.45899295594663247</v>
      </c>
      <c r="J17">
        <f ca="1">IFERROR(MEDIAN(INDIRECT(CONCATENATE("I",MAX(A17-'Random Analysis'!$B$8+3,2),":I",A17+2))),0)</f>
        <v>0.58644554127026782</v>
      </c>
      <c r="K17">
        <f ca="1">IFERROR(SUM(INDIRECT(CONCATENATE("J",MAX(A17-'Random Analysis'!$B$9+3,2),":J",A17+2)))/COUNT(INDIRECT(CONCATENATE("J",MAX(A17-'Random Analysis'!$B$9+3,2),":J",A17+2))),0)</f>
        <v>0.21231767135290919</v>
      </c>
      <c r="L17">
        <f t="shared" ca="1" si="2"/>
        <v>-2.5331388783706013E-2</v>
      </c>
      <c r="M17">
        <f t="shared" ca="1" si="3"/>
        <v>-8.9320596169861644E-3</v>
      </c>
    </row>
    <row r="18" spans="1:13" x14ac:dyDescent="0.3">
      <c r="A18">
        <v>16</v>
      </c>
      <c r="B18">
        <f>A18*'Random Analysis'!B$4+'Random Analysis'!$B$5</f>
        <v>0.32</v>
      </c>
      <c r="C18">
        <v>0.91466228182627418</v>
      </c>
      <c r="D18">
        <f>C18*'Random Analysis'!$B$2+'Random Analysis'!$B$3</f>
        <v>0.91466228182627418</v>
      </c>
      <c r="E18">
        <f t="shared" si="4"/>
        <v>2.0000000000000018E-2</v>
      </c>
      <c r="F18">
        <f ca="1">D18-'Random Analysis'!$B$13</f>
        <v>0.83355928385762212</v>
      </c>
      <c r="G18">
        <f t="shared" ca="1" si="0"/>
        <v>9.8245530699315325E-2</v>
      </c>
      <c r="H18">
        <f t="shared" ca="1" si="1"/>
        <v>1.3966559773869614E-2</v>
      </c>
      <c r="I18">
        <f ca="1">IFERROR(SUM(INDIRECT(CONCATENATE("F",MAX(A18-'Random Analysis'!$B$7+3,2),":F",A18+2)))/COUNT(INDIRECT(CONCATENATE("F",MAX(A18-'Random Analysis'!$B$7+3,2),":F",A18+2))),0)</f>
        <v>0.83355928385762212</v>
      </c>
      <c r="J18">
        <f ca="1">IFERROR(MEDIAN(INDIRECT(CONCATENATE("I",MAX(A18-'Random Analysis'!$B$8+3,2),":I",A18+2))),0)</f>
        <v>0.74228197974600274</v>
      </c>
      <c r="K18">
        <f ca="1">IFERROR(SUM(INDIRECT(CONCATENATE("J",MAX(A18-'Random Analysis'!$B$9+3,2),":J",A18+2)))/COUNT(INDIRECT(CONCATENATE("J",MAX(A18-'Random Analysis'!$B$9+3,2),":J",A18+2))),0)</f>
        <v>0.24349204243485587</v>
      </c>
      <c r="L18">
        <f t="shared" ca="1" si="2"/>
        <v>-2.0461547935008893E-2</v>
      </c>
      <c r="M18">
        <f t="shared" ca="1" si="3"/>
        <v>-9.3412905756863427E-3</v>
      </c>
    </row>
    <row r="19" spans="1:13" x14ac:dyDescent="0.3">
      <c r="A19">
        <v>17</v>
      </c>
      <c r="B19">
        <f>A19*'Random Analysis'!B$4+'Random Analysis'!$B$5</f>
        <v>0.34</v>
      </c>
      <c r="C19">
        <v>-0.58709114132219864</v>
      </c>
      <c r="D19">
        <f>C19*'Random Analysis'!$B$2+'Random Analysis'!$B$3</f>
        <v>-0.58709114132219864</v>
      </c>
      <c r="E19">
        <f t="shared" si="4"/>
        <v>2.0000000000000018E-2</v>
      </c>
      <c r="F19">
        <f ca="1">D19-'Random Analysis'!$B$13</f>
        <v>-0.6681941392908507</v>
      </c>
      <c r="G19">
        <f t="shared" ca="1" si="0"/>
        <v>8.4881647913498295E-2</v>
      </c>
      <c r="H19">
        <f t="shared" ca="1" si="1"/>
        <v>1.5664192732139582E-2</v>
      </c>
      <c r="I19">
        <f ca="1">IFERROR(SUM(INDIRECT(CONCATENATE("F",MAX(A19-'Random Analysis'!$B$7+3,2),":F",A19+2)))/COUNT(INDIRECT(CONCATENATE("F",MAX(A19-'Random Analysis'!$B$7+3,2),":F",A19+2))),0)</f>
        <v>-0.6681941392908507</v>
      </c>
      <c r="J19">
        <f ca="1">IFERROR(MEDIAN(INDIRECT(CONCATENATE("I",MAX(A19-'Random Analysis'!$B$8+3,2),":I",A19+2))),0)</f>
        <v>0.61482939442236739</v>
      </c>
      <c r="K19">
        <f ca="1">IFERROR(SUM(INDIRECT(CONCATENATE("J",MAX(A19-'Random Analysis'!$B$9+3,2),":J",A19+2)))/COUNT(INDIRECT(CONCATENATE("J",MAX(A19-'Random Analysis'!$B$9+3,2),":J",A19+2))),0)</f>
        <v>0.26412189532305091</v>
      </c>
      <c r="L19">
        <f t="shared" ca="1" si="2"/>
        <v>-1.5179110028547872E-2</v>
      </c>
      <c r="M19">
        <f t="shared" ca="1" si="3"/>
        <v>-9.6448727762573003E-3</v>
      </c>
    </row>
    <row r="20" spans="1:13" x14ac:dyDescent="0.3">
      <c r="A20">
        <v>18</v>
      </c>
      <c r="B20">
        <f>A20*'Random Analysis'!B$4+'Random Analysis'!$B$5</f>
        <v>0.36</v>
      </c>
      <c r="C20">
        <v>0.88371112854062828</v>
      </c>
      <c r="D20">
        <f>C20*'Random Analysis'!$B$2+'Random Analysis'!$B$3</f>
        <v>0.88371112854062828</v>
      </c>
      <c r="E20">
        <f t="shared" si="4"/>
        <v>1.9999999999999962E-2</v>
      </c>
      <c r="F20">
        <f ca="1">D20-'Random Analysis'!$B$13</f>
        <v>0.80260813057197622</v>
      </c>
      <c r="G20">
        <f t="shared" ca="1" si="0"/>
        <v>0.10093381052493779</v>
      </c>
      <c r="H20">
        <f t="shared" ca="1" si="1"/>
        <v>1.7682868942638333E-2</v>
      </c>
      <c r="I20">
        <f ca="1">IFERROR(SUM(INDIRECT(CONCATENATE("F",MAX(A20-'Random Analysis'!$B$7+3,2),":F",A20+2)))/COUNT(INDIRECT(CONCATENATE("F",MAX(A20-'Random Analysis'!$B$7+3,2),":F",A20+2))),0)</f>
        <v>0.80260813057197622</v>
      </c>
      <c r="J20">
        <f ca="1">IFERROR(MEDIAN(INDIRECT(CONCATENATE("I",MAX(A20-'Random Analysis'!$B$8+3,2),":I",A20+2))),0)</f>
        <v>0.61482939442236739</v>
      </c>
      <c r="K20">
        <f ca="1">IFERROR(SUM(INDIRECT(CONCATENATE("J",MAX(A20-'Random Analysis'!$B$9+3,2),":J",A20+2)))/COUNT(INDIRECT(CONCATENATE("J",MAX(A20-'Random Analysis'!$B$9+3,2),":J",A20+2))),0)</f>
        <v>0.28258018474933072</v>
      </c>
      <c r="L20">
        <f t="shared" ca="1" si="2"/>
        <v>-9.527506333561267E-3</v>
      </c>
      <c r="M20">
        <f t="shared" ca="1" si="3"/>
        <v>-9.8354229029285253E-3</v>
      </c>
    </row>
    <row r="21" spans="1:13" x14ac:dyDescent="0.3">
      <c r="A21">
        <v>19</v>
      </c>
      <c r="B21">
        <f>A21*'Random Analysis'!B$4+'Random Analysis'!$B$5</f>
        <v>0.38</v>
      </c>
      <c r="C21">
        <v>0.38992026329576079</v>
      </c>
      <c r="D21">
        <f>C21*'Random Analysis'!$B$2+'Random Analysis'!$B$3</f>
        <v>0.38992026329576079</v>
      </c>
      <c r="E21">
        <f t="shared" si="4"/>
        <v>2.0000000000000018E-2</v>
      </c>
      <c r="F21">
        <f ca="1">D21-'Random Analysis'!$B$13</f>
        <v>0.30881726532710874</v>
      </c>
      <c r="G21">
        <f t="shared" ca="1" si="0"/>
        <v>0.10711015583147997</v>
      </c>
      <c r="H21">
        <f t="shared" ca="1" si="1"/>
        <v>1.9825072059267933E-2</v>
      </c>
      <c r="I21">
        <f ca="1">IFERROR(SUM(INDIRECT(CONCATENATE("F",MAX(A21-'Random Analysis'!$B$7+3,2),":F",A21+2)))/COUNT(INDIRECT(CONCATENATE("F",MAX(A21-'Random Analysis'!$B$7+3,2),":F",A21+2))),0)</f>
        <v>0.30881726532710874</v>
      </c>
      <c r="J21">
        <f ca="1">IFERROR(MEDIAN(INDIRECT(CONCATENATE("I",MAX(A21-'Random Analysis'!$B$8+3,2),":I",A21+2))),0)</f>
        <v>0.38390511063687061</v>
      </c>
      <c r="K21">
        <f ca="1">IFERROR(SUM(INDIRECT(CONCATENATE("J",MAX(A21-'Random Analysis'!$B$9+3,2),":J",A21+2)))/COUNT(INDIRECT(CONCATENATE("J",MAX(A21-'Random Analysis'!$B$9+3,2),":J",A21+2))),0)</f>
        <v>0.28764643104370774</v>
      </c>
      <c r="L21">
        <f t="shared" ca="1" si="2"/>
        <v>-3.7745777126871067E-3</v>
      </c>
      <c r="M21">
        <f t="shared" ca="1" si="3"/>
        <v>-9.9109144571822676E-3</v>
      </c>
    </row>
    <row r="22" spans="1:13" x14ac:dyDescent="0.3">
      <c r="A22">
        <v>20</v>
      </c>
      <c r="B22">
        <f>A22*'Random Analysis'!B$4+'Random Analysis'!$B$5</f>
        <v>0.4</v>
      </c>
      <c r="C22">
        <v>0.67387082938506881</v>
      </c>
      <c r="D22">
        <f>C22*'Random Analysis'!$B$2+'Random Analysis'!$B$3</f>
        <v>0.67387082938506881</v>
      </c>
      <c r="E22">
        <f t="shared" si="4"/>
        <v>2.0000000000000018E-2</v>
      </c>
      <c r="F22">
        <f ca="1">D22-'Random Analysis'!$B$13</f>
        <v>0.59276783141641676</v>
      </c>
      <c r="G22">
        <f t="shared" ca="1" si="0"/>
        <v>0.11896551245980831</v>
      </c>
      <c r="H22">
        <f t="shared" ca="1" si="1"/>
        <v>2.2204382308464103E-2</v>
      </c>
      <c r="I22">
        <f ca="1">IFERROR(SUM(INDIRECT(CONCATENATE("F",MAX(A22-'Random Analysis'!$B$7+3,2),":F",A22+2)))/COUNT(INDIRECT(CONCATENATE("F",MAX(A22-'Random Analysis'!$B$7+3,2),":F",A22+2))),0)</f>
        <v>0.59276783141641676</v>
      </c>
      <c r="J22">
        <f ca="1">IFERROR(MEDIAN(INDIRECT(CONCATENATE("I",MAX(A22-'Random Analysis'!$B$8+3,2),":I",A22+2))),0)</f>
        <v>0.52588039368152462</v>
      </c>
      <c r="K22">
        <f ca="1">IFERROR(SUM(INDIRECT(CONCATENATE("J",MAX(A22-'Random Analysis'!$B$9+3,2),":J",A22+2)))/COUNT(INDIRECT(CONCATENATE("J",MAX(A22-'Random Analysis'!$B$9+3,2),":J",A22+2))),0)</f>
        <v>0.29899090545503232</v>
      </c>
      <c r="L22">
        <f t="shared" ca="1" si="2"/>
        <v>2.205240396413545E-3</v>
      </c>
      <c r="M22">
        <f t="shared" ca="1" si="3"/>
        <v>-9.8668096492539967E-3</v>
      </c>
    </row>
    <row r="23" spans="1:13" x14ac:dyDescent="0.3">
      <c r="A23">
        <v>21</v>
      </c>
      <c r="B23">
        <f>A23*'Random Analysis'!B$4+'Random Analysis'!$B$5</f>
        <v>0.42</v>
      </c>
      <c r="C23">
        <v>0.99090693864295831</v>
      </c>
      <c r="D23">
        <f>C23*'Random Analysis'!$B$2+'Random Analysis'!$B$3</f>
        <v>0.99090693864295831</v>
      </c>
      <c r="E23">
        <f t="shared" si="4"/>
        <v>1.9999999999999962E-2</v>
      </c>
      <c r="F23">
        <f ca="1">D23-'Random Analysis'!$B$13</f>
        <v>0.90980394067430626</v>
      </c>
      <c r="G23">
        <f t="shared" ca="1" si="0"/>
        <v>0.13716159127329441</v>
      </c>
      <c r="H23">
        <f t="shared" ca="1" si="1"/>
        <v>2.4947614133929985E-2</v>
      </c>
      <c r="I23">
        <f ca="1">IFERROR(SUM(INDIRECT(CONCATENATE("F",MAX(A23-'Random Analysis'!$B$7+3,2),":F",A23+2)))/COUNT(INDIRECT(CONCATENATE("F",MAX(A23-'Random Analysis'!$B$7+3,2),":F",A23+2))),0)</f>
        <v>0.90980394067430626</v>
      </c>
      <c r="J23">
        <f ca="1">IFERROR(MEDIAN(INDIRECT(CONCATENATE("I",MAX(A23-'Random Analysis'!$B$8+3,2),":I",A23+2))),0)</f>
        <v>0.69768798099419649</v>
      </c>
      <c r="K23">
        <f ca="1">IFERROR(SUM(INDIRECT(CONCATENATE("J",MAX(A23-'Random Analysis'!$B$9+3,2),":J",A23+2)))/COUNT(INDIRECT(CONCATENATE("J",MAX(A23-'Random Analysis'!$B$9+3,2),":J",A23+2))),0)</f>
        <v>0.3522072104203553</v>
      </c>
      <c r="L23">
        <f t="shared" ca="1" si="2"/>
        <v>9.2493846048206374E-3</v>
      </c>
      <c r="M23">
        <f t="shared" ca="1" si="3"/>
        <v>-9.6818219571575843E-3</v>
      </c>
    </row>
    <row r="24" spans="1:13" x14ac:dyDescent="0.3">
      <c r="A24">
        <v>22</v>
      </c>
      <c r="B24">
        <f>A24*'Random Analysis'!B$4+'Random Analysis'!$B$5</f>
        <v>0.44</v>
      </c>
      <c r="C24">
        <v>-0.68351901643539481</v>
      </c>
      <c r="D24">
        <f>C24*'Random Analysis'!$B$2+'Random Analysis'!$B$3</f>
        <v>-0.68351901643539481</v>
      </c>
      <c r="E24">
        <f t="shared" si="4"/>
        <v>2.0000000000000018E-2</v>
      </c>
      <c r="F24">
        <f ca="1">D24-'Random Analysis'!$B$13</f>
        <v>-0.76462201440404687</v>
      </c>
      <c r="G24">
        <f t="shared" ca="1" si="0"/>
        <v>0.12186915098521346</v>
      </c>
      <c r="H24">
        <f t="shared" ca="1" si="1"/>
        <v>2.7384997153634256E-2</v>
      </c>
      <c r="I24">
        <f ca="1">IFERROR(SUM(INDIRECT(CONCATENATE("F",MAX(A24-'Random Analysis'!$B$7+3,2),":F",A24+2)))/COUNT(INDIRECT(CONCATENATE("F",MAX(A24-'Random Analysis'!$B$7+3,2),":F",A24+2))),0)</f>
        <v>-0.76462201440404687</v>
      </c>
      <c r="J24">
        <f ca="1">IFERROR(MEDIAN(INDIRECT(CONCATENATE("I",MAX(A24-'Random Analysis'!$B$8+3,2),":I",A24+2))),0)</f>
        <v>0.52588039368152462</v>
      </c>
      <c r="K24">
        <f ca="1">IFERROR(SUM(INDIRECT(CONCATENATE("J",MAX(A24-'Random Analysis'!$B$9+3,2),":J",A24+2)))/COUNT(INDIRECT(CONCATENATE("J",MAX(A24-'Random Analysis'!$B$9+3,2),":J",A24+2))),0)</f>
        <v>0.39724220170412244</v>
      </c>
      <c r="L24">
        <f t="shared" ca="1" si="2"/>
        <v>1.7194228638903093E-2</v>
      </c>
      <c r="M24">
        <f t="shared" ca="1" si="3"/>
        <v>-9.3379373843795223E-3</v>
      </c>
    </row>
    <row r="25" spans="1:13" x14ac:dyDescent="0.3">
      <c r="A25">
        <v>23</v>
      </c>
      <c r="B25">
        <f>A25*'Random Analysis'!B$4+'Random Analysis'!$B$5</f>
        <v>0.46</v>
      </c>
      <c r="C25">
        <v>0.34647799507001165</v>
      </c>
      <c r="D25">
        <f>C25*'Random Analysis'!$B$2+'Random Analysis'!$B$3</f>
        <v>0.34647799507001165</v>
      </c>
      <c r="E25">
        <f t="shared" si="4"/>
        <v>2.0000000000000018E-2</v>
      </c>
      <c r="F25">
        <f ca="1">D25-'Random Analysis'!$B$13</f>
        <v>0.26537499710135959</v>
      </c>
      <c r="G25">
        <f t="shared" ca="1" si="0"/>
        <v>0.12717665092724065</v>
      </c>
      <c r="H25">
        <f t="shared" ca="1" si="1"/>
        <v>2.9928530172179071E-2</v>
      </c>
      <c r="I25">
        <f ca="1">IFERROR(SUM(INDIRECT(CONCATENATE("F",MAX(A25-'Random Analysis'!$B$7+3,2),":F",A25+2)))/COUNT(INDIRECT(CONCATENATE("F",MAX(A25-'Random Analysis'!$B$7+3,2),":F",A25+2))),0)</f>
        <v>0.26537499710135959</v>
      </c>
      <c r="J25">
        <f ca="1">IFERROR(MEDIAN(INDIRECT(CONCATENATE("I",MAX(A25-'Random Analysis'!$B$8+3,2),":I",A25+2))),0)</f>
        <v>0.45079254837176275</v>
      </c>
      <c r="K25">
        <f ca="1">IFERROR(SUM(INDIRECT(CONCATENATE("J",MAX(A25-'Random Analysis'!$B$9+3,2),":J",A25+2)))/COUNT(INDIRECT(CONCATENATE("J",MAX(A25-'Random Analysis'!$B$9+3,2),":J",A25+2))),0)</f>
        <v>0.43870158130647241</v>
      </c>
      <c r="L25">
        <f t="shared" ca="1" si="2"/>
        <v>2.5968260265032548E-2</v>
      </c>
      <c r="M25">
        <f t="shared" ca="1" si="3"/>
        <v>-8.81857217907887E-3</v>
      </c>
    </row>
    <row r="26" spans="1:13" x14ac:dyDescent="0.3">
      <c r="A26">
        <v>24</v>
      </c>
      <c r="B26">
        <f>A26*'Random Analysis'!B$4+'Random Analysis'!$B$5</f>
        <v>0.48</v>
      </c>
      <c r="C26">
        <v>0.91660941208902558</v>
      </c>
      <c r="D26">
        <f>C26*'Random Analysis'!$B$2+'Random Analysis'!$B$3</f>
        <v>0.91660941208902558</v>
      </c>
      <c r="E26">
        <f t="shared" si="4"/>
        <v>1.9999999999999962E-2</v>
      </c>
      <c r="F26">
        <f ca="1">D26-'Random Analysis'!$B$13</f>
        <v>0.83550641412037352</v>
      </c>
      <c r="G26">
        <f t="shared" ca="1" si="0"/>
        <v>0.1438867792096481</v>
      </c>
      <c r="H26">
        <f t="shared" ca="1" si="1"/>
        <v>3.2806265756372029E-2</v>
      </c>
      <c r="I26">
        <f ca="1">IFERROR(SUM(INDIRECT(CONCATENATE("F",MAX(A26-'Random Analysis'!$B$7+3,2),":F",A26+2)))/COUNT(INDIRECT(CONCATENATE("F",MAX(A26-'Random Analysis'!$B$7+3,2),":F",A26+2))),0)</f>
        <v>0.83550641412037352</v>
      </c>
      <c r="J26">
        <f ca="1">IFERROR(MEDIAN(INDIRECT(CONCATENATE("I",MAX(A26-'Random Analysis'!$B$8+3,2),":I",A26+2))),0)</f>
        <v>0.45079254837176275</v>
      </c>
      <c r="K26">
        <f ca="1">IFERROR(SUM(INDIRECT(CONCATENATE("J",MAX(A26-'Random Analysis'!$B$9+3,2),":J",A26+2)))/COUNT(INDIRECT(CONCATENATE("J",MAX(A26-'Random Analysis'!$B$9+3,2),":J",A26+2))),0)</f>
        <v>0.48016096090882227</v>
      </c>
      <c r="L26">
        <f t="shared" ca="1" si="2"/>
        <v>3.5571479483208976E-2</v>
      </c>
      <c r="M26">
        <f t="shared" ca="1" si="3"/>
        <v>-8.1071425894146919E-3</v>
      </c>
    </row>
    <row r="27" spans="1:13" x14ac:dyDescent="0.3">
      <c r="A27">
        <v>25</v>
      </c>
      <c r="B27">
        <f>A27*'Random Analysis'!B$4+'Random Analysis'!$B$5</f>
        <v>0.5</v>
      </c>
      <c r="C27">
        <v>0.51636279382036587</v>
      </c>
      <c r="D27">
        <f>C27*'Random Analysis'!$B$2+'Random Analysis'!$B$3</f>
        <v>0.51636279382036587</v>
      </c>
      <c r="E27">
        <f t="shared" si="4"/>
        <v>2.0000000000000018E-2</v>
      </c>
      <c r="F27">
        <f ca="1">D27-'Random Analysis'!$B$13</f>
        <v>0.43525979585171382</v>
      </c>
      <c r="G27">
        <f t="shared" ca="1" si="0"/>
        <v>0.15259197512668238</v>
      </c>
      <c r="H27">
        <f t="shared" ca="1" si="1"/>
        <v>3.5858105258905676E-2</v>
      </c>
      <c r="I27">
        <f ca="1">IFERROR(SUM(INDIRECT(CONCATENATE("F",MAX(A27-'Random Analysis'!$B$7+3,2),":F",A27+2)))/COUNT(INDIRECT(CONCATENATE("F",MAX(A27-'Random Analysis'!$B$7+3,2),":F",A27+2))),0)</f>
        <v>0.43525979585171382</v>
      </c>
      <c r="J27">
        <f ca="1">IFERROR(MEDIAN(INDIRECT(CONCATENATE("I",MAX(A27-'Random Analysis'!$B$8+3,2),":I",A27+2))),0)</f>
        <v>0.51401381363406529</v>
      </c>
      <c r="K27">
        <f ca="1">IFERROR(SUM(INDIRECT(CONCATENATE("J",MAX(A27-'Random Analysis'!$B$9+3,2),":J",A27+2)))/COUNT(INDIRECT(CONCATENATE("J",MAX(A27-'Random Analysis'!$B$9+3,2),":J",A27+2))),0)</f>
        <v>0.52463087695223432</v>
      </c>
      <c r="L27">
        <f t="shared" ca="1" si="2"/>
        <v>4.6064097022253669E-2</v>
      </c>
      <c r="M27">
        <f t="shared" ca="1" si="3"/>
        <v>-7.1858606489696181E-3</v>
      </c>
    </row>
    <row r="28" spans="1:13" x14ac:dyDescent="0.3">
      <c r="A28">
        <v>26</v>
      </c>
      <c r="B28">
        <f>A28*'Random Analysis'!B$4+'Random Analysis'!$B$5</f>
        <v>0.52</v>
      </c>
      <c r="C28">
        <v>-0.53145164875082607</v>
      </c>
      <c r="D28">
        <f>C28*'Random Analysis'!$B$2+'Random Analysis'!$B$3</f>
        <v>-0.53145164875082607</v>
      </c>
      <c r="E28">
        <f t="shared" si="4"/>
        <v>2.0000000000000018E-2</v>
      </c>
      <c r="F28">
        <f ca="1">D28-'Random Analysis'!$B$13</f>
        <v>-0.61255464671947812</v>
      </c>
      <c r="G28">
        <f t="shared" ca="1" si="0"/>
        <v>0.14034088219229279</v>
      </c>
      <c r="H28">
        <f t="shared" ca="1" si="1"/>
        <v>3.8664922902751531E-2</v>
      </c>
      <c r="I28">
        <f ca="1">IFERROR(SUM(INDIRECT(CONCATENATE("F",MAX(A28-'Random Analysis'!$B$7+3,2),":F",A28+2)))/COUNT(INDIRECT(CONCATENATE("F",MAX(A28-'Random Analysis'!$B$7+3,2),":F",A28+2))),0)</f>
        <v>-0.61255464671947812</v>
      </c>
      <c r="J28">
        <f ca="1">IFERROR(MEDIAN(INDIRECT(CONCATENATE("I",MAX(A28-'Random Analysis'!$B$8+3,2),":I",A28+2))),0)</f>
        <v>0.37203853058941128</v>
      </c>
      <c r="K28">
        <f ca="1">IFERROR(SUM(INDIRECT(CONCATENATE("J",MAX(A28-'Random Analysis'!$B$9+3,2),":J",A28+2)))/COUNT(INDIRECT(CONCATENATE("J",MAX(A28-'Random Analysis'!$B$9+3,2),":J",A28+2))),0)</f>
        <v>0.53855915608191673</v>
      </c>
      <c r="L28">
        <f t="shared" ca="1" si="2"/>
        <v>5.6835280143892011E-2</v>
      </c>
      <c r="M28">
        <f t="shared" ca="1" si="3"/>
        <v>-6.0491550460917767E-3</v>
      </c>
    </row>
    <row r="29" spans="1:13" x14ac:dyDescent="0.3">
      <c r="A29">
        <v>27</v>
      </c>
      <c r="B29">
        <f>A29*'Random Analysis'!B$4+'Random Analysis'!$B$5</f>
        <v>0.54</v>
      </c>
      <c r="C29">
        <v>0.90283778754542499</v>
      </c>
      <c r="D29">
        <f>C29*'Random Analysis'!$B$2+'Random Analysis'!$B$3</f>
        <v>0.90283778754542499</v>
      </c>
      <c r="E29">
        <f t="shared" si="4"/>
        <v>2.0000000000000018E-2</v>
      </c>
      <c r="F29">
        <f ca="1">D29-'Random Analysis'!$B$13</f>
        <v>0.82173478957677293</v>
      </c>
      <c r="G29">
        <f t="shared" ca="1" si="0"/>
        <v>0.15677557798382827</v>
      </c>
      <c r="H29">
        <f t="shared" ca="1" si="1"/>
        <v>4.18004344624281E-2</v>
      </c>
      <c r="I29">
        <f ca="1">IFERROR(SUM(INDIRECT(CONCATENATE("F",MAX(A29-'Random Analysis'!$B$7+3,2),":F",A29+2)))/COUNT(INDIRECT(CONCATENATE("F",MAX(A29-'Random Analysis'!$B$7+3,2),":F",A29+2))),0)</f>
        <v>0.82173478957677293</v>
      </c>
      <c r="J29">
        <f ca="1">IFERROR(MEDIAN(INDIRECT(CONCATENATE("I",MAX(A29-'Random Analysis'!$B$8+3,2),":I",A29+2))),0)</f>
        <v>0.51401381363406529</v>
      </c>
      <c r="K29">
        <f ca="1">IFERROR(SUM(INDIRECT(CONCATENATE("J",MAX(A29-'Random Analysis'!$B$9+3,2),":J",A29+2)))/COUNT(INDIRECT(CONCATENATE("J",MAX(A29-'Random Analysis'!$B$9+3,2),":J",A29+2))),0)</f>
        <v>0.53546725382593185</v>
      </c>
      <c r="L29">
        <f t="shared" ca="1" si="2"/>
        <v>6.7544625220410659E-2</v>
      </c>
      <c r="M29">
        <f t="shared" ca="1" si="3"/>
        <v>-4.6982625416835625E-3</v>
      </c>
    </row>
    <row r="30" spans="1:13" x14ac:dyDescent="0.3">
      <c r="A30">
        <v>28</v>
      </c>
      <c r="B30">
        <f>A30*'Random Analysis'!B$4+'Random Analysis'!$B$5</f>
        <v>0.56000000000000005</v>
      </c>
      <c r="C30">
        <v>-0.62460251737394024</v>
      </c>
      <c r="D30">
        <f>C30*'Random Analysis'!$B$2+'Random Analysis'!$B$3</f>
        <v>-0.62460251737394024</v>
      </c>
      <c r="E30">
        <f t="shared" si="4"/>
        <v>2.0000000000000018E-2</v>
      </c>
      <c r="F30">
        <f ca="1">D30-'Random Analysis'!$B$13</f>
        <v>-0.70570551534259229</v>
      </c>
      <c r="G30">
        <f t="shared" ca="1" si="0"/>
        <v>0.14266146767697641</v>
      </c>
      <c r="H30">
        <f t="shared" ca="1" si="1"/>
        <v>4.465366381596763E-2</v>
      </c>
      <c r="I30">
        <f ca="1">IFERROR(SUM(INDIRECT(CONCATENATE("F",MAX(A30-'Random Analysis'!$B$7+3,2),":F",A30+2)))/COUNT(INDIRECT(CONCATENATE("F",MAX(A30-'Random Analysis'!$B$7+3,2),":F",A30+2))),0)</f>
        <v>-0.70570551534259229</v>
      </c>
      <c r="J30">
        <f ca="1">IFERROR(MEDIAN(INDIRECT(CONCATENATE("I",MAX(A30-'Random Analysis'!$B$8+3,2),":I",A30+2))),0)</f>
        <v>0.3503173964765367</v>
      </c>
      <c r="K30">
        <f ca="1">IFERROR(SUM(INDIRECT(CONCATENATE("J",MAX(A30-'Random Analysis'!$B$9+3,2),":J",A30+2)))/COUNT(INDIRECT(CONCATENATE("J",MAX(A30-'Random Analysis'!$B$9+3,2),":J",A30+2))),0)</f>
        <v>0.54836119323595356</v>
      </c>
      <c r="L30">
        <f t="shared" ca="1" si="2"/>
        <v>7.8511849085129745E-2</v>
      </c>
      <c r="M30">
        <f t="shared" ca="1" si="3"/>
        <v>-3.1280255599809665E-3</v>
      </c>
    </row>
    <row r="31" spans="1:13" x14ac:dyDescent="0.3">
      <c r="A31">
        <v>29</v>
      </c>
      <c r="B31">
        <f>A31*'Random Analysis'!B$4+'Random Analysis'!$B$5</f>
        <v>0.57999999999999996</v>
      </c>
      <c r="C31">
        <v>0.65776113733388786</v>
      </c>
      <c r="D31">
        <f>C31*'Random Analysis'!$B$2+'Random Analysis'!$B$3</f>
        <v>0.65776113733388786</v>
      </c>
      <c r="E31">
        <f t="shared" si="4"/>
        <v>1.9999999999999907E-2</v>
      </c>
      <c r="F31">
        <f ca="1">D31-'Random Analysis'!$B$13</f>
        <v>0.5766581393652358</v>
      </c>
      <c r="G31">
        <f t="shared" ca="1" si="0"/>
        <v>0.15419463046428106</v>
      </c>
      <c r="H31">
        <f t="shared" ca="1" si="1"/>
        <v>4.7737556425253236E-2</v>
      </c>
      <c r="I31">
        <f ca="1">IFERROR(SUM(INDIRECT(CONCATENATE("F",MAX(A31-'Random Analysis'!$B$7+3,2),":F",A31+2)))/COUNT(INDIRECT(CONCATENATE("F",MAX(A31-'Random Analysis'!$B$7+3,2),":F",A31+2))),0)</f>
        <v>0.5766581393652358</v>
      </c>
      <c r="J31">
        <f ca="1">IFERROR(MEDIAN(INDIRECT(CONCATENATE("I",MAX(A31-'Random Analysis'!$B$8+3,2),":I",A31+2))),0)</f>
        <v>0.3503173964765367</v>
      </c>
      <c r="K31">
        <f ca="1">IFERROR(SUM(INDIRECT(CONCATENATE("J",MAX(A31-'Random Analysis'!$B$9+3,2),":J",A31+2)))/COUNT(INDIRECT(CONCATENATE("J",MAX(A31-'Random Analysis'!$B$9+3,2),":J",A31+2))),0)</f>
        <v>0.54336620855208151</v>
      </c>
      <c r="L31">
        <f t="shared" ca="1" si="2"/>
        <v>8.9379173256171326E-2</v>
      </c>
      <c r="M31">
        <f t="shared" ca="1" si="3"/>
        <v>-1.3404420948575483E-3</v>
      </c>
    </row>
    <row r="32" spans="1:13" x14ac:dyDescent="0.3">
      <c r="A32">
        <v>30</v>
      </c>
      <c r="B32">
        <f>A32*'Random Analysis'!B$4+'Random Analysis'!$B$5</f>
        <v>0.6</v>
      </c>
      <c r="C32">
        <v>0.83090514705151519</v>
      </c>
      <c r="D32">
        <f>C32*'Random Analysis'!$B$2+'Random Analysis'!$B$3</f>
        <v>0.83090514705151519</v>
      </c>
      <c r="E32">
        <f t="shared" si="4"/>
        <v>2.0000000000000018E-2</v>
      </c>
      <c r="F32">
        <f ca="1">D32-'Random Analysis'!$B$13</f>
        <v>0.74980214908286313</v>
      </c>
      <c r="G32">
        <f t="shared" ca="1" si="0"/>
        <v>0.16919067344593833</v>
      </c>
      <c r="H32">
        <f t="shared" ca="1" si="1"/>
        <v>5.1121369894172007E-2</v>
      </c>
      <c r="I32">
        <f ca="1">IFERROR(SUM(INDIRECT(CONCATENATE("F",MAX(A32-'Random Analysis'!$B$7+3,2),":F",A32+2)))/COUNT(INDIRECT(CONCATENATE("F",MAX(A32-'Random Analysis'!$B$7+3,2),":F",A32+2))),0)</f>
        <v>0.74980214908286313</v>
      </c>
      <c r="J32">
        <f ca="1">IFERROR(MEDIAN(INDIRECT(CONCATENATE("I",MAX(A32-'Random Analysis'!$B$8+3,2),":I",A32+2))),0)</f>
        <v>0.50595896760847481</v>
      </c>
      <c r="K32">
        <f ca="1">IFERROR(SUM(INDIRECT(CONCATENATE("J",MAX(A32-'Random Analysis'!$B$9+3,2),":J",A32+2)))/COUNT(INDIRECT(CONCATENATE("J",MAX(A32-'Random Analysis'!$B$9+3,2),":J",A32+2))),0)</f>
        <v>0.5370897804724023</v>
      </c>
      <c r="L32">
        <f t="shared" ca="1" si="2"/>
        <v>0.10012096886561939</v>
      </c>
      <c r="M32">
        <f t="shared" ca="1" si="3"/>
        <v>6.6197728245484099E-4</v>
      </c>
    </row>
    <row r="33" spans="1:13" x14ac:dyDescent="0.3">
      <c r="A33">
        <v>31</v>
      </c>
      <c r="B33">
        <f>A33*'Random Analysis'!B$4+'Random Analysis'!$B$5</f>
        <v>0.62</v>
      </c>
      <c r="C33">
        <v>0.89746550828185989</v>
      </c>
      <c r="D33">
        <f>C33*'Random Analysis'!$B$2+'Random Analysis'!$B$3</f>
        <v>0.89746550828185989</v>
      </c>
      <c r="E33">
        <f t="shared" si="4"/>
        <v>2.0000000000000018E-2</v>
      </c>
      <c r="F33">
        <f ca="1">D33-'Random Analysis'!$B$13</f>
        <v>0.81636251031320783</v>
      </c>
      <c r="G33">
        <f t="shared" ca="1" si="0"/>
        <v>0.18551792365220249</v>
      </c>
      <c r="H33">
        <f t="shared" ca="1" si="1"/>
        <v>5.4831728367216059E-2</v>
      </c>
      <c r="I33">
        <f ca="1">IFERROR(SUM(INDIRECT(CONCATENATE("F",MAX(A33-'Random Analysis'!$B$7+3,2),":F",A33+2)))/COUNT(INDIRECT(CONCATENATE("F",MAX(A33-'Random Analysis'!$B$7+3,2),":F",A33+2))),0)</f>
        <v>0.81636251031320783</v>
      </c>
      <c r="J33">
        <f ca="1">IFERROR(MEDIAN(INDIRECT(CONCATENATE("I",MAX(A33-'Random Analysis'!$B$8+3,2),":I",A33+2))),0)</f>
        <v>0.66323014422404947</v>
      </c>
      <c r="K33">
        <f ca="1">IFERROR(SUM(INDIRECT(CONCATENATE("J",MAX(A33-'Random Analysis'!$B$9+3,2),":J",A33+2)))/COUNT(INDIRECT(CONCATENATE("J",MAX(A33-'Random Analysis'!$B$9+3,2),":J",A33+2))),0)</f>
        <v>0.53547066804892174</v>
      </c>
      <c r="L33">
        <f t="shared" ca="1" si="2"/>
        <v>0.11083038222659783</v>
      </c>
      <c r="M33">
        <f t="shared" ca="1" si="3"/>
        <v>2.8785849269867994E-3</v>
      </c>
    </row>
    <row r="34" spans="1:13" x14ac:dyDescent="0.3">
      <c r="A34">
        <v>32</v>
      </c>
      <c r="B34">
        <f>A34*'Random Analysis'!B$4+'Random Analysis'!$B$5</f>
        <v>0.64</v>
      </c>
      <c r="C34">
        <v>-0.16071843441806966</v>
      </c>
      <c r="D34">
        <f>C34*'Random Analysis'!$B$2+'Random Analysis'!$B$3</f>
        <v>-0.16071843441806966</v>
      </c>
      <c r="E34">
        <f t="shared" si="4"/>
        <v>2.0000000000000018E-2</v>
      </c>
      <c r="F34">
        <f ca="1">D34-'Random Analysis'!$B$13</f>
        <v>-0.24182143238672171</v>
      </c>
      <c r="G34">
        <f t="shared" ca="1" si="0"/>
        <v>0.18068149500446806</v>
      </c>
      <c r="H34">
        <f t="shared" ca="1" si="1"/>
        <v>5.8445358267305424E-2</v>
      </c>
      <c r="I34">
        <f ca="1">IFERROR(SUM(INDIRECT(CONCATENATE("F",MAX(A34-'Random Analysis'!$B$7+3,2),":F",A34+2)))/COUNT(INDIRECT(CONCATENATE("F",MAX(A34-'Random Analysis'!$B$7+3,2),":F",A34+2))),0)</f>
        <v>-0.24182143238672171</v>
      </c>
      <c r="J34">
        <f ca="1">IFERROR(MEDIAN(INDIRECT(CONCATENATE("I",MAX(A34-'Random Analysis'!$B$8+3,2),":I",A34+2))),0)</f>
        <v>0.50595896760847481</v>
      </c>
      <c r="K34">
        <f ca="1">IFERROR(SUM(INDIRECT(CONCATENATE("J",MAX(A34-'Random Analysis'!$B$9+3,2),":J",A34+2)))/COUNT(INDIRECT(CONCATENATE("J",MAX(A34-'Random Analysis'!$B$9+3,2),":J",A34+2))),0)</f>
        <v>0.52595021452374302</v>
      </c>
      <c r="L34">
        <f t="shared" ca="1" si="2"/>
        <v>0.12134938651707269</v>
      </c>
      <c r="M34">
        <f t="shared" ca="1" si="3"/>
        <v>5.3055726573282558E-3</v>
      </c>
    </row>
    <row r="35" spans="1:13" x14ac:dyDescent="0.3">
      <c r="A35">
        <v>33</v>
      </c>
      <c r="B35">
        <f>A35*'Random Analysis'!B$4+'Random Analysis'!$B$5</f>
        <v>0.66</v>
      </c>
      <c r="C35">
        <v>0.21205271197479125</v>
      </c>
      <c r="D35">
        <f>C35*'Random Analysis'!$B$2+'Random Analysis'!$B$3</f>
        <v>0.21205271197479125</v>
      </c>
      <c r="E35">
        <f t="shared" si="4"/>
        <v>2.0000000000000018E-2</v>
      </c>
      <c r="F35">
        <f ca="1">D35-'Random Analysis'!$B$13</f>
        <v>0.1309497140061392</v>
      </c>
      <c r="G35">
        <f t="shared" ca="1" si="0"/>
        <v>0.18330048928459086</v>
      </c>
      <c r="H35">
        <f t="shared" ca="1" si="1"/>
        <v>6.2111368052997246E-2</v>
      </c>
      <c r="I35">
        <f ca="1">IFERROR(SUM(INDIRECT(CONCATENATE("F",MAX(A35-'Random Analysis'!$B$7+3,2),":F",A35+2)))/COUNT(INDIRECT(CONCATENATE("F",MAX(A35-'Random Analysis'!$B$7+3,2),":F",A35+2))),0)</f>
        <v>0.1309497140061392</v>
      </c>
      <c r="J35">
        <f ca="1">IFERROR(MEDIAN(INDIRECT(CONCATENATE("I",MAX(A35-'Random Analysis'!$B$8+3,2),":I",A35+2))),0)</f>
        <v>0.3538039266856875</v>
      </c>
      <c r="K35">
        <f ca="1">IFERROR(SUM(INDIRECT(CONCATENATE("J",MAX(A35-'Random Analysis'!$B$9+3,2),":J",A35+2)))/COUNT(INDIRECT(CONCATENATE("J",MAX(A35-'Random Analysis'!$B$9+3,2),":J",A35+2))),0)</f>
        <v>0.51239748203995905</v>
      </c>
      <c r="L35">
        <f t="shared" ca="1" si="2"/>
        <v>0.13159733615787189</v>
      </c>
      <c r="M35">
        <f t="shared" ca="1" si="3"/>
        <v>7.9375193804856956E-3</v>
      </c>
    </row>
    <row r="36" spans="1:13" x14ac:dyDescent="0.3">
      <c r="A36">
        <v>34</v>
      </c>
      <c r="B36">
        <f>A36*'Random Analysis'!B$4+'Random Analysis'!$B$5</f>
        <v>0.68</v>
      </c>
      <c r="C36">
        <v>0.74471395024949216</v>
      </c>
      <c r="D36">
        <f>C36*'Random Analysis'!$B$2+'Random Analysis'!$B$3</f>
        <v>0.74471395024949216</v>
      </c>
      <c r="E36">
        <f t="shared" si="4"/>
        <v>2.0000000000000018E-2</v>
      </c>
      <c r="F36">
        <f ca="1">D36-'Random Analysis'!$B$13</f>
        <v>0.66361095228084011</v>
      </c>
      <c r="G36">
        <f t="shared" ca="1" si="0"/>
        <v>0.19657270833020768</v>
      </c>
      <c r="H36">
        <f t="shared" ca="1" si="1"/>
        <v>6.6042822219601408E-2</v>
      </c>
      <c r="I36">
        <f ca="1">IFERROR(SUM(INDIRECT(CONCATENATE("F",MAX(A36-'Random Analysis'!$B$7+3,2),":F",A36+2)))/COUNT(INDIRECT(CONCATENATE("F",MAX(A36-'Random Analysis'!$B$7+3,2),":F",A36+2))),0)</f>
        <v>0.66361095228084011</v>
      </c>
      <c r="J36">
        <f ca="1">IFERROR(MEDIAN(INDIRECT(CONCATENATE("I",MAX(A36-'Random Analysis'!$B$8+3,2),":I",A36+2))),0)</f>
        <v>0.62013454582303795</v>
      </c>
      <c r="K36">
        <f ca="1">IFERROR(SUM(INDIRECT(CONCATENATE("J",MAX(A36-'Random Analysis'!$B$9+3,2),":J",A36+2)))/COUNT(INDIRECT(CONCATENATE("J",MAX(A36-'Random Analysis'!$B$9+3,2),":J",A36+2))),0)</f>
        <v>0.5174191450470913</v>
      </c>
      <c r="L36">
        <f t="shared" ca="1" si="2"/>
        <v>0.14194571905881373</v>
      </c>
      <c r="M36">
        <f t="shared" ca="1" si="3"/>
        <v>1.0776433761661973E-2</v>
      </c>
    </row>
    <row r="37" spans="1:13" x14ac:dyDescent="0.3">
      <c r="A37">
        <v>35</v>
      </c>
      <c r="B37">
        <f>A37*'Random Analysis'!B$4+'Random Analysis'!$B$5</f>
        <v>0.70000000000000007</v>
      </c>
      <c r="C37">
        <v>0.53882987289554873</v>
      </c>
      <c r="D37">
        <f>C37*'Random Analysis'!$B$2+'Random Analysis'!$B$3</f>
        <v>0.53882987289554873</v>
      </c>
      <c r="E37">
        <f t="shared" si="4"/>
        <v>2.0000000000000018E-2</v>
      </c>
      <c r="F37">
        <f ca="1">D37-'Random Analysis'!$B$13</f>
        <v>0.45772687492689668</v>
      </c>
      <c r="G37">
        <f t="shared" ca="1" si="0"/>
        <v>0.20572724582874563</v>
      </c>
      <c r="H37">
        <f t="shared" ca="1" si="1"/>
        <v>7.0157367136176318E-2</v>
      </c>
      <c r="I37">
        <f ca="1">IFERROR(SUM(INDIRECT(CONCATENATE("F",MAX(A37-'Random Analysis'!$B$7+3,2),":F",A37+2)))/COUNT(INDIRECT(CONCATENATE("F",MAX(A37-'Random Analysis'!$B$7+3,2),":F",A37+2))),0)</f>
        <v>0.45772687492689668</v>
      </c>
      <c r="J37">
        <f ca="1">IFERROR(MEDIAN(INDIRECT(CONCATENATE("I",MAX(A37-'Random Analysis'!$B$8+3,2),":I",A37+2))),0)</f>
        <v>0.51719250714606624</v>
      </c>
      <c r="K37">
        <f ca="1">IFERROR(SUM(INDIRECT(CONCATENATE("J",MAX(A37-'Random Analysis'!$B$9+3,2),":J",A37+2)))/COUNT(INDIRECT(CONCATENATE("J",MAX(A37-'Random Analysis'!$B$9+3,2),":J",A37+2))),0)</f>
        <v>0.51715739502405023</v>
      </c>
      <c r="L37">
        <f t="shared" ca="1" si="2"/>
        <v>0.15228886695929475</v>
      </c>
      <c r="M37">
        <f t="shared" ca="1" si="3"/>
        <v>1.3822211100847871E-2</v>
      </c>
    </row>
    <row r="38" spans="1:13" x14ac:dyDescent="0.3">
      <c r="A38">
        <v>36</v>
      </c>
      <c r="B38">
        <f>A38*'Random Analysis'!B$4+'Random Analysis'!$B$5</f>
        <v>0.72</v>
      </c>
      <c r="C38">
        <v>-9.9281035018322195E-2</v>
      </c>
      <c r="D38">
        <f>C38*'Random Analysis'!$B$2+'Random Analysis'!$B$3</f>
        <v>-9.9281035018322195E-2</v>
      </c>
      <c r="E38">
        <f t="shared" si="4"/>
        <v>1.9999999999999907E-2</v>
      </c>
      <c r="F38">
        <f ca="1">D38-'Random Analysis'!$B$13</f>
        <v>-0.18038403298697425</v>
      </c>
      <c r="G38">
        <f t="shared" ca="1" si="0"/>
        <v>0.20211956516900617</v>
      </c>
      <c r="H38">
        <f t="shared" ca="1" si="1"/>
        <v>7.4199758439556424E-2</v>
      </c>
      <c r="I38">
        <f ca="1">IFERROR(SUM(INDIRECT(CONCATENATE("F",MAX(A38-'Random Analysis'!$B$7+3,2),":F",A38+2)))/COUNT(INDIRECT(CONCATENATE("F",MAX(A38-'Random Analysis'!$B$7+3,2),":F",A38+2))),0)</f>
        <v>-0.18038403298697425</v>
      </c>
      <c r="J38">
        <f ca="1">IFERROR(MEDIAN(INDIRECT(CONCATENATE("I",MAX(A38-'Random Analysis'!$B$8+3,2),":I",A38+2))),0)</f>
        <v>0.51719250714606624</v>
      </c>
      <c r="K38">
        <f ca="1">IFERROR(SUM(INDIRECT(CONCATENATE("J",MAX(A38-'Random Analysis'!$B$9+3,2),":J",A38+2)))/COUNT(INDIRECT(CONCATENATE("J",MAX(A38-'Random Analysis'!$B$9+3,2),":J",A38+2))),0)</f>
        <v>0.51385963149432634</v>
      </c>
      <c r="L38">
        <f t="shared" ca="1" si="2"/>
        <v>0.16256605958918122</v>
      </c>
      <c r="M38">
        <f t="shared" ca="1" si="3"/>
        <v>1.707353229263148E-2</v>
      </c>
    </row>
    <row r="39" spans="1:13" x14ac:dyDescent="0.3">
      <c r="A39">
        <v>37</v>
      </c>
      <c r="B39">
        <f>A39*'Random Analysis'!B$4+'Random Analysis'!$B$5</f>
        <v>0.74</v>
      </c>
      <c r="C39">
        <v>-0.9070882642640874</v>
      </c>
      <c r="D39">
        <f>C39*'Random Analysis'!$B$2+'Random Analysis'!$B$3</f>
        <v>-0.9070882642640874</v>
      </c>
      <c r="E39">
        <f t="shared" si="4"/>
        <v>2.0000000000000018E-2</v>
      </c>
      <c r="F39">
        <f ca="1">D39-'Random Analysis'!$B$13</f>
        <v>-0.98819126223273945</v>
      </c>
      <c r="G39">
        <f t="shared" ca="1" si="0"/>
        <v>0.18235573992435136</v>
      </c>
      <c r="H39">
        <f t="shared" ca="1" si="1"/>
        <v>7.7846873238043457E-2</v>
      </c>
      <c r="I39">
        <f ca="1">IFERROR(SUM(INDIRECT(CONCATENATE("F",MAX(A39-'Random Analysis'!$B$7+3,2),":F",A39+2)))/COUNT(INDIRECT(CONCATENATE("F",MAX(A39-'Random Analysis'!$B$7+3,2),":F",A39+2))),0)</f>
        <v>-0.98819126223273945</v>
      </c>
      <c r="J39">
        <f ca="1">IFERROR(MEDIAN(INDIRECT(CONCATENATE("I",MAX(A39-'Random Analysis'!$B$8+3,2),":I",A39+2))),0)</f>
        <v>0.29433829446651794</v>
      </c>
      <c r="K39">
        <f ca="1">IFERROR(SUM(INDIRECT(CONCATENATE("J",MAX(A39-'Random Analysis'!$B$9+3,2),":J",A39+2)))/COUNT(INDIRECT(CONCATENATE("J",MAX(A39-'Random Analysis'!$B$9+3,2),":J",A39+2))),0)</f>
        <v>0.4925289798143509</v>
      </c>
      <c r="L39">
        <f t="shared" ca="1" si="2"/>
        <v>0.17241663918546823</v>
      </c>
      <c r="M39">
        <f t="shared" ca="1" si="3"/>
        <v>2.0521865076340847E-2</v>
      </c>
    </row>
    <row r="40" spans="1:13" x14ac:dyDescent="0.3">
      <c r="A40">
        <v>38</v>
      </c>
      <c r="B40">
        <f>A40*'Random Analysis'!B$4+'Random Analysis'!$B$5</f>
        <v>0.76</v>
      </c>
      <c r="C40">
        <v>0.92881770478654069</v>
      </c>
      <c r="D40">
        <f>C40*'Random Analysis'!$B$2+'Random Analysis'!$B$3</f>
        <v>0.92881770478654069</v>
      </c>
      <c r="E40">
        <f t="shared" si="4"/>
        <v>2.0000000000000018E-2</v>
      </c>
      <c r="F40">
        <f ca="1">D40-'Random Analysis'!$B$13</f>
        <v>0.84771470681788863</v>
      </c>
      <c r="G40">
        <f t="shared" ca="1" si="0"/>
        <v>0.19931003406070916</v>
      </c>
      <c r="H40">
        <f t="shared" ca="1" si="1"/>
        <v>8.1833073919257648E-2</v>
      </c>
      <c r="I40">
        <f ca="1">IFERROR(SUM(INDIRECT(CONCATENATE("F",MAX(A40-'Random Analysis'!$B$7+3,2),":F",A40+2)))/COUNT(INDIRECT(CONCATENATE("F",MAX(A40-'Random Analysis'!$B$7+3,2),":F",A40+2))),0)</f>
        <v>0.84771470681788863</v>
      </c>
      <c r="J40">
        <f ca="1">IFERROR(MEDIAN(INDIRECT(CONCATENATE("I",MAX(A40-'Random Analysis'!$B$8+3,2),":I",A40+2))),0)</f>
        <v>0.29433829446651794</v>
      </c>
      <c r="K40">
        <f ca="1">IFERROR(SUM(INDIRECT(CONCATENATE("J",MAX(A40-'Random Analysis'!$B$9+3,2),":J",A40+2)))/COUNT(INDIRECT(CONCATENATE("J",MAX(A40-'Random Analysis'!$B$9+3,2),":J",A40+2))),0)</f>
        <v>0.47726749886407238</v>
      </c>
      <c r="L40">
        <f t="shared" ca="1" si="2"/>
        <v>0.18196198916274969</v>
      </c>
      <c r="M40">
        <f t="shared" ca="1" si="3"/>
        <v>2.4161104859595845E-2</v>
      </c>
    </row>
    <row r="41" spans="1:13" x14ac:dyDescent="0.3">
      <c r="A41">
        <v>39</v>
      </c>
      <c r="B41">
        <f>A41*'Random Analysis'!B$4+'Random Analysis'!$B$5</f>
        <v>0.78</v>
      </c>
      <c r="C41">
        <v>-0.54739608515658489</v>
      </c>
      <c r="D41">
        <f>C41*'Random Analysis'!$B$2+'Random Analysis'!$B$3</f>
        <v>-0.54739608515658489</v>
      </c>
      <c r="E41">
        <f t="shared" si="4"/>
        <v>2.0000000000000018E-2</v>
      </c>
      <c r="F41">
        <f ca="1">D41-'Random Analysis'!$B$13</f>
        <v>-0.62849908312523695</v>
      </c>
      <c r="G41">
        <f t="shared" ca="1" si="0"/>
        <v>0.1867400523982044</v>
      </c>
      <c r="H41">
        <f t="shared" ca="1" si="1"/>
        <v>8.5567874967221735E-2</v>
      </c>
      <c r="I41">
        <f ca="1">IFERROR(SUM(INDIRECT(CONCATENATE("F",MAX(A41-'Random Analysis'!$B$7+3,2),":F",A41+2)))/COUNT(INDIRECT(CONCATENATE("F",MAX(A41-'Random Analysis'!$B$7+3,2),":F",A41+2))),0)</f>
        <v>-0.62849908312523695</v>
      </c>
      <c r="J41">
        <f ca="1">IFERROR(MEDIAN(INDIRECT(CONCATENATE("I",MAX(A41-'Random Analysis'!$B$8+3,2),":I",A41+2))),0)</f>
        <v>-2.4717159490417528E-2</v>
      </c>
      <c r="K41">
        <f ca="1">IFERROR(SUM(INDIRECT(CONCATENATE("J",MAX(A41-'Random Analysis'!$B$9+3,2),":J",A41+2)))/COUNT(INDIRECT(CONCATENATE("J",MAX(A41-'Random Analysis'!$B$9+3,2),":J",A41+2))),0)</f>
        <v>0.44681290105870158</v>
      </c>
      <c r="L41">
        <f t="shared" ca="1" si="2"/>
        <v>0.19089824718392373</v>
      </c>
      <c r="M41">
        <f t="shared" ca="1" si="3"/>
        <v>2.7979069803274324E-2</v>
      </c>
    </row>
    <row r="42" spans="1:13" x14ac:dyDescent="0.3">
      <c r="A42">
        <v>40</v>
      </c>
      <c r="B42">
        <f>A42*'Random Analysis'!B$4+'Random Analysis'!$B$5</f>
        <v>0.8</v>
      </c>
      <c r="C42">
        <v>-0.74376335337692745</v>
      </c>
      <c r="D42">
        <f>C42*'Random Analysis'!$B$2+'Random Analysis'!$B$3</f>
        <v>-0.74376335337692745</v>
      </c>
      <c r="E42">
        <f t="shared" si="4"/>
        <v>2.0000000000000018E-2</v>
      </c>
      <c r="F42">
        <f ca="1">D42-'Random Analysis'!$B$13</f>
        <v>-0.82486635134557951</v>
      </c>
      <c r="G42">
        <f t="shared" ca="1" si="0"/>
        <v>0.17024272537129281</v>
      </c>
      <c r="H42">
        <f t="shared" ca="1" si="1"/>
        <v>8.8972729474647599E-2</v>
      </c>
      <c r="I42">
        <f ca="1">IFERROR(SUM(INDIRECT(CONCATENATE("F",MAX(A42-'Random Analysis'!$B$7+3,2),":F",A42+2)))/COUNT(INDIRECT(CONCATENATE("F",MAX(A42-'Random Analysis'!$B$7+3,2),":F",A42+2))),0)</f>
        <v>-0.82486635134557951</v>
      </c>
      <c r="J42">
        <f ca="1">IFERROR(MEDIAN(INDIRECT(CONCATENATE("I",MAX(A42-'Random Analysis'!$B$8+3,2),":I",A42+2))),0)</f>
        <v>-2.4717159490417528E-2</v>
      </c>
      <c r="K42">
        <f ca="1">IFERROR(SUM(INDIRECT(CONCATENATE("J",MAX(A42-'Random Analysis'!$B$9+3,2),":J",A42+2)))/COUNT(INDIRECT(CONCATENATE("J",MAX(A42-'Random Analysis'!$B$9+3,2),":J",A42+2))),0)</f>
        <v>0.42735469771930684</v>
      </c>
      <c r="L42">
        <f t="shared" ca="1" si="2"/>
        <v>0.19944534113830986</v>
      </c>
      <c r="M42">
        <f t="shared" ca="1" si="3"/>
        <v>3.1967976626040527E-2</v>
      </c>
    </row>
    <row r="43" spans="1:13" x14ac:dyDescent="0.3">
      <c r="A43">
        <v>41</v>
      </c>
      <c r="B43">
        <f>A43*'Random Analysis'!B$4+'Random Analysis'!$B$5</f>
        <v>0.82000000000000006</v>
      </c>
      <c r="C43">
        <v>0.61615582849756345</v>
      </c>
      <c r="D43">
        <f>C43*'Random Analysis'!$B$2+'Random Analysis'!$B$3</f>
        <v>0.61615582849756345</v>
      </c>
      <c r="E43">
        <f t="shared" si="4"/>
        <v>2.0000000000000018E-2</v>
      </c>
      <c r="F43">
        <f ca="1">D43-'Random Analysis'!$B$13</f>
        <v>0.53505283052891139</v>
      </c>
      <c r="G43">
        <f t="shared" ca="1" si="0"/>
        <v>0.18094378198187105</v>
      </c>
      <c r="H43">
        <f t="shared" ca="1" si="1"/>
        <v>9.2591605114285019E-2</v>
      </c>
      <c r="I43">
        <f ca="1">IFERROR(SUM(INDIRECT(CONCATENATE("F",MAX(A43-'Random Analysis'!$B$7+3,2),":F",A43+2)))/COUNT(INDIRECT(CONCATENATE("F",MAX(A43-'Random Analysis'!$B$7+3,2),":F",A43+2))),0)</f>
        <v>0.53505283052891139</v>
      </c>
      <c r="J43">
        <f ca="1">IFERROR(MEDIAN(INDIRECT(CONCATENATE("I",MAX(A43-'Random Analysis'!$B$8+3,2),":I",A43+2))),0)</f>
        <v>0.13867142096996121</v>
      </c>
      <c r="K43">
        <f ca="1">IFERROR(SUM(INDIRECT(CONCATENATE("J",MAX(A43-'Random Analysis'!$B$9+3,2),":J",A43+2)))/COUNT(INDIRECT(CONCATENATE("J",MAX(A43-'Random Analysis'!$B$9+3,2),":J",A43+2))),0)</f>
        <v>0.4089161752092324</v>
      </c>
      <c r="L43">
        <f t="shared" ca="1" si="2"/>
        <v>0.20762366464249452</v>
      </c>
      <c r="M43">
        <f t="shared" ca="1" si="3"/>
        <v>3.6120449918890421E-2</v>
      </c>
    </row>
    <row r="44" spans="1:13" x14ac:dyDescent="0.3">
      <c r="A44">
        <v>42</v>
      </c>
      <c r="B44">
        <f>A44*'Random Analysis'!B$4+'Random Analysis'!$B$5</f>
        <v>0.84</v>
      </c>
      <c r="C44">
        <v>5.747747289445182E-2</v>
      </c>
      <c r="D44">
        <f>C44*'Random Analysis'!$B$2+'Random Analysis'!$B$3</f>
        <v>5.747747289445182E-2</v>
      </c>
      <c r="E44">
        <f t="shared" si="4"/>
        <v>1.9999999999999907E-2</v>
      </c>
      <c r="F44">
        <f ca="1">D44-'Random Analysis'!$B$13</f>
        <v>-2.3625525074200224E-2</v>
      </c>
      <c r="G44">
        <f t="shared" ca="1" si="0"/>
        <v>0.18047127148038705</v>
      </c>
      <c r="H44">
        <f t="shared" ca="1" si="1"/>
        <v>9.6201030543892743E-2</v>
      </c>
      <c r="I44">
        <f ca="1">IFERROR(SUM(INDIRECT(CONCATENATE("F",MAX(A44-'Random Analysis'!$B$7+3,2),":F",A44+2)))/COUNT(INDIRECT(CONCATENATE("F",MAX(A44-'Random Analysis'!$B$7+3,2),":F",A44+2))),0)</f>
        <v>-2.3625525074200224E-2</v>
      </c>
      <c r="J44">
        <f ca="1">IFERROR(MEDIAN(INDIRECT(CONCATENATE("I",MAX(A44-'Random Analysis'!$B$8+3,2),":I",A44+2))),0)</f>
        <v>-0.10200477903058724</v>
      </c>
      <c r="K44">
        <f ca="1">IFERROR(SUM(INDIRECT(CONCATENATE("J",MAX(A44-'Random Analysis'!$B$9+3,2),":J",A44+2)))/COUNT(INDIRECT(CONCATENATE("J",MAX(A44-'Random Analysis'!$B$9+3,2),":J",A44+2))),0)</f>
        <v>0.3708355675890046</v>
      </c>
      <c r="L44">
        <f t="shared" ca="1" si="2"/>
        <v>0.21504037599427459</v>
      </c>
      <c r="M44">
        <f t="shared" ca="1" si="3"/>
        <v>4.0421257438775893E-2</v>
      </c>
    </row>
    <row r="45" spans="1:13" x14ac:dyDescent="0.3">
      <c r="A45">
        <v>43</v>
      </c>
      <c r="B45">
        <f>A45*'Random Analysis'!B$4+'Random Analysis'!$B$5</f>
        <v>0.86</v>
      </c>
      <c r="C45">
        <v>0.6125319716113955</v>
      </c>
      <c r="D45">
        <f>C45*'Random Analysis'!$B$2+'Random Analysis'!$B$3</f>
        <v>0.6125319716113955</v>
      </c>
      <c r="E45">
        <f t="shared" si="4"/>
        <v>2.0000000000000018E-2</v>
      </c>
      <c r="F45">
        <f ca="1">D45-'Random Analysis'!$B$13</f>
        <v>0.53142897364274344</v>
      </c>
      <c r="G45">
        <f t="shared" ca="1" si="0"/>
        <v>0.19109985095324192</v>
      </c>
      <c r="H45">
        <f t="shared" ca="1" si="1"/>
        <v>0.10002302756295758</v>
      </c>
      <c r="I45">
        <f ca="1">IFERROR(SUM(INDIRECT(CONCATENATE("F",MAX(A45-'Random Analysis'!$B$7+3,2),":F",A45+2)))/COUNT(INDIRECT(CONCATENATE("F",MAX(A45-'Random Analysis'!$B$7+3,2),":F",A45+2))),0)</f>
        <v>0.53142897364274344</v>
      </c>
      <c r="J45">
        <f ca="1">IFERROR(MEDIAN(INDIRECT(CONCATENATE("I",MAX(A45-'Random Analysis'!$B$8+3,2),":I",A45+2))),0)</f>
        <v>-0.10200477903058724</v>
      </c>
      <c r="K45">
        <f ca="1">IFERROR(SUM(INDIRECT(CONCATENATE("J",MAX(A45-'Random Analysis'!$B$9+3,2),":J",A45+2)))/COUNT(INDIRECT(CONCATENATE("J",MAX(A45-'Random Analysis'!$B$9+3,2),":J",A45+2))),0)</f>
        <v>0.34093627365033258</v>
      </c>
      <c r="L45">
        <f t="shared" ca="1" si="2"/>
        <v>0.22185910146728124</v>
      </c>
      <c r="M45">
        <f t="shared" ca="1" si="3"/>
        <v>4.4858439468121521E-2</v>
      </c>
    </row>
    <row r="46" spans="1:13" x14ac:dyDescent="0.3">
      <c r="A46">
        <v>44</v>
      </c>
      <c r="B46">
        <f>A46*'Random Analysis'!B$4+'Random Analysis'!$B$5</f>
        <v>0.88</v>
      </c>
      <c r="C46">
        <v>0.1656790032074964</v>
      </c>
      <c r="D46">
        <f>C46*'Random Analysis'!$B$2+'Random Analysis'!$B$3</f>
        <v>0.1656790032074964</v>
      </c>
      <c r="E46">
        <f t="shared" si="4"/>
        <v>2.0000000000000018E-2</v>
      </c>
      <c r="F46">
        <f ca="1">D46-'Random Analysis'!$B$13</f>
        <v>8.4576005238844357E-2</v>
      </c>
      <c r="G46">
        <f t="shared" ca="1" si="0"/>
        <v>0.1927913710580188</v>
      </c>
      <c r="H46">
        <f t="shared" ca="1" si="1"/>
        <v>0.10387885498411796</v>
      </c>
      <c r="I46">
        <f ca="1">IFERROR(SUM(INDIRECT(CONCATENATE("F",MAX(A46-'Random Analysis'!$B$7+3,2),":F",A46+2)))/COUNT(INDIRECT(CONCATENATE("F",MAX(A46-'Random Analysis'!$B$7+3,2),":F",A46+2))),0)</f>
        <v>8.4576005238844357E-2</v>
      </c>
      <c r="J46">
        <f ca="1">IFERROR(MEDIAN(INDIRECT(CONCATENATE("I",MAX(A46-'Random Analysis'!$B$8+3,2),":I",A46+2))),0)</f>
        <v>3.0475240082322066E-2</v>
      </c>
      <c r="K46">
        <f ca="1">IFERROR(SUM(INDIRECT(CONCATENATE("J",MAX(A46-'Random Analysis'!$B$9+3,2),":J",A46+2)))/COUNT(INDIRECT(CONCATENATE("J",MAX(A46-'Random Analysis'!$B$9+3,2),":J",A46+2))),0)</f>
        <v>0.32092116373178781</v>
      </c>
      <c r="L46">
        <f t="shared" ca="1" si="2"/>
        <v>0.22827752474191701</v>
      </c>
      <c r="M46">
        <f t="shared" ca="1" si="3"/>
        <v>4.9423989962959866E-2</v>
      </c>
    </row>
    <row r="47" spans="1:13" x14ac:dyDescent="0.3">
      <c r="A47">
        <v>45</v>
      </c>
      <c r="B47">
        <f>A47*'Random Analysis'!B$4+'Random Analysis'!$B$5</f>
        <v>0.9</v>
      </c>
      <c r="C47">
        <v>-0.63068609063963077</v>
      </c>
      <c r="D47">
        <f>C47*'Random Analysis'!$B$2+'Random Analysis'!$B$3</f>
        <v>-0.63068609063963077</v>
      </c>
      <c r="E47">
        <f t="shared" si="4"/>
        <v>2.0000000000000018E-2</v>
      </c>
      <c r="F47">
        <f ca="1">D47-'Random Analysis'!$B$13</f>
        <v>-0.71178908860828283</v>
      </c>
      <c r="G47">
        <f t="shared" ca="1" si="0"/>
        <v>0.17855558928585313</v>
      </c>
      <c r="H47">
        <f t="shared" ca="1" si="1"/>
        <v>0.10744996676983502</v>
      </c>
      <c r="I47">
        <f ca="1">IFERROR(SUM(INDIRECT(CONCATENATE("F",MAX(A47-'Random Analysis'!$B$7+3,2),":F",A47+2)))/COUNT(INDIRECT(CONCATENATE("F",MAX(A47-'Random Analysis'!$B$7+3,2),":F",A47+2))),0)</f>
        <v>-0.71178908860828283</v>
      </c>
      <c r="J47">
        <f ca="1">IFERROR(MEDIAN(INDIRECT(CONCATENATE("I",MAX(A47-'Random Analysis'!$B$8+3,2),":I",A47+2))),0)</f>
        <v>3.0475240082322066E-2</v>
      </c>
      <c r="K47">
        <f ca="1">IFERROR(SUM(INDIRECT(CONCATENATE("J",MAX(A47-'Random Analysis'!$B$9+3,2),":J",A47+2)))/COUNT(INDIRECT(CONCATENATE("J",MAX(A47-'Random Analysis'!$B$9+3,2),":J",A47+2))),0)</f>
        <v>0.30090605381324298</v>
      </c>
      <c r="L47">
        <f t="shared" ca="1" si="2"/>
        <v>0.23429564581818188</v>
      </c>
      <c r="M47">
        <f t="shared" ca="1" si="3"/>
        <v>5.4109902879323504E-2</v>
      </c>
    </row>
    <row r="48" spans="1:13" x14ac:dyDescent="0.3">
      <c r="A48">
        <v>46</v>
      </c>
      <c r="B48">
        <f>A48*'Random Analysis'!B$4+'Random Analysis'!$B$5</f>
        <v>0.92</v>
      </c>
      <c r="C48">
        <v>0.93440395819099531</v>
      </c>
      <c r="D48">
        <f>C48*'Random Analysis'!$B$2+'Random Analysis'!$B$3</f>
        <v>0.93440395819099531</v>
      </c>
      <c r="E48">
        <f t="shared" si="4"/>
        <v>2.0000000000000018E-2</v>
      </c>
      <c r="F48">
        <f ca="1">D48-'Random Analysis'!$B$13</f>
        <v>0.85330096022234325</v>
      </c>
      <c r="G48">
        <f t="shared" ca="1" si="0"/>
        <v>0.19562160849030003</v>
      </c>
      <c r="H48">
        <f t="shared" ca="1" si="1"/>
        <v>0.11136239893964103</v>
      </c>
      <c r="I48">
        <f ca="1">IFERROR(SUM(INDIRECT(CONCATENATE("F",MAX(A48-'Random Analysis'!$B$7+3,2),":F",A48+2)))/COUNT(INDIRECT(CONCATENATE("F",MAX(A48-'Random Analysis'!$B$7+3,2),":F",A48+2))),0)</f>
        <v>0.85330096022234325</v>
      </c>
      <c r="J48">
        <f ca="1">IFERROR(MEDIAN(INDIRECT(CONCATENATE("I",MAX(A48-'Random Analysis'!$B$8+3,2),":I",A48+2))),0)</f>
        <v>3.0475240082322066E-2</v>
      </c>
      <c r="K48">
        <f ca="1">IFERROR(SUM(INDIRECT(CONCATENATE("J",MAX(A48-'Random Analysis'!$B$9+3,2),":J",A48+2)))/COUNT(INDIRECT(CONCATENATE("J",MAX(A48-'Random Analysis'!$B$9+3,2),":J",A48+2))),0)</f>
        <v>0.27788040745363618</v>
      </c>
      <c r="L48">
        <f t="shared" ca="1" si="2"/>
        <v>0.2398532539672546</v>
      </c>
      <c r="M48">
        <f t="shared" ca="1" si="3"/>
        <v>5.89069679586686E-2</v>
      </c>
    </row>
    <row r="49" spans="1:13" x14ac:dyDescent="0.3">
      <c r="A49">
        <v>47</v>
      </c>
      <c r="B49">
        <f>A49*'Random Analysis'!B$4+'Random Analysis'!$B$5</f>
        <v>0.94000000000000006</v>
      </c>
      <c r="C49">
        <v>0.86892166661683712</v>
      </c>
      <c r="D49">
        <f>C49*'Random Analysis'!$B$2+'Random Analysis'!$B$3</f>
        <v>0.86892166661683712</v>
      </c>
      <c r="E49">
        <f t="shared" si="4"/>
        <v>2.0000000000000018E-2</v>
      </c>
      <c r="F49">
        <f ca="1">D49-'Random Analysis'!$B$13</f>
        <v>0.78781866864818506</v>
      </c>
      <c r="G49">
        <f t="shared" ca="1" si="0"/>
        <v>0.21137798186326373</v>
      </c>
      <c r="H49">
        <f t="shared" ca="1" si="1"/>
        <v>0.11558995857690631</v>
      </c>
      <c r="I49">
        <f ca="1">IFERROR(SUM(INDIRECT(CONCATENATE("F",MAX(A49-'Random Analysis'!$B$7+3,2),":F",A49+2)))/COUNT(INDIRECT(CONCATENATE("F",MAX(A49-'Random Analysis'!$B$7+3,2),":F",A49+2))),0)</f>
        <v>0.78781866864818506</v>
      </c>
      <c r="J49">
        <f ca="1">IFERROR(MEDIAN(INDIRECT(CONCATENATE("I",MAX(A49-'Random Analysis'!$B$8+3,2),":I",A49+2))),0)</f>
        <v>0.30800248944079389</v>
      </c>
      <c r="K49">
        <f ca="1">IFERROR(SUM(INDIRECT(CONCATENATE("J",MAX(A49-'Random Analysis'!$B$9+3,2),":J",A49+2)))/COUNT(INDIRECT(CONCATENATE("J",MAX(A49-'Random Analysis'!$B$9+3,2),":J",A49+2))),0)</f>
        <v>0.2748310721608449</v>
      </c>
      <c r="L49">
        <f t="shared" ca="1" si="2"/>
        <v>0.24534987541047151</v>
      </c>
      <c r="M49">
        <f t="shared" ca="1" si="3"/>
        <v>6.3813965466878037E-2</v>
      </c>
    </row>
    <row r="50" spans="1:13" x14ac:dyDescent="0.3">
      <c r="A50">
        <v>48</v>
      </c>
      <c r="B50">
        <f>A50*'Random Analysis'!B$4+'Random Analysis'!$B$5</f>
        <v>0.96</v>
      </c>
      <c r="C50">
        <v>-0.17291443494935788</v>
      </c>
      <c r="D50">
        <f>C50*'Random Analysis'!$B$2+'Random Analysis'!$B$3</f>
        <v>-0.17291443494935788</v>
      </c>
      <c r="E50">
        <f t="shared" si="4"/>
        <v>1.9999999999999907E-2</v>
      </c>
      <c r="F50">
        <f ca="1">D50-'Random Analysis'!$B$13</f>
        <v>-0.25401743291800993</v>
      </c>
      <c r="G50">
        <f t="shared" ca="1" si="0"/>
        <v>0.20629763320490355</v>
      </c>
      <c r="H50">
        <f t="shared" ca="1" si="1"/>
        <v>0.11971591124100436</v>
      </c>
      <c r="I50">
        <f ca="1">IFERROR(SUM(INDIRECT(CONCATENATE("F",MAX(A50-'Random Analysis'!$B$7+3,2),":F",A50+2)))/COUNT(INDIRECT(CONCATENATE("F",MAX(A50-'Random Analysis'!$B$7+3,2),":F",A50+2))),0)</f>
        <v>-0.25401743291800993</v>
      </c>
      <c r="J50">
        <f ca="1">IFERROR(MEDIAN(INDIRECT(CONCATENATE("I",MAX(A50-'Random Analysis'!$B$8+3,2),":I",A50+2))),0)</f>
        <v>0.30800248944079389</v>
      </c>
      <c r="K50">
        <f ca="1">IFERROR(SUM(INDIRECT(CONCATENATE("J",MAX(A50-'Random Analysis'!$B$9+3,2),":J",A50+2)))/COUNT(INDIRECT(CONCATENATE("J",MAX(A50-'Random Analysis'!$B$9+3,2),":J",A50+2))),0)</f>
        <v>0.26502100910402249</v>
      </c>
      <c r="L50">
        <f t="shared" ca="1" si="2"/>
        <v>0.25065029559255192</v>
      </c>
      <c r="M50">
        <f t="shared" ca="1" si="3"/>
        <v>6.8826971378729049E-2</v>
      </c>
    </row>
    <row r="51" spans="1:13" x14ac:dyDescent="0.3">
      <c r="A51">
        <v>49</v>
      </c>
      <c r="B51">
        <f>A51*'Random Analysis'!B$4+'Random Analysis'!$B$5</f>
        <v>0.98</v>
      </c>
      <c r="C51">
        <v>-0.46155989686294174</v>
      </c>
      <c r="D51">
        <f>C51*'Random Analysis'!$B$2+'Random Analysis'!$B$3</f>
        <v>-0.46155989686294174</v>
      </c>
      <c r="E51">
        <f t="shared" si="4"/>
        <v>2.0000000000000018E-2</v>
      </c>
      <c r="F51">
        <f ca="1">D51-'Random Analysis'!$B$13</f>
        <v>-0.5426628948315938</v>
      </c>
      <c r="G51">
        <f t="shared" ca="1" si="0"/>
        <v>0.19544437530827166</v>
      </c>
      <c r="H51">
        <f t="shared" ca="1" si="1"/>
        <v>0.12362479874716981</v>
      </c>
      <c r="I51">
        <f ca="1">IFERROR(SUM(INDIRECT(CONCATENATE("F",MAX(A51-'Random Analysis'!$B$7+3,2),":F",A51+2)))/COUNT(INDIRECT(CONCATENATE("F",MAX(A51-'Random Analysis'!$B$7+3,2),":F",A51+2))),0)</f>
        <v>-0.5426628948315938</v>
      </c>
      <c r="J51">
        <f ca="1">IFERROR(MEDIAN(INDIRECT(CONCATENATE("I",MAX(A51-'Random Analysis'!$B$8+3,2),":I",A51+2))),0)</f>
        <v>3.0475240082322066E-2</v>
      </c>
      <c r="K51">
        <f ca="1">IFERROR(SUM(INDIRECT(CONCATENATE("J",MAX(A51-'Random Analysis'!$B$9+3,2),":J",A51+2)))/COUNT(INDIRECT(CONCATENATE("J",MAX(A51-'Random Analysis'!$B$9+3,2),":J",A51+2))),0)</f>
        <v>0.24979043022810746</v>
      </c>
      <c r="L51">
        <f t="shared" ca="1" si="2"/>
        <v>0.25564610419711409</v>
      </c>
      <c r="M51">
        <f t="shared" ca="1" si="3"/>
        <v>7.3939893462671338E-2</v>
      </c>
    </row>
    <row r="52" spans="1:13" x14ac:dyDescent="0.3">
      <c r="A52">
        <v>50</v>
      </c>
      <c r="B52">
        <f>A52*'Random Analysis'!B$4+'Random Analysis'!$B$5</f>
        <v>1</v>
      </c>
      <c r="C52">
        <v>-2.0244945557708727E-2</v>
      </c>
      <c r="D52">
        <f>C52*'Random Analysis'!$B$2+'Random Analysis'!$B$3</f>
        <v>-2.0244945557708727E-2</v>
      </c>
      <c r="E52">
        <f t="shared" si="4"/>
        <v>2.0000000000000018E-2</v>
      </c>
      <c r="F52">
        <f ca="1">D52-'Random Analysis'!$B$13</f>
        <v>-0.10134794352636077</v>
      </c>
      <c r="G52">
        <f t="shared" ca="1" si="0"/>
        <v>0.19341741643774443</v>
      </c>
      <c r="H52">
        <f t="shared" ca="1" si="1"/>
        <v>0.12749314707592468</v>
      </c>
      <c r="I52">
        <f ca="1">IFERROR(SUM(INDIRECT(CONCATENATE("F",MAX(A52-'Random Analysis'!$B$7+3,2),":F",A52+2)))/COUNT(INDIRECT(CONCATENATE("F",MAX(A52-'Random Analysis'!$B$7+3,2),":F",A52+2))),0)</f>
        <v>-0.10134794352636077</v>
      </c>
      <c r="J52">
        <f ca="1">IFERROR(MEDIAN(INDIRECT(CONCATENATE("I",MAX(A52-'Random Analysis'!$B$8+3,2),":I",A52+2))),0)</f>
        <v>-8.3859691437582068E-3</v>
      </c>
      <c r="K52">
        <f ca="1">IFERROR(SUM(INDIRECT(CONCATENATE("J",MAX(A52-'Random Analysis'!$B$9+3,2),":J",A52+2)))/COUNT(INDIRECT(CONCATENATE("J",MAX(A52-'Random Analysis'!$B$9+3,2),":J",A52+2))),0)</f>
        <v>0.23270931757952204</v>
      </c>
      <c r="L52">
        <f t="shared" ca="1" si="2"/>
        <v>0.26030029054870452</v>
      </c>
      <c r="M52">
        <f t="shared" ca="1" si="3"/>
        <v>7.9145899273645431E-2</v>
      </c>
    </row>
    <row r="53" spans="1:13" x14ac:dyDescent="0.3">
      <c r="A53">
        <v>51</v>
      </c>
      <c r="B53">
        <f>A53*'Random Analysis'!B$4+'Random Analysis'!$B$5</f>
        <v>1.02</v>
      </c>
      <c r="C53">
        <v>0.82918039229432883</v>
      </c>
      <c r="D53">
        <f>C53*'Random Analysis'!$B$2+'Random Analysis'!$B$3</f>
        <v>0.82918039229432883</v>
      </c>
      <c r="E53">
        <f t="shared" si="4"/>
        <v>2.0000000000000018E-2</v>
      </c>
      <c r="F53">
        <f ca="1">D53-'Random Analysis'!$B$13</f>
        <v>0.74807739432567677</v>
      </c>
      <c r="G53">
        <f t="shared" ca="1" si="0"/>
        <v>0.20837896432425798</v>
      </c>
      <c r="H53">
        <f t="shared" ca="1" si="1"/>
        <v>0.13166072636240986</v>
      </c>
      <c r="I53">
        <f ca="1">IFERROR(SUM(INDIRECT(CONCATENATE("F",MAX(A53-'Random Analysis'!$B$7+3,2),":F",A53+2)))/COUNT(INDIRECT(CONCATENATE("F",MAX(A53-'Random Analysis'!$B$7+3,2),":F",A53+2))),0)</f>
        <v>0.74807739432567677</v>
      </c>
      <c r="J53">
        <f ca="1">IFERROR(MEDIAN(INDIRECT(CONCATENATE("I",MAX(A53-'Random Analysis'!$B$8+3,2),":I",A53+2))),0)</f>
        <v>-8.3859691437582068E-3</v>
      </c>
      <c r="K53">
        <f ca="1">IFERROR(SUM(INDIRECT(CONCATENATE("J",MAX(A53-'Random Analysis'!$B$9+3,2),":J",A53+2)))/COUNT(INDIRECT(CONCATENATE("J",MAX(A53-'Random Analysis'!$B$9+3,2),":J",A53+2))),0)</f>
        <v>0.20821670154370145</v>
      </c>
      <c r="L53">
        <f t="shared" ca="1" si="2"/>
        <v>0.26446462457957853</v>
      </c>
      <c r="M53">
        <f t="shared" ca="1" si="3"/>
        <v>8.4435191765237005E-2</v>
      </c>
    </row>
    <row r="54" spans="1:13" x14ac:dyDescent="0.3">
      <c r="A54">
        <v>52</v>
      </c>
      <c r="B54">
        <f>A54*'Random Analysis'!B$4+'Random Analysis'!$B$5</f>
        <v>1.04</v>
      </c>
      <c r="C54">
        <v>-0.65237920096291768</v>
      </c>
      <c r="D54">
        <f>C54*'Random Analysis'!$B$2+'Random Analysis'!$B$3</f>
        <v>-0.65237920096291768</v>
      </c>
      <c r="E54">
        <f t="shared" si="4"/>
        <v>2.0000000000000018E-2</v>
      </c>
      <c r="F54">
        <f ca="1">D54-'Random Analysis'!$B$13</f>
        <v>-0.73348219893156974</v>
      </c>
      <c r="G54">
        <f t="shared" ca="1" si="0"/>
        <v>0.19370932034562657</v>
      </c>
      <c r="H54">
        <f t="shared" ca="1" si="1"/>
        <v>0.13553491276932239</v>
      </c>
      <c r="I54">
        <f ca="1">IFERROR(SUM(INDIRECT(CONCATENATE("F",MAX(A54-'Random Analysis'!$B$7+3,2),":F",A54+2)))/COUNT(INDIRECT(CONCATENATE("F",MAX(A54-'Random Analysis'!$B$7+3,2),":F",A54+2))),0)</f>
        <v>-0.73348219893156974</v>
      </c>
      <c r="J54">
        <f ca="1">IFERROR(MEDIAN(INDIRECT(CONCATENATE("I",MAX(A54-'Random Analysis'!$B$8+3,2),":I",A54+2))),0)</f>
        <v>-0.17768268822218536</v>
      </c>
      <c r="K54">
        <f ca="1">IFERROR(SUM(INDIRECT(CONCATENATE("J",MAX(A54-'Random Analysis'!$B$9+3,2),":J",A54+2)))/COUNT(INDIRECT(CONCATENATE("J",MAX(A54-'Random Analysis'!$B$9+3,2),":J",A54+2))),0)</f>
        <v>0.16817323333197592</v>
      </c>
      <c r="L54">
        <f t="shared" ca="1" si="2"/>
        <v>0.26782808924621804</v>
      </c>
      <c r="M54">
        <f t="shared" ca="1" si="3"/>
        <v>8.9791753550161377E-2</v>
      </c>
    </row>
    <row r="55" spans="1:13" x14ac:dyDescent="0.3">
      <c r="A55">
        <v>53</v>
      </c>
      <c r="B55">
        <f>A55*'Random Analysis'!B$4+'Random Analysis'!$B$5</f>
        <v>1.06</v>
      </c>
      <c r="C55">
        <v>-0.69269349972525807</v>
      </c>
      <c r="D55">
        <f>C55*'Random Analysis'!$B$2+'Random Analysis'!$B$3</f>
        <v>-0.69269349972525807</v>
      </c>
      <c r="E55">
        <f t="shared" si="4"/>
        <v>2.0000000000000018E-2</v>
      </c>
      <c r="F55">
        <f ca="1">D55-'Random Analysis'!$B$13</f>
        <v>-0.77379649769391012</v>
      </c>
      <c r="G55">
        <f t="shared" ca="1" si="0"/>
        <v>0.17823339039174835</v>
      </c>
      <c r="H55">
        <f t="shared" ca="1" si="1"/>
        <v>0.13909958057715735</v>
      </c>
      <c r="I55">
        <f ca="1">IFERROR(SUM(INDIRECT(CONCATENATE("F",MAX(A55-'Random Analysis'!$B$7+3,2),":F",A55+2)))/COUNT(INDIRECT(CONCATENATE("F",MAX(A55-'Random Analysis'!$B$7+3,2),":F",A55+2))),0)</f>
        <v>-0.77379649769391012</v>
      </c>
      <c r="J55">
        <f ca="1">IFERROR(MEDIAN(INDIRECT(CONCATENATE("I",MAX(A55-'Random Analysis'!$B$8+3,2),":I",A55+2))),0)</f>
        <v>-0.17768268822218536</v>
      </c>
      <c r="K55">
        <f ca="1">IFERROR(SUM(INDIRECT(CONCATENATE("J",MAX(A55-'Random Analysis'!$B$9+3,2),":J",A55+2)))/COUNT(INDIRECT(CONCATENATE("J",MAX(A55-'Random Analysis'!$B$9+3,2),":J",A55+2))),0)</f>
        <v>0.13561886876861115</v>
      </c>
      <c r="L55">
        <f t="shared" ca="1" si="2"/>
        <v>0.27054046662159026</v>
      </c>
      <c r="M55">
        <f t="shared" ca="1" si="3"/>
        <v>9.5202562882593184E-2</v>
      </c>
    </row>
    <row r="56" spans="1:13" x14ac:dyDescent="0.3">
      <c r="A56">
        <v>54</v>
      </c>
      <c r="B56">
        <f>A56*'Random Analysis'!B$4+'Random Analysis'!$B$5</f>
        <v>1.08</v>
      </c>
      <c r="C56">
        <v>0.33625907058086391</v>
      </c>
      <c r="D56">
        <f>C56*'Random Analysis'!$B$2+'Random Analysis'!$B$3</f>
        <v>0.33625907058086391</v>
      </c>
      <c r="E56">
        <f t="shared" si="4"/>
        <v>2.0000000000000018E-2</v>
      </c>
      <c r="F56">
        <f ca="1">D56-'Random Analysis'!$B$13</f>
        <v>0.25515607261221185</v>
      </c>
      <c r="G56">
        <f t="shared" ca="1" si="0"/>
        <v>0.18333651184399258</v>
      </c>
      <c r="H56">
        <f t="shared" ca="1" si="1"/>
        <v>0.14276631081403721</v>
      </c>
      <c r="I56">
        <f ca="1">IFERROR(SUM(INDIRECT(CONCATENATE("F",MAX(A56-'Random Analysis'!$B$7+3,2),":F",A56+2)))/COUNT(INDIRECT(CONCATENATE("F",MAX(A56-'Random Analysis'!$B$7+3,2),":F",A56+2))),0)</f>
        <v>0.25515607261221185</v>
      </c>
      <c r="J56">
        <f ca="1">IFERROR(MEDIAN(INDIRECT(CONCATENATE("I",MAX(A56-'Random Analysis'!$B$8+3,2),":I",A56+2))),0)</f>
        <v>-0.17768268822218536</v>
      </c>
      <c r="K56">
        <f ca="1">IFERROR(SUM(INDIRECT(CONCATENATE("J",MAX(A56-'Random Analysis'!$B$9+3,2),":J",A56+2)))/COUNT(INDIRECT(CONCATENATE("J",MAX(A56-'Random Analysis'!$B$9+3,2),":J",A56+2))),0)</f>
        <v>0.11030998234442672</v>
      </c>
      <c r="L56">
        <f t="shared" ca="1" si="2"/>
        <v>0.27274666626847882</v>
      </c>
      <c r="M56">
        <f t="shared" ca="1" si="3"/>
        <v>0.10065749620796277</v>
      </c>
    </row>
    <row r="57" spans="1:13" x14ac:dyDescent="0.3">
      <c r="A57">
        <v>55</v>
      </c>
      <c r="B57">
        <f>A57*'Random Analysis'!B$4+'Random Analysis'!$B$5</f>
        <v>1.1000000000000001</v>
      </c>
      <c r="C57">
        <v>0.15116659501018925</v>
      </c>
      <c r="D57">
        <f>C57*'Random Analysis'!$B$2+'Random Analysis'!$B$3</f>
        <v>0.15116659501018925</v>
      </c>
      <c r="E57">
        <f t="shared" si="4"/>
        <v>2.0000000000000018E-2</v>
      </c>
      <c r="F57">
        <f ca="1">D57-'Random Analysis'!$B$13</f>
        <v>7.0063597041537209E-2</v>
      </c>
      <c r="G57">
        <f t="shared" ca="1" si="0"/>
        <v>0.18473778378482333</v>
      </c>
      <c r="H57">
        <f t="shared" ca="1" si="1"/>
        <v>0.14646106648973367</v>
      </c>
      <c r="I57">
        <f ca="1">IFERROR(SUM(INDIRECT(CONCATENATE("F",MAX(A57-'Random Analysis'!$B$7+3,2),":F",A57+2)))/COUNT(INDIRECT(CONCATENATE("F",MAX(A57-'Random Analysis'!$B$7+3,2),":F",A57+2))),0)</f>
        <v>7.0063597041537209E-2</v>
      </c>
      <c r="J57">
        <f ca="1">IFERROR(MEDIAN(INDIRECT(CONCATENATE("I",MAX(A57-'Random Analysis'!$B$8+3,2),":I",A57+2))),0)</f>
        <v>-0.17768268822218536</v>
      </c>
      <c r="K57">
        <f ca="1">IFERROR(SUM(INDIRECT(CONCATENATE("J",MAX(A57-'Random Analysis'!$B$9+3,2),":J",A57+2)))/COUNT(INDIRECT(CONCATENATE("J",MAX(A57-'Random Analysis'!$B$9+3,2),":J",A57+2))),0)</f>
        <v>7.2318685485130374E-2</v>
      </c>
      <c r="L57">
        <f t="shared" ca="1" si="2"/>
        <v>0.27419303997818145</v>
      </c>
      <c r="M57">
        <f t="shared" ca="1" si="3"/>
        <v>0.1061413570075264</v>
      </c>
    </row>
    <row r="58" spans="1:13" x14ac:dyDescent="0.3">
      <c r="A58">
        <v>56</v>
      </c>
      <c r="B58">
        <f>A58*'Random Analysis'!B$4+'Random Analysis'!$B$5</f>
        <v>1.1200000000000001</v>
      </c>
      <c r="C58">
        <v>-0.71592880623033417</v>
      </c>
      <c r="D58">
        <f>C58*'Random Analysis'!$B$2+'Random Analysis'!$B$3</f>
        <v>-0.71592880623033417</v>
      </c>
      <c r="E58">
        <f t="shared" si="4"/>
        <v>2.0000000000000018E-2</v>
      </c>
      <c r="F58">
        <f ca="1">D58-'Random Analysis'!$B$13</f>
        <v>-0.79703180419898623</v>
      </c>
      <c r="G58">
        <f t="shared" ca="1" si="0"/>
        <v>0.16879714770084359</v>
      </c>
      <c r="H58">
        <f t="shared" ca="1" si="1"/>
        <v>0.14983700944375056</v>
      </c>
      <c r="I58">
        <f ca="1">IFERROR(SUM(INDIRECT(CONCATENATE("F",MAX(A58-'Random Analysis'!$B$7+3,2),":F",A58+2)))/COUNT(INDIRECT(CONCATENATE("F",MAX(A58-'Random Analysis'!$B$7+3,2),":F",A58+2))),0)</f>
        <v>-0.79703180419898623</v>
      </c>
      <c r="J58">
        <f ca="1">IFERROR(MEDIAN(INDIRECT(CONCATENATE("I",MAX(A58-'Random Analysis'!$B$8+3,2),":I",A58+2))),0)</f>
        <v>-0.32200541917897729</v>
      </c>
      <c r="K58">
        <f ca="1">IFERROR(SUM(INDIRECT(CONCATENATE("J",MAX(A58-'Random Analysis'!$B$9+3,2),":J",A58+2)))/COUNT(INDIRECT(CONCATENATE("J",MAX(A58-'Random Analysis'!$B$9+3,2),":J",A58+2))),0)</f>
        <v>3.2356879469652114E-2</v>
      </c>
      <c r="L58">
        <f t="shared" ca="1" si="2"/>
        <v>0.27484017756757451</v>
      </c>
      <c r="M58">
        <f t="shared" ca="1" si="3"/>
        <v>0.1116381605588779</v>
      </c>
    </row>
    <row r="59" spans="1:13" x14ac:dyDescent="0.3">
      <c r="A59">
        <v>57</v>
      </c>
      <c r="B59">
        <f>A59*'Random Analysis'!B$4+'Random Analysis'!$B$5</f>
        <v>1.1400000000000001</v>
      </c>
      <c r="C59">
        <v>-0.27560388206265918</v>
      </c>
      <c r="D59">
        <f>C59*'Random Analysis'!$B$2+'Random Analysis'!$B$3</f>
        <v>-0.27560388206265918</v>
      </c>
      <c r="E59">
        <f t="shared" si="4"/>
        <v>2.0000000000000018E-2</v>
      </c>
      <c r="F59">
        <f ca="1">D59-'Random Analysis'!$B$13</f>
        <v>-0.35670688003131124</v>
      </c>
      <c r="G59">
        <f t="shared" ca="1" si="0"/>
        <v>0.16166301010021736</v>
      </c>
      <c r="H59">
        <f t="shared" ca="1" si="1"/>
        <v>0.1530702696457549</v>
      </c>
      <c r="I59">
        <f ca="1">IFERROR(SUM(INDIRECT(CONCATENATE("F",MAX(A59-'Random Analysis'!$B$7+3,2),":F",A59+2)))/COUNT(INDIRECT(CONCATENATE("F",MAX(A59-'Random Analysis'!$B$7+3,2),":F",A59+2))),0)</f>
        <v>-0.35670688003131124</v>
      </c>
      <c r="J59">
        <f ca="1">IFERROR(MEDIAN(INDIRECT(CONCATENATE("I",MAX(A59-'Random Analysis'!$B$8+3,2),":I",A59+2))),0)</f>
        <v>-0.22902741177883601</v>
      </c>
      <c r="K59">
        <f ca="1">IFERROR(SUM(INDIRECT(CONCATENATE("J",MAX(A59-'Random Analysis'!$B$9+3,2),":J",A59+2)))/COUNT(INDIRECT(CONCATENATE("J",MAX(A59-'Random Analysis'!$B$9+3,2),":J",A59+2))),0)</f>
        <v>-3.177402383914655E-3</v>
      </c>
      <c r="L59">
        <f t="shared" ca="1" si="2"/>
        <v>0.27477662951989623</v>
      </c>
      <c r="M59">
        <f t="shared" ca="1" si="3"/>
        <v>0.11713369314927582</v>
      </c>
    </row>
    <row r="60" spans="1:13" x14ac:dyDescent="0.3">
      <c r="A60">
        <v>58</v>
      </c>
      <c r="B60">
        <f>A60*'Random Analysis'!B$4+'Random Analysis'!$B$5</f>
        <v>1.1599999999999999</v>
      </c>
      <c r="C60">
        <v>-0.1404636142378799</v>
      </c>
      <c r="D60">
        <f>C60*'Random Analysis'!$B$2+'Random Analysis'!$B$3</f>
        <v>-0.1404636142378799</v>
      </c>
      <c r="E60">
        <f t="shared" si="4"/>
        <v>1.9999999999999796E-2</v>
      </c>
      <c r="F60">
        <f ca="1">D60-'Random Analysis'!$B$13</f>
        <v>-0.22156661220653195</v>
      </c>
      <c r="G60">
        <f t="shared" ca="1" si="0"/>
        <v>0.15723167785608677</v>
      </c>
      <c r="H60">
        <f t="shared" ca="1" si="1"/>
        <v>0.15621490320287659</v>
      </c>
      <c r="I60">
        <f ca="1">IFERROR(SUM(INDIRECT(CONCATENATE("F",MAX(A60-'Random Analysis'!$B$7+3,2),":F",A60+2)))/COUNT(INDIRECT(CONCATENATE("F",MAX(A60-'Random Analysis'!$B$7+3,2),":F",A60+2))),0)</f>
        <v>-0.22156661220653195</v>
      </c>
      <c r="J60">
        <f ca="1">IFERROR(MEDIAN(INDIRECT(CONCATENATE("I",MAX(A60-'Random Analysis'!$B$8+3,2),":I",A60+2))),0)</f>
        <v>-0.28913674611892159</v>
      </c>
      <c r="K60">
        <f ca="1">IFERROR(SUM(INDIRECT(CONCATENATE("J",MAX(A60-'Random Analysis'!$B$9+3,2),":J",A60+2)))/COUNT(INDIRECT(CONCATENATE("J",MAX(A60-'Random Analysis'!$B$9+3,2),":J",A60+2))),0)</f>
        <v>-3.0961928126078436E-2</v>
      </c>
      <c r="L60">
        <f t="shared" ca="1" si="2"/>
        <v>0.27415739095737468</v>
      </c>
      <c r="M60">
        <f t="shared" ca="1" si="3"/>
        <v>0.12261684096842326</v>
      </c>
    </row>
    <row r="61" spans="1:13" x14ac:dyDescent="0.3">
      <c r="A61">
        <v>59</v>
      </c>
      <c r="B61">
        <f>A61*'Random Analysis'!B$4+'Random Analysis'!$B$5</f>
        <v>1.18</v>
      </c>
      <c r="C61">
        <v>0.45284088697895108</v>
      </c>
      <c r="D61">
        <f>C61*'Random Analysis'!$B$2+'Random Analysis'!$B$3</f>
        <v>0.45284088697895108</v>
      </c>
      <c r="E61">
        <f t="shared" si="4"/>
        <v>2.0000000000000018E-2</v>
      </c>
      <c r="F61">
        <f ca="1">D61-'Random Analysis'!$B$13</f>
        <v>0.37173788901029903</v>
      </c>
      <c r="G61">
        <f t="shared" ca="1" si="0"/>
        <v>0.16466643563629277</v>
      </c>
      <c r="H61">
        <f t="shared" ca="1" si="1"/>
        <v>0.15950823191560246</v>
      </c>
      <c r="I61">
        <f ca="1">IFERROR(SUM(INDIRECT(CONCATENATE("F",MAX(A61-'Random Analysis'!$B$7+3,2),":F",A61+2)))/COUNT(INDIRECT(CONCATENATE("F",MAX(A61-'Random Analysis'!$B$7+3,2),":F",A61+2))),0)</f>
        <v>0.37173788901029903</v>
      </c>
      <c r="J61">
        <f ca="1">IFERROR(MEDIAN(INDIRECT(CONCATENATE("I",MAX(A61-'Random Analysis'!$B$8+3,2),":I",A61+2))),0)</f>
        <v>-0.28913674611892159</v>
      </c>
      <c r="K61">
        <f ca="1">IFERROR(SUM(INDIRECT(CONCATENATE("J",MAX(A61-'Random Analysis'!$B$9+3,2),":J",A61+2)))/COUNT(INDIRECT(CONCATENATE("J",MAX(A61-'Random Analysis'!$B$9+3,2),":J",A61+2))),0)</f>
        <v>-5.8746453868242225E-2</v>
      </c>
      <c r="L61">
        <f t="shared" ca="1" si="2"/>
        <v>0.27298246188000985</v>
      </c>
      <c r="M61">
        <f t="shared" ca="1" si="3"/>
        <v>0.12807649020602346</v>
      </c>
    </row>
    <row r="62" spans="1:13" x14ac:dyDescent="0.3">
      <c r="A62">
        <v>60</v>
      </c>
      <c r="B62">
        <f>A62*'Random Analysis'!B$4+'Random Analysis'!$B$5</f>
        <v>1.2</v>
      </c>
      <c r="C62">
        <v>0.19154867898423378</v>
      </c>
      <c r="D62">
        <f>C62*'Random Analysis'!$B$2+'Random Analysis'!$B$3</f>
        <v>0.19154867898423378</v>
      </c>
      <c r="E62">
        <f t="shared" si="4"/>
        <v>2.0000000000000018E-2</v>
      </c>
      <c r="F62">
        <f ca="1">D62-'Random Analysis'!$B$13</f>
        <v>0.11044568101558173</v>
      </c>
      <c r="G62">
        <f t="shared" ca="1" si="0"/>
        <v>0.16687534925660441</v>
      </c>
      <c r="H62">
        <f t="shared" ca="1" si="1"/>
        <v>0.16284573890073456</v>
      </c>
      <c r="I62">
        <f ca="1">IFERROR(SUM(INDIRECT(CONCATENATE("F",MAX(A62-'Random Analysis'!$B$7+3,2),":F",A62+2)))/COUNT(INDIRECT(CONCATENATE("F",MAX(A62-'Random Analysis'!$B$7+3,2),":F",A62+2))),0)</f>
        <v>0.11044568101558173</v>
      </c>
      <c r="J62">
        <f ca="1">IFERROR(MEDIAN(INDIRECT(CONCATENATE("I",MAX(A62-'Random Analysis'!$B$8+3,2),":I",A62+2))),0)</f>
        <v>-7.5751507582497379E-2</v>
      </c>
      <c r="K62">
        <f ca="1">IFERROR(SUM(INDIRECT(CONCATENATE("J",MAX(A62-'Random Analysis'!$B$9+3,2),":J",A62+2)))/COUNT(INDIRECT(CONCATENATE("J",MAX(A62-'Random Analysis'!$B$9+3,2),":J",A62+2))),0)</f>
        <v>-6.1176660920246019E-2</v>
      </c>
      <c r="L62">
        <f t="shared" ca="1" si="2"/>
        <v>0.27175892866160495</v>
      </c>
      <c r="M62">
        <f t="shared" ca="1" si="3"/>
        <v>0.13351166877925558</v>
      </c>
    </row>
    <row r="63" spans="1:13" x14ac:dyDescent="0.3">
      <c r="A63">
        <v>61</v>
      </c>
      <c r="B63">
        <f>A63*'Random Analysis'!B$4+'Random Analysis'!$B$5</f>
        <v>1.22</v>
      </c>
      <c r="C63">
        <v>0.86225336025745003</v>
      </c>
      <c r="D63">
        <f>C63*'Random Analysis'!$B$2+'Random Analysis'!$B$3</f>
        <v>0.86225336025745003</v>
      </c>
      <c r="E63">
        <f t="shared" si="4"/>
        <v>2.0000000000000018E-2</v>
      </c>
      <c r="F63">
        <f ca="1">D63-'Random Analysis'!$B$13</f>
        <v>0.78115036228879797</v>
      </c>
      <c r="G63">
        <f t="shared" ca="1" si="0"/>
        <v>0.18249835650238039</v>
      </c>
      <c r="H63">
        <f t="shared" ca="1" si="1"/>
        <v>0.16649570603078218</v>
      </c>
      <c r="I63">
        <f ca="1">IFERROR(SUM(INDIRECT(CONCATENATE("F",MAX(A63-'Random Analysis'!$B$7+3,2),":F",A63+2)))/COUNT(INDIRECT(CONCATENATE("F",MAX(A63-'Random Analysis'!$B$7+3,2),":F",A63+2))),0)</f>
        <v>0.78115036228879797</v>
      </c>
      <c r="J63">
        <f ca="1">IFERROR(MEDIAN(INDIRECT(CONCATENATE("I",MAX(A63-'Random Analysis'!$B$8+3,2),":I",A63+2))),0)</f>
        <v>9.0254639028559472E-2</v>
      </c>
      <c r="K63">
        <f ca="1">IFERROR(SUM(INDIRECT(CONCATENATE("J",MAX(A63-'Random Analysis'!$B$9+3,2),":J",A63+2)))/COUNT(INDIRECT(CONCATENATE("J",MAX(A63-'Random Analysis'!$B$9+3,2),":J",A63+2))),0)</f>
        <v>-5.5701813371723294E-2</v>
      </c>
      <c r="L63">
        <f t="shared" ca="1" si="2"/>
        <v>0.2706448923941705</v>
      </c>
      <c r="M63">
        <f t="shared" ca="1" si="3"/>
        <v>0.13892456662713898</v>
      </c>
    </row>
    <row r="64" spans="1:13" x14ac:dyDescent="0.3">
      <c r="A64">
        <v>62</v>
      </c>
      <c r="B64">
        <f>A64*'Random Analysis'!B$4+'Random Analysis'!$B$5</f>
        <v>1.24</v>
      </c>
      <c r="C64">
        <v>-0.7050197218368186</v>
      </c>
      <c r="D64">
        <f>C64*'Random Analysis'!$B$2+'Random Analysis'!$B$3</f>
        <v>-0.7050197218368186</v>
      </c>
      <c r="E64">
        <f t="shared" si="4"/>
        <v>2.0000000000000018E-2</v>
      </c>
      <c r="F64">
        <f ca="1">D64-'Random Analysis'!$B$13</f>
        <v>-0.78612271980547066</v>
      </c>
      <c r="G64">
        <f t="shared" ca="1" si="0"/>
        <v>0.16677590210627097</v>
      </c>
      <c r="H64">
        <f t="shared" ca="1" si="1"/>
        <v>0.1698312240729076</v>
      </c>
      <c r="I64">
        <f ca="1">IFERROR(SUM(INDIRECT(CONCATENATE("F",MAX(A64-'Random Analysis'!$B$7+3,2),":F",A64+2)))/COUNT(INDIRECT(CONCATENATE("F",MAX(A64-'Random Analysis'!$B$7+3,2),":F",A64+2))),0)</f>
        <v>-0.78612271980547066</v>
      </c>
      <c r="J64">
        <f ca="1">IFERROR(MEDIAN(INDIRECT(CONCATENATE("I",MAX(A64-'Random Analysis'!$B$8+3,2),":I",A64+2))),0)</f>
        <v>-7.5751507582497379E-2</v>
      </c>
      <c r="K64">
        <f ca="1">IFERROR(SUM(INDIRECT(CONCATENATE("J",MAX(A64-'Random Analysis'!$B$9+3,2),":J",A64+2)))/COUNT(INDIRECT(CONCATENATE("J",MAX(A64-'Random Analysis'!$B$9+3,2),":J",A64+2))),0)</f>
        <v>-6.5912429017078486E-2</v>
      </c>
      <c r="L64">
        <f t="shared" ca="1" si="2"/>
        <v>0.26932664381382893</v>
      </c>
      <c r="M64">
        <f t="shared" ca="1" si="3"/>
        <v>0.14431109950341556</v>
      </c>
    </row>
    <row r="65" spans="1:13" x14ac:dyDescent="0.3">
      <c r="A65">
        <v>63</v>
      </c>
      <c r="B65">
        <f>A65*'Random Analysis'!B$4+'Random Analysis'!$B$5</f>
        <v>1.26</v>
      </c>
      <c r="C65">
        <v>0.67430769709556904</v>
      </c>
      <c r="D65">
        <f>C65*'Random Analysis'!$B$2+'Random Analysis'!$B$3</f>
        <v>0.67430769709556904</v>
      </c>
      <c r="E65">
        <f t="shared" si="4"/>
        <v>2.0000000000000018E-2</v>
      </c>
      <c r="F65">
        <f ca="1">D65-'Random Analysis'!$B$13</f>
        <v>0.59320469912691698</v>
      </c>
      <c r="G65">
        <f t="shared" ca="1" si="0"/>
        <v>0.17863999608880932</v>
      </c>
      <c r="H65">
        <f t="shared" ca="1" si="1"/>
        <v>0.1734040239946838</v>
      </c>
      <c r="I65">
        <f ca="1">IFERROR(SUM(INDIRECT(CONCATENATE("F",MAX(A65-'Random Analysis'!$B$7+3,2),":F",A65+2)))/COUNT(INDIRECT(CONCATENATE("F",MAX(A65-'Random Analysis'!$B$7+3,2),":F",A65+2))),0)</f>
        <v>0.59320469912691698</v>
      </c>
      <c r="J65">
        <f ca="1">IFERROR(MEDIAN(INDIRECT(CONCATENATE("I",MAX(A65-'Random Analysis'!$B$8+3,2),":I",A65+2))),0)</f>
        <v>-5.5560465595475117E-2</v>
      </c>
      <c r="K65">
        <f ca="1">IFERROR(SUM(INDIRECT(CONCATENATE("J",MAX(A65-'Random Analysis'!$B$9+3,2),":J",A65+2)))/COUNT(INDIRECT(CONCATENATE("J",MAX(A65-'Random Analysis'!$B$9+3,2),":J",A65+2))),0)</f>
        <v>-6.3700795043977895E-2</v>
      </c>
      <c r="L65">
        <f t="shared" ca="1" si="2"/>
        <v>0.26805262791294937</v>
      </c>
      <c r="M65">
        <f t="shared" ca="1" si="3"/>
        <v>0.14967215206167456</v>
      </c>
    </row>
    <row r="66" spans="1:13" x14ac:dyDescent="0.3">
      <c r="A66">
        <v>64</v>
      </c>
      <c r="B66">
        <f>A66*'Random Analysis'!B$4+'Random Analysis'!$B$5</f>
        <v>1.28</v>
      </c>
      <c r="C66">
        <v>0.30767633654920035</v>
      </c>
      <c r="D66">
        <f>C66*'Random Analysis'!$B$2+'Random Analysis'!$B$3</f>
        <v>0.30767633654920035</v>
      </c>
      <c r="E66">
        <f t="shared" si="4"/>
        <v>2.0000000000000018E-2</v>
      </c>
      <c r="F66">
        <f ca="1">D66-'Random Analysis'!$B$13</f>
        <v>0.22657333858054829</v>
      </c>
      <c r="G66">
        <f t="shared" ca="1" si="0"/>
        <v>0.1831714628604203</v>
      </c>
      <c r="H66">
        <f t="shared" ca="1" si="1"/>
        <v>0.17706745325189222</v>
      </c>
      <c r="I66">
        <f ca="1">IFERROR(SUM(INDIRECT(CONCATENATE("F",MAX(A66-'Random Analysis'!$B$7+3,2),":F",A66+2)))/COUNT(INDIRECT(CONCATENATE("F",MAX(A66-'Random Analysis'!$B$7+3,2),":F",A66+2))),0)</f>
        <v>0.22657333858054829</v>
      </c>
      <c r="J66">
        <f ca="1">IFERROR(MEDIAN(INDIRECT(CONCATENATE("I",MAX(A66-'Random Analysis'!$B$8+3,2),":I",A66+2))),0)</f>
        <v>0.168509509798065</v>
      </c>
      <c r="K66">
        <f ca="1">IFERROR(SUM(INDIRECT(CONCATENATE("J",MAX(A66-'Random Analysis'!$B$9+3,2),":J",A66+2)))/COUNT(INDIRECT(CONCATENATE("J",MAX(A66-'Random Analysis'!$B$9+3,2),":J",A66+2))),0)</f>
        <v>-5.08191622426135E-2</v>
      </c>
      <c r="L66">
        <f t="shared" ca="1" si="2"/>
        <v>0.26703624466809711</v>
      </c>
      <c r="M66">
        <f t="shared" ca="1" si="3"/>
        <v>0.15501287695503652</v>
      </c>
    </row>
    <row r="67" spans="1:13" x14ac:dyDescent="0.3">
      <c r="A67">
        <v>65</v>
      </c>
      <c r="B67">
        <f>A67*'Random Analysis'!B$4+'Random Analysis'!$B$5</f>
        <v>1.3</v>
      </c>
      <c r="C67">
        <v>-0.32202540189469353</v>
      </c>
      <c r="D67">
        <f>C67*'Random Analysis'!$B$2+'Random Analysis'!$B$3</f>
        <v>-0.32202540189469353</v>
      </c>
      <c r="E67">
        <f t="shared" si="4"/>
        <v>2.0000000000000018E-2</v>
      </c>
      <c r="F67">
        <f ca="1">D67-'Random Analysis'!$B$13</f>
        <v>-0.40312839986334559</v>
      </c>
      <c r="G67">
        <f t="shared" ref="G67:G130" ca="1" si="5">G66+F67*$E67</f>
        <v>0.17510889486315337</v>
      </c>
      <c r="H67">
        <f t="shared" ref="H67:H130" ca="1" si="6">H66+G67*$E67</f>
        <v>0.18056963114915528</v>
      </c>
      <c r="I67">
        <f ca="1">IFERROR(SUM(INDIRECT(CONCATENATE("F",MAX(A67-'Random Analysis'!$B$7+3,2),":F",A67+2)))/COUNT(INDIRECT(CONCATENATE("F",MAX(A67-'Random Analysis'!$B$7+3,2),":F",A67+2))),0)</f>
        <v>-0.40312839986334559</v>
      </c>
      <c r="J67">
        <f ca="1">IFERROR(MEDIAN(INDIRECT(CONCATENATE("I",MAX(A67-'Random Analysis'!$B$8+3,2),":I",A67+2))),0)</f>
        <v>0.168509509798065</v>
      </c>
      <c r="K67">
        <f ca="1">IFERROR(SUM(INDIRECT(CONCATENATE("J",MAX(A67-'Random Analysis'!$B$9+3,2),":J",A67+2)))/COUNT(INDIRECT(CONCATENATE("J",MAX(A67-'Random Analysis'!$B$9+3,2),":J",A67+2))),0)</f>
        <v>-4.4246101779959079E-2</v>
      </c>
      <c r="L67">
        <f t="shared" ref="L67:L130" ca="1" si="7">L66+K67*$E67</f>
        <v>0.26615132263249791</v>
      </c>
      <c r="M67">
        <f t="shared" ref="M67:M130" ca="1" si="8">M66+L67*$E67</f>
        <v>0.16033590340768647</v>
      </c>
    </row>
    <row r="68" spans="1:13" x14ac:dyDescent="0.3">
      <c r="A68">
        <v>66</v>
      </c>
      <c r="B68">
        <f>A68*'Random Analysis'!B$4+'Random Analysis'!$B$5</f>
        <v>1.32</v>
      </c>
      <c r="C68">
        <v>-0.35577685238541457</v>
      </c>
      <c r="D68">
        <f>C68*'Random Analysis'!$B$2+'Random Analysis'!$B$3</f>
        <v>-0.35577685238541457</v>
      </c>
      <c r="E68">
        <f t="shared" ref="E68:E131" si="9">B68-B67</f>
        <v>2.0000000000000018E-2</v>
      </c>
      <c r="F68">
        <f ca="1">D68-'Random Analysis'!$B$13</f>
        <v>-0.43687985035406662</v>
      </c>
      <c r="G68">
        <f t="shared" ca="1" si="5"/>
        <v>0.16637129785607202</v>
      </c>
      <c r="H68">
        <f t="shared" ca="1" si="6"/>
        <v>0.18389705710627671</v>
      </c>
      <c r="I68">
        <f ca="1">IFERROR(SUM(INDIRECT(CONCATENATE("F",MAX(A68-'Random Analysis'!$B$7+3,2),":F",A68+2)))/COUNT(INDIRECT(CONCATENATE("F",MAX(A68-'Random Analysis'!$B$7+3,2),":F",A68+2))),0)</f>
        <v>-0.43687985035406662</v>
      </c>
      <c r="J68">
        <f ca="1">IFERROR(MEDIAN(INDIRECT(CONCATENATE("I",MAX(A68-'Random Analysis'!$B$8+3,2),":I",A68+2))),0)</f>
        <v>0.168509509798065</v>
      </c>
      <c r="K68">
        <f ca="1">IFERROR(SUM(INDIRECT(CONCATENATE("J",MAX(A68-'Random Analysis'!$B$9+3,2),":J",A68+2)))/COUNT(INDIRECT(CONCATENATE("J",MAX(A68-'Random Analysis'!$B$9+3,2),":J",A68+2))),0)</f>
        <v>-3.7673041317304652E-2</v>
      </c>
      <c r="L68">
        <f t="shared" ca="1" si="7"/>
        <v>0.26539786180615182</v>
      </c>
      <c r="M68">
        <f t="shared" ca="1" si="8"/>
        <v>0.16564386064380951</v>
      </c>
    </row>
    <row r="69" spans="1:13" x14ac:dyDescent="0.3">
      <c r="A69">
        <v>67</v>
      </c>
      <c r="B69">
        <f>A69*'Random Analysis'!B$4+'Random Analysis'!$B$5</f>
        <v>1.34</v>
      </c>
      <c r="C69">
        <v>-0.23514035828841284</v>
      </c>
      <c r="D69">
        <f>C69*'Random Analysis'!$B$2+'Random Analysis'!$B$3</f>
        <v>-0.23514035828841284</v>
      </c>
      <c r="E69">
        <f t="shared" si="9"/>
        <v>2.0000000000000018E-2</v>
      </c>
      <c r="F69">
        <f ca="1">D69-'Random Analysis'!$B$13</f>
        <v>-0.3162433562570649</v>
      </c>
      <c r="G69">
        <f t="shared" ca="1" si="5"/>
        <v>0.16004643073093072</v>
      </c>
      <c r="H69">
        <f t="shared" ca="1" si="6"/>
        <v>0.18709798572089534</v>
      </c>
      <c r="I69">
        <f ca="1">IFERROR(SUM(INDIRECT(CONCATENATE("F",MAX(A69-'Random Analysis'!$B$7+3,2),":F",A69+2)))/COUNT(INDIRECT(CONCATENATE("F",MAX(A69-'Random Analysis'!$B$7+3,2),":F",A69+2))),0)</f>
        <v>-0.3162433562570649</v>
      </c>
      <c r="J69">
        <f ca="1">IFERROR(MEDIAN(INDIRECT(CONCATENATE("I",MAX(A69-'Random Analysis'!$B$8+3,2),":I",A69+2))),0)</f>
        <v>-0.10289883762074159</v>
      </c>
      <c r="K69">
        <f ca="1">IFERROR(SUM(INDIRECT(CONCATENATE("J",MAX(A69-'Random Analysis'!$B$9+3,2),":J",A69+2)))/COUNT(INDIRECT(CONCATENATE("J",MAX(A69-'Random Analysis'!$B$9+3,2),":J",A69+2))),0)</f>
        <v>-4.4024187874593397E-2</v>
      </c>
      <c r="L69">
        <f t="shared" ca="1" si="7"/>
        <v>0.26451737804865993</v>
      </c>
      <c r="M69">
        <f t="shared" ca="1" si="8"/>
        <v>0.17093420820478272</v>
      </c>
    </row>
    <row r="70" spans="1:13" x14ac:dyDescent="0.3">
      <c r="A70">
        <v>68</v>
      </c>
      <c r="B70">
        <f>A70*'Random Analysis'!B$4+'Random Analysis'!$B$5</f>
        <v>1.36</v>
      </c>
      <c r="C70">
        <v>0.22401442869820531</v>
      </c>
      <c r="D70">
        <f>C70*'Random Analysis'!$B$2+'Random Analysis'!$B$3</f>
        <v>0.22401442869820531</v>
      </c>
      <c r="E70">
        <f t="shared" si="9"/>
        <v>2.0000000000000018E-2</v>
      </c>
      <c r="F70">
        <f ca="1">D70-'Random Analysis'!$B$13</f>
        <v>0.14291143072955326</v>
      </c>
      <c r="G70">
        <f t="shared" ca="1" si="5"/>
        <v>0.16290465934552179</v>
      </c>
      <c r="H70">
        <f t="shared" ca="1" si="6"/>
        <v>0.19035607890780579</v>
      </c>
      <c r="I70">
        <f ca="1">IFERROR(SUM(INDIRECT(CONCATENATE("F",MAX(A70-'Random Analysis'!$B$7+3,2),":F",A70+2)))/COUNT(INDIRECT(CONCATENATE("F",MAX(A70-'Random Analysis'!$B$7+3,2),":F",A70+2))),0)</f>
        <v>0.14291143072955326</v>
      </c>
      <c r="J70">
        <f ca="1">IFERROR(MEDIAN(INDIRECT(CONCATENATE("I",MAX(A70-'Random Analysis'!$B$8+3,2),":I",A70+2))),0)</f>
        <v>-8.6665962763755822E-2</v>
      </c>
      <c r="K70">
        <f ca="1">IFERROR(SUM(INDIRECT(CONCATENATE("J",MAX(A70-'Random Analysis'!$B$9+3,2),":J",A70+2)))/COUNT(INDIRECT(CONCATENATE("J",MAX(A70-'Random Analysis'!$B$9+3,2),":J",A70+2))),0)</f>
        <v>-6.2817923693857691E-2</v>
      </c>
      <c r="L70">
        <f t="shared" ca="1" si="7"/>
        <v>0.26326101957478276</v>
      </c>
      <c r="M70">
        <f t="shared" ca="1" si="8"/>
        <v>0.17619942859627838</v>
      </c>
    </row>
    <row r="71" spans="1:13" x14ac:dyDescent="0.3">
      <c r="A71">
        <v>69</v>
      </c>
      <c r="B71">
        <f>A71*'Random Analysis'!B$4+'Random Analysis'!$B$5</f>
        <v>1.3800000000000001</v>
      </c>
      <c r="C71">
        <v>0.30622039734267137</v>
      </c>
      <c r="D71">
        <f>C71*'Random Analysis'!$B$2+'Random Analysis'!$B$3</f>
        <v>0.30622039734267137</v>
      </c>
      <c r="E71">
        <f t="shared" si="9"/>
        <v>2.0000000000000018E-2</v>
      </c>
      <c r="F71">
        <f ca="1">D71-'Random Analysis'!$B$13</f>
        <v>0.22511739937401931</v>
      </c>
      <c r="G71">
        <f t="shared" ca="1" si="5"/>
        <v>0.16740700733300218</v>
      </c>
      <c r="H71">
        <f t="shared" ca="1" si="6"/>
        <v>0.19370421905446583</v>
      </c>
      <c r="I71">
        <f ca="1">IFERROR(SUM(INDIRECT(CONCATENATE("F",MAX(A71-'Random Analysis'!$B$7+3,2),":F",A71+2)))/COUNT(INDIRECT(CONCATENATE("F",MAX(A71-'Random Analysis'!$B$7+3,2),":F",A71+2))),0)</f>
        <v>0.22511739937401931</v>
      </c>
      <c r="J71">
        <f ca="1">IFERROR(MEDIAN(INDIRECT(CONCATENATE("I",MAX(A71-'Random Analysis'!$B$8+3,2),":I",A71+2))),0)</f>
        <v>-8.6665962763755822E-2</v>
      </c>
      <c r="K71">
        <f ca="1">IFERROR(SUM(INDIRECT(CONCATENATE("J",MAX(A71-'Random Analysis'!$B$9+3,2),":J",A71+2)))/COUNT(INDIRECT(CONCATENATE("J",MAX(A71-'Random Analysis'!$B$9+3,2),":J",A71+2))),0)</f>
        <v>-8.1611659513121965E-2</v>
      </c>
      <c r="L71">
        <f t="shared" ca="1" si="7"/>
        <v>0.26162878638452031</v>
      </c>
      <c r="M71">
        <f t="shared" ca="1" si="8"/>
        <v>0.18143200432396878</v>
      </c>
    </row>
    <row r="72" spans="1:13" x14ac:dyDescent="0.3">
      <c r="A72">
        <v>70</v>
      </c>
      <c r="B72">
        <f>A72*'Random Analysis'!B$4+'Random Analysis'!$B$5</f>
        <v>1.4000000000000001</v>
      </c>
      <c r="C72">
        <v>2.190120145441421E-2</v>
      </c>
      <c r="D72">
        <f>C72*'Random Analysis'!$B$2+'Random Analysis'!$B$3</f>
        <v>2.190120145441421E-2</v>
      </c>
      <c r="E72">
        <f t="shared" si="9"/>
        <v>2.0000000000000018E-2</v>
      </c>
      <c r="F72">
        <f ca="1">D72-'Random Analysis'!$B$13</f>
        <v>-5.9201796514237834E-2</v>
      </c>
      <c r="G72">
        <f t="shared" ca="1" si="5"/>
        <v>0.16622297140271741</v>
      </c>
      <c r="H72">
        <f t="shared" ca="1" si="6"/>
        <v>0.19702867848252018</v>
      </c>
      <c r="I72">
        <f ca="1">IFERROR(SUM(INDIRECT(CONCATENATE("F",MAX(A72-'Random Analysis'!$B$7+3,2),":F",A72+2)))/COUNT(INDIRECT(CONCATENATE("F",MAX(A72-'Random Analysis'!$B$7+3,2),":F",A72+2))),0)</f>
        <v>-5.9201796514237834E-2</v>
      </c>
      <c r="J72">
        <f ca="1">IFERROR(MEDIAN(INDIRECT(CONCATENATE("I",MAX(A72-'Random Analysis'!$B$8+3,2),":I",A72+2))),0)</f>
        <v>4.1854817107657719E-2</v>
      </c>
      <c r="K72">
        <f ca="1">IFERROR(SUM(INDIRECT(CONCATENATE("J",MAX(A72-'Random Analysis'!$B$9+3,2),":J",A72+2)))/COUNT(INDIRECT(CONCATENATE("J",MAX(A72-'Random Analysis'!$B$9+3,2),":J",A72+2))),0)</f>
        <v>-8.1069774892867874E-2</v>
      </c>
      <c r="L72">
        <f t="shared" ca="1" si="7"/>
        <v>0.26000739088666297</v>
      </c>
      <c r="M72">
        <f t="shared" ca="1" si="8"/>
        <v>0.18663215214170203</v>
      </c>
    </row>
    <row r="73" spans="1:13" x14ac:dyDescent="0.3">
      <c r="A73">
        <v>71</v>
      </c>
      <c r="B73">
        <f>A73*'Random Analysis'!B$4+'Random Analysis'!$B$5</f>
        <v>1.42</v>
      </c>
      <c r="C73">
        <v>-7.5252178839744666E-2</v>
      </c>
      <c r="D73">
        <f>C73*'Random Analysis'!$B$2+'Random Analysis'!$B$3</f>
        <v>-7.5252178839744666E-2</v>
      </c>
      <c r="E73">
        <f t="shared" si="9"/>
        <v>1.9999999999999796E-2</v>
      </c>
      <c r="F73">
        <f ca="1">D73-'Random Analysis'!$B$13</f>
        <v>-0.15635517680839672</v>
      </c>
      <c r="G73">
        <f t="shared" ca="1" si="5"/>
        <v>0.1630958678665495</v>
      </c>
      <c r="H73">
        <f t="shared" ca="1" si="6"/>
        <v>0.20029059583985112</v>
      </c>
      <c r="I73">
        <f ca="1">IFERROR(SUM(INDIRECT(CONCATENATE("F",MAX(A73-'Random Analysis'!$B$7+3,2),":F",A73+2)))/COUNT(INDIRECT(CONCATENATE("F",MAX(A73-'Random Analysis'!$B$7+3,2),":F",A73+2))),0)</f>
        <v>-0.15635517680839672</v>
      </c>
      <c r="J73">
        <f ca="1">IFERROR(MEDIAN(INDIRECT(CONCATENATE("I",MAX(A73-'Random Analysis'!$B$8+3,2),":I",A73+2))),0)</f>
        <v>-0.10777848666131729</v>
      </c>
      <c r="K73">
        <f ca="1">IFERROR(SUM(INDIRECT(CONCATENATE("J",MAX(A73-'Random Analysis'!$B$9+3,2),":J",A73+2)))/COUNT(INDIRECT(CONCATENATE("J",MAX(A73-'Random Analysis'!$B$9+3,2),":J",A73+2))),0)</f>
        <v>-8.5802751917513548E-2</v>
      </c>
      <c r="L73">
        <f t="shared" ca="1" si="7"/>
        <v>0.25829133584831271</v>
      </c>
      <c r="M73">
        <f t="shared" ca="1" si="8"/>
        <v>0.19179797885866823</v>
      </c>
    </row>
    <row r="74" spans="1:13" x14ac:dyDescent="0.3">
      <c r="A74">
        <v>72</v>
      </c>
      <c r="B74">
        <f>A74*'Random Analysis'!B$4+'Random Analysis'!$B$5</f>
        <v>1.44</v>
      </c>
      <c r="C74">
        <v>-0.34291033583918629</v>
      </c>
      <c r="D74">
        <f>C74*'Random Analysis'!$B$2+'Random Analysis'!$B$3</f>
        <v>-0.34291033583918629</v>
      </c>
      <c r="E74">
        <f t="shared" si="9"/>
        <v>2.0000000000000018E-2</v>
      </c>
      <c r="F74">
        <f ca="1">D74-'Random Analysis'!$B$13</f>
        <v>-0.42401333380783834</v>
      </c>
      <c r="G74">
        <f t="shared" ca="1" si="5"/>
        <v>0.15461560119039272</v>
      </c>
      <c r="H74">
        <f t="shared" ca="1" si="6"/>
        <v>0.20338290786365898</v>
      </c>
      <c r="I74">
        <f ca="1">IFERROR(SUM(INDIRECT(CONCATENATE("F",MAX(A74-'Random Analysis'!$B$7+3,2),":F",A74+2)))/COUNT(INDIRECT(CONCATENATE("F",MAX(A74-'Random Analysis'!$B$7+3,2),":F",A74+2))),0)</f>
        <v>-0.42401333380783834</v>
      </c>
      <c r="J74">
        <f ca="1">IFERROR(MEDIAN(INDIRECT(CONCATENATE("I",MAX(A74-'Random Analysis'!$B$8+3,2),":I",A74+2))),0)</f>
        <v>-0.23629926653273081</v>
      </c>
      <c r="K74">
        <f ca="1">IFERROR(SUM(INDIRECT(CONCATENATE("J",MAX(A74-'Random Analysis'!$B$9+3,2),":J",A74+2)))/COUNT(INDIRECT(CONCATENATE("J",MAX(A74-'Random Analysis'!$B$9+3,2),":J",A74+2))),0)</f>
        <v>-9.6655766078893202E-2</v>
      </c>
      <c r="L74">
        <f t="shared" ca="1" si="7"/>
        <v>0.25635822052673485</v>
      </c>
      <c r="M74">
        <f t="shared" ca="1" si="8"/>
        <v>0.19692514326920293</v>
      </c>
    </row>
    <row r="75" spans="1:13" x14ac:dyDescent="0.3">
      <c r="A75">
        <v>73</v>
      </c>
      <c r="B75">
        <f>A75*'Random Analysis'!B$4+'Random Analysis'!$B$5</f>
        <v>1.46</v>
      </c>
      <c r="C75">
        <v>-0.42259084246469825</v>
      </c>
      <c r="D75">
        <f>C75*'Random Analysis'!$B$2+'Random Analysis'!$B$3</f>
        <v>-0.42259084246469825</v>
      </c>
      <c r="E75">
        <f t="shared" si="9"/>
        <v>2.0000000000000018E-2</v>
      </c>
      <c r="F75">
        <f ca="1">D75-'Random Analysis'!$B$13</f>
        <v>-0.5036938404333503</v>
      </c>
      <c r="G75">
        <f t="shared" ca="1" si="5"/>
        <v>0.14454172438172572</v>
      </c>
      <c r="H75">
        <f t="shared" ca="1" si="6"/>
        <v>0.2062737423512935</v>
      </c>
      <c r="I75">
        <f ca="1">IFERROR(SUM(INDIRECT(CONCATENATE("F",MAX(A75-'Random Analysis'!$B$7+3,2),":F",A75+2)))/COUNT(INDIRECT(CONCATENATE("F",MAX(A75-'Random Analysis'!$B$7+3,2),":F",A75+2))),0)</f>
        <v>-0.5036938404333503</v>
      </c>
      <c r="J75">
        <f ca="1">IFERROR(MEDIAN(INDIRECT(CONCATENATE("I",MAX(A75-'Random Analysis'!$B$8+3,2),":I",A75+2))),0)</f>
        <v>-0.23629926653273081</v>
      </c>
      <c r="K75">
        <f ca="1">IFERROR(SUM(INDIRECT(CONCATENATE("J",MAX(A75-'Random Analysis'!$B$9+3,2),":J",A75+2)))/COUNT(INDIRECT(CONCATENATE("J",MAX(A75-'Random Analysis'!$B$9+3,2),":J",A75+2))),0)</f>
        <v>-9.9447031712728701E-2</v>
      </c>
      <c r="L75">
        <f t="shared" ca="1" si="7"/>
        <v>0.25436927989248026</v>
      </c>
      <c r="M75">
        <f t="shared" ca="1" si="8"/>
        <v>0.20201252886705254</v>
      </c>
    </row>
    <row r="76" spans="1:13" x14ac:dyDescent="0.3">
      <c r="A76">
        <v>74</v>
      </c>
      <c r="B76">
        <f>A76*'Random Analysis'!B$4+'Random Analysis'!$B$5</f>
        <v>1.48</v>
      </c>
      <c r="C76">
        <v>-0.69212315493924903</v>
      </c>
      <c r="D76">
        <f>C76*'Random Analysis'!$B$2+'Random Analysis'!$B$3</f>
        <v>-0.69212315493924903</v>
      </c>
      <c r="E76">
        <f t="shared" si="9"/>
        <v>2.0000000000000018E-2</v>
      </c>
      <c r="F76">
        <f ca="1">D76-'Random Analysis'!$B$13</f>
        <v>-0.77322615290790109</v>
      </c>
      <c r="G76">
        <f t="shared" ca="1" si="5"/>
        <v>0.12907720132356768</v>
      </c>
      <c r="H76">
        <f t="shared" ca="1" si="6"/>
        <v>0.20885528637776485</v>
      </c>
      <c r="I76">
        <f ca="1">IFERROR(SUM(INDIRECT(CONCATENATE("F",MAX(A76-'Random Analysis'!$B$7+3,2),":F",A76+2)))/COUNT(INDIRECT(CONCATENATE("F",MAX(A76-'Random Analysis'!$B$7+3,2),":F",A76+2))),0)</f>
        <v>-0.77322615290790109</v>
      </c>
      <c r="J76">
        <f ca="1">IFERROR(MEDIAN(INDIRECT(CONCATENATE("I",MAX(A76-'Random Analysis'!$B$8+3,2),":I",A76+2))),0)</f>
        <v>-0.23629926653273081</v>
      </c>
      <c r="K76">
        <f ca="1">IFERROR(SUM(INDIRECT(CONCATENATE("J",MAX(A76-'Random Analysis'!$B$9+3,2),":J",A76+2)))/COUNT(INDIRECT(CONCATENATE("J",MAX(A76-'Random Analysis'!$B$9+3,2),":J",A76+2))),0)</f>
        <v>-0.1022382973465642</v>
      </c>
      <c r="L76">
        <f t="shared" ca="1" si="7"/>
        <v>0.252324513945549</v>
      </c>
      <c r="M76">
        <f t="shared" ca="1" si="8"/>
        <v>0.20705901914596353</v>
      </c>
    </row>
    <row r="77" spans="1:13" x14ac:dyDescent="0.3">
      <c r="A77">
        <v>75</v>
      </c>
      <c r="B77">
        <f>A77*'Random Analysis'!B$4+'Random Analysis'!$B$5</f>
        <v>1.5</v>
      </c>
      <c r="C77">
        <v>0.84617845232045852</v>
      </c>
      <c r="D77">
        <f>C77*'Random Analysis'!$B$2+'Random Analysis'!$B$3</f>
        <v>0.84617845232045852</v>
      </c>
      <c r="E77">
        <f t="shared" si="9"/>
        <v>2.0000000000000018E-2</v>
      </c>
      <c r="F77">
        <f ca="1">D77-'Random Analysis'!$B$13</f>
        <v>0.76507545435180646</v>
      </c>
      <c r="G77">
        <f t="shared" ca="1" si="5"/>
        <v>0.14437871041060382</v>
      </c>
      <c r="H77">
        <f t="shared" ca="1" si="6"/>
        <v>0.21174286058597694</v>
      </c>
      <c r="I77">
        <f ca="1">IFERROR(SUM(INDIRECT(CONCATENATE("F",MAX(A77-'Random Analysis'!$B$7+3,2),":F",A77+2)))/COUNT(INDIRECT(CONCATENATE("F",MAX(A77-'Random Analysis'!$B$7+3,2),":F",A77+2))),0)</f>
        <v>0.76507545435180646</v>
      </c>
      <c r="J77">
        <f ca="1">IFERROR(MEDIAN(INDIRECT(CONCATENATE("I",MAX(A77-'Random Analysis'!$B$8+3,2),":I",A77+2))),0)</f>
        <v>-0.10777848666131729</v>
      </c>
      <c r="K77">
        <f ca="1">IFERROR(SUM(INDIRECT(CONCATENATE("J",MAX(A77-'Random Analysis'!$B$9+3,2),":J",A77+2)))/COUNT(INDIRECT(CONCATENATE("J",MAX(A77-'Random Analysis'!$B$9+3,2),":J",A77+2))),0)</f>
        <v>-9.8909525843665691E-2</v>
      </c>
      <c r="L77">
        <f t="shared" ca="1" si="7"/>
        <v>0.25034632342867569</v>
      </c>
      <c r="M77">
        <f t="shared" ca="1" si="8"/>
        <v>0.21206594561453704</v>
      </c>
    </row>
    <row r="78" spans="1:13" x14ac:dyDescent="0.3">
      <c r="A78">
        <v>76</v>
      </c>
      <c r="B78">
        <f>A78*'Random Analysis'!B$4+'Random Analysis'!$B$5</f>
        <v>1.52</v>
      </c>
      <c r="C78">
        <v>-0.81393876547707866</v>
      </c>
      <c r="D78">
        <f>C78*'Random Analysis'!$B$2+'Random Analysis'!$B$3</f>
        <v>-0.81393876547707866</v>
      </c>
      <c r="E78">
        <f t="shared" si="9"/>
        <v>2.0000000000000018E-2</v>
      </c>
      <c r="F78">
        <f ca="1">D78-'Random Analysis'!$B$13</f>
        <v>-0.89504176344573072</v>
      </c>
      <c r="G78">
        <f t="shared" ca="1" si="5"/>
        <v>0.12647787514168918</v>
      </c>
      <c r="H78">
        <f t="shared" ca="1" si="6"/>
        <v>0.21427241808881073</v>
      </c>
      <c r="I78">
        <f ca="1">IFERROR(SUM(INDIRECT(CONCATENATE("F",MAX(A78-'Random Analysis'!$B$7+3,2),":F",A78+2)))/COUNT(INDIRECT(CONCATENATE("F",MAX(A78-'Random Analysis'!$B$7+3,2),":F",A78+2))),0)</f>
        <v>-0.89504176344573072</v>
      </c>
      <c r="J78">
        <f ca="1">IFERROR(MEDIAN(INDIRECT(CONCATENATE("I",MAX(A78-'Random Analysis'!$B$8+3,2),":I",A78+2))),0)</f>
        <v>-0.29018425530811753</v>
      </c>
      <c r="K78">
        <f ca="1">IFERROR(SUM(INDIRECT(CONCATENATE("J",MAX(A78-'Random Analysis'!$B$9+3,2),":J",A78+2)))/COUNT(INDIRECT(CONCATENATE("J",MAX(A78-'Random Analysis'!$B$9+3,2),":J",A78+2))),0)</f>
        <v>-0.10426674332394818</v>
      </c>
      <c r="L78">
        <f t="shared" ca="1" si="7"/>
        <v>0.24826098856219672</v>
      </c>
      <c r="M78">
        <f t="shared" ca="1" si="8"/>
        <v>0.21703116538578099</v>
      </c>
    </row>
    <row r="79" spans="1:13" x14ac:dyDescent="0.3">
      <c r="A79">
        <v>77</v>
      </c>
      <c r="B79">
        <f>A79*'Random Analysis'!B$4+'Random Analysis'!$B$5</f>
        <v>1.54</v>
      </c>
      <c r="C79">
        <v>0.63246170069338459</v>
      </c>
      <c r="D79">
        <f>C79*'Random Analysis'!$B$2+'Random Analysis'!$B$3</f>
        <v>0.63246170069338459</v>
      </c>
      <c r="E79">
        <f t="shared" si="9"/>
        <v>2.0000000000000018E-2</v>
      </c>
      <c r="F79">
        <f ca="1">D79-'Random Analysis'!$B$13</f>
        <v>0.55135870272473253</v>
      </c>
      <c r="G79">
        <f t="shared" ca="1" si="5"/>
        <v>0.13750504919618384</v>
      </c>
      <c r="H79">
        <f t="shared" ca="1" si="6"/>
        <v>0.2170225190727344</v>
      </c>
      <c r="I79">
        <f ca="1">IFERROR(SUM(INDIRECT(CONCATENATE("F",MAX(A79-'Random Analysis'!$B$7+3,2),":F",A79+2)))/COUNT(INDIRECT(CONCATENATE("F",MAX(A79-'Random Analysis'!$B$7+3,2),":F",A79+2))),0)</f>
        <v>0.55135870272473253</v>
      </c>
      <c r="J79">
        <f ca="1">IFERROR(MEDIAN(INDIRECT(CONCATENATE("I",MAX(A79-'Random Analysis'!$B$8+3,2),":I",A79+2))),0)</f>
        <v>-0.29018425530811753</v>
      </c>
      <c r="K79">
        <f ca="1">IFERROR(SUM(INDIRECT(CONCATENATE("J",MAX(A79-'Random Analysis'!$B$9+3,2),":J",A79+2)))/COUNT(INDIRECT(CONCATENATE("J",MAX(A79-'Random Analysis'!$B$9+3,2),":J",A79+2))),0)</f>
        <v>-0.10275144980628818</v>
      </c>
      <c r="L79">
        <f t="shared" ca="1" si="7"/>
        <v>0.24620595956607094</v>
      </c>
      <c r="M79">
        <f t="shared" ca="1" si="8"/>
        <v>0.22195528457710242</v>
      </c>
    </row>
    <row r="80" spans="1:13" x14ac:dyDescent="0.3">
      <c r="A80">
        <v>78</v>
      </c>
      <c r="B80">
        <f>A80*'Random Analysis'!B$4+'Random Analysis'!$B$5</f>
        <v>1.56</v>
      </c>
      <c r="C80">
        <v>0.18371357961426948</v>
      </c>
      <c r="D80">
        <f>C80*'Random Analysis'!$B$2+'Random Analysis'!$B$3</f>
        <v>0.18371357961426948</v>
      </c>
      <c r="E80">
        <f t="shared" si="9"/>
        <v>2.0000000000000018E-2</v>
      </c>
      <c r="F80">
        <f ca="1">D80-'Random Analysis'!$B$13</f>
        <v>0.10261058164561744</v>
      </c>
      <c r="G80">
        <f t="shared" ca="1" si="5"/>
        <v>0.1395572608290962</v>
      </c>
      <c r="H80">
        <f t="shared" ca="1" si="6"/>
        <v>0.21981366428931631</v>
      </c>
      <c r="I80">
        <f ca="1">IFERROR(SUM(INDIRECT(CONCATENATE("F",MAX(A80-'Random Analysis'!$B$7+3,2),":F",A80+2)))/COUNT(INDIRECT(CONCATENATE("F",MAX(A80-'Random Analysis'!$B$7+3,2),":F",A80+2))),0)</f>
        <v>0.10261058164561744</v>
      </c>
      <c r="J80">
        <f ca="1">IFERROR(MEDIAN(INDIRECT(CONCATENATE("I",MAX(A80-'Random Analysis'!$B$8+3,2),":I",A80+2))),0)</f>
        <v>-0.29018425530811753</v>
      </c>
      <c r="K80">
        <f ca="1">IFERROR(SUM(INDIRECT(CONCATENATE("J",MAX(A80-'Random Analysis'!$B$9+3,2),":J",A80+2)))/COUNT(INDIRECT(CONCATENATE("J",MAX(A80-'Random Analysis'!$B$9+3,2),":J",A80+2))),0)</f>
        <v>-0.10566368045053968</v>
      </c>
      <c r="L80">
        <f t="shared" ca="1" si="7"/>
        <v>0.24409268595706016</v>
      </c>
      <c r="M80">
        <f t="shared" ca="1" si="8"/>
        <v>0.22683713829624363</v>
      </c>
    </row>
    <row r="81" spans="1:13" x14ac:dyDescent="0.3">
      <c r="A81">
        <v>79</v>
      </c>
      <c r="B81">
        <f>A81*'Random Analysis'!B$4+'Random Analysis'!$B$5</f>
        <v>1.58</v>
      </c>
      <c r="C81">
        <v>0.17976039741592653</v>
      </c>
      <c r="D81">
        <f>C81*'Random Analysis'!$B$2+'Random Analysis'!$B$3</f>
        <v>0.17976039741592653</v>
      </c>
      <c r="E81">
        <f t="shared" si="9"/>
        <v>2.0000000000000018E-2</v>
      </c>
      <c r="F81">
        <f ca="1">D81-'Random Analysis'!$B$13</f>
        <v>9.8657399447274488E-2</v>
      </c>
      <c r="G81">
        <f t="shared" ca="1" si="5"/>
        <v>0.14153040881804169</v>
      </c>
      <c r="H81">
        <f t="shared" ca="1" si="6"/>
        <v>0.22264427246567714</v>
      </c>
      <c r="I81">
        <f ca="1">IFERROR(SUM(INDIRECT(CONCATENATE("F",MAX(A81-'Random Analysis'!$B$7+3,2),":F",A81+2)))/COUNT(INDIRECT(CONCATENATE("F",MAX(A81-'Random Analysis'!$B$7+3,2),":F",A81+2))),0)</f>
        <v>9.8657399447274488E-2</v>
      </c>
      <c r="J81">
        <f ca="1">IFERROR(MEDIAN(INDIRECT(CONCATENATE("I",MAX(A81-'Random Analysis'!$B$8+3,2),":I",A81+2))),0)</f>
        <v>-0.16267796718028193</v>
      </c>
      <c r="K81">
        <f ca="1">IFERROR(SUM(INDIRECT(CONCATENATE("J",MAX(A81-'Random Analysis'!$B$9+3,2),":J",A81+2)))/COUNT(INDIRECT(CONCATENATE("J",MAX(A81-'Random Analysis'!$B$9+3,2),":J",A81+2))),0)</f>
        <v>-9.9641833834414009E-2</v>
      </c>
      <c r="L81">
        <f t="shared" ca="1" si="7"/>
        <v>0.24209984928037187</v>
      </c>
      <c r="M81">
        <f t="shared" ca="1" si="8"/>
        <v>0.23167913528185108</v>
      </c>
    </row>
    <row r="82" spans="1:13" x14ac:dyDescent="0.3">
      <c r="A82">
        <v>80</v>
      </c>
      <c r="B82">
        <f>A82*'Random Analysis'!B$4+'Random Analysis'!$B$5</f>
        <v>1.6</v>
      </c>
      <c r="C82">
        <v>-0.6565385836510087</v>
      </c>
      <c r="D82">
        <f>C82*'Random Analysis'!$B$2+'Random Analysis'!$B$3</f>
        <v>-0.6565385836510087</v>
      </c>
      <c r="E82">
        <f t="shared" si="9"/>
        <v>2.0000000000000018E-2</v>
      </c>
      <c r="F82">
        <f ca="1">D82-'Random Analysis'!$B$13</f>
        <v>-0.73764158161966076</v>
      </c>
      <c r="G82">
        <f t="shared" ca="1" si="5"/>
        <v>0.12677757718564847</v>
      </c>
      <c r="H82">
        <f t="shared" ca="1" si="6"/>
        <v>0.2251798240093901</v>
      </c>
      <c r="I82">
        <f ca="1">IFERROR(SUM(INDIRECT(CONCATENATE("F",MAX(A82-'Random Analysis'!$B$7+3,2),":F",A82+2)))/COUNT(INDIRECT(CONCATENATE("F",MAX(A82-'Random Analysis'!$B$7+3,2),":F",A82+2))),0)</f>
        <v>-0.73764158161966076</v>
      </c>
      <c r="J82">
        <f ca="1">IFERROR(MEDIAN(INDIRECT(CONCATENATE("I",MAX(A82-'Random Analysis'!$B$8+3,2),":I",A82+2))),0)</f>
        <v>-0.20251822049303791</v>
      </c>
      <c r="K82">
        <f ca="1">IFERROR(SUM(INDIRECT(CONCATENATE("J",MAX(A82-'Random Analysis'!$B$9+3,2),":J",A82+2)))/COUNT(INDIRECT(CONCATENATE("J",MAX(A82-'Random Analysis'!$B$9+3,2),":J",A82+2))),0)</f>
        <v>-9.5517142137943351E-2</v>
      </c>
      <c r="L82">
        <f t="shared" ca="1" si="7"/>
        <v>0.240189506437613</v>
      </c>
      <c r="M82">
        <f t="shared" ca="1" si="8"/>
        <v>0.23648292541060334</v>
      </c>
    </row>
    <row r="83" spans="1:13" x14ac:dyDescent="0.3">
      <c r="A83">
        <v>81</v>
      </c>
      <c r="B83">
        <f>A83*'Random Analysis'!B$4+'Random Analysis'!$B$5</f>
        <v>1.62</v>
      </c>
      <c r="C83">
        <v>0.32069114879466865</v>
      </c>
      <c r="D83">
        <f>C83*'Random Analysis'!$B$2+'Random Analysis'!$B$3</f>
        <v>0.32069114879466865</v>
      </c>
      <c r="E83">
        <f t="shared" si="9"/>
        <v>2.0000000000000018E-2</v>
      </c>
      <c r="F83">
        <f ca="1">D83-'Random Analysis'!$B$13</f>
        <v>0.23958815082601659</v>
      </c>
      <c r="G83">
        <f t="shared" ca="1" si="5"/>
        <v>0.13156934020216882</v>
      </c>
      <c r="H83">
        <f t="shared" ca="1" si="6"/>
        <v>0.22781121081343347</v>
      </c>
      <c r="I83">
        <f ca="1">IFERROR(SUM(INDIRECT(CONCATENATE("F",MAX(A83-'Random Analysis'!$B$7+3,2),":F",A83+2)))/COUNT(INDIRECT(CONCATENATE("F",MAX(A83-'Random Analysis'!$B$7+3,2),":F",A83+2))),0)</f>
        <v>0.23958815082601659</v>
      </c>
      <c r="J83">
        <f ca="1">IFERROR(MEDIAN(INDIRECT(CONCATENATE("I",MAX(A83-'Random Analysis'!$B$8+3,2),":I",A83+2))),0)</f>
        <v>0.10063399054644596</v>
      </c>
      <c r="K83">
        <f ca="1">IFERROR(SUM(INDIRECT(CONCATENATE("J",MAX(A83-'Random Analysis'!$B$9+3,2),":J",A83+2)))/COUNT(INDIRECT(CONCATENATE("J",MAX(A83-'Random Analysis'!$B$9+3,2),":J",A83+2))),0)</f>
        <v>-8.7117832703231771E-2</v>
      </c>
      <c r="L83">
        <f t="shared" ca="1" si="7"/>
        <v>0.23844714978354836</v>
      </c>
      <c r="M83">
        <f t="shared" ca="1" si="8"/>
        <v>0.2412518684062743</v>
      </c>
    </row>
    <row r="84" spans="1:13" x14ac:dyDescent="0.3">
      <c r="A84">
        <v>82</v>
      </c>
      <c r="B84">
        <f>A84*'Random Analysis'!B$4+'Random Analysis'!$B$5</f>
        <v>1.6400000000000001</v>
      </c>
      <c r="C84">
        <v>-0.29795987514180733</v>
      </c>
      <c r="D84">
        <f>C84*'Random Analysis'!$B$2+'Random Analysis'!$B$3</f>
        <v>-0.29795987514180733</v>
      </c>
      <c r="E84">
        <f t="shared" si="9"/>
        <v>2.0000000000000018E-2</v>
      </c>
      <c r="F84">
        <f ca="1">D84-'Random Analysis'!$B$13</f>
        <v>-0.37906287311045939</v>
      </c>
      <c r="G84">
        <f t="shared" ca="1" si="5"/>
        <v>0.12398808273995962</v>
      </c>
      <c r="H84">
        <f t="shared" ca="1" si="6"/>
        <v>0.23029097246823266</v>
      </c>
      <c r="I84">
        <f ca="1">IFERROR(SUM(INDIRECT(CONCATENATE("F",MAX(A84-'Random Analysis'!$B$7+3,2),":F",A84+2)))/COUNT(INDIRECT(CONCATENATE("F",MAX(A84-'Random Analysis'!$B$7+3,2),":F",A84+2))),0)</f>
        <v>-0.37906287311045939</v>
      </c>
      <c r="J84">
        <f ca="1">IFERROR(MEDIAN(INDIRECT(CONCATENATE("I",MAX(A84-'Random Analysis'!$B$8+3,2),":I",A84+2))),0)</f>
        <v>0.10063399054644596</v>
      </c>
      <c r="K84">
        <f ca="1">IFERROR(SUM(INDIRECT(CONCATENATE("J",MAX(A84-'Random Analysis'!$B$9+3,2),":J",A84+2)))/COUNT(INDIRECT(CONCATENATE("J",MAX(A84-'Random Analysis'!$B$9+3,2),":J",A84+2))),0)</f>
        <v>-8.6623577869046703E-2</v>
      </c>
      <c r="L84">
        <f t="shared" ca="1" si="7"/>
        <v>0.23671467822616743</v>
      </c>
      <c r="M84">
        <f t="shared" ca="1" si="8"/>
        <v>0.24598616197079765</v>
      </c>
    </row>
    <row r="85" spans="1:13" x14ac:dyDescent="0.3">
      <c r="A85">
        <v>83</v>
      </c>
      <c r="B85">
        <f>A85*'Random Analysis'!B$4+'Random Analysis'!$B$5</f>
        <v>1.6600000000000001</v>
      </c>
      <c r="C85">
        <v>-0.5526726557617978</v>
      </c>
      <c r="D85">
        <f>C85*'Random Analysis'!$B$2+'Random Analysis'!$B$3</f>
        <v>-0.5526726557617978</v>
      </c>
      <c r="E85">
        <f t="shared" si="9"/>
        <v>2.0000000000000018E-2</v>
      </c>
      <c r="F85">
        <f ca="1">D85-'Random Analysis'!$B$13</f>
        <v>-0.63377565373044986</v>
      </c>
      <c r="G85">
        <f t="shared" ca="1" si="5"/>
        <v>0.11131256966535061</v>
      </c>
      <c r="H85">
        <f t="shared" ca="1" si="6"/>
        <v>0.23251722386153967</v>
      </c>
      <c r="I85">
        <f ca="1">IFERROR(SUM(INDIRECT(CONCATENATE("F",MAX(A85-'Random Analysis'!$B$7+3,2),":F",A85+2)))/COUNT(INDIRECT(CONCATENATE("F",MAX(A85-'Random Analysis'!$B$7+3,2),":F",A85+2))),0)</f>
        <v>-0.63377565373044986</v>
      </c>
      <c r="J85">
        <f ca="1">IFERROR(MEDIAN(INDIRECT(CONCATENATE("I",MAX(A85-'Random Analysis'!$B$8+3,2),":I",A85+2))),0)</f>
        <v>-0.14020273683159246</v>
      </c>
      <c r="K85">
        <f ca="1">IFERROR(SUM(INDIRECT(CONCATENATE("J",MAX(A85-'Random Analysis'!$B$9+3,2),":J",A85+2)))/COUNT(INDIRECT(CONCATENATE("J",MAX(A85-'Random Analysis'!$B$9+3,2),":J",A85+2))),0)</f>
        <v>-8.9692684023765512E-2</v>
      </c>
      <c r="L85">
        <f t="shared" ca="1" si="7"/>
        <v>0.23492082454569213</v>
      </c>
      <c r="M85">
        <f t="shared" ca="1" si="8"/>
        <v>0.25068457846171149</v>
      </c>
    </row>
    <row r="86" spans="1:13" x14ac:dyDescent="0.3">
      <c r="A86">
        <v>84</v>
      </c>
      <c r="B86">
        <f>A86*'Random Analysis'!B$4+'Random Analysis'!$B$5</f>
        <v>1.68</v>
      </c>
      <c r="C86">
        <v>0.58051510279999796</v>
      </c>
      <c r="D86">
        <f>C86*'Random Analysis'!$B$2+'Random Analysis'!$B$3</f>
        <v>0.58051510279999796</v>
      </c>
      <c r="E86">
        <f t="shared" si="9"/>
        <v>1.9999999999999796E-2</v>
      </c>
      <c r="F86">
        <f ca="1">D86-'Random Analysis'!$B$13</f>
        <v>0.4994121048313459</v>
      </c>
      <c r="G86">
        <f t="shared" ca="1" si="5"/>
        <v>0.12130081176197742</v>
      </c>
      <c r="H86">
        <f t="shared" ca="1" si="6"/>
        <v>0.23494324009677919</v>
      </c>
      <c r="I86">
        <f ca="1">IFERROR(SUM(INDIRECT(CONCATENATE("F",MAX(A86-'Random Analysis'!$B$7+3,2),":F",A86+2)))/COUNT(INDIRECT(CONCATENATE("F",MAX(A86-'Random Analysis'!$B$7+3,2),":F",A86+2))),0)</f>
        <v>0.4994121048313459</v>
      </c>
      <c r="J86">
        <f ca="1">IFERROR(MEDIAN(INDIRECT(CONCATENATE("I",MAX(A86-'Random Analysis'!$B$8+3,2),":I",A86+2))),0)</f>
        <v>0.10063399054644596</v>
      </c>
      <c r="K86">
        <f ca="1">IFERROR(SUM(INDIRECT(CONCATENATE("J",MAX(A86-'Random Analysis'!$B$9+3,2),":J",A86+2)))/COUNT(INDIRECT(CONCATENATE("J",MAX(A86-'Random Analysis'!$B$9+3,2),":J",A86+2))),0)</f>
        <v>-8.2254852778912133E-2</v>
      </c>
      <c r="L86">
        <f t="shared" ca="1" si="7"/>
        <v>0.23327572749011391</v>
      </c>
      <c r="M86">
        <f t="shared" ca="1" si="8"/>
        <v>0.25535009301151373</v>
      </c>
    </row>
    <row r="87" spans="1:13" x14ac:dyDescent="0.3">
      <c r="A87">
        <v>85</v>
      </c>
      <c r="B87">
        <f>A87*'Random Analysis'!B$4+'Random Analysis'!$B$5</f>
        <v>1.7</v>
      </c>
      <c r="C87">
        <v>-0.26476050886736258</v>
      </c>
      <c r="D87">
        <f>C87*'Random Analysis'!$B$2+'Random Analysis'!$B$3</f>
        <v>-0.26476050886736258</v>
      </c>
      <c r="E87">
        <f t="shared" si="9"/>
        <v>2.0000000000000018E-2</v>
      </c>
      <c r="F87">
        <f ca="1">D87-'Random Analysis'!$B$13</f>
        <v>-0.34586350683601463</v>
      </c>
      <c r="G87">
        <f t="shared" ca="1" si="5"/>
        <v>0.11438354162525712</v>
      </c>
      <c r="H87">
        <f t="shared" ca="1" si="6"/>
        <v>0.23723091092928433</v>
      </c>
      <c r="I87">
        <f ca="1">IFERROR(SUM(INDIRECT(CONCATENATE("F",MAX(A87-'Random Analysis'!$B$7+3,2),":F",A87+2)))/COUNT(INDIRECT(CONCATENATE("F",MAX(A87-'Random Analysis'!$B$7+3,2),":F",A87+2))),0)</f>
        <v>-0.34586350683601463</v>
      </c>
      <c r="J87">
        <f ca="1">IFERROR(MEDIAN(INDIRECT(CONCATENATE("I",MAX(A87-'Random Analysis'!$B$8+3,2),":I",A87+2))),0)</f>
        <v>-0.12360305369437008</v>
      </c>
      <c r="K87">
        <f ca="1">IFERROR(SUM(INDIRECT(CONCATENATE("J",MAX(A87-'Random Analysis'!$B$9+3,2),":J",A87+2)))/COUNT(INDIRECT(CONCATENATE("J",MAX(A87-'Random Analysis'!$B$9+3,2),":J",A87+2))),0)</f>
        <v>-9.6164974849980461E-2</v>
      </c>
      <c r="L87">
        <f t="shared" ca="1" si="7"/>
        <v>0.23135242799311431</v>
      </c>
      <c r="M87">
        <f t="shared" ca="1" si="8"/>
        <v>0.25997714157137602</v>
      </c>
    </row>
    <row r="88" spans="1:13" x14ac:dyDescent="0.3">
      <c r="A88">
        <v>86</v>
      </c>
      <c r="B88">
        <f>A88*'Random Analysis'!B$4+'Random Analysis'!$B$5</f>
        <v>1.72</v>
      </c>
      <c r="C88">
        <v>4.2649696181078722E-2</v>
      </c>
      <c r="D88">
        <f>C88*'Random Analysis'!$B$2+'Random Analysis'!$B$3</f>
        <v>4.2649696181078722E-2</v>
      </c>
      <c r="E88">
        <f t="shared" si="9"/>
        <v>2.0000000000000018E-2</v>
      </c>
      <c r="F88">
        <f ca="1">D88-'Random Analysis'!$B$13</f>
        <v>-3.8453301787573321E-2</v>
      </c>
      <c r="G88">
        <f t="shared" ca="1" si="5"/>
        <v>0.11361447558950565</v>
      </c>
      <c r="H88">
        <f t="shared" ca="1" si="6"/>
        <v>0.23950320044107445</v>
      </c>
      <c r="I88">
        <f ca="1">IFERROR(SUM(INDIRECT(CONCATENATE("F",MAX(A88-'Random Analysis'!$B$7+3,2),":F",A88+2)))/COUNT(INDIRECT(CONCATENATE("F",MAX(A88-'Random Analysis'!$B$7+3,2),":F",A88+2))),0)</f>
        <v>-3.8453301787573321E-2</v>
      </c>
      <c r="J88">
        <f ca="1">IFERROR(MEDIAN(INDIRECT(CONCATENATE("I",MAX(A88-'Random Analysis'!$B$8+3,2),":I",A88+2))),0)</f>
        <v>-0.19215840431179398</v>
      </c>
      <c r="K88">
        <f ca="1">IFERROR(SUM(INDIRECT(CONCATENATE("J",MAX(A88-'Random Analysis'!$B$9+3,2),":J",A88+2)))/COUNT(INDIRECT(CONCATENATE("J",MAX(A88-'Random Analysis'!$B$9+3,2),":J",A88+2))),0)</f>
        <v>-0.11333963742664041</v>
      </c>
      <c r="L88">
        <f t="shared" ca="1" si="7"/>
        <v>0.2290856352445815</v>
      </c>
      <c r="M88">
        <f t="shared" ca="1" si="8"/>
        <v>0.26455885427626769</v>
      </c>
    </row>
    <row r="89" spans="1:13" x14ac:dyDescent="0.3">
      <c r="A89">
        <v>87</v>
      </c>
      <c r="B89">
        <f>A89*'Random Analysis'!B$4+'Random Analysis'!$B$5</f>
        <v>1.74</v>
      </c>
      <c r="C89">
        <v>0.59593325543634967</v>
      </c>
      <c r="D89">
        <f>C89*'Random Analysis'!$B$2+'Random Analysis'!$B$3</f>
        <v>0.59593325543634967</v>
      </c>
      <c r="E89">
        <f t="shared" si="9"/>
        <v>2.0000000000000018E-2</v>
      </c>
      <c r="F89">
        <f ca="1">D89-'Random Analysis'!$B$13</f>
        <v>0.51483025746769762</v>
      </c>
      <c r="G89">
        <f t="shared" ca="1" si="5"/>
        <v>0.12391108073885961</v>
      </c>
      <c r="H89">
        <f t="shared" ca="1" si="6"/>
        <v>0.24198142205585166</v>
      </c>
      <c r="I89">
        <f ca="1">IFERROR(SUM(INDIRECT(CONCATENATE("F",MAX(A89-'Random Analysis'!$B$7+3,2),":F",A89+2)))/COUNT(INDIRECT(CONCATENATE("F",MAX(A89-'Random Analysis'!$B$7+3,2),":F",A89+2))),0)</f>
        <v>0.51483025746769762</v>
      </c>
      <c r="J89">
        <f ca="1">IFERROR(MEDIAN(INDIRECT(CONCATENATE("I",MAX(A89-'Random Analysis'!$B$8+3,2),":I",A89+2))),0)</f>
        <v>-0.19215840431179398</v>
      </c>
      <c r="K89">
        <f ca="1">IFERROR(SUM(INDIRECT(CONCATENATE("J",MAX(A89-'Random Analysis'!$B$9+3,2),":J",A89+2)))/COUNT(INDIRECT(CONCATENATE("J",MAX(A89-'Random Analysis'!$B$9+3,2),":J",A89+2))),0)</f>
        <v>-0.13051430000330036</v>
      </c>
      <c r="L89">
        <f t="shared" ca="1" si="7"/>
        <v>0.22647534924451548</v>
      </c>
      <c r="M89">
        <f t="shared" ca="1" si="8"/>
        <v>0.26908836126115798</v>
      </c>
    </row>
    <row r="90" spans="1:13" x14ac:dyDescent="0.3">
      <c r="A90">
        <v>88</v>
      </c>
      <c r="B90">
        <f>A90*'Random Analysis'!B$4+'Random Analysis'!$B$5</f>
        <v>1.76</v>
      </c>
      <c r="C90">
        <v>0.69805486360527791</v>
      </c>
      <c r="D90">
        <f>C90*'Random Analysis'!$B$2+'Random Analysis'!$B$3</f>
        <v>0.69805486360527791</v>
      </c>
      <c r="E90">
        <f t="shared" si="9"/>
        <v>2.0000000000000018E-2</v>
      </c>
      <c r="F90">
        <f ca="1">D90-'Random Analysis'!$B$13</f>
        <v>0.61695186563662585</v>
      </c>
      <c r="G90">
        <f t="shared" ca="1" si="5"/>
        <v>0.13625011805159212</v>
      </c>
      <c r="H90">
        <f t="shared" ca="1" si="6"/>
        <v>0.24470642441688351</v>
      </c>
      <c r="I90">
        <f ca="1">IFERROR(SUM(INDIRECT(CONCATENATE("F",MAX(A90-'Random Analysis'!$B$7+3,2),":F",A90+2)))/COUNT(INDIRECT(CONCATENATE("F",MAX(A90-'Random Analysis'!$B$7+3,2),":F",A90+2))),0)</f>
        <v>0.61695186563662585</v>
      </c>
      <c r="J90">
        <f ca="1">IFERROR(MEDIAN(INDIRECT(CONCATENATE("I",MAX(A90-'Random Analysis'!$B$8+3,2),":I",A90+2))),0)</f>
        <v>0.10056742451922164</v>
      </c>
      <c r="K90">
        <f ca="1">IFERROR(SUM(INDIRECT(CONCATENATE("J",MAX(A90-'Random Analysis'!$B$9+3,2),":J",A90+2)))/COUNT(INDIRECT(CONCATENATE("J",MAX(A90-'Random Analysis'!$B$9+3,2),":J",A90+2))),0)</f>
        <v>-0.12082543037758782</v>
      </c>
      <c r="L90">
        <f t="shared" ca="1" si="7"/>
        <v>0.22405884063696371</v>
      </c>
      <c r="M90">
        <f t="shared" ca="1" si="8"/>
        <v>0.27356953807389728</v>
      </c>
    </row>
    <row r="91" spans="1:13" x14ac:dyDescent="0.3">
      <c r="A91">
        <v>89</v>
      </c>
      <c r="B91">
        <f>A91*'Random Analysis'!B$4+'Random Analysis'!$B$5</f>
        <v>1.78</v>
      </c>
      <c r="C91">
        <v>0.39228500898171403</v>
      </c>
      <c r="D91">
        <f>C91*'Random Analysis'!$B$2+'Random Analysis'!$B$3</f>
        <v>0.39228500898171403</v>
      </c>
      <c r="E91">
        <f t="shared" si="9"/>
        <v>2.0000000000000018E-2</v>
      </c>
      <c r="F91">
        <f ca="1">D91-'Random Analysis'!$B$13</f>
        <v>0.31118201101306198</v>
      </c>
      <c r="G91">
        <f t="shared" ca="1" si="5"/>
        <v>0.14247375827185338</v>
      </c>
      <c r="H91">
        <f t="shared" ca="1" si="6"/>
        <v>0.24755589958232058</v>
      </c>
      <c r="I91">
        <f ca="1">IFERROR(SUM(INDIRECT(CONCATENATE("F",MAX(A91-'Random Analysis'!$B$7+3,2),":F",A91+2)))/COUNT(INDIRECT(CONCATENATE("F",MAX(A91-'Random Analysis'!$B$7+3,2),":F",A91+2))),0)</f>
        <v>0.31118201101306198</v>
      </c>
      <c r="J91">
        <f ca="1">IFERROR(MEDIAN(INDIRECT(CONCATENATE("I",MAX(A91-'Random Analysis'!$B$8+3,2),":I",A91+2))),0)</f>
        <v>0.13636435461274432</v>
      </c>
      <c r="K91">
        <f ca="1">IFERROR(SUM(INDIRECT(CONCATENATE("J",MAX(A91-'Random Analysis'!$B$9+3,2),":J",A91+2)))/COUNT(INDIRECT(CONCATENATE("J",MAX(A91-'Random Analysis'!$B$9+3,2),":J",A91+2))),0)</f>
        <v>-0.11020493907394495</v>
      </c>
      <c r="L91">
        <f t="shared" ca="1" si="7"/>
        <v>0.22185474185548482</v>
      </c>
      <c r="M91">
        <f t="shared" ca="1" si="8"/>
        <v>0.27800663291100697</v>
      </c>
    </row>
    <row r="92" spans="1:13" x14ac:dyDescent="0.3">
      <c r="A92">
        <v>90</v>
      </c>
      <c r="B92">
        <f>A92*'Random Analysis'!B$4+'Random Analysis'!$B$5</f>
        <v>1.8</v>
      </c>
      <c r="C92">
        <v>0.45837651681629477</v>
      </c>
      <c r="D92">
        <f>C92*'Random Analysis'!$B$2+'Random Analysis'!$B$3</f>
        <v>0.45837651681629477</v>
      </c>
      <c r="E92">
        <f t="shared" si="9"/>
        <v>2.0000000000000018E-2</v>
      </c>
      <c r="F92">
        <f ca="1">D92-'Random Analysis'!$B$13</f>
        <v>0.37727351884764271</v>
      </c>
      <c r="G92">
        <f t="shared" ca="1" si="5"/>
        <v>0.15001922864880624</v>
      </c>
      <c r="H92">
        <f t="shared" ca="1" si="6"/>
        <v>0.25055628415529668</v>
      </c>
      <c r="I92">
        <f ca="1">IFERROR(SUM(INDIRECT(CONCATENATE("F",MAX(A92-'Random Analysis'!$B$7+3,2),":F",A92+2)))/COUNT(INDIRECT(CONCATENATE("F",MAX(A92-'Random Analysis'!$B$7+3,2),":F",A92+2))),0)</f>
        <v>0.37727351884764271</v>
      </c>
      <c r="J92">
        <f ca="1">IFERROR(MEDIAN(INDIRECT(CONCATENATE("I",MAX(A92-'Random Analysis'!$B$8+3,2),":I",A92+2))),0)</f>
        <v>0.34422776493035234</v>
      </c>
      <c r="K92">
        <f ca="1">IFERROR(SUM(INDIRECT(CONCATENATE("J",MAX(A92-'Random Analysis'!$B$9+3,2),":J",A92+2)))/COUNT(INDIRECT(CONCATENATE("J",MAX(A92-'Random Analysis'!$B$9+3,2),":J",A92+2))),0)</f>
        <v>-8.9686190136130259E-2</v>
      </c>
      <c r="L92">
        <f t="shared" ca="1" si="7"/>
        <v>0.22006101805276221</v>
      </c>
      <c r="M92">
        <f t="shared" ca="1" si="8"/>
        <v>0.28240785327206219</v>
      </c>
    </row>
    <row r="93" spans="1:13" x14ac:dyDescent="0.3">
      <c r="A93">
        <v>91</v>
      </c>
      <c r="B93">
        <f>A93*'Random Analysis'!B$4+'Random Analysis'!$B$5</f>
        <v>1.82</v>
      </c>
      <c r="C93">
        <v>0.18458812546908598</v>
      </c>
      <c r="D93">
        <f>C93*'Random Analysis'!$B$2+'Random Analysis'!$B$3</f>
        <v>0.18458812546908598</v>
      </c>
      <c r="E93">
        <f t="shared" si="9"/>
        <v>2.0000000000000018E-2</v>
      </c>
      <c r="F93">
        <f ca="1">D93-'Random Analysis'!$B$13</f>
        <v>0.10348512750043394</v>
      </c>
      <c r="G93">
        <f t="shared" ca="1" si="5"/>
        <v>0.15208893119881492</v>
      </c>
      <c r="H93">
        <f t="shared" ca="1" si="6"/>
        <v>0.25359806277927299</v>
      </c>
      <c r="I93">
        <f ca="1">IFERROR(SUM(INDIRECT(CONCATENATE("F",MAX(A93-'Random Analysis'!$B$7+3,2),":F",A93+2)))/COUNT(INDIRECT(CONCATENATE("F",MAX(A93-'Random Analysis'!$B$7+3,2),":F",A93+2))),0)</f>
        <v>0.10348512750043394</v>
      </c>
      <c r="J93">
        <f ca="1">IFERROR(MEDIAN(INDIRECT(CONCATENATE("I",MAX(A93-'Random Analysis'!$B$8+3,2),":I",A93+2))),0)</f>
        <v>0.34422776493035234</v>
      </c>
      <c r="K93">
        <f ca="1">IFERROR(SUM(INDIRECT(CONCATENATE("J",MAX(A93-'Random Analysis'!$B$9+3,2),":J",A93+2)))/COUNT(INDIRECT(CONCATENATE("J",MAX(A93-'Random Analysis'!$B$9+3,2),":J",A93+2))),0)</f>
        <v>-7.5287478335049562E-2</v>
      </c>
      <c r="L93">
        <f t="shared" ca="1" si="7"/>
        <v>0.21855526848606122</v>
      </c>
      <c r="M93">
        <f t="shared" ca="1" si="8"/>
        <v>0.28677895864178343</v>
      </c>
    </row>
    <row r="94" spans="1:13" x14ac:dyDescent="0.3">
      <c r="A94">
        <v>92</v>
      </c>
      <c r="B94">
        <f>A94*'Random Analysis'!B$4+'Random Analysis'!$B$5</f>
        <v>1.84</v>
      </c>
      <c r="C94">
        <v>0.27451930385454859</v>
      </c>
      <c r="D94">
        <f>C94*'Random Analysis'!$B$2+'Random Analysis'!$B$3</f>
        <v>0.27451930385454859</v>
      </c>
      <c r="E94">
        <f t="shared" si="9"/>
        <v>2.0000000000000018E-2</v>
      </c>
      <c r="F94">
        <f ca="1">D94-'Random Analysis'!$B$13</f>
        <v>0.19341630588589653</v>
      </c>
      <c r="G94">
        <f t="shared" ca="1" si="5"/>
        <v>0.15595725731653284</v>
      </c>
      <c r="H94">
        <f t="shared" ca="1" si="6"/>
        <v>0.25671720792560365</v>
      </c>
      <c r="I94">
        <f ca="1">IFERROR(SUM(INDIRECT(CONCATENATE("F",MAX(A94-'Random Analysis'!$B$7+3,2),":F",A94+2)))/COUNT(INDIRECT(CONCATENATE("F",MAX(A94-'Random Analysis'!$B$7+3,2),":F",A94+2))),0)</f>
        <v>0.19341630588589653</v>
      </c>
      <c r="J94">
        <f ca="1">IFERROR(MEDIAN(INDIRECT(CONCATENATE("I",MAX(A94-'Random Analysis'!$B$8+3,2),":I",A94+2))),0)</f>
        <v>0.25229915844947925</v>
      </c>
      <c r="K94">
        <f ca="1">IFERROR(SUM(INDIRECT(CONCATENATE("J",MAX(A94-'Random Analysis'!$B$9+3,2),":J",A94+2)))/COUNT(INDIRECT(CONCATENATE("J",MAX(A94-'Random Analysis'!$B$9+3,2),":J",A94+2))),0)</f>
        <v>-5.8140923805964029E-2</v>
      </c>
      <c r="L94">
        <f t="shared" ca="1" si="7"/>
        <v>0.21739245000994192</v>
      </c>
      <c r="M94">
        <f t="shared" ca="1" si="8"/>
        <v>0.29112680764198229</v>
      </c>
    </row>
    <row r="95" spans="1:13" x14ac:dyDescent="0.3">
      <c r="A95">
        <v>93</v>
      </c>
      <c r="B95">
        <f>A95*'Random Analysis'!B$4+'Random Analysis'!$B$5</f>
        <v>1.86</v>
      </c>
      <c r="C95">
        <v>1.4223188316443647E-2</v>
      </c>
      <c r="D95">
        <f>C95*'Random Analysis'!$B$2+'Random Analysis'!$B$3</f>
        <v>1.4223188316443647E-2</v>
      </c>
      <c r="E95">
        <f t="shared" si="9"/>
        <v>2.0000000000000018E-2</v>
      </c>
      <c r="F95">
        <f ca="1">D95-'Random Analysis'!$B$13</f>
        <v>-6.6879809652208397E-2</v>
      </c>
      <c r="G95">
        <f t="shared" ca="1" si="5"/>
        <v>0.15461966112348868</v>
      </c>
      <c r="H95">
        <f t="shared" ca="1" si="6"/>
        <v>0.25980960114807344</v>
      </c>
      <c r="I95">
        <f ca="1">IFERROR(SUM(INDIRECT(CONCATENATE("F",MAX(A95-'Random Analysis'!$B$7+3,2),":F",A95+2)))/COUNT(INDIRECT(CONCATENATE("F",MAX(A95-'Random Analysis'!$B$7+3,2),":F",A95+2))),0)</f>
        <v>-6.6879809652208397E-2</v>
      </c>
      <c r="J95">
        <f ca="1">IFERROR(MEDIAN(INDIRECT(CONCATENATE("I",MAX(A95-'Random Analysis'!$B$8+3,2),":I",A95+2))),0)</f>
        <v>0.25229915844947925</v>
      </c>
      <c r="K95">
        <f ca="1">IFERROR(SUM(INDIRECT(CONCATENATE("J",MAX(A95-'Random Analysis'!$B$9+3,2),":J",A95+2)))/COUNT(INDIRECT(CONCATENATE("J",MAX(A95-'Random Analysis'!$B$9+3,2),":J",A95+2))),0)</f>
        <v>-3.4874332140144473E-2</v>
      </c>
      <c r="L95">
        <f t="shared" ca="1" si="7"/>
        <v>0.21669496336713903</v>
      </c>
      <c r="M95">
        <f t="shared" ca="1" si="8"/>
        <v>0.29546070690932508</v>
      </c>
    </row>
    <row r="96" spans="1:13" x14ac:dyDescent="0.3">
      <c r="A96">
        <v>94</v>
      </c>
      <c r="B96">
        <f>A96*'Random Analysis'!B$4+'Random Analysis'!$B$5</f>
        <v>1.8800000000000001</v>
      </c>
      <c r="C96">
        <v>-0.50636289543824398</v>
      </c>
      <c r="D96">
        <f>C96*'Random Analysis'!$B$2+'Random Analysis'!$B$3</f>
        <v>-0.50636289543824398</v>
      </c>
      <c r="E96">
        <f t="shared" si="9"/>
        <v>2.0000000000000018E-2</v>
      </c>
      <c r="F96">
        <f ca="1">D96-'Random Analysis'!$B$13</f>
        <v>-0.58746589340689603</v>
      </c>
      <c r="G96">
        <f t="shared" ca="1" si="5"/>
        <v>0.14287034325535075</v>
      </c>
      <c r="H96">
        <f t="shared" ca="1" si="6"/>
        <v>0.26266700801318044</v>
      </c>
      <c r="I96">
        <f ca="1">IFERROR(SUM(INDIRECT(CONCATENATE("F",MAX(A96-'Random Analysis'!$B$7+3,2),":F",A96+2)))/COUNT(INDIRECT(CONCATENATE("F",MAX(A96-'Random Analysis'!$B$7+3,2),":F",A96+2))),0)</f>
        <v>-0.58746589340689603</v>
      </c>
      <c r="J96">
        <f ca="1">IFERROR(MEDIAN(INDIRECT(CONCATENATE("I",MAX(A96-'Random Analysis'!$B$8+3,2),":I",A96+2))),0)</f>
        <v>0.25229915844947925</v>
      </c>
      <c r="K96">
        <f ca="1">IFERROR(SUM(INDIRECT(CONCATENATE("J",MAX(A96-'Random Analysis'!$B$9+3,2),":J",A96+2)))/COUNT(INDIRECT(CONCATENATE("J",MAX(A96-'Random Analysis'!$B$9+3,2),":J",A96+2))),0)</f>
        <v>-1.1607740474324991E-2</v>
      </c>
      <c r="L96">
        <f t="shared" ca="1" si="7"/>
        <v>0.21646280855765254</v>
      </c>
      <c r="M96">
        <f t="shared" ca="1" si="8"/>
        <v>0.29978996308047812</v>
      </c>
    </row>
    <row r="97" spans="1:13" x14ac:dyDescent="0.3">
      <c r="A97">
        <v>95</v>
      </c>
      <c r="B97">
        <f>A97*'Random Analysis'!B$4+'Random Analysis'!$B$5</f>
        <v>1.9000000000000001</v>
      </c>
      <c r="C97">
        <v>0.50156729185905036</v>
      </c>
      <c r="D97">
        <f>C97*'Random Analysis'!$B$2+'Random Analysis'!$B$3</f>
        <v>0.50156729185905036</v>
      </c>
      <c r="E97">
        <f t="shared" si="9"/>
        <v>2.0000000000000018E-2</v>
      </c>
      <c r="F97">
        <f ca="1">D97-'Random Analysis'!$B$13</f>
        <v>0.4204642938903983</v>
      </c>
      <c r="G97">
        <f t="shared" ca="1" si="5"/>
        <v>0.15127962913315873</v>
      </c>
      <c r="H97">
        <f t="shared" ca="1" si="6"/>
        <v>0.2656926005958436</v>
      </c>
      <c r="I97">
        <f ca="1">IFERROR(SUM(INDIRECT(CONCATENATE("F",MAX(A97-'Random Analysis'!$B$7+3,2),":F",A97+2)))/COUNT(INDIRECT(CONCATENATE("F",MAX(A97-'Random Analysis'!$B$7+3,2),":F",A97+2))),0)</f>
        <v>0.4204642938903983</v>
      </c>
      <c r="J97">
        <f ca="1">IFERROR(MEDIAN(INDIRECT(CONCATENATE("I",MAX(A97-'Random Analysis'!$B$8+3,2),":I",A97+2))),0)</f>
        <v>0.25229915844947925</v>
      </c>
      <c r="K97">
        <f ca="1">IFERROR(SUM(INDIRECT(CONCATENATE("J",MAX(A97-'Random Analysis'!$B$9+3,2),":J",A97+2)))/COUNT(INDIRECT(CONCATENATE("J",MAX(A97-'Random Analysis'!$B$9+3,2),":J",A97+2))),0)</f>
        <v>1.1658851191494552E-2</v>
      </c>
      <c r="L97">
        <f t="shared" ca="1" si="7"/>
        <v>0.21669598558148243</v>
      </c>
      <c r="M97">
        <f t="shared" ca="1" si="8"/>
        <v>0.30412388279210778</v>
      </c>
    </row>
    <row r="98" spans="1:13" x14ac:dyDescent="0.3">
      <c r="A98">
        <v>96</v>
      </c>
      <c r="B98">
        <f>A98*'Random Analysis'!B$4+'Random Analysis'!$B$5</f>
        <v>1.92</v>
      </c>
      <c r="C98">
        <v>0.59750370251261886</v>
      </c>
      <c r="D98">
        <f>C98*'Random Analysis'!$B$2+'Random Analysis'!$B$3</f>
        <v>0.59750370251261886</v>
      </c>
      <c r="E98">
        <f t="shared" si="9"/>
        <v>1.9999999999999796E-2</v>
      </c>
      <c r="F98">
        <f ca="1">D98-'Random Analysis'!$B$13</f>
        <v>0.5164007045439668</v>
      </c>
      <c r="G98">
        <f t="shared" ca="1" si="5"/>
        <v>0.16160764322403798</v>
      </c>
      <c r="H98">
        <f t="shared" ca="1" si="6"/>
        <v>0.26892475346032435</v>
      </c>
      <c r="I98">
        <f ca="1">IFERROR(SUM(INDIRECT(CONCATENATE("F",MAX(A98-'Random Analysis'!$B$7+3,2),":F",A98+2)))/COUNT(INDIRECT(CONCATENATE("F",MAX(A98-'Random Analysis'!$B$7+3,2),":F",A98+2))),0)</f>
        <v>0.5164007045439668</v>
      </c>
      <c r="J98">
        <f ca="1">IFERROR(MEDIAN(INDIRECT(CONCATENATE("I",MAX(A98-'Random Analysis'!$B$8+3,2),":I",A98+2))),0)</f>
        <v>0.25229915844947925</v>
      </c>
      <c r="K98">
        <f ca="1">IFERROR(SUM(INDIRECT(CONCATENATE("J",MAX(A98-'Random Analysis'!$B$9+3,2),":J",A98+2)))/COUNT(INDIRECT(CONCATENATE("J",MAX(A98-'Random Analysis'!$B$9+3,2),":J",A98+2))),0)</f>
        <v>2.8805405720580095E-2</v>
      </c>
      <c r="L98">
        <f t="shared" ca="1" si="7"/>
        <v>0.21727209369589401</v>
      </c>
      <c r="M98">
        <f t="shared" ca="1" si="8"/>
        <v>0.30846932466602561</v>
      </c>
    </row>
    <row r="99" spans="1:13" x14ac:dyDescent="0.3">
      <c r="A99">
        <v>97</v>
      </c>
      <c r="B99">
        <f>A99*'Random Analysis'!B$4+'Random Analysis'!$B$5</f>
        <v>1.94</v>
      </c>
      <c r="C99">
        <v>-0.43691778472694209</v>
      </c>
      <c r="D99">
        <f>C99*'Random Analysis'!$B$2+'Random Analysis'!$B$3</f>
        <v>-0.43691778472694209</v>
      </c>
      <c r="E99">
        <f t="shared" si="9"/>
        <v>2.0000000000000018E-2</v>
      </c>
      <c r="F99">
        <f ca="1">D99-'Random Analysis'!$B$13</f>
        <v>-0.51802078269559415</v>
      </c>
      <c r="G99">
        <f t="shared" ca="1" si="5"/>
        <v>0.1512472275701261</v>
      </c>
      <c r="H99">
        <f t="shared" ca="1" si="6"/>
        <v>0.27194969801172686</v>
      </c>
      <c r="I99">
        <f ca="1">IFERROR(SUM(INDIRECT(CONCATENATE("F",MAX(A99-'Random Analysis'!$B$7+3,2),":F",A99+2)))/COUNT(INDIRECT(CONCATENATE("F",MAX(A99-'Random Analysis'!$B$7+3,2),":F",A99+2))),0)</f>
        <v>-0.51802078269559415</v>
      </c>
      <c r="J99">
        <f ca="1">IFERROR(MEDIAN(INDIRECT(CONCATENATE("I",MAX(A99-'Random Analysis'!$B$8+3,2),":I",A99+2))),0)</f>
        <v>0.14845071669316523</v>
      </c>
      <c r="K99">
        <f ca="1">IFERROR(SUM(INDIRECT(CONCATENATE("J",MAX(A99-'Random Analysis'!$B$9+3,2),":J",A99+2)))/COUNT(INDIRECT(CONCATENATE("J",MAX(A99-'Random Analysis'!$B$9+3,2),":J",A99+2))),0)</f>
        <v>4.9692785339688787E-2</v>
      </c>
      <c r="L99">
        <f t="shared" ca="1" si="7"/>
        <v>0.21826594940268779</v>
      </c>
      <c r="M99">
        <f t="shared" ca="1" si="8"/>
        <v>0.31283464365407937</v>
      </c>
    </row>
    <row r="100" spans="1:13" x14ac:dyDescent="0.3">
      <c r="A100">
        <v>98</v>
      </c>
      <c r="B100">
        <f>A100*'Random Analysis'!B$4+'Random Analysis'!$B$5</f>
        <v>1.96</v>
      </c>
      <c r="C100">
        <v>0.55177152015905917</v>
      </c>
      <c r="D100">
        <f>C100*'Random Analysis'!$B$2+'Random Analysis'!$B$3</f>
        <v>0.55177152015905917</v>
      </c>
      <c r="E100">
        <f t="shared" si="9"/>
        <v>2.0000000000000018E-2</v>
      </c>
      <c r="F100">
        <f ca="1">D100-'Random Analysis'!$B$13</f>
        <v>0.47066852219040711</v>
      </c>
      <c r="G100">
        <f t="shared" ca="1" si="5"/>
        <v>0.16066059801393426</v>
      </c>
      <c r="H100">
        <f t="shared" ca="1" si="6"/>
        <v>0.27516290997200554</v>
      </c>
      <c r="I100">
        <f ca="1">IFERROR(SUM(INDIRECT(CONCATENATE("F",MAX(A100-'Random Analysis'!$B$7+3,2),":F",A100+2)))/COUNT(INDIRECT(CONCATENATE("F",MAX(A100-'Random Analysis'!$B$7+3,2),":F",A100+2))),0)</f>
        <v>0.47066852219040711</v>
      </c>
      <c r="J100">
        <f ca="1">IFERROR(MEDIAN(INDIRECT(CONCATENATE("I",MAX(A100-'Random Analysis'!$B$8+3,2),":I",A100+2))),0)</f>
        <v>0.14845071669316523</v>
      </c>
      <c r="K100">
        <f ca="1">IFERROR(SUM(INDIRECT(CONCATENATE("J",MAX(A100-'Random Analysis'!$B$9+3,2),":J",A100+2)))/COUNT(INDIRECT(CONCATENATE("J",MAX(A100-'Random Analysis'!$B$9+3,2),":J",A100+2))),0)</f>
        <v>7.0580164958797487E-2</v>
      </c>
      <c r="L100">
        <f t="shared" ca="1" si="7"/>
        <v>0.21967755270186373</v>
      </c>
      <c r="M100">
        <f t="shared" ca="1" si="8"/>
        <v>0.31722819470811664</v>
      </c>
    </row>
    <row r="101" spans="1:13" x14ac:dyDescent="0.3">
      <c r="A101">
        <v>99</v>
      </c>
      <c r="B101">
        <f>A101*'Random Analysis'!B$4+'Random Analysis'!$B$5</f>
        <v>1.98</v>
      </c>
      <c r="C101">
        <v>-0.46666100563298718</v>
      </c>
      <c r="D101">
        <f>C101*'Random Analysis'!$B$2+'Random Analysis'!$B$3</f>
        <v>-0.46666100563298718</v>
      </c>
      <c r="E101">
        <f t="shared" si="9"/>
        <v>2.0000000000000018E-2</v>
      </c>
      <c r="F101">
        <f ca="1">D101-'Random Analysis'!$B$13</f>
        <v>-0.54776400360163924</v>
      </c>
      <c r="G101">
        <f t="shared" ca="1" si="5"/>
        <v>0.14970531794190145</v>
      </c>
      <c r="H101">
        <f t="shared" ca="1" si="6"/>
        <v>0.27815701633084355</v>
      </c>
      <c r="I101">
        <f ca="1">IFERROR(SUM(INDIRECT(CONCATENATE("F",MAX(A101-'Random Analysis'!$B$7+3,2),":F",A101+2)))/COUNT(INDIRECT(CONCATENATE("F",MAX(A101-'Random Analysis'!$B$7+3,2),":F",A101+2))),0)</f>
        <v>-0.54776400360163924</v>
      </c>
      <c r="J101">
        <f ca="1">IFERROR(MEDIAN(INDIRECT(CONCATENATE("I",MAX(A101-'Random Analysis'!$B$8+3,2),":I",A101+2))),0)</f>
        <v>6.3268248116844075E-2</v>
      </c>
      <c r="K101">
        <f ca="1">IFERROR(SUM(INDIRECT(CONCATENATE("J",MAX(A101-'Random Analysis'!$B$9+3,2),":J",A101+2)))/COUNT(INDIRECT(CONCATENATE("J",MAX(A101-'Random Analysis'!$B$9+3,2),":J",A101+2))),0)</f>
        <v>8.7411236550462332E-2</v>
      </c>
      <c r="L101">
        <f t="shared" ca="1" si="7"/>
        <v>0.22142577743287298</v>
      </c>
      <c r="M101">
        <f t="shared" ca="1" si="8"/>
        <v>0.32165671025677411</v>
      </c>
    </row>
    <row r="102" spans="1:13" x14ac:dyDescent="0.3">
      <c r="A102">
        <v>100</v>
      </c>
      <c r="B102">
        <f>A102*'Random Analysis'!B$4+'Random Analysis'!$B$5</f>
        <v>2</v>
      </c>
      <c r="C102">
        <v>-0.62615657521647328</v>
      </c>
      <c r="D102">
        <f>C102*'Random Analysis'!$B$2+'Random Analysis'!$B$3</f>
        <v>-0.62615657521647328</v>
      </c>
      <c r="E102">
        <f t="shared" si="9"/>
        <v>2.0000000000000018E-2</v>
      </c>
      <c r="F102">
        <f ca="1">D102-'Random Analysis'!$B$13</f>
        <v>-0.70725957318512533</v>
      </c>
      <c r="G102">
        <f t="shared" ca="1" si="5"/>
        <v>0.13556012647819893</v>
      </c>
      <c r="H102">
        <f t="shared" ca="1" si="6"/>
        <v>0.28086821886040753</v>
      </c>
      <c r="I102">
        <f ca="1">IFERROR(SUM(INDIRECT(CONCATENATE("F",MAX(A102-'Random Analysis'!$B$7+3,2),":F",A102+2)))/COUNT(INDIRECT(CONCATENATE("F",MAX(A102-'Random Analysis'!$B$7+3,2),":F",A102+2))),0)</f>
        <v>-0.70725957318512533</v>
      </c>
      <c r="J102">
        <f ca="1">IFERROR(MEDIAN(INDIRECT(CONCATENATE("I",MAX(A102-'Random Analysis'!$B$8+3,2),":I",A102+2))),0)</f>
        <v>-0.29245029617390128</v>
      </c>
      <c r="K102">
        <f ca="1">IFERROR(SUM(INDIRECT(CONCATENATE("J",MAX(A102-'Random Analysis'!$B$9+3,2),":J",A102+2)))/COUNT(INDIRECT(CONCATENATE("J",MAX(A102-'Random Analysis'!$B$9+3,2),":J",A102+2))),0)</f>
        <v>8.1231601836480455E-2</v>
      </c>
      <c r="L102">
        <f t="shared" ca="1" si="7"/>
        <v>0.22305040946960258</v>
      </c>
      <c r="M102">
        <f t="shared" ca="1" si="8"/>
        <v>0.32611771844616616</v>
      </c>
    </row>
    <row r="103" spans="1:13" x14ac:dyDescent="0.3">
      <c r="A103">
        <v>101</v>
      </c>
      <c r="B103">
        <f>A103*'Random Analysis'!B$4+'Random Analysis'!$B$5</f>
        <v>2.02</v>
      </c>
      <c r="C103">
        <v>0.86624689116646314</v>
      </c>
      <c r="D103">
        <f>C103*'Random Analysis'!$B$2+'Random Analysis'!$B$3</f>
        <v>0.86624689116646314</v>
      </c>
      <c r="E103">
        <f t="shared" si="9"/>
        <v>2.0000000000000018E-2</v>
      </c>
      <c r="F103">
        <f ca="1">D103-'Random Analysis'!$B$13</f>
        <v>0.78514389319781108</v>
      </c>
      <c r="G103">
        <f t="shared" ca="1" si="5"/>
        <v>0.15126300434215517</v>
      </c>
      <c r="H103">
        <f t="shared" ca="1" si="6"/>
        <v>0.28389347894725064</v>
      </c>
      <c r="I103">
        <f ca="1">IFERROR(SUM(INDIRECT(CONCATENATE("F",MAX(A103-'Random Analysis'!$B$7+3,2),":F",A103+2)))/COUNT(INDIRECT(CONCATENATE("F",MAX(A103-'Random Analysis'!$B$7+3,2),":F",A103+2))),0)</f>
        <v>0.78514389319781108</v>
      </c>
      <c r="J103">
        <f ca="1">IFERROR(MEDIAN(INDIRECT(CONCATENATE("I",MAX(A103-'Random Analysis'!$B$8+3,2),":I",A103+2))),0)</f>
        <v>-4.8778244402597926E-2</v>
      </c>
      <c r="K103">
        <f ca="1">IFERROR(SUM(INDIRECT(CONCATENATE("J",MAX(A103-'Random Analysis'!$B$9+3,2),":J",A103+2)))/COUNT(INDIRECT(CONCATENATE("J",MAX(A103-'Random Analysis'!$B$9+3,2),":J",A103+2))),0)</f>
        <v>8.8552553078882365E-2</v>
      </c>
      <c r="L103">
        <f t="shared" ca="1" si="7"/>
        <v>0.22482146053118024</v>
      </c>
      <c r="M103">
        <f t="shared" ca="1" si="8"/>
        <v>0.33061414765678976</v>
      </c>
    </row>
    <row r="104" spans="1:13" x14ac:dyDescent="0.3">
      <c r="A104">
        <v>102</v>
      </c>
      <c r="B104">
        <f>A104*'Random Analysis'!B$4+'Random Analysis'!$B$5</f>
        <v>2.04</v>
      </c>
      <c r="C104">
        <v>0.20784403828625231</v>
      </c>
      <c r="D104">
        <f>C104*'Random Analysis'!$B$2+'Random Analysis'!$B$3</f>
        <v>0.20784403828625231</v>
      </c>
      <c r="E104">
        <f t="shared" si="9"/>
        <v>2.0000000000000018E-2</v>
      </c>
      <c r="F104">
        <f ca="1">D104-'Random Analysis'!$B$13</f>
        <v>0.12674104031760025</v>
      </c>
      <c r="G104">
        <f t="shared" ca="1" si="5"/>
        <v>0.15379782514850718</v>
      </c>
      <c r="H104">
        <f t="shared" ca="1" si="6"/>
        <v>0.2869694354502208</v>
      </c>
      <c r="I104">
        <f ca="1">IFERROR(SUM(INDIRECT(CONCATENATE("F",MAX(A104-'Random Analysis'!$B$7+3,2),":F",A104+2)))/COUNT(INDIRECT(CONCATENATE("F",MAX(A104-'Random Analysis'!$B$7+3,2),":F",A104+2))),0)</f>
        <v>0.12674104031760025</v>
      </c>
      <c r="J104">
        <f ca="1">IFERROR(MEDIAN(INDIRECT(CONCATENATE("I",MAX(A104-'Random Analysis'!$B$8+3,2),":I",A104+2))),0)</f>
        <v>0.27360266710399928</v>
      </c>
      <c r="K104">
        <f ca="1">IFERROR(SUM(INDIRECT(CONCATENATE("J",MAX(A104-'Random Analysis'!$B$9+3,2),":J",A104+2)))/COUNT(INDIRECT(CONCATENATE("J",MAX(A104-'Random Analysis'!$B$9+3,2),":J",A104+2))),0)</f>
        <v>9.6789156724480144E-2</v>
      </c>
      <c r="L104">
        <f t="shared" ca="1" si="7"/>
        <v>0.22675724366566985</v>
      </c>
      <c r="M104">
        <f t="shared" ca="1" si="8"/>
        <v>0.33514929253010317</v>
      </c>
    </row>
    <row r="105" spans="1:13" x14ac:dyDescent="0.3">
      <c r="A105">
        <v>103</v>
      </c>
      <c r="B105">
        <f>A105*'Random Analysis'!B$4+'Random Analysis'!$B$5</f>
        <v>2.06</v>
      </c>
      <c r="C105">
        <v>-0.20655002485450735</v>
      </c>
      <c r="D105">
        <f>C105*'Random Analysis'!$B$2+'Random Analysis'!$B$3</f>
        <v>-0.20655002485450735</v>
      </c>
      <c r="E105">
        <f t="shared" si="9"/>
        <v>2.0000000000000018E-2</v>
      </c>
      <c r="F105">
        <f ca="1">D105-'Random Analysis'!$B$13</f>
        <v>-0.28765302282315941</v>
      </c>
      <c r="G105">
        <f t="shared" ca="1" si="5"/>
        <v>0.14804476469204397</v>
      </c>
      <c r="H105">
        <f t="shared" ca="1" si="6"/>
        <v>0.28993033074406166</v>
      </c>
      <c r="I105">
        <f ca="1">IFERROR(SUM(INDIRECT(CONCATENATE("F",MAX(A105-'Random Analysis'!$B$7+3,2),":F",A105+2)))/COUNT(INDIRECT(CONCATENATE("F",MAX(A105-'Random Analysis'!$B$7+3,2),":F",A105+2))),0)</f>
        <v>-0.28765302282315941</v>
      </c>
      <c r="J105">
        <f ca="1">IFERROR(MEDIAN(INDIRECT(CONCATENATE("I",MAX(A105-'Random Analysis'!$B$8+3,2),":I",A105+2))),0)</f>
        <v>-8.045599125277958E-2</v>
      </c>
      <c r="K105">
        <f ca="1">IFERROR(SUM(INDIRECT(CONCATENATE("J",MAX(A105-'Random Analysis'!$B$9+3,2),":J",A105+2)))/COUNT(INDIRECT(CONCATENATE("J",MAX(A105-'Random Analysis'!$B$9+3,2),":J",A105+2))),0)</f>
        <v>8.8165824257850342E-2</v>
      </c>
      <c r="L105">
        <f t="shared" ca="1" si="7"/>
        <v>0.22852056015082686</v>
      </c>
      <c r="M105">
        <f t="shared" ca="1" si="8"/>
        <v>0.33971970373311972</v>
      </c>
    </row>
    <row r="106" spans="1:13" x14ac:dyDescent="0.3">
      <c r="A106">
        <v>104</v>
      </c>
      <c r="B106">
        <f>A106*'Random Analysis'!B$4+'Random Analysis'!$B$5</f>
        <v>2.08</v>
      </c>
      <c r="C106">
        <v>-0.25693401100303892</v>
      </c>
      <c r="D106">
        <f>C106*'Random Analysis'!$B$2+'Random Analysis'!$B$3</f>
        <v>-0.25693401100303892</v>
      </c>
      <c r="E106">
        <f t="shared" si="9"/>
        <v>2.0000000000000018E-2</v>
      </c>
      <c r="F106">
        <f ca="1">D106-'Random Analysis'!$B$13</f>
        <v>-0.33803700897169098</v>
      </c>
      <c r="G106">
        <f t="shared" ca="1" si="5"/>
        <v>0.14128402451261016</v>
      </c>
      <c r="H106">
        <f t="shared" ca="1" si="6"/>
        <v>0.29275601123431388</v>
      </c>
      <c r="I106">
        <f ca="1">IFERROR(SUM(INDIRECT(CONCATENATE("F",MAX(A106-'Random Analysis'!$B$7+3,2),":F",A106+2)))/COUNT(INDIRECT(CONCATENATE("F",MAX(A106-'Random Analysis'!$B$7+3,2),":F",A106+2))),0)</f>
        <v>-0.33803700897169098</v>
      </c>
      <c r="J106">
        <f ca="1">IFERROR(MEDIAN(INDIRECT(CONCATENATE("I",MAX(A106-'Random Analysis'!$B$8+3,2),":I",A106+2))),0)</f>
        <v>-0.31284501589742519</v>
      </c>
      <c r="K106">
        <f ca="1">IFERROR(SUM(INDIRECT(CONCATENATE("J",MAX(A106-'Random Analysis'!$B$9+3,2),":J",A106+2)))/COUNT(INDIRECT(CONCATENATE("J",MAX(A106-'Random Analysis'!$B$9+3,2),":J",A106+2))),0)</f>
        <v>7.9944763349953568E-2</v>
      </c>
      <c r="L106">
        <f t="shared" ca="1" si="7"/>
        <v>0.23011945541782594</v>
      </c>
      <c r="M106">
        <f t="shared" ca="1" si="8"/>
        <v>0.34432209284147625</v>
      </c>
    </row>
    <row r="107" spans="1:13" x14ac:dyDescent="0.3">
      <c r="A107">
        <v>105</v>
      </c>
      <c r="B107">
        <f>A107*'Random Analysis'!B$4+'Random Analysis'!$B$5</f>
        <v>2.1</v>
      </c>
      <c r="C107">
        <v>0.78048712968865508</v>
      </c>
      <c r="D107">
        <f>C107*'Random Analysis'!$B$2+'Random Analysis'!$B$3</f>
        <v>0.78048712968865508</v>
      </c>
      <c r="E107">
        <f t="shared" si="9"/>
        <v>2.0000000000000018E-2</v>
      </c>
      <c r="F107">
        <f ca="1">D107-'Random Analysis'!$B$13</f>
        <v>0.69938413172000302</v>
      </c>
      <c r="G107">
        <f t="shared" ca="1" si="5"/>
        <v>0.15527170714701022</v>
      </c>
      <c r="H107">
        <f t="shared" ca="1" si="6"/>
        <v>0.29586144537725412</v>
      </c>
      <c r="I107">
        <f ca="1">IFERROR(SUM(INDIRECT(CONCATENATE("F",MAX(A107-'Random Analysis'!$B$7+3,2),":F",A107+2)))/COUNT(INDIRECT(CONCATENATE("F",MAX(A107-'Random Analysis'!$B$7+3,2),":F",A107+2))),0)</f>
        <v>0.69938413172000302</v>
      </c>
      <c r="J107">
        <f ca="1">IFERROR(MEDIAN(INDIRECT(CONCATENATE("I",MAX(A107-'Random Analysis'!$B$8+3,2),":I",A107+2))),0)</f>
        <v>-8.045599125277958E-2</v>
      </c>
      <c r="K107">
        <f ca="1">IFERROR(SUM(INDIRECT(CONCATENATE("J",MAX(A107-'Random Analysis'!$B$9+3,2),":J",A107+2)))/COUNT(INDIRECT(CONCATENATE("J",MAX(A107-'Random Analysis'!$B$9+3,2),":J",A107+2))),0)</f>
        <v>7.1321430883323766E-2</v>
      </c>
      <c r="L107">
        <f t="shared" ca="1" si="7"/>
        <v>0.23154588403549242</v>
      </c>
      <c r="M107">
        <f t="shared" ca="1" si="8"/>
        <v>0.34895301052218608</v>
      </c>
    </row>
    <row r="108" spans="1:13" x14ac:dyDescent="0.3">
      <c r="A108">
        <v>106</v>
      </c>
      <c r="B108">
        <f>A108*'Random Analysis'!B$4+'Random Analysis'!$B$5</f>
        <v>2.12</v>
      </c>
      <c r="C108">
        <v>0.83943587652897111</v>
      </c>
      <c r="D108">
        <f>C108*'Random Analysis'!$B$2+'Random Analysis'!$B$3</f>
        <v>0.83943587652897111</v>
      </c>
      <c r="E108">
        <f t="shared" si="9"/>
        <v>2.0000000000000018E-2</v>
      </c>
      <c r="F108">
        <f ca="1">D108-'Random Analysis'!$B$13</f>
        <v>0.75833287856031906</v>
      </c>
      <c r="G108">
        <f t="shared" ca="1" si="5"/>
        <v>0.17043836471821661</v>
      </c>
      <c r="H108">
        <f t="shared" ca="1" si="6"/>
        <v>0.29927021267161846</v>
      </c>
      <c r="I108">
        <f ca="1">IFERROR(SUM(INDIRECT(CONCATENATE("F",MAX(A108-'Random Analysis'!$B$7+3,2),":F",A108+2)))/COUNT(INDIRECT(CONCATENATE("F",MAX(A108-'Random Analysis'!$B$7+3,2),":F",A108+2))),0)</f>
        <v>0.75833287856031906</v>
      </c>
      <c r="J108">
        <f ca="1">IFERROR(MEDIAN(INDIRECT(CONCATENATE("I",MAX(A108-'Random Analysis'!$B$8+3,2),":I",A108+2))),0)</f>
        <v>-8.045599125277958E-2</v>
      </c>
      <c r="K108">
        <f ca="1">IFERROR(SUM(INDIRECT(CONCATENATE("J",MAX(A108-'Random Analysis'!$B$9+3,2),":J",A108+2)))/COUNT(INDIRECT(CONCATENATE("J",MAX(A108-'Random Analysis'!$B$9+3,2),":J",A108+2))),0)</f>
        <v>7.3376052904351896E-2</v>
      </c>
      <c r="L108">
        <f t="shared" ca="1" si="7"/>
        <v>0.23301340509357946</v>
      </c>
      <c r="M108">
        <f t="shared" ca="1" si="8"/>
        <v>0.35361327862405767</v>
      </c>
    </row>
    <row r="109" spans="1:13" x14ac:dyDescent="0.3">
      <c r="A109">
        <v>107</v>
      </c>
      <c r="B109">
        <f>A109*'Random Analysis'!B$4+'Random Analysis'!$B$5</f>
        <v>2.14</v>
      </c>
      <c r="C109">
        <v>0.41918099328414438</v>
      </c>
      <c r="D109">
        <f>C109*'Random Analysis'!$B$2+'Random Analysis'!$B$3</f>
        <v>0.41918099328414438</v>
      </c>
      <c r="E109">
        <f t="shared" si="9"/>
        <v>2.0000000000000018E-2</v>
      </c>
      <c r="F109">
        <f ca="1">D109-'Random Analysis'!$B$13</f>
        <v>0.33807799531549232</v>
      </c>
      <c r="G109">
        <f t="shared" ca="1" si="5"/>
        <v>0.17719992462452647</v>
      </c>
      <c r="H109">
        <f t="shared" ca="1" si="6"/>
        <v>0.302814211164109</v>
      </c>
      <c r="I109">
        <f ca="1">IFERROR(SUM(INDIRECT(CONCATENATE("F",MAX(A109-'Random Analysis'!$B$7+3,2),":F",A109+2)))/COUNT(INDIRECT(CONCATENATE("F",MAX(A109-'Random Analysis'!$B$7+3,2),":F",A109+2))),0)</f>
        <v>0.33807799531549232</v>
      </c>
      <c r="J109">
        <f ca="1">IFERROR(MEDIAN(INDIRECT(CONCATENATE("I",MAX(A109-'Random Analysis'!$B$8+3,2),":I",A109+2))),0)</f>
        <v>0.23240951781654628</v>
      </c>
      <c r="K109">
        <f ca="1">IFERROR(SUM(INDIRECT(CONCATENATE("J",MAX(A109-'Random Analysis'!$B$9+3,2),":J",A109+2)))/COUNT(INDIRECT(CONCATENATE("J",MAX(A109-'Random Analysis'!$B$9+3,2),":J",A109+2))),0)</f>
        <v>9.3593573005701397E-2</v>
      </c>
      <c r="L109">
        <f t="shared" ca="1" si="7"/>
        <v>0.23488527655369348</v>
      </c>
      <c r="M109">
        <f t="shared" ca="1" si="8"/>
        <v>0.35831098415513152</v>
      </c>
    </row>
    <row r="110" spans="1:13" x14ac:dyDescent="0.3">
      <c r="A110">
        <v>108</v>
      </c>
      <c r="B110">
        <f>A110*'Random Analysis'!B$4+'Random Analysis'!$B$5</f>
        <v>2.16</v>
      </c>
      <c r="C110">
        <v>-0.12593983251215679</v>
      </c>
      <c r="D110">
        <f>C110*'Random Analysis'!$B$2+'Random Analysis'!$B$3</f>
        <v>-0.12593983251215679</v>
      </c>
      <c r="E110">
        <f t="shared" si="9"/>
        <v>2.0000000000000018E-2</v>
      </c>
      <c r="F110">
        <f ca="1">D110-'Random Analysis'!$B$13</f>
        <v>-0.20704283048080885</v>
      </c>
      <c r="G110">
        <f t="shared" ca="1" si="5"/>
        <v>0.17305906801491028</v>
      </c>
      <c r="H110">
        <f t="shared" ca="1" si="6"/>
        <v>0.30627539252440722</v>
      </c>
      <c r="I110">
        <f ca="1">IFERROR(SUM(INDIRECT(CONCATENATE("F",MAX(A110-'Random Analysis'!$B$7+3,2),":F",A110+2)))/COUNT(INDIRECT(CONCATENATE("F",MAX(A110-'Random Analysis'!$B$7+3,2),":F",A110+2))),0)</f>
        <v>-0.20704283048080885</v>
      </c>
      <c r="J110">
        <f ca="1">IFERROR(MEDIAN(INDIRECT(CONCATENATE("I",MAX(A110-'Random Analysis'!$B$8+3,2),":I",A110+2))),0)</f>
        <v>0.23240951781654628</v>
      </c>
      <c r="K110">
        <f ca="1">IFERROR(SUM(INDIRECT(CONCATENATE("J",MAX(A110-'Random Analysis'!$B$9+3,2),":J",A110+2)))/COUNT(INDIRECT(CONCATENATE("J",MAX(A110-'Random Analysis'!$B$9+3,2),":J",A110+2))),0)</f>
        <v>0.1138110931070509</v>
      </c>
      <c r="L110">
        <f t="shared" ca="1" si="7"/>
        <v>0.2371614984158345</v>
      </c>
      <c r="M110">
        <f t="shared" ca="1" si="8"/>
        <v>0.36305421412344824</v>
      </c>
    </row>
    <row r="111" spans="1:13" x14ac:dyDescent="0.3">
      <c r="A111">
        <v>109</v>
      </c>
      <c r="B111">
        <f>A111*'Random Analysis'!B$4+'Random Analysis'!$B$5</f>
        <v>2.1800000000000002</v>
      </c>
      <c r="C111">
        <v>0.35137870572388508</v>
      </c>
      <c r="D111">
        <f>C111*'Random Analysis'!$B$2+'Random Analysis'!$B$3</f>
        <v>0.35137870572388508</v>
      </c>
      <c r="E111">
        <f t="shared" si="9"/>
        <v>2.0000000000000018E-2</v>
      </c>
      <c r="F111">
        <f ca="1">D111-'Random Analysis'!$B$13</f>
        <v>0.27027570775523302</v>
      </c>
      <c r="G111">
        <f t="shared" ca="1" si="5"/>
        <v>0.17846458217001493</v>
      </c>
      <c r="H111">
        <f t="shared" ca="1" si="6"/>
        <v>0.30984468416780753</v>
      </c>
      <c r="I111">
        <f ca="1">IFERROR(SUM(INDIRECT(CONCATENATE("F",MAX(A111-'Random Analysis'!$B$7+3,2),":F",A111+2)))/COUNT(INDIRECT(CONCATENATE("F",MAX(A111-'Random Analysis'!$B$7+3,2),":F",A111+2))),0)</f>
        <v>0.27027570775523302</v>
      </c>
      <c r="J111">
        <f ca="1">IFERROR(MEDIAN(INDIRECT(CONCATENATE("I",MAX(A111-'Random Analysis'!$B$8+3,2),":I",A111+2))),0)</f>
        <v>0.19850837403641663</v>
      </c>
      <c r="K111">
        <f ca="1">IFERROR(SUM(INDIRECT(CONCATENATE("J",MAX(A111-'Random Analysis'!$B$9+3,2),":J",A111+2)))/COUNT(INDIRECT(CONCATENATE("J",MAX(A111-'Random Analysis'!$B$9+3,2),":J",A111+2))),0)</f>
        <v>0.11847494784596499</v>
      </c>
      <c r="L111">
        <f t="shared" ca="1" si="7"/>
        <v>0.2395309973727538</v>
      </c>
      <c r="M111">
        <f t="shared" ca="1" si="8"/>
        <v>0.36784483407090329</v>
      </c>
    </row>
    <row r="112" spans="1:13" x14ac:dyDescent="0.3">
      <c r="A112">
        <v>110</v>
      </c>
      <c r="B112">
        <f>A112*'Random Analysis'!B$4+'Random Analysis'!$B$5</f>
        <v>2.2000000000000002</v>
      </c>
      <c r="C112">
        <v>-0.49581425420622915</v>
      </c>
      <c r="D112">
        <f>C112*'Random Analysis'!$B$2+'Random Analysis'!$B$3</f>
        <v>-0.49581425420622915</v>
      </c>
      <c r="E112">
        <f t="shared" si="9"/>
        <v>2.0000000000000018E-2</v>
      </c>
      <c r="F112">
        <f ca="1">D112-'Random Analysis'!$B$13</f>
        <v>-0.57691725217488121</v>
      </c>
      <c r="G112">
        <f t="shared" ca="1" si="5"/>
        <v>0.1669262371265173</v>
      </c>
      <c r="H112">
        <f t="shared" ca="1" si="6"/>
        <v>0.31318320891033785</v>
      </c>
      <c r="I112">
        <f ca="1">IFERROR(SUM(INDIRECT(CONCATENATE("F",MAX(A112-'Random Analysis'!$B$7+3,2),":F",A112+2)))/COUNT(INDIRECT(CONCATENATE("F",MAX(A112-'Random Analysis'!$B$7+3,2),":F",A112+2))),0)</f>
        <v>-0.57691725217488121</v>
      </c>
      <c r="J112">
        <f ca="1">IFERROR(MEDIAN(INDIRECT(CONCATENATE("I",MAX(A112-'Random Analysis'!$B$8+3,2),":I",A112+2))),0)</f>
        <v>3.1616438637212085E-2</v>
      </c>
      <c r="K112">
        <f ca="1">IFERROR(SUM(INDIRECT(CONCATENATE("J",MAX(A112-'Random Analysis'!$B$9+3,2),":J",A112+2)))/COUNT(INDIRECT(CONCATENATE("J",MAX(A112-'Random Analysis'!$B$9+3,2),":J",A112+2))),0)</f>
        <v>0.11348695184713013</v>
      </c>
      <c r="L112">
        <f t="shared" ca="1" si="7"/>
        <v>0.2418007364096964</v>
      </c>
      <c r="M112">
        <f t="shared" ca="1" si="8"/>
        <v>0.37268084879909724</v>
      </c>
    </row>
    <row r="113" spans="1:13" x14ac:dyDescent="0.3">
      <c r="A113">
        <v>111</v>
      </c>
      <c r="B113">
        <f>A113*'Random Analysis'!B$4+'Random Analysis'!$B$5</f>
        <v>2.2200000000000002</v>
      </c>
      <c r="C113">
        <v>0.87460905069949169</v>
      </c>
      <c r="D113">
        <f>C113*'Random Analysis'!$B$2+'Random Analysis'!$B$3</f>
        <v>0.87460905069949169</v>
      </c>
      <c r="E113">
        <f t="shared" si="9"/>
        <v>2.0000000000000018E-2</v>
      </c>
      <c r="F113">
        <f ca="1">D113-'Random Analysis'!$B$13</f>
        <v>0.79350605273083963</v>
      </c>
      <c r="G113">
        <f t="shared" ca="1" si="5"/>
        <v>0.1827963581811341</v>
      </c>
      <c r="H113">
        <f t="shared" ca="1" si="6"/>
        <v>0.31683913607396053</v>
      </c>
      <c r="I113">
        <f ca="1">IFERROR(SUM(INDIRECT(CONCATENATE("F",MAX(A113-'Random Analysis'!$B$7+3,2),":F",A113+2)))/COUNT(INDIRECT(CONCATENATE("F",MAX(A113-'Random Analysis'!$B$7+3,2),":F",A113+2))),0)</f>
        <v>0.79350605273083963</v>
      </c>
      <c r="J113">
        <f ca="1">IFERROR(MEDIAN(INDIRECT(CONCATENATE("I",MAX(A113-'Random Analysis'!$B$8+3,2),":I",A113+2))),0)</f>
        <v>0.30417685153536267</v>
      </c>
      <c r="K113">
        <f ca="1">IFERROR(SUM(INDIRECT(CONCATENATE("J",MAX(A113-'Random Analysis'!$B$9+3,2),":J",A113+2)))/COUNT(INDIRECT(CONCATENATE("J",MAX(A113-'Random Analysis'!$B$9+3,2),":J",A113+2))),0)</f>
        <v>0.11157976549498778</v>
      </c>
      <c r="L113">
        <f t="shared" ca="1" si="7"/>
        <v>0.24403233171959615</v>
      </c>
      <c r="M113">
        <f t="shared" ca="1" si="8"/>
        <v>0.37756149543348916</v>
      </c>
    </row>
    <row r="114" spans="1:13" x14ac:dyDescent="0.3">
      <c r="A114">
        <v>112</v>
      </c>
      <c r="B114">
        <f>A114*'Random Analysis'!B$4+'Random Analysis'!$B$5</f>
        <v>2.2400000000000002</v>
      </c>
      <c r="C114">
        <v>-0.68182798855621773</v>
      </c>
      <c r="D114">
        <f>C114*'Random Analysis'!$B$2+'Random Analysis'!$B$3</f>
        <v>-0.68182798855621773</v>
      </c>
      <c r="E114">
        <f t="shared" si="9"/>
        <v>2.0000000000000018E-2</v>
      </c>
      <c r="F114">
        <f ca="1">D114-'Random Analysis'!$B$13</f>
        <v>-0.76293098652486979</v>
      </c>
      <c r="G114">
        <f t="shared" ca="1" si="5"/>
        <v>0.16753773845063669</v>
      </c>
      <c r="H114">
        <f t="shared" ca="1" si="6"/>
        <v>0.32018989084297328</v>
      </c>
      <c r="I114">
        <f ca="1">IFERROR(SUM(INDIRECT(CONCATENATE("F",MAX(A114-'Random Analysis'!$B$7+3,2),":F",A114+2)))/COUNT(INDIRECT(CONCATENATE("F",MAX(A114-'Random Analysis'!$B$7+3,2),":F",A114+2))),0)</f>
        <v>-0.76293098652486979</v>
      </c>
      <c r="J114">
        <f ca="1">IFERROR(MEDIAN(INDIRECT(CONCATENATE("I",MAX(A114-'Random Analysis'!$B$8+3,2),":I",A114+2))),0)</f>
        <v>0.30417685153536267</v>
      </c>
      <c r="K114">
        <f ca="1">IFERROR(SUM(INDIRECT(CONCATENATE("J",MAX(A114-'Random Analysis'!$B$9+3,2),":J",A114+2)))/COUNT(INDIRECT(CONCATENATE("J",MAX(A114-'Random Analysis'!$B$9+3,2),":J",A114+2))),0)</f>
        <v>0.10967257914284541</v>
      </c>
      <c r="L114">
        <f t="shared" ca="1" si="7"/>
        <v>0.24622578330245307</v>
      </c>
      <c r="M114">
        <f t="shared" ca="1" si="8"/>
        <v>0.38248601109953823</v>
      </c>
    </row>
    <row r="115" spans="1:13" x14ac:dyDescent="0.3">
      <c r="A115">
        <v>113</v>
      </c>
      <c r="B115">
        <f>A115*'Random Analysis'!B$4+'Random Analysis'!$B$5</f>
        <v>2.2600000000000002</v>
      </c>
      <c r="C115">
        <v>-0.86458201541458535</v>
      </c>
      <c r="D115">
        <f>C115*'Random Analysis'!$B$2+'Random Analysis'!$B$3</f>
        <v>-0.86458201541458535</v>
      </c>
      <c r="E115">
        <f t="shared" si="9"/>
        <v>2.0000000000000018E-2</v>
      </c>
      <c r="F115">
        <f ca="1">D115-'Random Analysis'!$B$13</f>
        <v>-0.94568501338323741</v>
      </c>
      <c r="G115">
        <f t="shared" ca="1" si="5"/>
        <v>0.14862403818297193</v>
      </c>
      <c r="H115">
        <f t="shared" ca="1" si="6"/>
        <v>0.32316237160663275</v>
      </c>
      <c r="I115">
        <f ca="1">IFERROR(SUM(INDIRECT(CONCATENATE("F",MAX(A115-'Random Analysis'!$B$7+3,2),":F",A115+2)))/COUNT(INDIRECT(CONCATENATE("F",MAX(A115-'Random Analysis'!$B$7+3,2),":F",A115+2))),0)</f>
        <v>-0.94568501338323741</v>
      </c>
      <c r="J115">
        <f ca="1">IFERROR(MEDIAN(INDIRECT(CONCATENATE("I",MAX(A115-'Random Analysis'!$B$8+3,2),":I",A115+2))),0)</f>
        <v>3.1616438637212085E-2</v>
      </c>
      <c r="K115">
        <f ca="1">IFERROR(SUM(INDIRECT(CONCATENATE("J",MAX(A115-'Random Analysis'!$B$9+3,2),":J",A115+2)))/COUNT(INDIRECT(CONCATENATE("J",MAX(A115-'Random Analysis'!$B$9+3,2),":J",A115+2))),0)</f>
        <v>9.9163878199404115E-2</v>
      </c>
      <c r="L115">
        <f t="shared" ca="1" si="7"/>
        <v>0.24820906086644115</v>
      </c>
      <c r="M115">
        <f t="shared" ca="1" si="8"/>
        <v>0.38745019231686706</v>
      </c>
    </row>
    <row r="116" spans="1:13" x14ac:dyDescent="0.3">
      <c r="A116">
        <v>114</v>
      </c>
      <c r="B116">
        <f>A116*'Random Analysis'!B$4+'Random Analysis'!$B$5</f>
        <v>2.2800000000000002</v>
      </c>
      <c r="C116">
        <v>-0.68681862945602434</v>
      </c>
      <c r="D116">
        <f>C116*'Random Analysis'!$B$2+'Random Analysis'!$B$3</f>
        <v>-0.68681862945602434</v>
      </c>
      <c r="E116">
        <f t="shared" si="9"/>
        <v>2.0000000000000018E-2</v>
      </c>
      <c r="F116">
        <f ca="1">D116-'Random Analysis'!$B$13</f>
        <v>-0.7679216274246764</v>
      </c>
      <c r="G116">
        <f t="shared" ca="1" si="5"/>
        <v>0.1332656056344784</v>
      </c>
      <c r="H116">
        <f t="shared" ca="1" si="6"/>
        <v>0.3258276837193223</v>
      </c>
      <c r="I116">
        <f ca="1">IFERROR(SUM(INDIRECT(CONCATENATE("F",MAX(A116-'Random Analysis'!$B$7+3,2),":F",A116+2)))/COUNT(INDIRECT(CONCATENATE("F",MAX(A116-'Random Analysis'!$B$7+3,2),":F",A116+2))),0)</f>
        <v>-0.7679216274246764</v>
      </c>
      <c r="J116">
        <f ca="1">IFERROR(MEDIAN(INDIRECT(CONCATENATE("I",MAX(A116-'Random Analysis'!$B$8+3,2),":I",A116+2))),0)</f>
        <v>-0.39198004132784503</v>
      </c>
      <c r="K116">
        <f ca="1">IFERROR(SUM(INDIRECT(CONCATENATE("J",MAX(A116-'Random Analysis'!$B$9+3,2),":J",A116+2)))/COUNT(INDIRECT(CONCATENATE("J",MAX(A116-'Random Analysis'!$B$9+3,2),":J",A116+2))),0)</f>
        <v>6.8483916305245821E-2</v>
      </c>
      <c r="L116">
        <f t="shared" ca="1" si="7"/>
        <v>0.24957873919254606</v>
      </c>
      <c r="M116">
        <f t="shared" ca="1" si="8"/>
        <v>0.39244176710071799</v>
      </c>
    </row>
    <row r="117" spans="1:13" x14ac:dyDescent="0.3">
      <c r="A117">
        <v>115</v>
      </c>
      <c r="B117">
        <f>A117*'Random Analysis'!B$4+'Random Analysis'!$B$5</f>
        <v>2.3000000000000003</v>
      </c>
      <c r="C117">
        <v>-0.6565816810720988</v>
      </c>
      <c r="D117">
        <f>C117*'Random Analysis'!$B$2+'Random Analysis'!$B$3</f>
        <v>-0.6565816810720988</v>
      </c>
      <c r="E117">
        <f t="shared" si="9"/>
        <v>2.0000000000000018E-2</v>
      </c>
      <c r="F117">
        <f ca="1">D117-'Random Analysis'!$B$13</f>
        <v>-0.73768467904075086</v>
      </c>
      <c r="G117">
        <f t="shared" ca="1" si="5"/>
        <v>0.11851191205366336</v>
      </c>
      <c r="H117">
        <f t="shared" ca="1" si="6"/>
        <v>0.32819792196039554</v>
      </c>
      <c r="I117">
        <f ca="1">IFERROR(SUM(INDIRECT(CONCATENATE("F",MAX(A117-'Random Analysis'!$B$7+3,2),":F",A117+2)))/COUNT(INDIRECT(CONCATENATE("F",MAX(A117-'Random Analysis'!$B$7+3,2),":F",A117+2))),0)</f>
        <v>-0.73768467904075086</v>
      </c>
      <c r="J117">
        <f ca="1">IFERROR(MEDIAN(INDIRECT(CONCATENATE("I",MAX(A117-'Random Analysis'!$B$8+3,2),":I",A117+2))),0)</f>
        <v>-0.65730096560781603</v>
      </c>
      <c r="K117">
        <f ca="1">IFERROR(SUM(INDIRECT(CONCATENATE("J",MAX(A117-'Random Analysis'!$B$9+3,2),":J",A117+2)))/COUNT(INDIRECT(CONCATENATE("J",MAX(A117-'Random Analysis'!$B$9+3,2),":J",A117+2))),0)</f>
        <v>2.5169624683469845E-2</v>
      </c>
      <c r="L117">
        <f t="shared" ca="1" si="7"/>
        <v>0.25008213168621546</v>
      </c>
      <c r="M117">
        <f t="shared" ca="1" si="8"/>
        <v>0.39744340973444231</v>
      </c>
    </row>
    <row r="118" spans="1:13" x14ac:dyDescent="0.3">
      <c r="A118">
        <v>116</v>
      </c>
      <c r="B118">
        <f>A118*'Random Analysis'!B$4+'Random Analysis'!$B$5</f>
        <v>2.3199999999999998</v>
      </c>
      <c r="C118">
        <v>0.94075930603441971</v>
      </c>
      <c r="D118">
        <f>C118*'Random Analysis'!$B$2+'Random Analysis'!$B$3</f>
        <v>0.94075930603441971</v>
      </c>
      <c r="E118">
        <f t="shared" si="9"/>
        <v>1.9999999999999574E-2</v>
      </c>
      <c r="F118">
        <f ca="1">D118-'Random Analysis'!$B$13</f>
        <v>0.85965630806576765</v>
      </c>
      <c r="G118">
        <f t="shared" ca="1" si="5"/>
        <v>0.13570503821497834</v>
      </c>
      <c r="H118">
        <f t="shared" ca="1" si="6"/>
        <v>0.33091202272469505</v>
      </c>
      <c r="I118">
        <f ca="1">IFERROR(SUM(INDIRECT(CONCATENATE("F",MAX(A118-'Random Analysis'!$B$7+3,2),":F",A118+2)))/COUNT(INDIRECT(CONCATENATE("F",MAX(A118-'Random Analysis'!$B$7+3,2),":F",A118+2))),0)</f>
        <v>0.85965630806576765</v>
      </c>
      <c r="J118">
        <f ca="1">IFERROR(MEDIAN(INDIRECT(CONCATENATE("I",MAX(A118-'Random Analysis'!$B$8+3,2),":I",A118+2))),0)</f>
        <v>-0.65730096560781603</v>
      </c>
      <c r="K118">
        <f ca="1">IFERROR(SUM(INDIRECT(CONCATENATE("J",MAX(A118-'Random Analysis'!$B$9+3,2),":J",A118+2)))/COUNT(INDIRECT(CONCATENATE("J",MAX(A118-'Random Analysis'!$B$9+3,2),":J",A118+2))),0)</f>
        <v>-1.8144666938306124E-2</v>
      </c>
      <c r="L118">
        <f t="shared" ca="1" si="7"/>
        <v>0.24971923834744936</v>
      </c>
      <c r="M118">
        <f t="shared" ca="1" si="8"/>
        <v>0.40243779450139117</v>
      </c>
    </row>
    <row r="119" spans="1:13" x14ac:dyDescent="0.3">
      <c r="A119">
        <v>117</v>
      </c>
      <c r="B119">
        <f>A119*'Random Analysis'!B$4+'Random Analysis'!$B$5</f>
        <v>2.34</v>
      </c>
      <c r="C119">
        <v>-4.0422313427607603E-2</v>
      </c>
      <c r="D119">
        <f>C119*'Random Analysis'!$B$2+'Random Analysis'!$B$3</f>
        <v>-4.0422313427607603E-2</v>
      </c>
      <c r="E119">
        <f t="shared" si="9"/>
        <v>2.0000000000000018E-2</v>
      </c>
      <c r="F119">
        <f ca="1">D119-'Random Analysis'!$B$13</f>
        <v>-0.12152531139625965</v>
      </c>
      <c r="G119">
        <f t="shared" ca="1" si="5"/>
        <v>0.13327453198705314</v>
      </c>
      <c r="H119">
        <f t="shared" ca="1" si="6"/>
        <v>0.33357751336443614</v>
      </c>
      <c r="I119">
        <f ca="1">IFERROR(SUM(INDIRECT(CONCATENATE("F",MAX(A119-'Random Analysis'!$B$7+3,2),":F",A119+2)))/COUNT(INDIRECT(CONCATENATE("F",MAX(A119-'Random Analysis'!$B$7+3,2),":F",A119+2))),0)</f>
        <v>-0.12152531139625965</v>
      </c>
      <c r="J119">
        <f ca="1">IFERROR(MEDIAN(INDIRECT(CONCATENATE("I",MAX(A119-'Random Analysis'!$B$8+3,2),":I",A119+2))),0)</f>
        <v>-0.65730096560781603</v>
      </c>
      <c r="K119">
        <f ca="1">IFERROR(SUM(INDIRECT(CONCATENATE("J",MAX(A119-'Random Analysis'!$B$9+3,2),":J",A119+2)))/COUNT(INDIRECT(CONCATENATE("J",MAX(A119-'Random Analysis'!$B$9+3,2),":J",A119+2))),0)</f>
        <v>-6.1458958560082086E-2</v>
      </c>
      <c r="L119">
        <f t="shared" ca="1" si="7"/>
        <v>0.24849005917624772</v>
      </c>
      <c r="M119">
        <f t="shared" ca="1" si="8"/>
        <v>0.40740759568491614</v>
      </c>
    </row>
    <row r="120" spans="1:13" x14ac:dyDescent="0.3">
      <c r="A120">
        <v>118</v>
      </c>
      <c r="B120">
        <f>A120*'Random Analysis'!B$4+'Random Analysis'!$B$5</f>
        <v>2.36</v>
      </c>
      <c r="C120">
        <v>0.39512469856490373</v>
      </c>
      <c r="D120">
        <f>C120*'Random Analysis'!$B$2+'Random Analysis'!$B$3</f>
        <v>0.39512469856490373</v>
      </c>
      <c r="E120">
        <f t="shared" si="9"/>
        <v>2.0000000000000018E-2</v>
      </c>
      <c r="F120">
        <f ca="1">D120-'Random Analysis'!$B$13</f>
        <v>0.31402170059625167</v>
      </c>
      <c r="G120">
        <f t="shared" ca="1" si="5"/>
        <v>0.13955496599897818</v>
      </c>
      <c r="H120">
        <f t="shared" ca="1" si="6"/>
        <v>0.3363686126844157</v>
      </c>
      <c r="I120">
        <f ca="1">IFERROR(SUM(INDIRECT(CONCATENATE("F",MAX(A120-'Random Analysis'!$B$7+3,2),":F",A120+2)))/COUNT(INDIRECT(CONCATENATE("F",MAX(A120-'Random Analysis'!$B$7+3,2),":F",A120+2))),0)</f>
        <v>0.31402170059625167</v>
      </c>
      <c r="J120">
        <f ca="1">IFERROR(MEDIAN(INDIRECT(CONCATENATE("I",MAX(A120-'Random Analysis'!$B$8+3,2),":I",A120+2))),0)</f>
        <v>-0.42960499521850526</v>
      </c>
      <c r="K120">
        <f ca="1">IFERROR(SUM(INDIRECT(CONCATENATE("J",MAX(A120-'Random Analysis'!$B$9+3,2),":J",A120+2)))/COUNT(INDIRECT(CONCATENATE("J",MAX(A120-'Random Analysis'!$B$9+3,2),":J",A120+2))),0)</f>
        <v>-8.8985421032066386E-2</v>
      </c>
      <c r="L120">
        <f t="shared" ca="1" si="7"/>
        <v>0.24671035075560641</v>
      </c>
      <c r="M120">
        <f t="shared" ca="1" si="8"/>
        <v>0.41234180270002829</v>
      </c>
    </row>
    <row r="121" spans="1:13" x14ac:dyDescent="0.3">
      <c r="A121">
        <v>119</v>
      </c>
      <c r="B121">
        <f>A121*'Random Analysis'!B$4+'Random Analysis'!$B$5</f>
        <v>2.38</v>
      </c>
      <c r="C121">
        <v>5.435383295676588E-2</v>
      </c>
      <c r="D121">
        <f>C121*'Random Analysis'!$B$2+'Random Analysis'!$B$3</f>
        <v>5.435383295676588E-2</v>
      </c>
      <c r="E121">
        <f t="shared" si="9"/>
        <v>2.0000000000000018E-2</v>
      </c>
      <c r="F121">
        <f ca="1">D121-'Random Analysis'!$B$13</f>
        <v>-2.6749165011886164E-2</v>
      </c>
      <c r="G121">
        <f t="shared" ca="1" si="5"/>
        <v>0.13901998269874047</v>
      </c>
      <c r="H121">
        <f t="shared" ca="1" si="6"/>
        <v>0.33914901233839051</v>
      </c>
      <c r="I121">
        <f ca="1">IFERROR(SUM(INDIRECT(CONCATENATE("F",MAX(A121-'Random Analysis'!$B$7+3,2),":F",A121+2)))/COUNT(INDIRECT(CONCATENATE("F",MAX(A121-'Random Analysis'!$B$7+3,2),":F",A121+2))),0)</f>
        <v>-2.6749165011886164E-2</v>
      </c>
      <c r="J121">
        <f ca="1">IFERROR(MEDIAN(INDIRECT(CONCATENATE("I",MAX(A121-'Random Analysis'!$B$8+3,2),":I",A121+2))),0)</f>
        <v>-0.42960499521850526</v>
      </c>
      <c r="K121">
        <f ca="1">IFERROR(SUM(INDIRECT(CONCATENATE("J",MAX(A121-'Random Analysis'!$B$9+3,2),":J",A121+2)))/COUNT(INDIRECT(CONCATENATE("J",MAX(A121-'Random Analysis'!$B$9+3,2),":J",A121+2))),0)</f>
        <v>-0.11651188350405069</v>
      </c>
      <c r="L121">
        <f t="shared" ca="1" si="7"/>
        <v>0.2443801130855254</v>
      </c>
      <c r="M121">
        <f t="shared" ca="1" si="8"/>
        <v>0.41722940496173883</v>
      </c>
    </row>
    <row r="122" spans="1:13" x14ac:dyDescent="0.3">
      <c r="A122">
        <v>120</v>
      </c>
      <c r="B122">
        <f>A122*'Random Analysis'!B$4+'Random Analysis'!$B$5</f>
        <v>2.4</v>
      </c>
      <c r="C122">
        <v>-0.36521685431411477</v>
      </c>
      <c r="D122">
        <f>C122*'Random Analysis'!$B$2+'Random Analysis'!$B$3</f>
        <v>-0.36521685431411477</v>
      </c>
      <c r="E122">
        <f t="shared" si="9"/>
        <v>2.0000000000000018E-2</v>
      </c>
      <c r="F122">
        <f ca="1">D122-'Random Analysis'!$B$13</f>
        <v>-0.44631985228276683</v>
      </c>
      <c r="G122">
        <f t="shared" ca="1" si="5"/>
        <v>0.13009358565308513</v>
      </c>
      <c r="H122">
        <f t="shared" ca="1" si="6"/>
        <v>0.34175088405145221</v>
      </c>
      <c r="I122">
        <f ca="1">IFERROR(SUM(INDIRECT(CONCATENATE("F",MAX(A122-'Random Analysis'!$B$7+3,2),":F",A122+2)))/COUNT(INDIRECT(CONCATENATE("F",MAX(A122-'Random Analysis'!$B$7+3,2),":F",A122+2))),0)</f>
        <v>-0.44631985228276683</v>
      </c>
      <c r="J122">
        <f ca="1">IFERROR(MEDIAN(INDIRECT(CONCATENATE("I",MAX(A122-'Random Analysis'!$B$8+3,2),":I",A122+2))),0)</f>
        <v>-0.28392258183951324</v>
      </c>
      <c r="K122">
        <f ca="1">IFERROR(SUM(INDIRECT(CONCATENATE("J",MAX(A122-'Random Analysis'!$B$9+3,2),":J",A122+2)))/COUNT(INDIRECT(CONCATENATE("J",MAX(A122-'Random Analysis'!$B$9+3,2),":J",A122+2))),0)</f>
        <v>-0.13304478016863913</v>
      </c>
      <c r="L122">
        <f t="shared" ca="1" si="7"/>
        <v>0.24171921748215261</v>
      </c>
      <c r="M122">
        <f t="shared" ca="1" si="8"/>
        <v>0.42206378931138189</v>
      </c>
    </row>
    <row r="123" spans="1:13" x14ac:dyDescent="0.3">
      <c r="A123">
        <v>121</v>
      </c>
      <c r="B123">
        <f>A123*'Random Analysis'!B$4+'Random Analysis'!$B$5</f>
        <v>2.42</v>
      </c>
      <c r="C123">
        <v>0.92108432902184734</v>
      </c>
      <c r="D123">
        <f>C123*'Random Analysis'!$B$2+'Random Analysis'!$B$3</f>
        <v>0.92108432902184734</v>
      </c>
      <c r="E123">
        <f t="shared" si="9"/>
        <v>2.0000000000000018E-2</v>
      </c>
      <c r="F123">
        <f ca="1">D123-'Random Analysis'!$B$13</f>
        <v>0.83998133105319528</v>
      </c>
      <c r="G123">
        <f t="shared" ca="1" si="5"/>
        <v>0.14689321227414903</v>
      </c>
      <c r="H123">
        <f t="shared" ca="1" si="6"/>
        <v>0.34468874829693519</v>
      </c>
      <c r="I123">
        <f ca="1">IFERROR(SUM(INDIRECT(CONCATENATE("F",MAX(A123-'Random Analysis'!$B$7+3,2),":F",A123+2)))/COUNT(INDIRECT(CONCATENATE("F",MAX(A123-'Random Analysis'!$B$7+3,2),":F",A123+2))),0)</f>
        <v>0.83998133105319528</v>
      </c>
      <c r="J123">
        <f ca="1">IFERROR(MEDIAN(INDIRECT(CONCATENATE("I",MAX(A123-'Random Analysis'!$B$8+3,2),":I",A123+2))),0)</f>
        <v>-7.4137238204072906E-2</v>
      </c>
      <c r="K123">
        <f ca="1">IFERROR(SUM(INDIRECT(CONCATENATE("J",MAX(A123-'Random Analysis'!$B$9+3,2),":J",A123+2)))/COUNT(INDIRECT(CONCATENATE("J",MAX(A123-'Random Analysis'!$B$9+3,2),":J",A123+2))),0)</f>
        <v>-0.12264892026531397</v>
      </c>
      <c r="L123">
        <f t="shared" ca="1" si="7"/>
        <v>0.23926623907684633</v>
      </c>
      <c r="M123">
        <f t="shared" ca="1" si="8"/>
        <v>0.42684911409291881</v>
      </c>
    </row>
    <row r="124" spans="1:13" x14ac:dyDescent="0.3">
      <c r="A124">
        <v>122</v>
      </c>
      <c r="B124">
        <f>A124*'Random Analysis'!B$4+'Random Analysis'!$B$5</f>
        <v>2.44</v>
      </c>
      <c r="C124">
        <v>0.10074635779883701</v>
      </c>
      <c r="D124">
        <f>C124*'Random Analysis'!$B$2+'Random Analysis'!$B$3</f>
        <v>0.10074635779883701</v>
      </c>
      <c r="E124">
        <f t="shared" si="9"/>
        <v>2.0000000000000018E-2</v>
      </c>
      <c r="F124">
        <f ca="1">D124-'Random Analysis'!$B$13</f>
        <v>1.9643359830184962E-2</v>
      </c>
      <c r="G124">
        <f t="shared" ca="1" si="5"/>
        <v>0.14728607947075273</v>
      </c>
      <c r="H124">
        <f t="shared" ca="1" si="6"/>
        <v>0.34763446988635027</v>
      </c>
      <c r="I124">
        <f ca="1">IFERROR(SUM(INDIRECT(CONCATENATE("F",MAX(A124-'Random Analysis'!$B$7+3,2),":F",A124+2)))/COUNT(INDIRECT(CONCATENATE("F",MAX(A124-'Random Analysis'!$B$7+3,2),":F",A124+2))),0)</f>
        <v>1.9643359830184962E-2</v>
      </c>
      <c r="J124">
        <f ca="1">IFERROR(MEDIAN(INDIRECT(CONCATENATE("I",MAX(A124-'Random Analysis'!$B$8+3,2),":I",A124+2))),0)</f>
        <v>-3.5529025908506012E-3</v>
      </c>
      <c r="K124">
        <f ca="1">IFERROR(SUM(INDIRECT(CONCATENATE("J",MAX(A124-'Random Analysis'!$B$9+3,2),":J",A124+2)))/COUNT(INDIRECT(CONCATENATE("J",MAX(A124-'Random Analysis'!$B$9+3,2),":J",A124+2))),0)</f>
        <v>-0.12049533255999266</v>
      </c>
      <c r="L124">
        <f t="shared" ca="1" si="7"/>
        <v>0.23685633242564647</v>
      </c>
      <c r="M124">
        <f t="shared" ca="1" si="8"/>
        <v>0.43158624074143176</v>
      </c>
    </row>
    <row r="125" spans="1:13" x14ac:dyDescent="0.3">
      <c r="A125">
        <v>123</v>
      </c>
      <c r="B125">
        <f>A125*'Random Analysis'!B$4+'Random Analysis'!$B$5</f>
        <v>2.46</v>
      </c>
      <c r="C125">
        <v>-0.79506463772170921</v>
      </c>
      <c r="D125">
        <f>C125*'Random Analysis'!$B$2+'Random Analysis'!$B$3</f>
        <v>-0.79506463772170921</v>
      </c>
      <c r="E125">
        <f t="shared" si="9"/>
        <v>2.0000000000000018E-2</v>
      </c>
      <c r="F125">
        <f ca="1">D125-'Random Analysis'!$B$13</f>
        <v>-0.87616763569036127</v>
      </c>
      <c r="G125">
        <f t="shared" ca="1" si="5"/>
        <v>0.1297627267569455</v>
      </c>
      <c r="H125">
        <f t="shared" ca="1" si="6"/>
        <v>0.3502297244214892</v>
      </c>
      <c r="I125">
        <f ca="1">IFERROR(SUM(INDIRECT(CONCATENATE("F",MAX(A125-'Random Analysis'!$B$7+3,2),":F",A125+2)))/COUNT(INDIRECT(CONCATENATE("F",MAX(A125-'Random Analysis'!$B$7+3,2),":F",A125+2))),0)</f>
        <v>-0.87616763569036127</v>
      </c>
      <c r="J125">
        <f ca="1">IFERROR(MEDIAN(INDIRECT(CONCATENATE("I",MAX(A125-'Random Analysis'!$B$8+3,2),":I",A125+2))),0)</f>
        <v>-3.5529025908506012E-3</v>
      </c>
      <c r="K125">
        <f ca="1">IFERROR(SUM(INDIRECT(CONCATENATE("J",MAX(A125-'Random Analysis'!$B$9+3,2),":J",A125+2)))/COUNT(INDIRECT(CONCATENATE("J",MAX(A125-'Random Analysis'!$B$9+3,2),":J",A125+2))),0)</f>
        <v>-0.13369321683117596</v>
      </c>
      <c r="L125">
        <f t="shared" ca="1" si="7"/>
        <v>0.23418246808902293</v>
      </c>
      <c r="M125">
        <f t="shared" ca="1" si="8"/>
        <v>0.43626989010321221</v>
      </c>
    </row>
    <row r="126" spans="1:13" x14ac:dyDescent="0.3">
      <c r="A126">
        <v>124</v>
      </c>
      <c r="B126">
        <f>A126*'Random Analysis'!B$4+'Random Analysis'!$B$5</f>
        <v>2.48</v>
      </c>
      <c r="C126">
        <v>-0.32355242679580076</v>
      </c>
      <c r="D126">
        <f>C126*'Random Analysis'!$B$2+'Random Analysis'!$B$3</f>
        <v>-0.32355242679580076</v>
      </c>
      <c r="E126">
        <f t="shared" si="9"/>
        <v>2.0000000000000018E-2</v>
      </c>
      <c r="F126">
        <f ca="1">D126-'Random Analysis'!$B$13</f>
        <v>-0.40465542476445282</v>
      </c>
      <c r="G126">
        <f t="shared" ca="1" si="5"/>
        <v>0.12166961826165644</v>
      </c>
      <c r="H126">
        <f t="shared" ca="1" si="6"/>
        <v>0.35266311678672235</v>
      </c>
      <c r="I126">
        <f ca="1">IFERROR(SUM(INDIRECT(CONCATENATE("F",MAX(A126-'Random Analysis'!$B$7+3,2),":F",A126+2)))/COUNT(INDIRECT(CONCATENATE("F",MAX(A126-'Random Analysis'!$B$7+3,2),":F",A126+2))),0)</f>
        <v>-0.40465542476445282</v>
      </c>
      <c r="J126">
        <f ca="1">IFERROR(MEDIAN(INDIRECT(CONCATENATE("I",MAX(A126-'Random Analysis'!$B$8+3,2),":I",A126+2))),0)</f>
        <v>-7.4137238204072906E-2</v>
      </c>
      <c r="K126">
        <f ca="1">IFERROR(SUM(INDIRECT(CONCATENATE("J",MAX(A126-'Random Analysis'!$B$9+3,2),":J",A126+2)))/COUNT(INDIRECT(CONCATENATE("J",MAX(A126-'Random Analysis'!$B$9+3,2),":J",A126+2))),0)</f>
        <v>-0.13339232382885663</v>
      </c>
      <c r="L126">
        <f t="shared" ca="1" si="7"/>
        <v>0.23151462161244579</v>
      </c>
      <c r="M126">
        <f t="shared" ca="1" si="8"/>
        <v>0.44090018253546115</v>
      </c>
    </row>
    <row r="127" spans="1:13" x14ac:dyDescent="0.3">
      <c r="A127">
        <v>125</v>
      </c>
      <c r="B127">
        <f>A127*'Random Analysis'!B$4+'Random Analysis'!$B$5</f>
        <v>2.5</v>
      </c>
      <c r="C127">
        <v>0.45831389160224734</v>
      </c>
      <c r="D127">
        <f>C127*'Random Analysis'!$B$2+'Random Analysis'!$B$3</f>
        <v>0.45831389160224734</v>
      </c>
      <c r="E127">
        <f t="shared" si="9"/>
        <v>2.0000000000000018E-2</v>
      </c>
      <c r="F127">
        <f ca="1">D127-'Random Analysis'!$B$13</f>
        <v>0.37721089363359528</v>
      </c>
      <c r="G127">
        <f t="shared" ca="1" si="5"/>
        <v>0.12921383613432835</v>
      </c>
      <c r="H127">
        <f t="shared" ca="1" si="6"/>
        <v>0.35524739350940893</v>
      </c>
      <c r="I127">
        <f ca="1">IFERROR(SUM(INDIRECT(CONCATENATE("F",MAX(A127-'Random Analysis'!$B$7+3,2),":F",A127+2)))/COUNT(INDIRECT(CONCATENATE("F",MAX(A127-'Random Analysis'!$B$7+3,2),":F",A127+2))),0)</f>
        <v>0.37721089363359528</v>
      </c>
      <c r="J127">
        <f ca="1">IFERROR(MEDIAN(INDIRECT(CONCATENATE("I",MAX(A127-'Random Analysis'!$B$8+3,2),":I",A127+2))),0)</f>
        <v>-3.5529025908506012E-3</v>
      </c>
      <c r="K127">
        <f ca="1">IFERROR(SUM(INDIRECT(CONCATENATE("J",MAX(A127-'Random Analysis'!$B$9+3,2),":J",A127+2)))/COUNT(INDIRECT(CONCATENATE("J",MAX(A127-'Random Analysis'!$B$9+3,2),":J",A127+2))),0)</f>
        <v>-0.11866412795711498</v>
      </c>
      <c r="L127">
        <f t="shared" ca="1" si="7"/>
        <v>0.2291413390533035</v>
      </c>
      <c r="M127">
        <f t="shared" ca="1" si="8"/>
        <v>0.44548300931652723</v>
      </c>
    </row>
    <row r="128" spans="1:13" x14ac:dyDescent="0.3">
      <c r="A128">
        <v>126</v>
      </c>
      <c r="B128">
        <f>A128*'Random Analysis'!B$4+'Random Analysis'!$B$5</f>
        <v>2.52</v>
      </c>
      <c r="C128">
        <v>0.44447759258242669</v>
      </c>
      <c r="D128">
        <f>C128*'Random Analysis'!$B$2+'Random Analysis'!$B$3</f>
        <v>0.44447759258242669</v>
      </c>
      <c r="E128">
        <f t="shared" si="9"/>
        <v>2.0000000000000018E-2</v>
      </c>
      <c r="F128">
        <f ca="1">D128-'Random Analysis'!$B$13</f>
        <v>0.36337459461377464</v>
      </c>
      <c r="G128">
        <f t="shared" ca="1" si="5"/>
        <v>0.13648132802660384</v>
      </c>
      <c r="H128">
        <f t="shared" ca="1" si="6"/>
        <v>0.35797702006994103</v>
      </c>
      <c r="I128">
        <f ca="1">IFERROR(SUM(INDIRECT(CONCATENATE("F",MAX(A128-'Random Analysis'!$B$7+3,2),":F",A128+2)))/COUNT(INDIRECT(CONCATENATE("F",MAX(A128-'Random Analysis'!$B$7+3,2),":F",A128+2))),0)</f>
        <v>0.36337459461377464</v>
      </c>
      <c r="J128">
        <f ca="1">IFERROR(MEDIAN(INDIRECT(CONCATENATE("I",MAX(A128-'Random Analysis'!$B$8+3,2),":I",A128+2))),0)</f>
        <v>-3.5529025908506012E-3</v>
      </c>
      <c r="K128">
        <f ca="1">IFERROR(SUM(INDIRECT(CONCATENATE("J",MAX(A128-'Random Analysis'!$B$9+3,2),":J",A128+2)))/COUNT(INDIRECT(CONCATENATE("J",MAX(A128-'Random Analysis'!$B$9+3,2),":J",A128+2))),0)</f>
        <v>-0.11500207611607074</v>
      </c>
      <c r="L128">
        <f t="shared" ca="1" si="7"/>
        <v>0.22684129753098209</v>
      </c>
      <c r="M128">
        <f t="shared" ca="1" si="8"/>
        <v>0.45001983526714689</v>
      </c>
    </row>
    <row r="129" spans="1:13" x14ac:dyDescent="0.3">
      <c r="A129">
        <v>127</v>
      </c>
      <c r="B129">
        <f>A129*'Random Analysis'!B$4+'Random Analysis'!$B$5</f>
        <v>2.54</v>
      </c>
      <c r="C129">
        <v>-0.3293376106545205</v>
      </c>
      <c r="D129">
        <f>C129*'Random Analysis'!$B$2+'Random Analysis'!$B$3</f>
        <v>-0.3293376106545205</v>
      </c>
      <c r="E129">
        <f t="shared" si="9"/>
        <v>2.0000000000000018E-2</v>
      </c>
      <c r="F129">
        <f ca="1">D129-'Random Analysis'!$B$13</f>
        <v>-0.41044060862317255</v>
      </c>
      <c r="G129">
        <f t="shared" ca="1" si="5"/>
        <v>0.12827251585414037</v>
      </c>
      <c r="H129">
        <f t="shared" ca="1" si="6"/>
        <v>0.36054247038702386</v>
      </c>
      <c r="I129">
        <f ca="1">IFERROR(SUM(INDIRECT(CONCATENATE("F",MAX(A129-'Random Analysis'!$B$7+3,2),":F",A129+2)))/COUNT(INDIRECT(CONCATENATE("F",MAX(A129-'Random Analysis'!$B$7+3,2),":F",A129+2))),0)</f>
        <v>-0.41044060862317255</v>
      </c>
      <c r="J129">
        <f ca="1">IFERROR(MEDIAN(INDIRECT(CONCATENATE("I",MAX(A129-'Random Analysis'!$B$8+3,2),":I",A129+2))),0)</f>
        <v>-0.19250603246713394</v>
      </c>
      <c r="K129">
        <f ca="1">IFERROR(SUM(INDIRECT(CONCATENATE("J",MAX(A129-'Random Analysis'!$B$9+3,2),":J",A129+2)))/COUNT(INDIRECT(CONCATENATE("J",MAX(A129-'Random Analysis'!$B$9+3,2),":J",A129+2))),0)</f>
        <v>-0.12033779236437332</v>
      </c>
      <c r="L129">
        <f t="shared" ca="1" si="7"/>
        <v>0.22443454168369462</v>
      </c>
      <c r="M129">
        <f t="shared" ca="1" si="8"/>
        <v>0.45450852610082076</v>
      </c>
    </row>
    <row r="130" spans="1:13" x14ac:dyDescent="0.3">
      <c r="A130">
        <v>128</v>
      </c>
      <c r="B130">
        <f>A130*'Random Analysis'!B$4+'Random Analysis'!$B$5</f>
        <v>2.56</v>
      </c>
      <c r="C130">
        <v>-0.49329443197425338</v>
      </c>
      <c r="D130">
        <f>C130*'Random Analysis'!$B$2+'Random Analysis'!$B$3</f>
        <v>-0.49329443197425338</v>
      </c>
      <c r="E130">
        <f t="shared" si="9"/>
        <v>2.0000000000000018E-2</v>
      </c>
      <c r="F130">
        <f ca="1">D130-'Random Analysis'!$B$13</f>
        <v>-0.57439742994290544</v>
      </c>
      <c r="G130">
        <f t="shared" ca="1" si="5"/>
        <v>0.11678456725528226</v>
      </c>
      <c r="H130">
        <f t="shared" ca="1" si="6"/>
        <v>0.3628781617321295</v>
      </c>
      <c r="I130">
        <f ca="1">IFERROR(SUM(INDIRECT(CONCATENATE("F",MAX(A130-'Random Analysis'!$B$7+3,2),":F",A130+2)))/COUNT(INDIRECT(CONCATENATE("F",MAX(A130-'Random Analysis'!$B$7+3,2),":F",A130+2))),0)</f>
        <v>-0.57439742994290544</v>
      </c>
      <c r="J130">
        <f ca="1">IFERROR(MEDIAN(INDIRECT(CONCATENATE("I",MAX(A130-'Random Analysis'!$B$8+3,2),":I",A130+2))),0)</f>
        <v>-0.19250603246713394</v>
      </c>
      <c r="K130">
        <f ca="1">IFERROR(SUM(INDIRECT(CONCATENATE("J",MAX(A130-'Random Analysis'!$B$9+3,2),":J",A130+2)))/COUNT(INDIRECT(CONCATENATE("J",MAX(A130-'Random Analysis'!$B$9+3,2),":J",A130+2))),0)</f>
        <v>-0.14057186618740566</v>
      </c>
      <c r="L130">
        <f t="shared" ca="1" si="7"/>
        <v>0.2216231043599465</v>
      </c>
      <c r="M130">
        <f t="shared" ca="1" si="8"/>
        <v>0.45894098818801971</v>
      </c>
    </row>
    <row r="131" spans="1:13" x14ac:dyDescent="0.3">
      <c r="A131">
        <v>129</v>
      </c>
      <c r="B131">
        <f>A131*'Random Analysis'!B$4+'Random Analysis'!$B$5</f>
        <v>2.58</v>
      </c>
      <c r="C131">
        <v>-0.61014030962904942</v>
      </c>
      <c r="D131">
        <f>C131*'Random Analysis'!$B$2+'Random Analysis'!$B$3</f>
        <v>-0.61014030962904942</v>
      </c>
      <c r="E131">
        <f t="shared" si="9"/>
        <v>2.0000000000000018E-2</v>
      </c>
      <c r="F131">
        <f ca="1">D131-'Random Analysis'!$B$13</f>
        <v>-0.69124330759770147</v>
      </c>
      <c r="G131">
        <f t="shared" ref="G131:G194" ca="1" si="10">G130+F131*$E131</f>
        <v>0.10295970110332822</v>
      </c>
      <c r="H131">
        <f t="shared" ref="H131:H194" ca="1" si="11">H130+G131*$E131</f>
        <v>0.36493735575419606</v>
      </c>
      <c r="I131">
        <f ca="1">IFERROR(SUM(INDIRECT(CONCATENATE("F",MAX(A131-'Random Analysis'!$B$7+3,2),":F",A131+2)))/COUNT(INDIRECT(CONCATENATE("F",MAX(A131-'Random Analysis'!$B$7+3,2),":F",A131+2))),0)</f>
        <v>-0.69124330759770147</v>
      </c>
      <c r="J131">
        <f ca="1">IFERROR(MEDIAN(INDIRECT(CONCATENATE("I",MAX(A131-'Random Analysis'!$B$8+3,2),":I",A131+2))),0)</f>
        <v>-0.40754801669381269</v>
      </c>
      <c r="K131">
        <f ca="1">IFERROR(SUM(INDIRECT(CONCATENATE("J",MAX(A131-'Random Analysis'!$B$9+3,2),":J",A131+2)))/COUNT(INDIRECT(CONCATENATE("J",MAX(A131-'Random Analysis'!$B$9+3,2),":J",A131+2))),0)</f>
        <v>-0.17104603449742278</v>
      </c>
      <c r="L131">
        <f t="shared" ref="L131:L194" ca="1" si="12">L130+K131*$E131</f>
        <v>0.21820218366999805</v>
      </c>
      <c r="M131">
        <f t="shared" ref="M131:M194" ca="1" si="13">M130+L131*$E131</f>
        <v>0.46330503186141969</v>
      </c>
    </row>
    <row r="132" spans="1:13" x14ac:dyDescent="0.3">
      <c r="A132">
        <v>130</v>
      </c>
      <c r="B132">
        <f>A132*'Random Analysis'!B$4+'Random Analysis'!$B$5</f>
        <v>2.6</v>
      </c>
      <c r="C132">
        <v>0.86984981701416708</v>
      </c>
      <c r="D132">
        <f>C132*'Random Analysis'!$B$2+'Random Analysis'!$B$3</f>
        <v>0.86984981701416708</v>
      </c>
      <c r="E132">
        <f t="shared" ref="E132:E195" si="14">B132-B131</f>
        <v>2.0000000000000018E-2</v>
      </c>
      <c r="F132">
        <f ca="1">D132-'Random Analysis'!$B$13</f>
        <v>0.78874681904551502</v>
      </c>
      <c r="G132">
        <f t="shared" ca="1" si="10"/>
        <v>0.11873463748423854</v>
      </c>
      <c r="H132">
        <f t="shared" ca="1" si="11"/>
        <v>0.36731204850388083</v>
      </c>
      <c r="I132">
        <f ca="1">IFERROR(SUM(INDIRECT(CONCATENATE("F",MAX(A132-'Random Analysis'!$B$7+3,2),":F",A132+2)))/COUNT(INDIRECT(CONCATENATE("F",MAX(A132-'Random Analysis'!$B$7+3,2),":F",A132+2))),0)</f>
        <v>0.78874681904551502</v>
      </c>
      <c r="J132">
        <f ca="1">IFERROR(MEDIAN(INDIRECT(CONCATENATE("I",MAX(A132-'Random Analysis'!$B$8+3,2),":I",A132+2))),0)</f>
        <v>-0.40754801669381269</v>
      </c>
      <c r="K132">
        <f ca="1">IFERROR(SUM(INDIRECT(CONCATENATE("J",MAX(A132-'Random Analysis'!$B$9+3,2),":J",A132+2)))/COUNT(INDIRECT(CONCATENATE("J",MAX(A132-'Random Analysis'!$B$9+3,2),":J",A132+2))),0)</f>
        <v>-0.19990586262743371</v>
      </c>
      <c r="L132">
        <f t="shared" ca="1" si="12"/>
        <v>0.21420406641744938</v>
      </c>
      <c r="M132">
        <f t="shared" ca="1" si="13"/>
        <v>0.4675891131897687</v>
      </c>
    </row>
    <row r="133" spans="1:13" x14ac:dyDescent="0.3">
      <c r="A133">
        <v>131</v>
      </c>
      <c r="B133">
        <f>A133*'Random Analysis'!B$4+'Random Analysis'!$B$5</f>
        <v>2.62</v>
      </c>
      <c r="C133">
        <v>9.159277031879709E-2</v>
      </c>
      <c r="D133">
        <f>C133*'Random Analysis'!$B$2+'Random Analysis'!$B$3</f>
        <v>9.159277031879709E-2</v>
      </c>
      <c r="E133">
        <f t="shared" si="14"/>
        <v>2.0000000000000018E-2</v>
      </c>
      <c r="F133">
        <f ca="1">D133-'Random Analysis'!$B$13</f>
        <v>1.0489772350145046E-2</v>
      </c>
      <c r="G133">
        <f t="shared" ca="1" si="10"/>
        <v>0.11894443293124145</v>
      </c>
      <c r="H133">
        <f t="shared" ca="1" si="11"/>
        <v>0.36969093716250567</v>
      </c>
      <c r="I133">
        <f ca="1">IFERROR(SUM(INDIRECT(CONCATENATE("F",MAX(A133-'Random Analysis'!$B$7+3,2),":F",A133+2)))/COUNT(INDIRECT(CONCATENATE("F",MAX(A133-'Random Analysis'!$B$7+3,2),":F",A133+2))),0)</f>
        <v>1.0489772350145046E-2</v>
      </c>
      <c r="J133">
        <f ca="1">IFERROR(MEDIAN(INDIRECT(CONCATENATE("I",MAX(A133-'Random Analysis'!$B$8+3,2),":I",A133+2))),0)</f>
        <v>-0.19708282620715389</v>
      </c>
      <c r="K133">
        <f ca="1">IFERROR(SUM(INDIRECT(CONCATENATE("J",MAX(A133-'Random Analysis'!$B$9+3,2),":J",A133+2)))/COUNT(INDIRECT(CONCATENATE("J",MAX(A133-'Random Analysis'!$B$9+3,2),":J",A133+2))),0)</f>
        <v>-0.2107963038104988</v>
      </c>
      <c r="L133">
        <f t="shared" ca="1" si="12"/>
        <v>0.20998814034123939</v>
      </c>
      <c r="M133">
        <f t="shared" ca="1" si="13"/>
        <v>0.47178887599659347</v>
      </c>
    </row>
    <row r="134" spans="1:13" x14ac:dyDescent="0.3">
      <c r="A134">
        <v>132</v>
      </c>
      <c r="B134">
        <f>A134*'Random Analysis'!B$4+'Random Analysis'!$B$5</f>
        <v>2.64</v>
      </c>
      <c r="C134">
        <v>1.381379271000327E-2</v>
      </c>
      <c r="D134">
        <f>C134*'Random Analysis'!$B$2+'Random Analysis'!$B$3</f>
        <v>1.381379271000327E-2</v>
      </c>
      <c r="E134">
        <f t="shared" si="14"/>
        <v>2.0000000000000018E-2</v>
      </c>
      <c r="F134">
        <f ca="1">D134-'Random Analysis'!$B$13</f>
        <v>-6.7289205258648774E-2</v>
      </c>
      <c r="G134">
        <f t="shared" ca="1" si="10"/>
        <v>0.11759864882606848</v>
      </c>
      <c r="H134">
        <f t="shared" ca="1" si="11"/>
        <v>0.37204291013902702</v>
      </c>
      <c r="I134">
        <f ca="1">IFERROR(SUM(INDIRECT(CONCATENATE("F",MAX(A134-'Random Analysis'!$B$7+3,2),":F",A134+2)))/COUNT(INDIRECT(CONCATENATE("F",MAX(A134-'Random Analysis'!$B$7+3,2),":F",A134+2))),0)</f>
        <v>-6.7289205258648774E-2</v>
      </c>
      <c r="J134">
        <f ca="1">IFERROR(MEDIAN(INDIRECT(CONCATENATE("I",MAX(A134-'Random Analysis'!$B$8+3,2),":I",A134+2))),0)</f>
        <v>-2.8399716454251864E-2</v>
      </c>
      <c r="K134">
        <f ca="1">IFERROR(SUM(INDIRECT(CONCATENATE("J",MAX(A134-'Random Analysis'!$B$9+3,2),":J",A134+2)))/COUNT(INDIRECT(CONCATENATE("J",MAX(A134-'Random Analysis'!$B$9+3,2),":J",A134+2))),0)</f>
        <v>-0.22663328323857565</v>
      </c>
      <c r="L134">
        <f t="shared" ca="1" si="12"/>
        <v>0.20545547467646788</v>
      </c>
      <c r="M134">
        <f t="shared" ca="1" si="13"/>
        <v>0.47589798549012285</v>
      </c>
    </row>
    <row r="135" spans="1:13" x14ac:dyDescent="0.3">
      <c r="A135">
        <v>133</v>
      </c>
      <c r="B135">
        <f>A135*'Random Analysis'!B$4+'Random Analysis'!$B$5</f>
        <v>2.66</v>
      </c>
      <c r="C135">
        <v>0.1918539319108381</v>
      </c>
      <c r="D135">
        <f>C135*'Random Analysis'!$B$2+'Random Analysis'!$B$3</f>
        <v>0.1918539319108381</v>
      </c>
      <c r="E135">
        <f t="shared" si="14"/>
        <v>2.0000000000000018E-2</v>
      </c>
      <c r="F135">
        <f ca="1">D135-'Random Analysis'!$B$13</f>
        <v>0.11075093394218606</v>
      </c>
      <c r="G135">
        <f t="shared" ca="1" si="10"/>
        <v>0.11981366750491219</v>
      </c>
      <c r="H135">
        <f t="shared" ca="1" si="11"/>
        <v>0.37443918348912525</v>
      </c>
      <c r="I135">
        <f ca="1">IFERROR(SUM(INDIRECT(CONCATENATE("F",MAX(A135-'Random Analysis'!$B$7+3,2),":F",A135+2)))/COUNT(INDIRECT(CONCATENATE("F",MAX(A135-'Random Analysis'!$B$7+3,2),":F",A135+2))),0)</f>
        <v>0.11075093394218606</v>
      </c>
      <c r="J135">
        <f ca="1">IFERROR(MEDIAN(INDIRECT(CONCATENATE("I",MAX(A135-'Random Analysis'!$B$8+3,2),":I",A135+2))),0)</f>
        <v>-2.8399716454251864E-2</v>
      </c>
      <c r="K135">
        <f ca="1">IFERROR(SUM(INDIRECT(CONCATENATE("J",MAX(A135-'Random Analysis'!$B$9+3,2),":J",A135+2)))/COUNT(INDIRECT(CONCATENATE("J",MAX(A135-'Random Analysis'!$B$9+3,2),":J",A135+2))),0)</f>
        <v>-0.24247026266665253</v>
      </c>
      <c r="L135">
        <f t="shared" ca="1" si="12"/>
        <v>0.20060606942313483</v>
      </c>
      <c r="M135">
        <f t="shared" ca="1" si="13"/>
        <v>0.47991010687858554</v>
      </c>
    </row>
    <row r="136" spans="1:13" x14ac:dyDescent="0.3">
      <c r="A136">
        <v>134</v>
      </c>
      <c r="B136">
        <f>A136*'Random Analysis'!B$4+'Random Analysis'!$B$5</f>
        <v>2.68</v>
      </c>
      <c r="C136">
        <v>0.39775791740487221</v>
      </c>
      <c r="D136">
        <f>C136*'Random Analysis'!$B$2+'Random Analysis'!$B$3</f>
        <v>0.39775791740487221</v>
      </c>
      <c r="E136">
        <f t="shared" si="14"/>
        <v>2.0000000000000018E-2</v>
      </c>
      <c r="F136">
        <f ca="1">D136-'Random Analysis'!$B$13</f>
        <v>0.31665491943622015</v>
      </c>
      <c r="G136">
        <f t="shared" ca="1" si="10"/>
        <v>0.1261467658936366</v>
      </c>
      <c r="H136">
        <f t="shared" ca="1" si="11"/>
        <v>0.37696211880699798</v>
      </c>
      <c r="I136">
        <f ca="1">IFERROR(SUM(INDIRECT(CONCATENATE("F",MAX(A136-'Random Analysis'!$B$7+3,2),":F",A136+2)))/COUNT(INDIRECT(CONCATENATE("F",MAX(A136-'Random Analysis'!$B$7+3,2),":F",A136+2))),0)</f>
        <v>0.31665491943622015</v>
      </c>
      <c r="J136">
        <f ca="1">IFERROR(MEDIAN(INDIRECT(CONCATENATE("I",MAX(A136-'Random Analysis'!$B$8+3,2),":I",A136+2))),0)</f>
        <v>-2.8399716454251864E-2</v>
      </c>
      <c r="K136">
        <f ca="1">IFERROR(SUM(INDIRECT(CONCATENATE("J",MAX(A136-'Random Analysis'!$B$9+3,2),":J",A136+2)))/COUNT(INDIRECT(CONCATENATE("J",MAX(A136-'Random Analysis'!$B$9+3,2),":J",A136+2))),0)</f>
        <v>-0.24532817481386512</v>
      </c>
      <c r="L136">
        <f t="shared" ca="1" si="12"/>
        <v>0.19569950592685753</v>
      </c>
      <c r="M136">
        <f t="shared" ca="1" si="13"/>
        <v>0.4838240969971227</v>
      </c>
    </row>
    <row r="137" spans="1:13" x14ac:dyDescent="0.3">
      <c r="A137">
        <v>135</v>
      </c>
      <c r="B137">
        <f>A137*'Random Analysis'!B$4+'Random Analysis'!$B$5</f>
        <v>2.7</v>
      </c>
      <c r="C137">
        <v>0.87771818631933018</v>
      </c>
      <c r="D137">
        <f>C137*'Random Analysis'!$B$2+'Random Analysis'!$B$3</f>
        <v>0.87771818631933018</v>
      </c>
      <c r="E137">
        <f t="shared" si="14"/>
        <v>2.0000000000000018E-2</v>
      </c>
      <c r="F137">
        <f ca="1">D137-'Random Analysis'!$B$13</f>
        <v>0.79661518835067813</v>
      </c>
      <c r="G137">
        <f t="shared" ca="1" si="10"/>
        <v>0.14207906966065018</v>
      </c>
      <c r="H137">
        <f t="shared" ca="1" si="11"/>
        <v>0.37980370020021098</v>
      </c>
      <c r="I137">
        <f ca="1">IFERROR(SUM(INDIRECT(CONCATENATE("F",MAX(A137-'Random Analysis'!$B$7+3,2),":F",A137+2)))/COUNT(INDIRECT(CONCATENATE("F",MAX(A137-'Random Analysis'!$B$7+3,2),":F",A137+2))),0)</f>
        <v>0.79661518835067813</v>
      </c>
      <c r="J137">
        <f ca="1">IFERROR(MEDIAN(INDIRECT(CONCATENATE("I",MAX(A137-'Random Analysis'!$B$8+3,2),":I",A137+2))),0)</f>
        <v>6.0620353146165554E-2</v>
      </c>
      <c r="K137">
        <f ca="1">IFERROR(SUM(INDIRECT(CONCATENATE("J",MAX(A137-'Random Analysis'!$B$9+3,2),":J",A137+2)))/COUNT(INDIRECT(CONCATENATE("J",MAX(A137-'Random Analysis'!$B$9+3,2),":J",A137+2))),0)</f>
        <v>-0.22377577507700744</v>
      </c>
      <c r="L137">
        <f t="shared" ca="1" si="12"/>
        <v>0.19122399042531738</v>
      </c>
      <c r="M137">
        <f t="shared" ca="1" si="13"/>
        <v>0.48764857680562906</v>
      </c>
    </row>
    <row r="138" spans="1:13" x14ac:dyDescent="0.3">
      <c r="A138">
        <v>136</v>
      </c>
      <c r="B138">
        <f>A138*'Random Analysis'!B$4+'Random Analysis'!$B$5</f>
        <v>2.72</v>
      </c>
      <c r="C138">
        <v>-0.77805384518520171</v>
      </c>
      <c r="D138">
        <f>C138*'Random Analysis'!$B$2+'Random Analysis'!$B$3</f>
        <v>-0.77805384518520171</v>
      </c>
      <c r="E138">
        <f t="shared" si="14"/>
        <v>2.0000000000000018E-2</v>
      </c>
      <c r="F138">
        <f ca="1">D138-'Random Analysis'!$B$13</f>
        <v>-0.85915684315385377</v>
      </c>
      <c r="G138">
        <f t="shared" ca="1" si="10"/>
        <v>0.12489593279757308</v>
      </c>
      <c r="H138">
        <f t="shared" ca="1" si="11"/>
        <v>0.38230161885616243</v>
      </c>
      <c r="I138">
        <f ca="1">IFERROR(SUM(INDIRECT(CONCATENATE("F",MAX(A138-'Random Analysis'!$B$7+3,2),":F",A138+2)))/COUNT(INDIRECT(CONCATENATE("F",MAX(A138-'Random Analysis'!$B$7+3,2),":F",A138+2))),0)</f>
        <v>-0.85915684315385377</v>
      </c>
      <c r="J138">
        <f ca="1">IFERROR(MEDIAN(INDIRECT(CONCATENATE("I",MAX(A138-'Random Analysis'!$B$8+3,2),":I",A138+2))),0)</f>
        <v>6.0620353146165554E-2</v>
      </c>
      <c r="K138">
        <f ca="1">IFERROR(SUM(INDIRECT(CONCATENATE("J",MAX(A138-'Random Analysis'!$B$9+3,2),":J",A138+2)))/COUNT(INDIRECT(CONCATENATE("J",MAX(A138-'Random Analysis'!$B$9+3,2),":J",A138+2))),0)</f>
        <v>-0.18958904561253212</v>
      </c>
      <c r="L138">
        <f t="shared" ca="1" si="12"/>
        <v>0.18743220951306672</v>
      </c>
      <c r="M138">
        <f t="shared" ca="1" si="13"/>
        <v>0.49139722099589039</v>
      </c>
    </row>
    <row r="139" spans="1:13" x14ac:dyDescent="0.3">
      <c r="A139">
        <v>137</v>
      </c>
      <c r="B139">
        <f>A139*'Random Analysis'!B$4+'Random Analysis'!$B$5</f>
        <v>2.74</v>
      </c>
      <c r="C139">
        <v>0.54089246218472775</v>
      </c>
      <c r="D139">
        <f>C139*'Random Analysis'!$B$2+'Random Analysis'!$B$3</f>
        <v>0.54089246218472775</v>
      </c>
      <c r="E139">
        <f t="shared" si="14"/>
        <v>2.0000000000000018E-2</v>
      </c>
      <c r="F139">
        <f ca="1">D139-'Random Analysis'!$B$13</f>
        <v>0.45978946421607569</v>
      </c>
      <c r="G139">
        <f t="shared" ca="1" si="10"/>
        <v>0.1340917220818946</v>
      </c>
      <c r="H139">
        <f t="shared" ca="1" si="11"/>
        <v>0.38498345329780032</v>
      </c>
      <c r="I139">
        <f ca="1">IFERROR(SUM(INDIRECT(CONCATENATE("F",MAX(A139-'Random Analysis'!$B$7+3,2),":F",A139+2)))/COUNT(INDIRECT(CONCATENATE("F",MAX(A139-'Random Analysis'!$B$7+3,2),":F",A139+2))),0)</f>
        <v>0.45978946421607569</v>
      </c>
      <c r="J139">
        <f ca="1">IFERROR(MEDIAN(INDIRECT(CONCATENATE("I",MAX(A139-'Random Analysis'!$B$8+3,2),":I",A139+2))),0)</f>
        <v>0.2137029266892031</v>
      </c>
      <c r="K139">
        <f ca="1">IFERROR(SUM(INDIRECT(CONCATENATE("J",MAX(A139-'Random Analysis'!$B$9+3,2),":J",A139+2)))/COUNT(INDIRECT(CONCATENATE("J",MAX(A139-'Random Analysis'!$B$9+3,2),":J",A139+2))),0)</f>
        <v>-0.14811266978886456</v>
      </c>
      <c r="L139">
        <f t="shared" ca="1" si="12"/>
        <v>0.18446995611728942</v>
      </c>
      <c r="M139">
        <f t="shared" ca="1" si="13"/>
        <v>0.49508662011823618</v>
      </c>
    </row>
    <row r="140" spans="1:13" x14ac:dyDescent="0.3">
      <c r="A140">
        <v>138</v>
      </c>
      <c r="B140">
        <f>A140*'Random Analysis'!B$4+'Random Analysis'!$B$5</f>
        <v>2.7600000000000002</v>
      </c>
      <c r="C140">
        <v>0.62391994651392824</v>
      </c>
      <c r="D140">
        <f>C140*'Random Analysis'!$B$2+'Random Analysis'!$B$3</f>
        <v>0.62391994651392824</v>
      </c>
      <c r="E140">
        <f t="shared" si="14"/>
        <v>2.0000000000000018E-2</v>
      </c>
      <c r="F140">
        <f ca="1">D140-'Random Analysis'!$B$13</f>
        <v>0.54281694854527618</v>
      </c>
      <c r="G140">
        <f t="shared" ca="1" si="10"/>
        <v>0.14494806105280014</v>
      </c>
      <c r="H140">
        <f t="shared" ca="1" si="11"/>
        <v>0.3878824145188563</v>
      </c>
      <c r="I140">
        <f ca="1">IFERROR(SUM(INDIRECT(CONCATENATE("F",MAX(A140-'Random Analysis'!$B$7+3,2),":F",A140+2)))/COUNT(INDIRECT(CONCATENATE("F",MAX(A140-'Random Analysis'!$B$7+3,2),":F",A140+2))),0)</f>
        <v>0.54281694854527618</v>
      </c>
      <c r="J140">
        <f ca="1">IFERROR(MEDIAN(INDIRECT(CONCATENATE("I",MAX(A140-'Random Analysis'!$B$8+3,2),":I",A140+2))),0)</f>
        <v>0.2137029266892031</v>
      </c>
      <c r="K140">
        <f ca="1">IFERROR(SUM(INDIRECT(CONCATENATE("J",MAX(A140-'Random Analysis'!$B$9+3,2),":J",A140+2)))/COUNT(INDIRECT(CONCATENATE("J",MAX(A140-'Random Analysis'!$B$9+3,2),":J",A140+2))),0)</f>
        <v>-0.10663629396519694</v>
      </c>
      <c r="L140">
        <f t="shared" ca="1" si="12"/>
        <v>0.18233723023798548</v>
      </c>
      <c r="M140">
        <f t="shared" ca="1" si="13"/>
        <v>0.4987333647229959</v>
      </c>
    </row>
    <row r="141" spans="1:13" x14ac:dyDescent="0.3">
      <c r="A141">
        <v>139</v>
      </c>
      <c r="B141">
        <f>A141*'Random Analysis'!B$4+'Random Analysis'!$B$5</f>
        <v>2.7800000000000002</v>
      </c>
      <c r="C141">
        <v>0.6538055064035686</v>
      </c>
      <c r="D141">
        <f>C141*'Random Analysis'!$B$2+'Random Analysis'!$B$3</f>
        <v>0.6538055064035686</v>
      </c>
      <c r="E141">
        <f t="shared" si="14"/>
        <v>2.0000000000000018E-2</v>
      </c>
      <c r="F141">
        <f ca="1">D141-'Random Analysis'!$B$13</f>
        <v>0.57270250843491655</v>
      </c>
      <c r="G141">
        <f t="shared" ca="1" si="10"/>
        <v>0.1564021112214985</v>
      </c>
      <c r="H141">
        <f t="shared" ca="1" si="11"/>
        <v>0.39101045674328627</v>
      </c>
      <c r="I141">
        <f ca="1">IFERROR(SUM(INDIRECT(CONCATENATE("F",MAX(A141-'Random Analysis'!$B$7+3,2),":F",A141+2)))/COUNT(INDIRECT(CONCATENATE("F",MAX(A141-'Random Analysis'!$B$7+3,2),":F",A141+2))),0)</f>
        <v>0.57270250843491655</v>
      </c>
      <c r="J141">
        <f ca="1">IFERROR(MEDIAN(INDIRECT(CONCATENATE("I",MAX(A141-'Random Analysis'!$B$8+3,2),":I",A141+2))),0)</f>
        <v>0.38822219182614792</v>
      </c>
      <c r="K141">
        <f ca="1">IFERROR(SUM(INDIRECT(CONCATENATE("J",MAX(A141-'Random Analysis'!$B$9+3,2),":J",A141+2)))/COUNT(INDIRECT(CONCATENATE("J",MAX(A141-'Random Analysis'!$B$9+3,2),":J",A141+2))),0)</f>
        <v>-6.7692142201165886E-2</v>
      </c>
      <c r="L141">
        <f t="shared" ca="1" si="12"/>
        <v>0.18098338739396216</v>
      </c>
      <c r="M141">
        <f t="shared" ca="1" si="13"/>
        <v>0.50235303247087515</v>
      </c>
    </row>
    <row r="142" spans="1:13" x14ac:dyDescent="0.3">
      <c r="A142">
        <v>140</v>
      </c>
      <c r="B142">
        <f>A142*'Random Analysis'!B$4+'Random Analysis'!$B$5</f>
        <v>2.8000000000000003</v>
      </c>
      <c r="C142">
        <v>0.60460490636697406</v>
      </c>
      <c r="D142">
        <f>C142*'Random Analysis'!$B$2+'Random Analysis'!$B$3</f>
        <v>0.60460490636697406</v>
      </c>
      <c r="E142">
        <f t="shared" si="14"/>
        <v>2.0000000000000018E-2</v>
      </c>
      <c r="F142">
        <f ca="1">D142-'Random Analysis'!$B$13</f>
        <v>0.523501908398322</v>
      </c>
      <c r="G142">
        <f t="shared" ca="1" si="10"/>
        <v>0.16687214938946496</v>
      </c>
      <c r="H142">
        <f t="shared" ca="1" si="11"/>
        <v>0.39434789973107559</v>
      </c>
      <c r="I142">
        <f ca="1">IFERROR(SUM(INDIRECT(CONCATENATE("F",MAX(A142-'Random Analysis'!$B$7+3,2),":F",A142+2)))/COUNT(INDIRECT(CONCATENATE("F",MAX(A142-'Random Analysis'!$B$7+3,2),":F",A142+2))),0)</f>
        <v>0.523501908398322</v>
      </c>
      <c r="J142">
        <f ca="1">IFERROR(MEDIAN(INDIRECT(CONCATENATE("I",MAX(A142-'Random Analysis'!$B$8+3,2),":I",A142+2))),0)</f>
        <v>0.49164568630719885</v>
      </c>
      <c r="K142">
        <f ca="1">IFERROR(SUM(INDIRECT(CONCATENATE("J",MAX(A142-'Random Analysis'!$B$9+3,2),":J",A142+2)))/COUNT(INDIRECT(CONCATENATE("J",MAX(A142-'Random Analysis'!$B$9+3,2),":J",A142+2))),0)</f>
        <v>-2.3823062128513324E-2</v>
      </c>
      <c r="L142">
        <f t="shared" ca="1" si="12"/>
        <v>0.18050692615139191</v>
      </c>
      <c r="M142">
        <f t="shared" ca="1" si="13"/>
        <v>0.50596317099390298</v>
      </c>
    </row>
    <row r="143" spans="1:13" x14ac:dyDescent="0.3">
      <c r="A143">
        <v>141</v>
      </c>
      <c r="B143">
        <f>A143*'Random Analysis'!B$4+'Random Analysis'!$B$5</f>
        <v>2.82</v>
      </c>
      <c r="C143">
        <v>0.21818917252578696</v>
      </c>
      <c r="D143">
        <f>C143*'Random Analysis'!$B$2+'Random Analysis'!$B$3</f>
        <v>0.21818917252578696</v>
      </c>
      <c r="E143">
        <f t="shared" si="14"/>
        <v>1.9999999999999574E-2</v>
      </c>
      <c r="F143">
        <f ca="1">D143-'Random Analysis'!$B$13</f>
        <v>0.1370861745571349</v>
      </c>
      <c r="G143">
        <f t="shared" ca="1" si="10"/>
        <v>0.16961387288060759</v>
      </c>
      <c r="H143">
        <f t="shared" ca="1" si="11"/>
        <v>0.39774017718868765</v>
      </c>
      <c r="I143">
        <f ca="1">IFERROR(SUM(INDIRECT(CONCATENATE("F",MAX(A143-'Random Analysis'!$B$7+3,2),":F",A143+2)))/COUNT(INDIRECT(CONCATENATE("F",MAX(A143-'Random Analysis'!$B$7+3,2),":F",A143+2))),0)</f>
        <v>0.1370861745571349</v>
      </c>
      <c r="J143">
        <f ca="1">IFERROR(MEDIAN(INDIRECT(CONCATENATE("I",MAX(A143-'Random Analysis'!$B$8+3,2),":I",A143+2))),0)</f>
        <v>0.49164568630719885</v>
      </c>
      <c r="K143">
        <f ca="1">IFERROR(SUM(INDIRECT(CONCATENATE("J",MAX(A143-'Random Analysis'!$B$9+3,2),":J",A143+2)))/COUNT(INDIRECT(CONCATENATE("J",MAX(A143-'Random Analysis'!$B$9+3,2),":J",A143+2))),0)</f>
        <v>1.3108760164187262E-2</v>
      </c>
      <c r="L143">
        <f t="shared" ca="1" si="12"/>
        <v>0.18076910135467564</v>
      </c>
      <c r="M143">
        <f t="shared" ca="1" si="13"/>
        <v>0.50957855302099642</v>
      </c>
    </row>
    <row r="144" spans="1:13" x14ac:dyDescent="0.3">
      <c r="A144">
        <v>142</v>
      </c>
      <c r="B144">
        <f>A144*'Random Analysis'!B$4+'Random Analysis'!$B$5</f>
        <v>2.84</v>
      </c>
      <c r="C144">
        <v>0.68992688640108546</v>
      </c>
      <c r="D144">
        <f>C144*'Random Analysis'!$B$2+'Random Analysis'!$B$3</f>
        <v>0.68992688640108546</v>
      </c>
      <c r="E144">
        <f t="shared" si="14"/>
        <v>2.0000000000000018E-2</v>
      </c>
      <c r="F144">
        <f ca="1">D144-'Random Analysis'!$B$13</f>
        <v>0.6088238884324334</v>
      </c>
      <c r="G144">
        <f t="shared" ca="1" si="10"/>
        <v>0.18179035064925628</v>
      </c>
      <c r="H144">
        <f t="shared" ca="1" si="11"/>
        <v>0.40137598420167275</v>
      </c>
      <c r="I144">
        <f ca="1">IFERROR(SUM(INDIRECT(CONCATENATE("F",MAX(A144-'Random Analysis'!$B$7+3,2),":F",A144+2)))/COUNT(INDIRECT(CONCATENATE("F",MAX(A144-'Random Analysis'!$B$7+3,2),":F",A144+2))),0)</f>
        <v>0.6088238884324334</v>
      </c>
      <c r="J144">
        <f ca="1">IFERROR(MEDIAN(INDIRECT(CONCATENATE("I",MAX(A144-'Random Analysis'!$B$8+3,2),":I",A144+2))),0)</f>
        <v>0.53315942847179909</v>
      </c>
      <c r="K144">
        <f ca="1">IFERROR(SUM(INDIRECT(CONCATENATE("J",MAX(A144-'Random Analysis'!$B$9+3,2),":J",A144+2)))/COUNT(INDIRECT(CONCATENATE("J",MAX(A144-'Random Analysis'!$B$9+3,2),":J",A144+2))),0)</f>
        <v>4.2027649053514492E-2</v>
      </c>
      <c r="L144">
        <f t="shared" ca="1" si="12"/>
        <v>0.18160965433574594</v>
      </c>
      <c r="M144">
        <f t="shared" ca="1" si="13"/>
        <v>0.51321074610771134</v>
      </c>
    </row>
    <row r="145" spans="1:13" x14ac:dyDescent="0.3">
      <c r="A145">
        <v>143</v>
      </c>
      <c r="B145">
        <f>A145*'Random Analysis'!B$4+'Random Analysis'!$B$5</f>
        <v>2.86</v>
      </c>
      <c r="C145">
        <v>-0.8819714937413492</v>
      </c>
      <c r="D145">
        <f>C145*'Random Analysis'!$B$2+'Random Analysis'!$B$3</f>
        <v>-0.8819714937413492</v>
      </c>
      <c r="E145">
        <f t="shared" si="14"/>
        <v>2.0000000000000018E-2</v>
      </c>
      <c r="F145">
        <f ca="1">D145-'Random Analysis'!$B$13</f>
        <v>-0.96307449171000126</v>
      </c>
      <c r="G145">
        <f t="shared" ca="1" si="10"/>
        <v>0.16252886081505624</v>
      </c>
      <c r="H145">
        <f t="shared" ca="1" si="11"/>
        <v>0.40462656141797387</v>
      </c>
      <c r="I145">
        <f ca="1">IFERROR(SUM(INDIRECT(CONCATENATE("F",MAX(A145-'Random Analysis'!$B$7+3,2),":F",A145+2)))/COUNT(INDIRECT(CONCATENATE("F",MAX(A145-'Random Analysis'!$B$7+3,2),":F",A145+2))),0)</f>
        <v>-0.96307449171000126</v>
      </c>
      <c r="J145">
        <f ca="1">IFERROR(MEDIAN(INDIRECT(CONCATENATE("I",MAX(A145-'Random Analysis'!$B$8+3,2),":I",A145+2))),0)</f>
        <v>0.49164568630719885</v>
      </c>
      <c r="K145">
        <f ca="1">IFERROR(SUM(INDIRECT(CONCATENATE("J",MAX(A145-'Random Analysis'!$B$9+3,2),":J",A145+2)))/COUNT(INDIRECT(CONCATENATE("J",MAX(A145-'Random Analysis'!$B$9+3,2),":J",A145+2))),0)</f>
        <v>6.5608534239135916E-2</v>
      </c>
      <c r="L145">
        <f t="shared" ca="1" si="12"/>
        <v>0.18292182502052867</v>
      </c>
      <c r="M145">
        <f t="shared" ca="1" si="13"/>
        <v>0.51686918260812187</v>
      </c>
    </row>
    <row r="146" spans="1:13" x14ac:dyDescent="0.3">
      <c r="A146">
        <v>144</v>
      </c>
      <c r="B146">
        <f>A146*'Random Analysis'!B$4+'Random Analysis'!$B$5</f>
        <v>2.88</v>
      </c>
      <c r="C146">
        <v>-0.24354132357203939</v>
      </c>
      <c r="D146">
        <f>C146*'Random Analysis'!$B$2+'Random Analysis'!$B$3</f>
        <v>-0.24354132357203939</v>
      </c>
      <c r="E146">
        <f t="shared" si="14"/>
        <v>2.0000000000000018E-2</v>
      </c>
      <c r="F146">
        <f ca="1">D146-'Random Analysis'!$B$13</f>
        <v>-0.32464432154069145</v>
      </c>
      <c r="G146">
        <f t="shared" ca="1" si="10"/>
        <v>0.15603597438424241</v>
      </c>
      <c r="H146">
        <f t="shared" ca="1" si="11"/>
        <v>0.4077472809056587</v>
      </c>
      <c r="I146">
        <f ca="1">IFERROR(SUM(INDIRECT(CONCATENATE("F",MAX(A146-'Random Analysis'!$B$7+3,2),":F",A146+2)))/COUNT(INDIRECT(CONCATENATE("F",MAX(A146-'Random Analysis'!$B$7+3,2),":F",A146+2))),0)</f>
        <v>-0.32464432154069145</v>
      </c>
      <c r="J146">
        <f ca="1">IFERROR(MEDIAN(INDIRECT(CONCATENATE("I",MAX(A146-'Random Analysis'!$B$8+3,2),":I",A146+2))),0)</f>
        <v>0.49164568630719885</v>
      </c>
      <c r="K146">
        <f ca="1">IFERROR(SUM(INDIRECT(CONCATENATE("J",MAX(A146-'Random Analysis'!$B$9+3,2),":J",A146+2)))/COUNT(INDIRECT(CONCATENATE("J",MAX(A146-'Random Analysis'!$B$9+3,2),":J",A146+2))),0)</f>
        <v>8.9189419424757305E-2</v>
      </c>
      <c r="L146">
        <f t="shared" ca="1" si="12"/>
        <v>0.18470561340902383</v>
      </c>
      <c r="M146">
        <f t="shared" ca="1" si="13"/>
        <v>0.52056329487630237</v>
      </c>
    </row>
    <row r="147" spans="1:13" x14ac:dyDescent="0.3">
      <c r="A147">
        <v>145</v>
      </c>
      <c r="B147">
        <f>A147*'Random Analysis'!B$4+'Random Analysis'!$B$5</f>
        <v>2.9</v>
      </c>
      <c r="C147">
        <v>0.60325469161692546</v>
      </c>
      <c r="D147">
        <f>C147*'Random Analysis'!$B$2+'Random Analysis'!$B$3</f>
        <v>0.60325469161692546</v>
      </c>
      <c r="E147">
        <f t="shared" si="14"/>
        <v>2.0000000000000018E-2</v>
      </c>
      <c r="F147">
        <f ca="1">D147-'Random Analysis'!$B$13</f>
        <v>0.52215169364827341</v>
      </c>
      <c r="G147">
        <f t="shared" ca="1" si="10"/>
        <v>0.16647900825720788</v>
      </c>
      <c r="H147">
        <f t="shared" ca="1" si="11"/>
        <v>0.41107686107080288</v>
      </c>
      <c r="I147">
        <f ca="1">IFERROR(SUM(INDIRECT(CONCATENATE("F",MAX(A147-'Random Analysis'!$B$7+3,2),":F",A147+2)))/COUNT(INDIRECT(CONCATENATE("F",MAX(A147-'Random Analysis'!$B$7+3,2),":F",A147+2))),0)</f>
        <v>0.52215169364827341</v>
      </c>
      <c r="J147">
        <f ca="1">IFERROR(MEDIAN(INDIRECT(CONCATENATE("I",MAX(A147-'Random Analysis'!$B$8+3,2),":I",A147+2))),0)</f>
        <v>0.5228268010232977</v>
      </c>
      <c r="K147">
        <f ca="1">IFERROR(SUM(INDIRECT(CONCATENATE("J",MAX(A147-'Random Analysis'!$B$9+3,2),":J",A147+2)))/COUNT(INDIRECT(CONCATENATE("J",MAX(A147-'Random Analysis'!$B$9+3,2),":J",A147+2))),0)</f>
        <v>0.11761627843558448</v>
      </c>
      <c r="L147">
        <f t="shared" ca="1" si="12"/>
        <v>0.18705793897773554</v>
      </c>
      <c r="M147">
        <f t="shared" ca="1" si="13"/>
        <v>0.52430445365585709</v>
      </c>
    </row>
    <row r="148" spans="1:13" x14ac:dyDescent="0.3">
      <c r="A148">
        <v>146</v>
      </c>
      <c r="B148">
        <f>A148*'Random Analysis'!B$4+'Random Analysis'!$B$5</f>
        <v>2.92</v>
      </c>
      <c r="C148">
        <v>0.88976063094538005</v>
      </c>
      <c r="D148">
        <f>C148*'Random Analysis'!$B$2+'Random Analysis'!$B$3</f>
        <v>0.88976063094538005</v>
      </c>
      <c r="E148">
        <f t="shared" si="14"/>
        <v>2.0000000000000018E-2</v>
      </c>
      <c r="F148">
        <f ca="1">D148-'Random Analysis'!$B$13</f>
        <v>0.80865763297672799</v>
      </c>
      <c r="G148">
        <f t="shared" ca="1" si="10"/>
        <v>0.18265216091674247</v>
      </c>
      <c r="H148">
        <f t="shared" ca="1" si="11"/>
        <v>0.41472990428913775</v>
      </c>
      <c r="I148">
        <f ca="1">IFERROR(SUM(INDIRECT(CONCATENATE("F",MAX(A148-'Random Analysis'!$B$7+3,2),":F",A148+2)))/COUNT(INDIRECT(CONCATENATE("F",MAX(A148-'Random Analysis'!$B$7+3,2),":F",A148+2))),0)</f>
        <v>0.80865763297672799</v>
      </c>
      <c r="J148">
        <f ca="1">IFERROR(MEDIAN(INDIRECT(CONCATENATE("I",MAX(A148-'Random Analysis'!$B$8+3,2),":I",A148+2))),0)</f>
        <v>0.5228268010232977</v>
      </c>
      <c r="K148">
        <f ca="1">IFERROR(SUM(INDIRECT(CONCATENATE("J",MAX(A148-'Random Analysis'!$B$9+3,2),":J",A148+2)))/COUNT(INDIRECT(CONCATENATE("J",MAX(A148-'Random Analysis'!$B$9+3,2),":J",A148+2))),0)</f>
        <v>0.14268197860768678</v>
      </c>
      <c r="L148">
        <f t="shared" ca="1" si="12"/>
        <v>0.18991157854988927</v>
      </c>
      <c r="M148">
        <f t="shared" ca="1" si="13"/>
        <v>0.52810268522685488</v>
      </c>
    </row>
    <row r="149" spans="1:13" x14ac:dyDescent="0.3">
      <c r="A149">
        <v>147</v>
      </c>
      <c r="B149">
        <f>A149*'Random Analysis'!B$4+'Random Analysis'!$B$5</f>
        <v>2.94</v>
      </c>
      <c r="C149">
        <v>-0.12332929296738326</v>
      </c>
      <c r="D149">
        <f>C149*'Random Analysis'!$B$2+'Random Analysis'!$B$3</f>
        <v>-0.12332929296738326</v>
      </c>
      <c r="E149">
        <f t="shared" si="14"/>
        <v>2.0000000000000018E-2</v>
      </c>
      <c r="F149">
        <f ca="1">D149-'Random Analysis'!$B$13</f>
        <v>-0.20443229093603532</v>
      </c>
      <c r="G149">
        <f t="shared" ca="1" si="10"/>
        <v>0.17856351509802176</v>
      </c>
      <c r="H149">
        <f t="shared" ca="1" si="11"/>
        <v>0.41830117459109817</v>
      </c>
      <c r="I149">
        <f ca="1">IFERROR(SUM(INDIRECT(CONCATENATE("F",MAX(A149-'Random Analysis'!$B$7+3,2),":F",A149+2)))/COUNT(INDIRECT(CONCATENATE("F",MAX(A149-'Random Analysis'!$B$7+3,2),":F",A149+2))),0)</f>
        <v>-0.20443229093603532</v>
      </c>
      <c r="J149">
        <f ca="1">IFERROR(MEDIAN(INDIRECT(CONCATENATE("I",MAX(A149-'Random Analysis'!$B$8+3,2),":I",A149+2))),0)</f>
        <v>0.32961893410270415</v>
      </c>
      <c r="K149">
        <f ca="1">IFERROR(SUM(INDIRECT(CONCATENATE("J",MAX(A149-'Random Analysis'!$B$9+3,2),":J",A149+2)))/COUNT(INDIRECT(CONCATENATE("J",MAX(A149-'Random Analysis'!$B$9+3,2),":J",A149+2))),0)</f>
        <v>0.1585473041645227</v>
      </c>
      <c r="L149">
        <f t="shared" ca="1" si="12"/>
        <v>0.19308252463317974</v>
      </c>
      <c r="M149">
        <f t="shared" ca="1" si="13"/>
        <v>0.53196433571951851</v>
      </c>
    </row>
    <row r="150" spans="1:13" x14ac:dyDescent="0.3">
      <c r="A150">
        <v>148</v>
      </c>
      <c r="B150">
        <f>A150*'Random Analysis'!B$4+'Random Analysis'!$B$5</f>
        <v>2.96</v>
      </c>
      <c r="C150">
        <v>0.75472749567766906</v>
      </c>
      <c r="D150">
        <f>C150*'Random Analysis'!$B$2+'Random Analysis'!$B$3</f>
        <v>0.75472749567766906</v>
      </c>
      <c r="E150">
        <f t="shared" si="14"/>
        <v>2.0000000000000018E-2</v>
      </c>
      <c r="F150">
        <f ca="1">D150-'Random Analysis'!$B$13</f>
        <v>0.673624497709017</v>
      </c>
      <c r="G150">
        <f t="shared" ca="1" si="10"/>
        <v>0.19203600505220211</v>
      </c>
      <c r="H150">
        <f t="shared" ca="1" si="11"/>
        <v>0.42214189469214219</v>
      </c>
      <c r="I150">
        <f ca="1">IFERROR(SUM(INDIRECT(CONCATENATE("F",MAX(A150-'Random Analysis'!$B$7+3,2),":F",A150+2)))/COUNT(INDIRECT(CONCATENATE("F",MAX(A150-'Random Analysis'!$B$7+3,2),":F",A150+2))),0)</f>
        <v>0.673624497709017</v>
      </c>
      <c r="J150">
        <f ca="1">IFERROR(MEDIAN(INDIRECT(CONCATENATE("I",MAX(A150-'Random Analysis'!$B$8+3,2),":I",A150+2))),0)</f>
        <v>0.32961893410270415</v>
      </c>
      <c r="K150">
        <f ca="1">IFERROR(SUM(INDIRECT(CONCATENATE("J",MAX(A150-'Random Analysis'!$B$9+3,2),":J",A150+2)))/COUNT(INDIRECT(CONCATENATE("J",MAX(A150-'Random Analysis'!$B$9+3,2),":J",A150+2))),0)</f>
        <v>0.18341039781070545</v>
      </c>
      <c r="L150">
        <f t="shared" ca="1" si="12"/>
        <v>0.19675073258939385</v>
      </c>
      <c r="M150">
        <f t="shared" ca="1" si="13"/>
        <v>0.53589935037130643</v>
      </c>
    </row>
    <row r="151" spans="1:13" x14ac:dyDescent="0.3">
      <c r="A151">
        <v>149</v>
      </c>
      <c r="B151">
        <f>A151*'Random Analysis'!B$4+'Random Analysis'!$B$5</f>
        <v>2.98</v>
      </c>
      <c r="C151">
        <v>-0.83469525559060687</v>
      </c>
      <c r="D151">
        <f>C151*'Random Analysis'!$B$2+'Random Analysis'!$B$3</f>
        <v>-0.83469525559060687</v>
      </c>
      <c r="E151">
        <f t="shared" si="14"/>
        <v>2.0000000000000018E-2</v>
      </c>
      <c r="F151">
        <f ca="1">D151-'Random Analysis'!$B$13</f>
        <v>-0.91579825355925892</v>
      </c>
      <c r="G151">
        <f t="shared" ca="1" si="10"/>
        <v>0.17372003998101693</v>
      </c>
      <c r="H151">
        <f t="shared" ca="1" si="11"/>
        <v>0.42561629549176255</v>
      </c>
      <c r="I151">
        <f ca="1">IFERROR(SUM(INDIRECT(CONCATENATE("F",MAX(A151-'Random Analysis'!$B$7+3,2),":F",A151+2)))/COUNT(INDIRECT(CONCATENATE("F",MAX(A151-'Random Analysis'!$B$7+3,2),":F",A151+2))),0)</f>
        <v>-0.91579825355925892</v>
      </c>
      <c r="J151">
        <f ca="1">IFERROR(MEDIAN(INDIRECT(CONCATENATE("I",MAX(A151-'Random Analysis'!$B$8+3,2),":I",A151+2))),0)</f>
        <v>0.15885970135611904</v>
      </c>
      <c r="K151">
        <f ca="1">IFERROR(SUM(INDIRECT(CONCATENATE("J",MAX(A151-'Random Analysis'!$B$9+3,2),":J",A151+2)))/COUNT(INDIRECT(CONCATENATE("J",MAX(A151-'Random Analysis'!$B$9+3,2),":J",A151+2))),0)</f>
        <v>0.20014209942133654</v>
      </c>
      <c r="L151">
        <f t="shared" ca="1" si="12"/>
        <v>0.20075357457782059</v>
      </c>
      <c r="M151">
        <f t="shared" ca="1" si="13"/>
        <v>0.53991442186286287</v>
      </c>
    </row>
    <row r="152" spans="1:13" x14ac:dyDescent="0.3">
      <c r="A152">
        <v>150</v>
      </c>
      <c r="B152">
        <f>A152*'Random Analysis'!B$4+'Random Analysis'!$B$5</f>
        <v>3</v>
      </c>
      <c r="C152">
        <v>-0.24805725730149719</v>
      </c>
      <c r="D152">
        <f>C152*'Random Analysis'!$B$2+'Random Analysis'!$B$3</f>
        <v>-0.24805725730149719</v>
      </c>
      <c r="E152">
        <f t="shared" si="14"/>
        <v>2.0000000000000018E-2</v>
      </c>
      <c r="F152">
        <f ca="1">D152-'Random Analysis'!$B$13</f>
        <v>-0.32916025527014925</v>
      </c>
      <c r="G152">
        <f t="shared" ca="1" si="10"/>
        <v>0.16713683487561393</v>
      </c>
      <c r="H152">
        <f t="shared" ca="1" si="11"/>
        <v>0.42895903218927484</v>
      </c>
      <c r="I152">
        <f ca="1">IFERROR(SUM(INDIRECT(CONCATENATE("F",MAX(A152-'Random Analysis'!$B$7+3,2),":F",A152+2)))/COUNT(INDIRECT(CONCATENATE("F",MAX(A152-'Random Analysis'!$B$7+3,2),":F",A152+2))),0)</f>
        <v>-0.32916025527014925</v>
      </c>
      <c r="J152">
        <f ca="1">IFERROR(MEDIAN(INDIRECT(CONCATENATE("I",MAX(A152-'Random Analysis'!$B$8+3,2),":I",A152+2))),0)</f>
        <v>-0.26453830623836339</v>
      </c>
      <c r="K152">
        <f ca="1">IFERROR(SUM(INDIRECT(CONCATENATE("J",MAX(A152-'Random Analysis'!$B$9+3,2),":J",A152+2)))/COUNT(INDIRECT(CONCATENATE("J",MAX(A152-'Random Analysis'!$B$9+3,2),":J",A152+2))),0)</f>
        <v>0.20695208563350079</v>
      </c>
      <c r="L152">
        <f t="shared" ca="1" si="12"/>
        <v>0.2048926162904906</v>
      </c>
      <c r="M152">
        <f t="shared" ca="1" si="13"/>
        <v>0.54401227418867271</v>
      </c>
    </row>
    <row r="153" spans="1:13" x14ac:dyDescent="0.3">
      <c r="A153">
        <v>151</v>
      </c>
      <c r="B153">
        <f>A153*'Random Analysis'!B$4+'Random Analysis'!$B$5</f>
        <v>3.02</v>
      </c>
      <c r="C153">
        <v>-0.12488620371203529</v>
      </c>
      <c r="D153">
        <f>C153*'Random Analysis'!$B$2+'Random Analysis'!$B$3</f>
        <v>-0.12488620371203529</v>
      </c>
      <c r="E153">
        <f t="shared" si="14"/>
        <v>2.0000000000000018E-2</v>
      </c>
      <c r="F153">
        <f ca="1">D153-'Random Analysis'!$B$13</f>
        <v>-0.20598920168068735</v>
      </c>
      <c r="G153">
        <f t="shared" ca="1" si="10"/>
        <v>0.16301705084200019</v>
      </c>
      <c r="H153">
        <f t="shared" ca="1" si="11"/>
        <v>0.43221937320611487</v>
      </c>
      <c r="I153">
        <f ca="1">IFERROR(SUM(INDIRECT(CONCATENATE("F",MAX(A153-'Random Analysis'!$B$7+3,2),":F",A153+2)))/COUNT(INDIRECT(CONCATENATE("F",MAX(A153-'Random Analysis'!$B$7+3,2),":F",A153+2))),0)</f>
        <v>-0.20598920168068735</v>
      </c>
      <c r="J153">
        <f ca="1">IFERROR(MEDIAN(INDIRECT(CONCATENATE("I",MAX(A153-'Random Analysis'!$B$8+3,2),":I",A153+2))),0)</f>
        <v>-0.20521074630836134</v>
      </c>
      <c r="K153">
        <f ca="1">IFERROR(SUM(INDIRECT(CONCATENATE("J",MAX(A153-'Random Analysis'!$B$9+3,2),":J",A153+2)))/COUNT(INDIRECT(CONCATENATE("J",MAX(A153-'Random Analysis'!$B$9+3,2),":J",A153+2))),0)</f>
        <v>0.21658719374709373</v>
      </c>
      <c r="L153">
        <f t="shared" ca="1" si="12"/>
        <v>0.20922436016543247</v>
      </c>
      <c r="M153">
        <f t="shared" ca="1" si="13"/>
        <v>0.54819676139198137</v>
      </c>
    </row>
    <row r="154" spans="1:13" x14ac:dyDescent="0.3">
      <c r="A154">
        <v>152</v>
      </c>
      <c r="B154">
        <f>A154*'Random Analysis'!B$4+'Random Analysis'!$B$5</f>
        <v>3.04</v>
      </c>
      <c r="C154">
        <v>-0.4920427046791791</v>
      </c>
      <c r="D154">
        <f>C154*'Random Analysis'!$B$2+'Random Analysis'!$B$3</f>
        <v>-0.4920427046791791</v>
      </c>
      <c r="E154">
        <f t="shared" si="14"/>
        <v>2.0000000000000018E-2</v>
      </c>
      <c r="F154">
        <f ca="1">D154-'Random Analysis'!$B$13</f>
        <v>-0.57314570264783116</v>
      </c>
      <c r="G154">
        <f t="shared" ca="1" si="10"/>
        <v>0.15155413678904356</v>
      </c>
      <c r="H154">
        <f t="shared" ca="1" si="11"/>
        <v>0.43525045594189576</v>
      </c>
      <c r="I154">
        <f ca="1">IFERROR(SUM(INDIRECT(CONCATENATE("F",MAX(A154-'Random Analysis'!$B$7+3,2),":F",A154+2)))/COUNT(INDIRECT(CONCATENATE("F",MAX(A154-'Random Analysis'!$B$7+3,2),":F",A154+2))),0)</f>
        <v>-0.57314570264783116</v>
      </c>
      <c r="J154">
        <f ca="1">IFERROR(MEDIAN(INDIRECT(CONCATENATE("I",MAX(A154-'Random Analysis'!$B$8+3,2),":I",A154+2))),0)</f>
        <v>-0.20521074630836134</v>
      </c>
      <c r="K154">
        <f ca="1">IFERROR(SUM(INDIRECT(CONCATENATE("J",MAX(A154-'Random Analysis'!$B$9+3,2),":J",A154+2)))/COUNT(INDIRECT(CONCATENATE("J",MAX(A154-'Random Analysis'!$B$9+3,2),":J",A154+2))),0)</f>
        <v>0.21620014993275055</v>
      </c>
      <c r="L154">
        <f t="shared" ca="1" si="12"/>
        <v>0.21354836316408748</v>
      </c>
      <c r="M154">
        <f t="shared" ca="1" si="13"/>
        <v>0.55246772865526317</v>
      </c>
    </row>
    <row r="155" spans="1:13" x14ac:dyDescent="0.3">
      <c r="A155">
        <v>153</v>
      </c>
      <c r="B155">
        <f>A155*'Random Analysis'!B$4+'Random Analysis'!$B$5</f>
        <v>3.06</v>
      </c>
      <c r="C155">
        <v>0.74652313517053903</v>
      </c>
      <c r="D155">
        <f>C155*'Random Analysis'!$B$2+'Random Analysis'!$B$3</f>
        <v>0.74652313517053903</v>
      </c>
      <c r="E155">
        <f t="shared" si="14"/>
        <v>2.0000000000000018E-2</v>
      </c>
      <c r="F155">
        <f ca="1">D155-'Random Analysis'!$B$13</f>
        <v>0.66542013720188697</v>
      </c>
      <c r="G155">
        <f t="shared" ca="1" si="10"/>
        <v>0.1648625395330813</v>
      </c>
      <c r="H155">
        <f t="shared" ca="1" si="11"/>
        <v>0.43854770673255739</v>
      </c>
      <c r="I155">
        <f ca="1">IFERROR(SUM(INDIRECT(CONCATENATE("F",MAX(A155-'Random Analysis'!$B$7+3,2),":F",A155+2)))/COUNT(INDIRECT(CONCATENATE("F",MAX(A155-'Random Analysis'!$B$7+3,2),":F",A155+2))),0)</f>
        <v>0.66542013720188697</v>
      </c>
      <c r="J155">
        <f ca="1">IFERROR(MEDIAN(INDIRECT(CONCATENATE("I",MAX(A155-'Random Analysis'!$B$8+3,2),":I",A155+2))),0)</f>
        <v>-0.20521074630836134</v>
      </c>
      <c r="K155">
        <f ca="1">IFERROR(SUM(INDIRECT(CONCATENATE("J",MAX(A155-'Random Analysis'!$B$9+3,2),":J",A155+2)))/COUNT(INDIRECT(CONCATENATE("J",MAX(A155-'Random Analysis'!$B$9+3,2),":J",A155+2))),0)</f>
        <v>0.20778057708255493</v>
      </c>
      <c r="L155">
        <f t="shared" ca="1" si="12"/>
        <v>0.2177039747057386</v>
      </c>
      <c r="M155">
        <f t="shared" ca="1" si="13"/>
        <v>0.55682180814937798</v>
      </c>
    </row>
    <row r="156" spans="1:13" x14ac:dyDescent="0.3">
      <c r="A156">
        <v>154</v>
      </c>
      <c r="B156">
        <f>A156*'Random Analysis'!B$4+'Random Analysis'!$B$5</f>
        <v>3.08</v>
      </c>
      <c r="C156">
        <v>0.68726440753625662</v>
      </c>
      <c r="D156">
        <f>C156*'Random Analysis'!$B$2+'Random Analysis'!$B$3</f>
        <v>0.68726440753625662</v>
      </c>
      <c r="E156">
        <f t="shared" si="14"/>
        <v>2.0000000000000018E-2</v>
      </c>
      <c r="F156">
        <f ca="1">D156-'Random Analysis'!$B$13</f>
        <v>0.60616140956760456</v>
      </c>
      <c r="G156">
        <f t="shared" ca="1" si="10"/>
        <v>0.17698576772443342</v>
      </c>
      <c r="H156">
        <f t="shared" ca="1" si="11"/>
        <v>0.44208742208704604</v>
      </c>
      <c r="I156">
        <f ca="1">IFERROR(SUM(INDIRECT(CONCATENATE("F",MAX(A156-'Random Analysis'!$B$7+3,2),":F",A156+2)))/COUNT(INDIRECT(CONCATENATE("F",MAX(A156-'Random Analysis'!$B$7+3,2),":F",A156+2))),0)</f>
        <v>0.60616140956760456</v>
      </c>
      <c r="J156">
        <f ca="1">IFERROR(MEDIAN(INDIRECT(CONCATENATE("I",MAX(A156-'Random Analysis'!$B$8+3,2),":I",A156+2))),0)</f>
        <v>-0.20521074630836134</v>
      </c>
      <c r="K156">
        <f ca="1">IFERROR(SUM(INDIRECT(CONCATENATE("J",MAX(A156-'Random Analysis'!$B$9+3,2),":J",A156+2)))/COUNT(INDIRECT(CONCATENATE("J",MAX(A156-'Random Analysis'!$B$9+3,2),":J",A156+2))),0)</f>
        <v>0.1993610042323592</v>
      </c>
      <c r="L156">
        <f t="shared" ca="1" si="12"/>
        <v>0.22169119479038579</v>
      </c>
      <c r="M156">
        <f t="shared" ca="1" si="13"/>
        <v>0.56125563204518569</v>
      </c>
    </row>
    <row r="157" spans="1:13" x14ac:dyDescent="0.3">
      <c r="A157">
        <v>155</v>
      </c>
      <c r="B157">
        <f>A157*'Random Analysis'!B$4+'Random Analysis'!$B$5</f>
        <v>3.1</v>
      </c>
      <c r="C157">
        <v>-0.64930102630125153</v>
      </c>
      <c r="D157">
        <f>C157*'Random Analysis'!$B$2+'Random Analysis'!$B$3</f>
        <v>-0.64930102630125153</v>
      </c>
      <c r="E157">
        <f t="shared" si="14"/>
        <v>2.0000000000000018E-2</v>
      </c>
      <c r="F157">
        <f ca="1">D157-'Random Analysis'!$B$13</f>
        <v>-0.73040402426990358</v>
      </c>
      <c r="G157">
        <f t="shared" ca="1" si="10"/>
        <v>0.16237768723903534</v>
      </c>
      <c r="H157">
        <f t="shared" ca="1" si="11"/>
        <v>0.44533497583182674</v>
      </c>
      <c r="I157">
        <f ca="1">IFERROR(SUM(INDIRECT(CONCATENATE("F",MAX(A157-'Random Analysis'!$B$7+3,2),":F",A157+2)))/COUNT(INDIRECT(CONCATENATE("F",MAX(A157-'Random Analysis'!$B$7+3,2),":F",A157+2))),0)</f>
        <v>-0.73040402426990358</v>
      </c>
      <c r="J157">
        <f ca="1">IFERROR(MEDIAN(INDIRECT(CONCATENATE("I",MAX(A157-'Random Analysis'!$B$8+3,2),":I",A157+2))),0)</f>
        <v>-0.2675747284754183</v>
      </c>
      <c r="K157">
        <f ca="1">IFERROR(SUM(INDIRECT(CONCATENATE("J",MAX(A157-'Random Analysis'!$B$9+3,2),":J",A157+2)))/COUNT(INDIRECT(CONCATENATE("J",MAX(A157-'Random Analysis'!$B$9+3,2),":J",A157+2))),0)</f>
        <v>0.18797171794563702</v>
      </c>
      <c r="L157">
        <f t="shared" ca="1" si="12"/>
        <v>0.22545062914929853</v>
      </c>
      <c r="M157">
        <f t="shared" ca="1" si="13"/>
        <v>0.56576464462817166</v>
      </c>
    </row>
    <row r="158" spans="1:13" x14ac:dyDescent="0.3">
      <c r="A158">
        <v>156</v>
      </c>
      <c r="B158">
        <f>A158*'Random Analysis'!B$4+'Random Analysis'!$B$5</f>
        <v>3.12</v>
      </c>
      <c r="C158">
        <v>-0.38315693678203222</v>
      </c>
      <c r="D158">
        <f>C158*'Random Analysis'!$B$2+'Random Analysis'!$B$3</f>
        <v>-0.38315693678203222</v>
      </c>
      <c r="E158">
        <f t="shared" si="14"/>
        <v>2.0000000000000018E-2</v>
      </c>
      <c r="F158">
        <f ca="1">D158-'Random Analysis'!$B$13</f>
        <v>-0.46425993475068428</v>
      </c>
      <c r="G158">
        <f t="shared" ca="1" si="10"/>
        <v>0.15309248854402163</v>
      </c>
      <c r="H158">
        <f t="shared" ca="1" si="11"/>
        <v>0.44839682560270716</v>
      </c>
      <c r="I158">
        <f ca="1">IFERROR(SUM(INDIRECT(CONCATENATE("F",MAX(A158-'Random Analysis'!$B$7+3,2),":F",A158+2)))/COUNT(INDIRECT(CONCATENATE("F",MAX(A158-'Random Analysis'!$B$7+3,2),":F",A158+2))),0)</f>
        <v>-0.46425993475068428</v>
      </c>
      <c r="J158">
        <f ca="1">IFERROR(MEDIAN(INDIRECT(CONCATENATE("I",MAX(A158-'Random Analysis'!$B$8+3,2),":I",A158+2))),0)</f>
        <v>-0.39671009501041676</v>
      </c>
      <c r="K158">
        <f ca="1">IFERROR(SUM(INDIRECT(CONCATENATE("J",MAX(A158-'Random Analysis'!$B$9+3,2),":J",A158+2)))/COUNT(INDIRECT(CONCATENATE("J",MAX(A158-'Random Analysis'!$B$9+3,2),":J",A158+2))),0)</f>
        <v>0.16619407755722829</v>
      </c>
      <c r="L158">
        <f t="shared" ca="1" si="12"/>
        <v>0.22877451070044311</v>
      </c>
      <c r="M158">
        <f t="shared" ca="1" si="13"/>
        <v>0.57034013484218049</v>
      </c>
    </row>
    <row r="159" spans="1:13" x14ac:dyDescent="0.3">
      <c r="A159">
        <v>157</v>
      </c>
      <c r="B159">
        <f>A159*'Random Analysis'!B$4+'Random Analysis'!$B$5</f>
        <v>3.14</v>
      </c>
      <c r="C159">
        <v>-0.93323064515941478</v>
      </c>
      <c r="D159">
        <f>C159*'Random Analysis'!$B$2+'Random Analysis'!$B$3</f>
        <v>-0.93323064515941478</v>
      </c>
      <c r="E159">
        <f t="shared" si="14"/>
        <v>2.0000000000000018E-2</v>
      </c>
      <c r="F159">
        <f ca="1">D159-'Random Analysis'!$B$13</f>
        <v>-1.0143336431280667</v>
      </c>
      <c r="G159">
        <f t="shared" ca="1" si="10"/>
        <v>0.13280581568146027</v>
      </c>
      <c r="H159">
        <f t="shared" ca="1" si="11"/>
        <v>0.45105294191633638</v>
      </c>
      <c r="I159">
        <f ca="1">IFERROR(SUM(INDIRECT(CONCATENATE("F",MAX(A159-'Random Analysis'!$B$7+3,2),":F",A159+2)))/COUNT(INDIRECT(CONCATENATE("F",MAX(A159-'Random Analysis'!$B$7+3,2),":F",A159+2))),0)</f>
        <v>-1.0143336431280667</v>
      </c>
      <c r="J159">
        <f ca="1">IFERROR(MEDIAN(INDIRECT(CONCATENATE("I",MAX(A159-'Random Analysis'!$B$8+3,2),":I",A159+2))),0)</f>
        <v>-0.39671009501041676</v>
      </c>
      <c r="K159">
        <f ca="1">IFERROR(SUM(INDIRECT(CONCATENATE("J",MAX(A159-'Random Analysis'!$B$9+3,2),":J",A159+2)))/COUNT(INDIRECT(CONCATENATE("J",MAX(A159-'Random Analysis'!$B$9+3,2),":J",A159+2))),0)</f>
        <v>0.14441643716881961</v>
      </c>
      <c r="L159">
        <f t="shared" ca="1" si="12"/>
        <v>0.23166283944381949</v>
      </c>
      <c r="M159">
        <f t="shared" ca="1" si="13"/>
        <v>0.57497339163105687</v>
      </c>
    </row>
    <row r="160" spans="1:13" x14ac:dyDescent="0.3">
      <c r="A160">
        <v>158</v>
      </c>
      <c r="B160">
        <f>A160*'Random Analysis'!B$4+'Random Analysis'!$B$5</f>
        <v>3.16</v>
      </c>
      <c r="C160">
        <v>0.10873867095918577</v>
      </c>
      <c r="D160">
        <f>C160*'Random Analysis'!$B$2+'Random Analysis'!$B$3</f>
        <v>0.10873867095918577</v>
      </c>
      <c r="E160">
        <f t="shared" si="14"/>
        <v>2.0000000000000018E-2</v>
      </c>
      <c r="F160">
        <f ca="1">D160-'Random Analysis'!$B$13</f>
        <v>2.7635672990533725E-2</v>
      </c>
      <c r="G160">
        <f t="shared" ca="1" si="10"/>
        <v>0.13335852914127094</v>
      </c>
      <c r="H160">
        <f t="shared" ca="1" si="11"/>
        <v>0.45372011249916178</v>
      </c>
      <c r="I160">
        <f ca="1">IFERROR(SUM(INDIRECT(CONCATENATE("F",MAX(A160-'Random Analysis'!$B$7+3,2),":F",A160+2)))/COUNT(INDIRECT(CONCATENATE("F",MAX(A160-'Random Analysis'!$B$7+3,2),":F",A160+2))),0)</f>
        <v>2.7635672990533725E-2</v>
      </c>
      <c r="J160">
        <f ca="1">IFERROR(MEDIAN(INDIRECT(CONCATENATE("I",MAX(A160-'Random Analysis'!$B$8+3,2),":I",A160+2))),0)</f>
        <v>-0.33512456821568581</v>
      </c>
      <c r="K160">
        <f ca="1">IFERROR(SUM(INDIRECT(CONCATENATE("J",MAX(A160-'Random Analysis'!$B$9+3,2),":J",A160+2)))/COUNT(INDIRECT(CONCATENATE("J",MAX(A160-'Random Analysis'!$B$9+3,2),":J",A160+2))),0)</f>
        <v>0.1182817945543011</v>
      </c>
      <c r="L160">
        <f t="shared" ca="1" si="12"/>
        <v>0.23402847533490551</v>
      </c>
      <c r="M160">
        <f t="shared" ca="1" si="13"/>
        <v>0.57965396113775502</v>
      </c>
    </row>
    <row r="161" spans="1:13" x14ac:dyDescent="0.3">
      <c r="A161">
        <v>159</v>
      </c>
      <c r="B161">
        <f>A161*'Random Analysis'!B$4+'Random Analysis'!$B$5</f>
        <v>3.18</v>
      </c>
      <c r="C161">
        <v>-0.15239007779698777</v>
      </c>
      <c r="D161">
        <f>C161*'Random Analysis'!$B$2+'Random Analysis'!$B$3</f>
        <v>-0.15239007779698777</v>
      </c>
      <c r="E161">
        <f t="shared" si="14"/>
        <v>2.0000000000000018E-2</v>
      </c>
      <c r="F161">
        <f ca="1">D161-'Random Analysis'!$B$13</f>
        <v>-0.23349307576563982</v>
      </c>
      <c r="G161">
        <f t="shared" ca="1" si="10"/>
        <v>0.12868866762595815</v>
      </c>
      <c r="H161">
        <f t="shared" ca="1" si="11"/>
        <v>0.45629388585168096</v>
      </c>
      <c r="I161">
        <f ca="1">IFERROR(SUM(INDIRECT(CONCATENATE("F",MAX(A161-'Random Analysis'!$B$7+3,2),":F",A161+2)))/COUNT(INDIRECT(CONCATENATE("F",MAX(A161-'Random Analysis'!$B$7+3,2),":F",A161+2))),0)</f>
        <v>-0.23349307576563982</v>
      </c>
      <c r="J161">
        <f ca="1">IFERROR(MEDIAN(INDIRECT(CONCATENATE("I",MAX(A161-'Random Analysis'!$B$8+3,2),":I",A161+2))),0)</f>
        <v>-0.34887650525816205</v>
      </c>
      <c r="K161">
        <f ca="1">IFERROR(SUM(INDIRECT(CONCATENATE("J",MAX(A161-'Random Analysis'!$B$9+3,2),":J",A161+2)))/COUNT(INDIRECT(CONCATENATE("J",MAX(A161-'Random Analysis'!$B$9+3,2),":J",A161+2))),0)</f>
        <v>9.1492297794902713E-2</v>
      </c>
      <c r="L161">
        <f t="shared" ca="1" si="12"/>
        <v>0.23585832129080356</v>
      </c>
      <c r="M161">
        <f t="shared" ca="1" si="13"/>
        <v>0.58437112756357112</v>
      </c>
    </row>
    <row r="162" spans="1:13" x14ac:dyDescent="0.3">
      <c r="A162">
        <v>160</v>
      </c>
      <c r="B162">
        <f>A162*'Random Analysis'!B$4+'Random Analysis'!$B$5</f>
        <v>3.2</v>
      </c>
      <c r="C162">
        <v>-0.59421882522261327</v>
      </c>
      <c r="D162">
        <f>C162*'Random Analysis'!$B$2+'Random Analysis'!$B$3</f>
        <v>-0.59421882522261327</v>
      </c>
      <c r="E162">
        <f t="shared" si="14"/>
        <v>2.0000000000000018E-2</v>
      </c>
      <c r="F162">
        <f ca="1">D162-'Random Analysis'!$B$13</f>
        <v>-0.67532182319126532</v>
      </c>
      <c r="G162">
        <f t="shared" ca="1" si="10"/>
        <v>0.11518223116213283</v>
      </c>
      <c r="H162">
        <f t="shared" ca="1" si="11"/>
        <v>0.45859753047492363</v>
      </c>
      <c r="I162">
        <f ca="1">IFERROR(SUM(INDIRECT(CONCATENATE("F",MAX(A162-'Random Analysis'!$B$7+3,2),":F",A162+2)))/COUNT(INDIRECT(CONCATENATE("F",MAX(A162-'Random Analysis'!$B$7+3,2),":F",A162+2))),0)</f>
        <v>-0.67532182319126532</v>
      </c>
      <c r="J162">
        <f ca="1">IFERROR(MEDIAN(INDIRECT(CONCATENATE("I",MAX(A162-'Random Analysis'!$B$8+3,2),":I",A162+2))),0)</f>
        <v>-0.34887650525816205</v>
      </c>
      <c r="K162">
        <f ca="1">IFERROR(SUM(INDIRECT(CONCATENATE("J",MAX(A162-'Random Analysis'!$B$9+3,2),":J",A162+2)))/COUNT(INDIRECT(CONCATENATE("J",MAX(A162-'Random Analysis'!$B$9+3,2),":J",A162+2))),0)</f>
        <v>5.6392359838506913E-2</v>
      </c>
      <c r="L162">
        <f t="shared" ca="1" si="12"/>
        <v>0.2369861684875737</v>
      </c>
      <c r="M162">
        <f t="shared" ca="1" si="13"/>
        <v>0.58911085093332261</v>
      </c>
    </row>
    <row r="163" spans="1:13" x14ac:dyDescent="0.3">
      <c r="A163">
        <v>161</v>
      </c>
      <c r="B163">
        <f>A163*'Random Analysis'!B$4+'Random Analysis'!$B$5</f>
        <v>3.22</v>
      </c>
      <c r="C163">
        <v>-0.21206628534884775</v>
      </c>
      <c r="D163">
        <f>C163*'Random Analysis'!$B$2+'Random Analysis'!$B$3</f>
        <v>-0.21206628534884775</v>
      </c>
      <c r="E163">
        <f t="shared" si="14"/>
        <v>2.0000000000000018E-2</v>
      </c>
      <c r="F163">
        <f ca="1">D163-'Random Analysis'!$B$13</f>
        <v>-0.29316928331749981</v>
      </c>
      <c r="G163">
        <f t="shared" ca="1" si="10"/>
        <v>0.10931884549578283</v>
      </c>
      <c r="H163">
        <f t="shared" ca="1" si="11"/>
        <v>0.46078390738483926</v>
      </c>
      <c r="I163">
        <f ca="1">IFERROR(SUM(INDIRECT(CONCATENATE("F",MAX(A163-'Random Analysis'!$B$7+3,2),":F",A163+2)))/COUNT(INDIRECT(CONCATENATE("F",MAX(A163-'Random Analysis'!$B$7+3,2),":F",A163+2))),0)</f>
        <v>-0.29316928331749981</v>
      </c>
      <c r="J163">
        <f ca="1">IFERROR(MEDIAN(INDIRECT(CONCATENATE("I",MAX(A163-'Random Analysis'!$B$8+3,2),":I",A163+2))),0)</f>
        <v>-0.37871460903409204</v>
      </c>
      <c r="K163">
        <f ca="1">IFERROR(SUM(INDIRECT(CONCATENATE("J",MAX(A163-'Random Analysis'!$B$9+3,2),":J",A163+2)))/COUNT(INDIRECT(CONCATENATE("J",MAX(A163-'Random Analysis'!$B$9+3,2),":J",A163+2))),0)</f>
        <v>1.4946631488921645E-2</v>
      </c>
      <c r="L163">
        <f t="shared" ca="1" si="12"/>
        <v>0.23728510111735213</v>
      </c>
      <c r="M163">
        <f t="shared" ca="1" si="13"/>
        <v>0.59385655295566964</v>
      </c>
    </row>
    <row r="164" spans="1:13" x14ac:dyDescent="0.3">
      <c r="A164">
        <v>162</v>
      </c>
      <c r="B164">
        <f>A164*'Random Analysis'!B$4+'Random Analysis'!$B$5</f>
        <v>3.24</v>
      </c>
      <c r="C164">
        <v>-9.4041199958551314E-2</v>
      </c>
      <c r="D164">
        <f>C164*'Random Analysis'!$B$2+'Random Analysis'!$B$3</f>
        <v>-9.4041199958551314E-2</v>
      </c>
      <c r="E164">
        <f t="shared" si="14"/>
        <v>2.0000000000000018E-2</v>
      </c>
      <c r="F164">
        <f ca="1">D164-'Random Analysis'!$B$13</f>
        <v>-0.17514419792720337</v>
      </c>
      <c r="G164">
        <f t="shared" ca="1" si="10"/>
        <v>0.10581596153723875</v>
      </c>
      <c r="H164">
        <f t="shared" ca="1" si="11"/>
        <v>0.46290022661558405</v>
      </c>
      <c r="I164">
        <f ca="1">IFERROR(SUM(INDIRECT(CONCATENATE("F",MAX(A164-'Random Analysis'!$B$7+3,2),":F",A164+2)))/COUNT(INDIRECT(CONCATENATE("F",MAX(A164-'Random Analysis'!$B$7+3,2),":F",A164+2))),0)</f>
        <v>-0.17514419792720337</v>
      </c>
      <c r="J164">
        <f ca="1">IFERROR(MEDIAN(INDIRECT(CONCATENATE("I",MAX(A164-'Random Analysis'!$B$8+3,2),":I",A164+2))),0)</f>
        <v>-0.37871460903409204</v>
      </c>
      <c r="K164">
        <f ca="1">IFERROR(SUM(INDIRECT(CONCATENATE("J",MAX(A164-'Random Analysis'!$B$9+3,2),":J",A164+2)))/COUNT(INDIRECT(CONCATENATE("J",MAX(A164-'Random Analysis'!$B$9+3,2),":J",A164+2))),0)</f>
        <v>-2.6499096860663613E-2</v>
      </c>
      <c r="L164">
        <f t="shared" ca="1" si="12"/>
        <v>0.23675511918013886</v>
      </c>
      <c r="M164">
        <f t="shared" ca="1" si="13"/>
        <v>0.59859165533927239</v>
      </c>
    </row>
    <row r="165" spans="1:13" x14ac:dyDescent="0.3">
      <c r="A165">
        <v>163</v>
      </c>
      <c r="B165">
        <f>A165*'Random Analysis'!B$4+'Random Analysis'!$B$5</f>
        <v>3.2600000000000002</v>
      </c>
      <c r="C165">
        <v>0.95453994899190464</v>
      </c>
      <c r="D165">
        <f>C165*'Random Analysis'!$B$2+'Random Analysis'!$B$3</f>
        <v>0.95453994899190464</v>
      </c>
      <c r="E165">
        <f t="shared" si="14"/>
        <v>2.0000000000000018E-2</v>
      </c>
      <c r="F165">
        <f ca="1">D165-'Random Analysis'!$B$13</f>
        <v>0.87343695102325258</v>
      </c>
      <c r="G165">
        <f t="shared" ca="1" si="10"/>
        <v>0.12328470055770382</v>
      </c>
      <c r="H165">
        <f t="shared" ca="1" si="11"/>
        <v>0.46536592062673815</v>
      </c>
      <c r="I165">
        <f ca="1">IFERROR(SUM(INDIRECT(CONCATENATE("F",MAX(A165-'Random Analysis'!$B$7+3,2),":F",A165+2)))/COUNT(INDIRECT(CONCATENATE("F",MAX(A165-'Random Analysis'!$B$7+3,2),":F",A165+2))),0)</f>
        <v>0.87343695102325258</v>
      </c>
      <c r="J165">
        <f ca="1">IFERROR(MEDIAN(INDIRECT(CONCATENATE("I",MAX(A165-'Random Analysis'!$B$8+3,2),":I",A165+2))),0)</f>
        <v>-0.26333117954156982</v>
      </c>
      <c r="K165">
        <f ca="1">IFERROR(SUM(INDIRECT(CONCATENATE("J",MAX(A165-'Random Analysis'!$B$9+3,2),":J",A165+2)))/COUNT(INDIRECT(CONCATENATE("J",MAX(A165-'Random Analysis'!$B$9+3,2),":J",A165+2))),0)</f>
        <v>-6.4427221051776423E-2</v>
      </c>
      <c r="L165">
        <f t="shared" ca="1" si="12"/>
        <v>0.23546657475910332</v>
      </c>
      <c r="M165">
        <f t="shared" ca="1" si="13"/>
        <v>0.60330098683445443</v>
      </c>
    </row>
    <row r="166" spans="1:13" x14ac:dyDescent="0.3">
      <c r="A166">
        <v>164</v>
      </c>
      <c r="B166">
        <f>A166*'Random Analysis'!B$4+'Random Analysis'!$B$5</f>
        <v>3.2800000000000002</v>
      </c>
      <c r="C166">
        <v>-0.53003366871075719</v>
      </c>
      <c r="D166">
        <f>C166*'Random Analysis'!$B$2+'Random Analysis'!$B$3</f>
        <v>-0.53003366871075719</v>
      </c>
      <c r="E166">
        <f t="shared" si="14"/>
        <v>2.0000000000000018E-2</v>
      </c>
      <c r="F166">
        <f ca="1">D166-'Random Analysis'!$B$13</f>
        <v>-0.61113666667940925</v>
      </c>
      <c r="G166">
        <f t="shared" ca="1" si="10"/>
        <v>0.11106196722411563</v>
      </c>
      <c r="H166">
        <f t="shared" ca="1" si="11"/>
        <v>0.46758715997122047</v>
      </c>
      <c r="I166">
        <f ca="1">IFERROR(SUM(INDIRECT(CONCATENATE("F",MAX(A166-'Random Analysis'!$B$7+3,2),":F",A166+2)))/COUNT(INDIRECT(CONCATENATE("F",MAX(A166-'Random Analysis'!$B$7+3,2),":F",A166+2))),0)</f>
        <v>-0.61113666667940925</v>
      </c>
      <c r="J166">
        <f ca="1">IFERROR(MEDIAN(INDIRECT(CONCATENATE("I",MAX(A166-'Random Analysis'!$B$8+3,2),":I",A166+2))),0)</f>
        <v>-0.26333117954156982</v>
      </c>
      <c r="K166">
        <f ca="1">IFERROR(SUM(INDIRECT(CONCATENATE("J",MAX(A166-'Random Analysis'!$B$9+3,2),":J",A166+2)))/COUNT(INDIRECT(CONCATENATE("J",MAX(A166-'Random Analysis'!$B$9+3,2),":J",A166+2))),0)</f>
        <v>-0.10037850037790827</v>
      </c>
      <c r="L166">
        <f t="shared" ca="1" si="12"/>
        <v>0.23345900475154516</v>
      </c>
      <c r="M166">
        <f t="shared" ca="1" si="13"/>
        <v>0.60797016692948536</v>
      </c>
    </row>
    <row r="167" spans="1:13" x14ac:dyDescent="0.3">
      <c r="A167">
        <v>165</v>
      </c>
      <c r="B167">
        <f>A167*'Random Analysis'!B$4+'Random Analysis'!$B$5</f>
        <v>3.3000000000000003</v>
      </c>
      <c r="C167">
        <v>0.30152480169998919</v>
      </c>
      <c r="D167">
        <f>C167*'Random Analysis'!$B$2+'Random Analysis'!$B$3</f>
        <v>0.30152480169998919</v>
      </c>
      <c r="E167">
        <f t="shared" si="14"/>
        <v>2.0000000000000018E-2</v>
      </c>
      <c r="F167">
        <f ca="1">D167-'Random Analysis'!$B$13</f>
        <v>0.22042180373133713</v>
      </c>
      <c r="G167">
        <f t="shared" ca="1" si="10"/>
        <v>0.11547040329874238</v>
      </c>
      <c r="H167">
        <f t="shared" ca="1" si="11"/>
        <v>0.46989656803719532</v>
      </c>
      <c r="I167">
        <f ca="1">IFERROR(SUM(INDIRECT(CONCATENATE("F",MAX(A167-'Random Analysis'!$B$7+3,2),":F",A167+2)))/COUNT(INDIRECT(CONCATENATE("F",MAX(A167-'Random Analysis'!$B$7+3,2),":F",A167+2))),0)</f>
        <v>0.22042180373133713</v>
      </c>
      <c r="J167">
        <f ca="1">IFERROR(MEDIAN(INDIRECT(CONCATENATE("I",MAX(A167-'Random Analysis'!$B$8+3,2),":I",A167+2))),0)</f>
        <v>-0.2043186368464216</v>
      </c>
      <c r="K167">
        <f ca="1">IFERROR(SUM(INDIRECT(CONCATENATE("J",MAX(A167-'Random Analysis'!$B$9+3,2),":J",A167+2)))/COUNT(INDIRECT(CONCATENATE("J",MAX(A167-'Random Analysis'!$B$9+3,2),":J",A167+2))),0)</f>
        <v>-0.13351965862331874</v>
      </c>
      <c r="L167">
        <f t="shared" ca="1" si="12"/>
        <v>0.23078861157907879</v>
      </c>
      <c r="M167">
        <f t="shared" ca="1" si="13"/>
        <v>0.61258593916106696</v>
      </c>
    </row>
    <row r="168" spans="1:13" x14ac:dyDescent="0.3">
      <c r="A168">
        <v>166</v>
      </c>
      <c r="B168">
        <f>A168*'Random Analysis'!B$4+'Random Analysis'!$B$5</f>
        <v>3.3200000000000003</v>
      </c>
      <c r="C168">
        <v>0.87007409396671842</v>
      </c>
      <c r="D168">
        <f>C168*'Random Analysis'!$B$2+'Random Analysis'!$B$3</f>
        <v>0.87007409396671842</v>
      </c>
      <c r="E168">
        <f t="shared" si="14"/>
        <v>2.0000000000000018E-2</v>
      </c>
      <c r="F168">
        <f ca="1">D168-'Random Analysis'!$B$13</f>
        <v>0.78897109599806636</v>
      </c>
      <c r="G168">
        <f t="shared" ca="1" si="10"/>
        <v>0.13124982521870371</v>
      </c>
      <c r="H168">
        <f t="shared" ca="1" si="11"/>
        <v>0.47252156454156941</v>
      </c>
      <c r="I168">
        <f ca="1">IFERROR(SUM(INDIRECT(CONCATENATE("F",MAX(A168-'Random Analysis'!$B$7+3,2),":F",A168+2)))/COUNT(INDIRECT(CONCATENATE("F",MAX(A168-'Random Analysis'!$B$7+3,2),":F",A168+2))),0)</f>
        <v>0.78897109599806636</v>
      </c>
      <c r="J168">
        <f ca="1">IFERROR(MEDIAN(INDIRECT(CONCATENATE("I",MAX(A168-'Random Analysis'!$B$8+3,2),":I",A168+2))),0)</f>
        <v>-0.2043186368464216</v>
      </c>
      <c r="K168">
        <f ca="1">IFERROR(SUM(INDIRECT(CONCATENATE("J",MAX(A168-'Random Analysis'!$B$9+3,2),":J",A168+2)))/COUNT(INDIRECT(CONCATENATE("J",MAX(A168-'Random Analysis'!$B$9+3,2),":J",A168+2))),0)</f>
        <v>-0.16814563185521014</v>
      </c>
      <c r="L168">
        <f t="shared" ca="1" si="12"/>
        <v>0.22742569894197459</v>
      </c>
      <c r="M168">
        <f t="shared" ca="1" si="13"/>
        <v>0.61713445313990645</v>
      </c>
    </row>
    <row r="169" spans="1:13" x14ac:dyDescent="0.3">
      <c r="A169">
        <v>167</v>
      </c>
      <c r="B169">
        <f>A169*'Random Analysis'!B$4+'Random Analysis'!$B$5</f>
        <v>3.34</v>
      </c>
      <c r="C169">
        <v>0.44260643493542728</v>
      </c>
      <c r="D169">
        <f>C169*'Random Analysis'!$B$2+'Random Analysis'!$B$3</f>
        <v>0.44260643493542728</v>
      </c>
      <c r="E169">
        <f t="shared" si="14"/>
        <v>1.9999999999999574E-2</v>
      </c>
      <c r="F169">
        <f ca="1">D169-'Random Analysis'!$B$13</f>
        <v>0.36150343696677523</v>
      </c>
      <c r="G169">
        <f t="shared" ca="1" si="10"/>
        <v>0.13847989395803906</v>
      </c>
      <c r="H169">
        <f t="shared" ca="1" si="11"/>
        <v>0.47529116242073011</v>
      </c>
      <c r="I169">
        <f ca="1">IFERROR(SUM(INDIRECT(CONCATENATE("F",MAX(A169-'Random Analysis'!$B$7+3,2),":F",A169+2)))/COUNT(INDIRECT(CONCATENATE("F",MAX(A169-'Random Analysis'!$B$7+3,2),":F",A169+2))),0)</f>
        <v>0.36150343696677523</v>
      </c>
      <c r="J169">
        <f ca="1">IFERROR(MEDIAN(INDIRECT(CONCATENATE("I",MAX(A169-'Random Analysis'!$B$8+3,2),":I",A169+2))),0)</f>
        <v>2.2638802902066879E-2</v>
      </c>
      <c r="K169">
        <f ca="1">IFERROR(SUM(INDIRECT(CONCATENATE("J",MAX(A169-'Random Analysis'!$B$9+3,2),":J",A169+2)))/COUNT(INDIRECT(CONCATENATE("J",MAX(A169-'Random Analysis'!$B$9+3,2),":J",A169+2))),0)</f>
        <v>-0.1919641079562211</v>
      </c>
      <c r="L169">
        <f t="shared" ca="1" si="12"/>
        <v>0.22358641678285024</v>
      </c>
      <c r="M169">
        <f t="shared" ca="1" si="13"/>
        <v>0.62160618147556335</v>
      </c>
    </row>
    <row r="170" spans="1:13" x14ac:dyDescent="0.3">
      <c r="A170">
        <v>168</v>
      </c>
      <c r="B170">
        <f>A170*'Random Analysis'!B$4+'Random Analysis'!$B$5</f>
        <v>3.36</v>
      </c>
      <c r="C170">
        <v>0.76962787773524943</v>
      </c>
      <c r="D170">
        <f>C170*'Random Analysis'!$B$2+'Random Analysis'!$B$3</f>
        <v>0.76962787773524943</v>
      </c>
      <c r="E170">
        <f t="shared" si="14"/>
        <v>2.0000000000000018E-2</v>
      </c>
      <c r="F170">
        <f ca="1">D170-'Random Analysis'!$B$13</f>
        <v>0.68852487976659738</v>
      </c>
      <c r="G170">
        <f t="shared" ca="1" si="10"/>
        <v>0.15225039155337103</v>
      </c>
      <c r="H170">
        <f t="shared" ca="1" si="11"/>
        <v>0.47833617025179753</v>
      </c>
      <c r="I170">
        <f ca="1">IFERROR(SUM(INDIRECT(CONCATENATE("F",MAX(A170-'Random Analysis'!$B$7+3,2),":F",A170+2)))/COUNT(INDIRECT(CONCATENATE("F",MAX(A170-'Random Analysis'!$B$7+3,2),":F",A170+2))),0)</f>
        <v>0.68852487976659738</v>
      </c>
      <c r="J170">
        <f ca="1">IFERROR(MEDIAN(INDIRECT(CONCATENATE("I",MAX(A170-'Random Analysis'!$B$8+3,2),":I",A170+2))),0)</f>
        <v>0.29096262034905618</v>
      </c>
      <c r="K170">
        <f ca="1">IFERROR(SUM(INDIRECT(CONCATENATE("J",MAX(A170-'Random Analysis'!$B$9+3,2),":J",A170+2)))/COUNT(INDIRECT(CONCATENATE("J",MAX(A170-'Random Analysis'!$B$9+3,2),":J",A170+2))),0)</f>
        <v>-0.19380488480163294</v>
      </c>
      <c r="L170">
        <f t="shared" ca="1" si="12"/>
        <v>0.21971031908681757</v>
      </c>
      <c r="M170">
        <f t="shared" ca="1" si="13"/>
        <v>0.62600038785729972</v>
      </c>
    </row>
    <row r="171" spans="1:13" x14ac:dyDescent="0.3">
      <c r="A171">
        <v>169</v>
      </c>
      <c r="B171">
        <f>A171*'Random Analysis'!B$4+'Random Analysis'!$B$5</f>
        <v>3.38</v>
      </c>
      <c r="C171">
        <v>0.53505924935067783</v>
      </c>
      <c r="D171">
        <f>C171*'Random Analysis'!$B$2+'Random Analysis'!$B$3</f>
        <v>0.53505924935067783</v>
      </c>
      <c r="E171">
        <f t="shared" si="14"/>
        <v>2.0000000000000018E-2</v>
      </c>
      <c r="F171">
        <f ca="1">D171-'Random Analysis'!$B$13</f>
        <v>0.45395625138202578</v>
      </c>
      <c r="G171">
        <f t="shared" ca="1" si="10"/>
        <v>0.16132951658101155</v>
      </c>
      <c r="H171">
        <f t="shared" ca="1" si="11"/>
        <v>0.48156276058341779</v>
      </c>
      <c r="I171">
        <f ca="1">IFERROR(SUM(INDIRECT(CONCATENATE("F",MAX(A171-'Random Analysis'!$B$7+3,2),":F",A171+2)))/COUNT(INDIRECT(CONCATENATE("F",MAX(A171-'Random Analysis'!$B$7+3,2),":F",A171+2))),0)</f>
        <v>0.45395625138202578</v>
      </c>
      <c r="J171">
        <f ca="1">IFERROR(MEDIAN(INDIRECT(CONCATENATE("I",MAX(A171-'Random Analysis'!$B$8+3,2),":I",A171+2))),0)</f>
        <v>0.4077298441744005</v>
      </c>
      <c r="K171">
        <f ca="1">IFERROR(SUM(INDIRECT(CONCATENATE("J",MAX(A171-'Random Analysis'!$B$9+3,2),":J",A171+2)))/COUNT(INDIRECT(CONCATENATE("J",MAX(A171-'Random Analysis'!$B$9+3,2),":J",A171+2))),0)</f>
        <v>-0.19008531765536166</v>
      </c>
      <c r="L171">
        <f t="shared" ca="1" si="12"/>
        <v>0.21590861273371034</v>
      </c>
      <c r="M171">
        <f t="shared" ca="1" si="13"/>
        <v>0.63031856011197396</v>
      </c>
    </row>
    <row r="172" spans="1:13" x14ac:dyDescent="0.3">
      <c r="A172">
        <v>170</v>
      </c>
      <c r="B172">
        <f>A172*'Random Analysis'!B$4+'Random Analysis'!$B$5</f>
        <v>3.4</v>
      </c>
      <c r="C172">
        <v>-0.60898061925517788</v>
      </c>
      <c r="D172">
        <f>C172*'Random Analysis'!$B$2+'Random Analysis'!$B$3</f>
        <v>-0.60898061925517788</v>
      </c>
      <c r="E172">
        <f t="shared" si="14"/>
        <v>2.0000000000000018E-2</v>
      </c>
      <c r="F172">
        <f ca="1">D172-'Random Analysis'!$B$13</f>
        <v>-0.69008361722382994</v>
      </c>
      <c r="G172">
        <f t="shared" ca="1" si="10"/>
        <v>0.14752784423653495</v>
      </c>
      <c r="H172">
        <f t="shared" ca="1" si="11"/>
        <v>0.48451331746814852</v>
      </c>
      <c r="I172">
        <f ca="1">IFERROR(SUM(INDIRECT(CONCATENATE("F",MAX(A172-'Random Analysis'!$B$7+3,2),":F",A172+2)))/COUNT(INDIRECT(CONCATENATE("F",MAX(A172-'Random Analysis'!$B$7+3,2),":F",A172+2))),0)</f>
        <v>-0.69008361722382994</v>
      </c>
      <c r="J172">
        <f ca="1">IFERROR(MEDIAN(INDIRECT(CONCATENATE("I",MAX(A172-'Random Analysis'!$B$8+3,2),":I",A172+2))),0)</f>
        <v>0.4077298441744005</v>
      </c>
      <c r="K172">
        <f ca="1">IFERROR(SUM(INDIRECT(CONCATENATE("J",MAX(A172-'Random Analysis'!$B$9+3,2),":J",A172+2)))/COUNT(INDIRECT(CONCATENATE("J",MAX(A172-'Random Analysis'!$B$9+3,2),":J",A172+2))),0)</f>
        <v>-0.17823435847353877</v>
      </c>
      <c r="L172">
        <f t="shared" ca="1" si="12"/>
        <v>0.21234392556423956</v>
      </c>
      <c r="M172">
        <f t="shared" ca="1" si="13"/>
        <v>0.63456543862325876</v>
      </c>
    </row>
    <row r="173" spans="1:13" x14ac:dyDescent="0.3">
      <c r="A173">
        <v>171</v>
      </c>
      <c r="B173">
        <f>A173*'Random Analysis'!B$4+'Random Analysis'!$B$5</f>
        <v>3.42</v>
      </c>
      <c r="C173">
        <v>0.30639198672339685</v>
      </c>
      <c r="D173">
        <f>C173*'Random Analysis'!$B$2+'Random Analysis'!$B$3</f>
        <v>0.30639198672339685</v>
      </c>
      <c r="E173">
        <f t="shared" si="14"/>
        <v>2.0000000000000018E-2</v>
      </c>
      <c r="F173">
        <f ca="1">D173-'Random Analysis'!$B$13</f>
        <v>0.22528898875474479</v>
      </c>
      <c r="G173">
        <f t="shared" ca="1" si="10"/>
        <v>0.15203362401162984</v>
      </c>
      <c r="H173">
        <f t="shared" ca="1" si="11"/>
        <v>0.48755398994838112</v>
      </c>
      <c r="I173">
        <f ca="1">IFERROR(SUM(INDIRECT(CONCATENATE("F",MAX(A173-'Random Analysis'!$B$7+3,2),":F",A173+2)))/COUNT(INDIRECT(CONCATENATE("F",MAX(A173-'Random Analysis'!$B$7+3,2),":F",A173+2))),0)</f>
        <v>0.22528898875474479</v>
      </c>
      <c r="J173">
        <f ca="1">IFERROR(MEDIAN(INDIRECT(CONCATENATE("I",MAX(A173-'Random Analysis'!$B$8+3,2),":I",A173+2))),0)</f>
        <v>0.29339621286076001</v>
      </c>
      <c r="K173">
        <f ca="1">IFERROR(SUM(INDIRECT(CONCATENATE("J",MAX(A173-'Random Analysis'!$B$9+3,2),":J",A173+2)))/COUNT(INDIRECT(CONCATENATE("J",MAX(A173-'Random Analysis'!$B$9+3,2),":J",A173+2))),0)</f>
        <v>-0.15166604804024716</v>
      </c>
      <c r="L173">
        <f t="shared" ca="1" si="12"/>
        <v>0.20931060460343462</v>
      </c>
      <c r="M173">
        <f t="shared" ca="1" si="13"/>
        <v>0.63875165071532747</v>
      </c>
    </row>
    <row r="174" spans="1:13" x14ac:dyDescent="0.3">
      <c r="A174">
        <v>172</v>
      </c>
      <c r="B174">
        <f>A174*'Random Analysis'!B$4+'Random Analysis'!$B$5</f>
        <v>3.44</v>
      </c>
      <c r="C174">
        <v>-0.48039052156559858</v>
      </c>
      <c r="D174">
        <f>C174*'Random Analysis'!$B$2+'Random Analysis'!$B$3</f>
        <v>-0.48039052156559858</v>
      </c>
      <c r="E174">
        <f t="shared" si="14"/>
        <v>2.0000000000000018E-2</v>
      </c>
      <c r="F174">
        <f ca="1">D174-'Random Analysis'!$B$13</f>
        <v>-0.56149351953425064</v>
      </c>
      <c r="G174">
        <f t="shared" ca="1" si="10"/>
        <v>0.14080375362094483</v>
      </c>
      <c r="H174">
        <f t="shared" ca="1" si="11"/>
        <v>0.49037006502079999</v>
      </c>
      <c r="I174">
        <f ca="1">IFERROR(SUM(INDIRECT(CONCATENATE("F",MAX(A174-'Random Analysis'!$B$7+3,2),":F",A174+2)))/COUNT(INDIRECT(CONCATENATE("F",MAX(A174-'Random Analysis'!$B$7+3,2),":F",A174+2))),0)</f>
        <v>-0.56149351953425064</v>
      </c>
      <c r="J174">
        <f ca="1">IFERROR(MEDIAN(INDIRECT(CONCATENATE("I",MAX(A174-'Random Analysis'!$B$8+3,2),":I",A174+2))),0)</f>
        <v>0.29339621286076001</v>
      </c>
      <c r="K174">
        <f ca="1">IFERROR(SUM(INDIRECT(CONCATENATE("J",MAX(A174-'Random Analysis'!$B$9+3,2),":J",A174+2)))/COUNT(INDIRECT(CONCATENATE("J",MAX(A174-'Random Analysis'!$B$9+3,2),":J",A174+2))),0)</f>
        <v>-0.12792285950838425</v>
      </c>
      <c r="L174">
        <f t="shared" ca="1" si="12"/>
        <v>0.20675214741326692</v>
      </c>
      <c r="M174">
        <f t="shared" ca="1" si="13"/>
        <v>0.64288669366359286</v>
      </c>
    </row>
    <row r="175" spans="1:13" x14ac:dyDescent="0.3">
      <c r="A175">
        <v>173</v>
      </c>
      <c r="B175">
        <f>A175*'Random Analysis'!B$4+'Random Analysis'!$B$5</f>
        <v>3.46</v>
      </c>
      <c r="C175">
        <v>0.29208979551921188</v>
      </c>
      <c r="D175">
        <f>C175*'Random Analysis'!$B$2+'Random Analysis'!$B$3</f>
        <v>0.29208979551921188</v>
      </c>
      <c r="E175">
        <f t="shared" si="14"/>
        <v>2.0000000000000018E-2</v>
      </c>
      <c r="F175">
        <f ca="1">D175-'Random Analysis'!$B$13</f>
        <v>0.21098679755055982</v>
      </c>
      <c r="G175">
        <f t="shared" ca="1" si="10"/>
        <v>0.14502348957195602</v>
      </c>
      <c r="H175">
        <f t="shared" ca="1" si="11"/>
        <v>0.49327053481223909</v>
      </c>
      <c r="I175">
        <f ca="1">IFERROR(SUM(INDIRECT(CONCATENATE("F",MAX(A175-'Random Analysis'!$B$7+3,2),":F",A175+2)))/COUNT(INDIRECT(CONCATENATE("F",MAX(A175-'Random Analysis'!$B$7+3,2),":F",A175+2))),0)</f>
        <v>0.21098679755055982</v>
      </c>
      <c r="J175">
        <f ca="1">IFERROR(MEDIAN(INDIRECT(CONCATENATE("I",MAX(A175-'Random Analysis'!$B$8+3,2),":I",A175+2))),0)</f>
        <v>0.29339621286076001</v>
      </c>
      <c r="K175">
        <f ca="1">IFERROR(SUM(INDIRECT(CONCATENATE("J",MAX(A175-'Random Analysis'!$B$9+3,2),":J",A175+2)))/COUNT(INDIRECT(CONCATENATE("J",MAX(A175-'Random Analysis'!$B$9+3,2),":J",A175+2))),0)</f>
        <v>-0.1041796709765213</v>
      </c>
      <c r="L175">
        <f t="shared" ca="1" si="12"/>
        <v>0.20466855399373649</v>
      </c>
      <c r="M175">
        <f t="shared" ca="1" si="13"/>
        <v>0.64698006474346759</v>
      </c>
    </row>
    <row r="176" spans="1:13" x14ac:dyDescent="0.3">
      <c r="A176">
        <v>174</v>
      </c>
      <c r="B176">
        <f>A176*'Random Analysis'!B$4+'Random Analysis'!$B$5</f>
        <v>3.48</v>
      </c>
      <c r="C176">
        <v>-0.42818549629162383</v>
      </c>
      <c r="D176">
        <f>C176*'Random Analysis'!$B$2+'Random Analysis'!$B$3</f>
        <v>-0.42818549629162383</v>
      </c>
      <c r="E176">
        <f t="shared" si="14"/>
        <v>2.0000000000000018E-2</v>
      </c>
      <c r="F176">
        <f ca="1">D176-'Random Analysis'!$B$13</f>
        <v>-0.50928849426027589</v>
      </c>
      <c r="G176">
        <f t="shared" ca="1" si="10"/>
        <v>0.13483771968675048</v>
      </c>
      <c r="H176">
        <f t="shared" ca="1" si="11"/>
        <v>0.4959672892059741</v>
      </c>
      <c r="I176">
        <f ca="1">IFERROR(SUM(INDIRECT(CONCATENATE("F",MAX(A176-'Random Analysis'!$B$7+3,2),":F",A176+2)))/COUNT(INDIRECT(CONCATENATE("F",MAX(A176-'Random Analysis'!$B$7+3,2),":F",A176+2))),0)</f>
        <v>-0.50928849426027589</v>
      </c>
      <c r="J176">
        <f ca="1">IFERROR(MEDIAN(INDIRECT(CONCATENATE("I",MAX(A176-'Random Analysis'!$B$8+3,2),":I",A176+2))),0)</f>
        <v>0.21813789315265231</v>
      </c>
      <c r="K176">
        <f ca="1">IFERROR(SUM(INDIRECT(CONCATENATE("J",MAX(A176-'Random Analysis'!$B$9+3,2),":J",A176+2)))/COUNT(INDIRECT(CONCATENATE("J",MAX(A176-'Random Analysis'!$B$9+3,2),":J",A176+2))),0)</f>
        <v>-8.4020211954568297E-2</v>
      </c>
      <c r="L176">
        <f t="shared" ca="1" si="12"/>
        <v>0.20298814975464513</v>
      </c>
      <c r="M176">
        <f t="shared" ca="1" si="13"/>
        <v>0.65103982773856051</v>
      </c>
    </row>
    <row r="177" spans="1:13" x14ac:dyDescent="0.3">
      <c r="A177">
        <v>175</v>
      </c>
      <c r="B177">
        <f>A177*'Random Analysis'!B$4+'Random Analysis'!$B$5</f>
        <v>3.5</v>
      </c>
      <c r="C177">
        <v>0.26450257138118149</v>
      </c>
      <c r="D177">
        <f>C177*'Random Analysis'!$B$2+'Random Analysis'!$B$3</f>
        <v>0.26450257138118149</v>
      </c>
      <c r="E177">
        <f t="shared" si="14"/>
        <v>2.0000000000000018E-2</v>
      </c>
      <c r="F177">
        <f ca="1">D177-'Random Analysis'!$B$13</f>
        <v>0.18339957341252944</v>
      </c>
      <c r="G177">
        <f t="shared" ca="1" si="10"/>
        <v>0.13850571115500107</v>
      </c>
      <c r="H177">
        <f t="shared" ca="1" si="11"/>
        <v>0.49873740342907413</v>
      </c>
      <c r="I177">
        <f ca="1">IFERROR(SUM(INDIRECT(CONCATENATE("F",MAX(A177-'Random Analysis'!$B$7+3,2),":F",A177+2)))/COUNT(INDIRECT(CONCATENATE("F",MAX(A177-'Random Analysis'!$B$7+3,2),":F",A177+2))),0)</f>
        <v>0.18339957341252944</v>
      </c>
      <c r="J177">
        <f ca="1">IFERROR(MEDIAN(INDIRECT(CONCATENATE("I",MAX(A177-'Random Analysis'!$B$8+3,2),":I",A177+2))),0)</f>
        <v>0.19719318548154463</v>
      </c>
      <c r="K177">
        <f ca="1">IFERROR(SUM(INDIRECT(CONCATENATE("J",MAX(A177-'Random Analysis'!$B$9+3,2),":J",A177+2)))/COUNT(INDIRECT(CONCATENATE("J",MAX(A177-'Random Analysis'!$B$9+3,2),":J",A177+2))),0)</f>
        <v>-6.4858119964572747E-2</v>
      </c>
      <c r="L177">
        <f t="shared" ca="1" si="12"/>
        <v>0.20169098735535368</v>
      </c>
      <c r="M177">
        <f t="shared" ca="1" si="13"/>
        <v>0.65507364748566754</v>
      </c>
    </row>
    <row r="178" spans="1:13" x14ac:dyDescent="0.3">
      <c r="A178">
        <v>176</v>
      </c>
      <c r="B178">
        <f>A178*'Random Analysis'!B$4+'Random Analysis'!$B$5</f>
        <v>3.52</v>
      </c>
      <c r="C178">
        <v>-0.89739173645523462</v>
      </c>
      <c r="D178">
        <f>C178*'Random Analysis'!$B$2+'Random Analysis'!$B$3</f>
        <v>-0.89739173645523462</v>
      </c>
      <c r="E178">
        <f t="shared" si="14"/>
        <v>2.0000000000000018E-2</v>
      </c>
      <c r="F178">
        <f ca="1">D178-'Random Analysis'!$B$13</f>
        <v>-0.97849473442388668</v>
      </c>
      <c r="G178">
        <f t="shared" ca="1" si="10"/>
        <v>0.11893581646652332</v>
      </c>
      <c r="H178">
        <f t="shared" ca="1" si="11"/>
        <v>0.50111611975840464</v>
      </c>
      <c r="I178">
        <f ca="1">IFERROR(SUM(INDIRECT(CONCATENATE("F",MAX(A178-'Random Analysis'!$B$7+3,2),":F",A178+2)))/COUNT(INDIRECT(CONCATENATE("F",MAX(A178-'Random Analysis'!$B$7+3,2),":F",A178+2))),0)</f>
        <v>-0.97849473442388668</v>
      </c>
      <c r="J178">
        <f ca="1">IFERROR(MEDIAN(INDIRECT(CONCATENATE("I",MAX(A178-'Random Analysis'!$B$8+3,2),":I",A178+2))),0)</f>
        <v>-0.16294446042387323</v>
      </c>
      <c r="K178">
        <f ca="1">IFERROR(SUM(INDIRECT(CONCATENATE("J",MAX(A178-'Random Analysis'!$B$9+3,2),":J",A178+2)))/COUNT(INDIRECT(CONCATENATE("J",MAX(A178-'Random Analysis'!$B$9+3,2),":J",A178+2))),0)</f>
        <v>-5.9875726247832502E-2</v>
      </c>
      <c r="L178">
        <f t="shared" ca="1" si="12"/>
        <v>0.20049347283039703</v>
      </c>
      <c r="M178">
        <f t="shared" ca="1" si="13"/>
        <v>0.65908351694227552</v>
      </c>
    </row>
    <row r="179" spans="1:13" x14ac:dyDescent="0.3">
      <c r="A179">
        <v>177</v>
      </c>
      <c r="B179">
        <f>A179*'Random Analysis'!B$4+'Random Analysis'!$B$5</f>
        <v>3.54</v>
      </c>
      <c r="C179">
        <v>0.21787266383253745</v>
      </c>
      <c r="D179">
        <f>C179*'Random Analysis'!$B$2+'Random Analysis'!$B$3</f>
        <v>0.21787266383253745</v>
      </c>
      <c r="E179">
        <f t="shared" si="14"/>
        <v>2.0000000000000018E-2</v>
      </c>
      <c r="F179">
        <f ca="1">D179-'Random Analysis'!$B$13</f>
        <v>0.13676966586388539</v>
      </c>
      <c r="G179">
        <f t="shared" ca="1" si="10"/>
        <v>0.12167120978380103</v>
      </c>
      <c r="H179">
        <f t="shared" ca="1" si="11"/>
        <v>0.50354954395408069</v>
      </c>
      <c r="I179">
        <f ca="1">IFERROR(SUM(INDIRECT(CONCATENATE("F",MAX(A179-'Random Analysis'!$B$7+3,2),":F",A179+2)))/COUNT(INDIRECT(CONCATENATE("F",MAX(A179-'Random Analysis'!$B$7+3,2),":F",A179+2))),0)</f>
        <v>0.13676966586388539</v>
      </c>
      <c r="J179">
        <f ca="1">IFERROR(MEDIAN(INDIRECT(CONCATENATE("I",MAX(A179-'Random Analysis'!$B$8+3,2),":I",A179+2))),0)</f>
        <v>-0.18625941419819525</v>
      </c>
      <c r="K179">
        <f ca="1">IFERROR(SUM(INDIRECT(CONCATENATE("J",MAX(A179-'Random Analysis'!$B$9+3,2),":J",A179+2)))/COUNT(INDIRECT(CONCATENATE("J",MAX(A179-'Random Analysis'!$B$9+3,2),":J",A179+2))),0)</f>
        <v>-4.9854265256774374E-2</v>
      </c>
      <c r="L179">
        <f t="shared" ca="1" si="12"/>
        <v>0.19949638752526155</v>
      </c>
      <c r="M179">
        <f t="shared" ca="1" si="13"/>
        <v>0.66307344469278073</v>
      </c>
    </row>
    <row r="180" spans="1:13" x14ac:dyDescent="0.3">
      <c r="A180">
        <v>178</v>
      </c>
      <c r="B180">
        <f>A180*'Random Analysis'!B$4+'Random Analysis'!$B$5</f>
        <v>3.56</v>
      </c>
      <c r="C180">
        <v>0.67609820016120947</v>
      </c>
      <c r="D180">
        <f>C180*'Random Analysis'!$B$2+'Random Analysis'!$B$3</f>
        <v>0.67609820016120947</v>
      </c>
      <c r="E180">
        <f t="shared" si="14"/>
        <v>2.0000000000000018E-2</v>
      </c>
      <c r="F180">
        <f ca="1">D180-'Random Analysis'!$B$13</f>
        <v>0.59499520219255742</v>
      </c>
      <c r="G180">
        <f t="shared" ca="1" si="10"/>
        <v>0.13357111382765219</v>
      </c>
      <c r="H180">
        <f t="shared" ca="1" si="11"/>
        <v>0.50622096623063373</v>
      </c>
      <c r="I180">
        <f ca="1">IFERROR(SUM(INDIRECT(CONCATENATE("F",MAX(A180-'Random Analysis'!$B$7+3,2),":F",A180+2)))/COUNT(INDIRECT(CONCATENATE("F",MAX(A180-'Random Analysis'!$B$7+3,2),":F",A180+2))),0)</f>
        <v>0.59499520219255742</v>
      </c>
      <c r="J180">
        <f ca="1">IFERROR(MEDIAN(INDIRECT(CONCATENATE("I",MAX(A180-'Random Analysis'!$B$8+3,2),":I",A180+2))),0)</f>
        <v>0.16008461963820741</v>
      </c>
      <c r="K180">
        <f ca="1">IFERROR(SUM(INDIRECT(CONCATENATE("J",MAX(A180-'Random Analysis'!$B$9+3,2),":J",A180+2)))/COUNT(INDIRECT(CONCATENATE("J",MAX(A180-'Random Analysis'!$B$9+3,2),":J",A180+2))),0)</f>
        <v>-2.3340231225887503E-2</v>
      </c>
      <c r="L180">
        <f t="shared" ca="1" si="12"/>
        <v>0.1990295829007438</v>
      </c>
      <c r="M180">
        <f t="shared" ca="1" si="13"/>
        <v>0.66705403635079563</v>
      </c>
    </row>
    <row r="181" spans="1:13" x14ac:dyDescent="0.3">
      <c r="A181">
        <v>179</v>
      </c>
      <c r="B181">
        <f>A181*'Random Analysis'!B$4+'Random Analysis'!$B$5</f>
        <v>3.58</v>
      </c>
      <c r="C181">
        <v>-0.28018593460037522</v>
      </c>
      <c r="D181">
        <f>C181*'Random Analysis'!$B$2+'Random Analysis'!$B$3</f>
        <v>-0.28018593460037522</v>
      </c>
      <c r="E181">
        <f t="shared" si="14"/>
        <v>2.0000000000000018E-2</v>
      </c>
      <c r="F181">
        <f ca="1">D181-'Random Analysis'!$B$13</f>
        <v>-0.36128893256902728</v>
      </c>
      <c r="G181">
        <f t="shared" ca="1" si="10"/>
        <v>0.12634533517627164</v>
      </c>
      <c r="H181">
        <f t="shared" ca="1" si="11"/>
        <v>0.50874787293415913</v>
      </c>
      <c r="I181">
        <f ca="1">IFERROR(SUM(INDIRECT(CONCATENATE("F",MAX(A181-'Random Analysis'!$B$7+3,2),":F",A181+2)))/COUNT(INDIRECT(CONCATENATE("F",MAX(A181-'Random Analysis'!$B$7+3,2),":F",A181+2))),0)</f>
        <v>-0.36128893256902728</v>
      </c>
      <c r="J181">
        <f ca="1">IFERROR(MEDIAN(INDIRECT(CONCATENATE("I",MAX(A181-'Random Analysis'!$B$8+3,2),":I",A181+2))),0)</f>
        <v>-0.11225963335257094</v>
      </c>
      <c r="K181">
        <f ca="1">IFERROR(SUM(INDIRECT(CONCATENATE("J",MAX(A181-'Random Analysis'!$B$9+3,2),":J",A181+2)))/COUNT(INDIRECT(CONCATENATE("J",MAX(A181-'Random Analysis'!$B$9+3,2),":J",A181+2))),0)</f>
        <v>-1.2727615280024867E-2</v>
      </c>
      <c r="L181">
        <f t="shared" ca="1" si="12"/>
        <v>0.19877503059514329</v>
      </c>
      <c r="M181">
        <f t="shared" ca="1" si="13"/>
        <v>0.67102953696269851</v>
      </c>
    </row>
    <row r="182" spans="1:13" x14ac:dyDescent="0.3">
      <c r="A182">
        <v>180</v>
      </c>
      <c r="B182">
        <f>A182*'Random Analysis'!B$4+'Random Analysis'!$B$5</f>
        <v>3.6</v>
      </c>
      <c r="C182">
        <v>-3.7538216991691797E-2</v>
      </c>
      <c r="D182">
        <f>C182*'Random Analysis'!$B$2+'Random Analysis'!$B$3</f>
        <v>-3.7538216991691797E-2</v>
      </c>
      <c r="E182">
        <f t="shared" si="14"/>
        <v>2.0000000000000018E-2</v>
      </c>
      <c r="F182">
        <f ca="1">D182-'Random Analysis'!$B$13</f>
        <v>-0.11864121496034384</v>
      </c>
      <c r="G182">
        <f t="shared" ca="1" si="10"/>
        <v>0.12397251087706476</v>
      </c>
      <c r="H182">
        <f t="shared" ca="1" si="11"/>
        <v>0.51122732315170039</v>
      </c>
      <c r="I182">
        <f ca="1">IFERROR(SUM(INDIRECT(CONCATENATE("F",MAX(A182-'Random Analysis'!$B$7+3,2),":F",A182+2)))/COUNT(INDIRECT(CONCATENATE("F",MAX(A182-'Random Analysis'!$B$7+3,2),":F",A182+2))),0)</f>
        <v>-0.11864121496034384</v>
      </c>
      <c r="J182">
        <f ca="1">IFERROR(MEDIAN(INDIRECT(CONCATENATE("I",MAX(A182-'Random Analysis'!$B$8+3,2),":I",A182+2))),0)</f>
        <v>9.0642254517707826E-3</v>
      </c>
      <c r="K182">
        <f ca="1">IFERROR(SUM(INDIRECT(CONCATENATE("J",MAX(A182-'Random Analysis'!$B$9+3,2),":J",A182+2)))/COUNT(INDIRECT(CONCATENATE("J",MAX(A182-'Random Analysis'!$B$9+3,2),":J",A182+2))),0)</f>
        <v>4.3171814204481145E-3</v>
      </c>
      <c r="L182">
        <f t="shared" ca="1" si="12"/>
        <v>0.19886137422355224</v>
      </c>
      <c r="M182">
        <f t="shared" ca="1" si="13"/>
        <v>0.67500676444716956</v>
      </c>
    </row>
    <row r="183" spans="1:13" x14ac:dyDescent="0.3">
      <c r="A183">
        <v>181</v>
      </c>
      <c r="B183">
        <f>A183*'Random Analysis'!B$4+'Random Analysis'!$B$5</f>
        <v>3.62</v>
      </c>
      <c r="C183">
        <v>-0.84015042355783498</v>
      </c>
      <c r="D183">
        <f>C183*'Random Analysis'!$B$2+'Random Analysis'!$B$3</f>
        <v>-0.84015042355783498</v>
      </c>
      <c r="E183">
        <f t="shared" si="14"/>
        <v>2.0000000000000018E-2</v>
      </c>
      <c r="F183">
        <f ca="1">D183-'Random Analysis'!$B$13</f>
        <v>-0.92125342152648704</v>
      </c>
      <c r="G183">
        <f t="shared" ca="1" si="10"/>
        <v>0.10554744244653501</v>
      </c>
      <c r="H183">
        <f t="shared" ca="1" si="11"/>
        <v>0.51333827200063109</v>
      </c>
      <c r="I183">
        <f ca="1">IFERROR(SUM(INDIRECT(CONCATENATE("F",MAX(A183-'Random Analysis'!$B$7+3,2),":F",A183+2)))/COUNT(INDIRECT(CONCATENATE("F",MAX(A183-'Random Analysis'!$B$7+3,2),":F",A183+2))),0)</f>
        <v>-0.92125342152648704</v>
      </c>
      <c r="J183">
        <f ca="1">IFERROR(MEDIAN(INDIRECT(CONCATENATE("I",MAX(A183-'Random Analysis'!$B$8+3,2),":I",A183+2))),0)</f>
        <v>-0.23996507376468557</v>
      </c>
      <c r="K183">
        <f ca="1">IFERROR(SUM(INDIRECT(CONCATENATE("J",MAX(A183-'Random Analysis'!$B$9+3,2),":J",A183+2)))/COUNT(INDIRECT(CONCATENATE("J",MAX(A183-'Random Analysis'!$B$9+3,2),":J",A183+2))),0)</f>
        <v>9.5034400629946236E-3</v>
      </c>
      <c r="L183">
        <f t="shared" ca="1" si="12"/>
        <v>0.19905144302481212</v>
      </c>
      <c r="M183">
        <f t="shared" ca="1" si="13"/>
        <v>0.67898779330766579</v>
      </c>
    </row>
    <row r="184" spans="1:13" x14ac:dyDescent="0.3">
      <c r="A184">
        <v>182</v>
      </c>
      <c r="B184">
        <f>A184*'Random Analysis'!B$4+'Random Analysis'!$B$5</f>
        <v>3.64</v>
      </c>
      <c r="C184">
        <v>0.2396696017637352</v>
      </c>
      <c r="D184">
        <f>C184*'Random Analysis'!$B$2+'Random Analysis'!$B$3</f>
        <v>0.2396696017637352</v>
      </c>
      <c r="E184">
        <f t="shared" si="14"/>
        <v>2.0000000000000018E-2</v>
      </c>
      <c r="F184">
        <f ca="1">D184-'Random Analysis'!$B$13</f>
        <v>0.15856660379508314</v>
      </c>
      <c r="G184">
        <f t="shared" ca="1" si="10"/>
        <v>0.10871877452243667</v>
      </c>
      <c r="H184">
        <f t="shared" ca="1" si="11"/>
        <v>0.51551264749107983</v>
      </c>
      <c r="I184">
        <f ca="1">IFERROR(SUM(INDIRECT(CONCATENATE("F",MAX(A184-'Random Analysis'!$B$7+3,2),":F",A184+2)))/COUNT(INDIRECT(CONCATENATE("F",MAX(A184-'Random Analysis'!$B$7+3,2),":F",A184+2))),0)</f>
        <v>0.15856660379508314</v>
      </c>
      <c r="J184">
        <f ca="1">IFERROR(MEDIAN(INDIRECT(CONCATENATE("I",MAX(A184-'Random Analysis'!$B$8+3,2),":I",A184+2))),0)</f>
        <v>9.0642254517707826E-3</v>
      </c>
      <c r="K184">
        <f ca="1">IFERROR(SUM(INDIRECT(CONCATENATE("J",MAX(A184-'Random Analysis'!$B$9+3,2),":J",A184+2)))/COUNT(INDIRECT(CONCATENATE("J",MAX(A184-'Random Analysis'!$B$9+3,2),":J",A184+2))),0)</f>
        <v>2.7969098848035709E-2</v>
      </c>
      <c r="L184">
        <f t="shared" ca="1" si="12"/>
        <v>0.19961082500177282</v>
      </c>
      <c r="M184">
        <f t="shared" ca="1" si="13"/>
        <v>0.68298000980770124</v>
      </c>
    </row>
    <row r="185" spans="1:13" x14ac:dyDescent="0.3">
      <c r="A185">
        <v>183</v>
      </c>
      <c r="B185">
        <f>A185*'Random Analysis'!B$4+'Random Analysis'!$B$5</f>
        <v>3.66</v>
      </c>
      <c r="C185">
        <v>-2.8691827627829403E-2</v>
      </c>
      <c r="D185">
        <f>C185*'Random Analysis'!$B$2+'Random Analysis'!$B$3</f>
        <v>-2.8691827627829403E-2</v>
      </c>
      <c r="E185">
        <f t="shared" si="14"/>
        <v>2.0000000000000018E-2</v>
      </c>
      <c r="F185">
        <f ca="1">D185-'Random Analysis'!$B$13</f>
        <v>-0.10979482559648145</v>
      </c>
      <c r="G185">
        <f t="shared" ca="1" si="10"/>
        <v>0.10652287801050704</v>
      </c>
      <c r="H185">
        <f t="shared" ca="1" si="11"/>
        <v>0.51764310505128996</v>
      </c>
      <c r="I185">
        <f ca="1">IFERROR(SUM(INDIRECT(CONCATENATE("F",MAX(A185-'Random Analysis'!$B$7+3,2),":F",A185+2)))/COUNT(INDIRECT(CONCATENATE("F",MAX(A185-'Random Analysis'!$B$7+3,2),":F",A185+2))),0)</f>
        <v>-0.10979482559648145</v>
      </c>
      <c r="J185">
        <f ca="1">IFERROR(MEDIAN(INDIRECT(CONCATENATE("I",MAX(A185-'Random Analysis'!$B$8+3,2),":I",A185+2))),0)</f>
        <v>-0.11421802027841264</v>
      </c>
      <c r="K185">
        <f ca="1">IFERROR(SUM(INDIRECT(CONCATENATE("J",MAX(A185-'Random Analysis'!$B$9+3,2),":J",A185+2)))/COUNT(INDIRECT(CONCATENATE("J",MAX(A185-'Random Analysis'!$B$9+3,2),":J",A185+2))),0)</f>
        <v>4.0564174503068075E-2</v>
      </c>
      <c r="L185">
        <f t="shared" ca="1" si="12"/>
        <v>0.20042210849183417</v>
      </c>
      <c r="M185">
        <f t="shared" ca="1" si="13"/>
        <v>0.68698845197753788</v>
      </c>
    </row>
    <row r="186" spans="1:13" x14ac:dyDescent="0.3">
      <c r="A186">
        <v>184</v>
      </c>
      <c r="B186">
        <f>A186*'Random Analysis'!B$4+'Random Analysis'!$B$5</f>
        <v>3.68</v>
      </c>
      <c r="C186">
        <v>-0.61094471020267349</v>
      </c>
      <c r="D186">
        <f>C186*'Random Analysis'!$B$2+'Random Analysis'!$B$3</f>
        <v>-0.61094471020267349</v>
      </c>
      <c r="E186">
        <f t="shared" si="14"/>
        <v>2.0000000000000018E-2</v>
      </c>
      <c r="F186">
        <f ca="1">D186-'Random Analysis'!$B$13</f>
        <v>-0.69204770817132555</v>
      </c>
      <c r="G186">
        <f t="shared" ca="1" si="10"/>
        <v>9.2681923847080516E-2</v>
      </c>
      <c r="H186">
        <f t="shared" ca="1" si="11"/>
        <v>0.51949674352823161</v>
      </c>
      <c r="I186">
        <f ca="1">IFERROR(SUM(INDIRECT(CONCATENATE("F",MAX(A186-'Random Analysis'!$B$7+3,2),":F",A186+2)))/COUNT(INDIRECT(CONCATENATE("F",MAX(A186-'Random Analysis'!$B$7+3,2),":F",A186+2))),0)</f>
        <v>-0.69204770817132555</v>
      </c>
      <c r="J186">
        <f ca="1">IFERROR(MEDIAN(INDIRECT(CONCATENATE("I",MAX(A186-'Random Analysis'!$B$8+3,2),":I",A186+2))),0)</f>
        <v>-0.11421802027841264</v>
      </c>
      <c r="K186">
        <f ca="1">IFERROR(SUM(INDIRECT(CONCATENATE("J",MAX(A186-'Random Analysis'!$B$9+3,2),":J",A186+2)))/COUNT(INDIRECT(CONCATENATE("J",MAX(A186-'Random Analysis'!$B$9+3,2),":J",A186+2))),0)</f>
        <v>4.7664801134646995E-2</v>
      </c>
      <c r="L186">
        <f t="shared" ca="1" si="12"/>
        <v>0.20137540451452712</v>
      </c>
      <c r="M186">
        <f t="shared" ca="1" si="13"/>
        <v>0.69101596006782839</v>
      </c>
    </row>
    <row r="187" spans="1:13" x14ac:dyDescent="0.3">
      <c r="A187">
        <v>185</v>
      </c>
      <c r="B187">
        <f>A187*'Random Analysis'!B$4+'Random Analysis'!$B$5</f>
        <v>3.7</v>
      </c>
      <c r="C187">
        <v>-0.74380363764121005</v>
      </c>
      <c r="D187">
        <f>C187*'Random Analysis'!$B$2+'Random Analysis'!$B$3</f>
        <v>-0.74380363764121005</v>
      </c>
      <c r="E187">
        <f t="shared" si="14"/>
        <v>2.0000000000000018E-2</v>
      </c>
      <c r="F187">
        <f ca="1">D187-'Random Analysis'!$B$13</f>
        <v>-0.8249066356098621</v>
      </c>
      <c r="G187">
        <f t="shared" ca="1" si="10"/>
        <v>7.6183791134883258E-2</v>
      </c>
      <c r="H187">
        <f t="shared" ca="1" si="11"/>
        <v>0.52102041935092924</v>
      </c>
      <c r="I187">
        <f ca="1">IFERROR(SUM(INDIRECT(CONCATENATE("F",MAX(A187-'Random Analysis'!$B$7+3,2),":F",A187+2)))/COUNT(INDIRECT(CONCATENATE("F",MAX(A187-'Random Analysis'!$B$7+3,2),":F",A187+2))),0)</f>
        <v>-0.8249066356098621</v>
      </c>
      <c r="J187">
        <f ca="1">IFERROR(MEDIAN(INDIRECT(CONCATENATE("I",MAX(A187-'Random Analysis'!$B$8+3,2),":I",A187+2))),0)</f>
        <v>-0.23996507376468557</v>
      </c>
      <c r="K187">
        <f ca="1">IFERROR(SUM(INDIRECT(CONCATENATE("J",MAX(A187-'Random Analysis'!$B$9+3,2),":J",A187+2)))/COUNT(INDIRECT(CONCATENATE("J",MAX(A187-'Random Analysis'!$B$9+3,2),":J",A187+2))),0)</f>
        <v>4.8777472838308168E-2</v>
      </c>
      <c r="L187">
        <f t="shared" ca="1" si="12"/>
        <v>0.2023509539712933</v>
      </c>
      <c r="M187">
        <f t="shared" ca="1" si="13"/>
        <v>0.69506297914725423</v>
      </c>
    </row>
    <row r="188" spans="1:13" x14ac:dyDescent="0.3">
      <c r="A188">
        <v>186</v>
      </c>
      <c r="B188">
        <f>A188*'Random Analysis'!B$4+'Random Analysis'!$B$5</f>
        <v>3.72</v>
      </c>
      <c r="C188">
        <v>0.70462826297258885</v>
      </c>
      <c r="D188">
        <f>C188*'Random Analysis'!$B$2+'Random Analysis'!$B$3</f>
        <v>0.70462826297258885</v>
      </c>
      <c r="E188">
        <f t="shared" si="14"/>
        <v>2.0000000000000018E-2</v>
      </c>
      <c r="F188">
        <f ca="1">D188-'Random Analysis'!$B$13</f>
        <v>0.62352526500393679</v>
      </c>
      <c r="G188">
        <f t="shared" ca="1" si="10"/>
        <v>8.8654296434962004E-2</v>
      </c>
      <c r="H188">
        <f t="shared" ca="1" si="11"/>
        <v>0.52279350527962853</v>
      </c>
      <c r="I188">
        <f ca="1">IFERROR(SUM(INDIRECT(CONCATENATE("F",MAX(A188-'Random Analysis'!$B$7+3,2),":F",A188+2)))/COUNT(INDIRECT(CONCATENATE("F",MAX(A188-'Random Analysis'!$B$7+3,2),":F",A188+2))),0)</f>
        <v>0.62352526500393679</v>
      </c>
      <c r="J188">
        <f ca="1">IFERROR(MEDIAN(INDIRECT(CONCATENATE("I",MAX(A188-'Random Analysis'!$B$8+3,2),":I",A188+2))),0)</f>
        <v>-0.23996507376468557</v>
      </c>
      <c r="K188">
        <f ca="1">IFERROR(SUM(INDIRECT(CONCATENATE("J",MAX(A188-'Random Analysis'!$B$9+3,2),":J",A188+2)))/COUNT(INDIRECT(CONCATENATE("J",MAX(A188-'Random Analysis'!$B$9+3,2),":J",A188+2))),0)</f>
        <v>4.7080023461247976E-2</v>
      </c>
      <c r="L188">
        <f t="shared" ca="1" si="12"/>
        <v>0.20329255444051825</v>
      </c>
      <c r="M188">
        <f t="shared" ca="1" si="13"/>
        <v>0.69912883023606465</v>
      </c>
    </row>
    <row r="189" spans="1:13" x14ac:dyDescent="0.3">
      <c r="A189">
        <v>187</v>
      </c>
      <c r="B189">
        <f>A189*'Random Analysis'!B$4+'Random Analysis'!$B$5</f>
        <v>3.74</v>
      </c>
      <c r="C189">
        <v>0.56164638796448663</v>
      </c>
      <c r="D189">
        <f>C189*'Random Analysis'!$B$2+'Random Analysis'!$B$3</f>
        <v>0.56164638796448663</v>
      </c>
      <c r="E189">
        <f t="shared" si="14"/>
        <v>2.0000000000000018E-2</v>
      </c>
      <c r="F189">
        <f ca="1">D189-'Random Analysis'!$B$13</f>
        <v>0.48054338999583457</v>
      </c>
      <c r="G189">
        <f t="shared" ca="1" si="10"/>
        <v>9.8265164234878702E-2</v>
      </c>
      <c r="H189">
        <f t="shared" ca="1" si="11"/>
        <v>0.52475880856432611</v>
      </c>
      <c r="I189">
        <f ca="1">IFERROR(SUM(INDIRECT(CONCATENATE("F",MAX(A189-'Random Analysis'!$B$7+3,2),":F",A189+2)))/COUNT(INDIRECT(CONCATENATE("F",MAX(A189-'Random Analysis'!$B$7+3,2),":F",A189+2))),0)</f>
        <v>0.48054338999583457</v>
      </c>
      <c r="J189">
        <f ca="1">IFERROR(MEDIAN(INDIRECT(CONCATENATE("I",MAX(A189-'Random Analysis'!$B$8+3,2),":I",A189+2))),0)</f>
        <v>-0.11421802027841264</v>
      </c>
      <c r="K189">
        <f ca="1">IFERROR(SUM(INDIRECT(CONCATENATE("J",MAX(A189-'Random Analysis'!$B$9+3,2),":J",A189+2)))/COUNT(INDIRECT(CONCATENATE("J",MAX(A189-'Random Analysis'!$B$9+3,2),":J",A189+2))),0)</f>
        <v>5.1370529012105537E-2</v>
      </c>
      <c r="L189">
        <f t="shared" ca="1" si="12"/>
        <v>0.20431996502076036</v>
      </c>
      <c r="M189">
        <f t="shared" ca="1" si="13"/>
        <v>0.70321522953647986</v>
      </c>
    </row>
    <row r="190" spans="1:13" x14ac:dyDescent="0.3">
      <c r="A190">
        <v>188</v>
      </c>
      <c r="B190">
        <f>A190*'Random Analysis'!B$4+'Random Analysis'!$B$5</f>
        <v>3.7600000000000002</v>
      </c>
      <c r="C190">
        <v>0.86235011111955417</v>
      </c>
      <c r="D190">
        <f>C190*'Random Analysis'!$B$2+'Random Analysis'!$B$3</f>
        <v>0.86235011111955417</v>
      </c>
      <c r="E190">
        <f t="shared" si="14"/>
        <v>2.0000000000000018E-2</v>
      </c>
      <c r="F190">
        <f ca="1">D190-'Random Analysis'!$B$13</f>
        <v>0.78124711315090212</v>
      </c>
      <c r="G190">
        <f t="shared" ca="1" si="10"/>
        <v>0.11389010649789676</v>
      </c>
      <c r="H190">
        <f t="shared" ca="1" si="11"/>
        <v>0.52703661069428409</v>
      </c>
      <c r="I190">
        <f ca="1">IFERROR(SUM(INDIRECT(CONCATENATE("F",MAX(A190-'Random Analysis'!$B$7+3,2),":F",A190+2)))/COUNT(INDIRECT(CONCATENATE("F",MAX(A190-'Random Analysis'!$B$7+3,2),":F",A190+2))),0)</f>
        <v>0.78124711315090212</v>
      </c>
      <c r="J190">
        <f ca="1">IFERROR(MEDIAN(INDIRECT(CONCATENATE("I",MAX(A190-'Random Analysis'!$B$8+3,2),":I",A190+2))),0)</f>
        <v>2.4385889099300853E-2</v>
      </c>
      <c r="K190">
        <f ca="1">IFERROR(SUM(INDIRECT(CONCATENATE("J",MAX(A190-'Random Analysis'!$B$9+3,2),":J",A190+2)))/COUNT(INDIRECT(CONCATENATE("J",MAX(A190-'Random Analysis'!$B$9+3,2),":J",A190+2))),0)</f>
        <v>5.1453723592926236E-2</v>
      </c>
      <c r="L190">
        <f t="shared" ca="1" si="12"/>
        <v>0.20534903949261887</v>
      </c>
      <c r="M190">
        <f t="shared" ca="1" si="13"/>
        <v>0.70732221032633225</v>
      </c>
    </row>
    <row r="191" spans="1:13" x14ac:dyDescent="0.3">
      <c r="A191">
        <v>189</v>
      </c>
      <c r="B191">
        <f>A191*'Random Analysis'!B$4+'Random Analysis'!$B$5</f>
        <v>3.7800000000000002</v>
      </c>
      <c r="C191">
        <v>-0.11596479704268781</v>
      </c>
      <c r="D191">
        <f>C191*'Random Analysis'!$B$2+'Random Analysis'!$B$3</f>
        <v>-0.11596479704268781</v>
      </c>
      <c r="E191">
        <f t="shared" si="14"/>
        <v>2.0000000000000018E-2</v>
      </c>
      <c r="F191">
        <f ca="1">D191-'Random Analysis'!$B$13</f>
        <v>-0.19706779501133986</v>
      </c>
      <c r="G191">
        <f t="shared" ca="1" si="10"/>
        <v>0.10994875059766995</v>
      </c>
      <c r="H191">
        <f t="shared" ca="1" si="11"/>
        <v>0.52923558570623752</v>
      </c>
      <c r="I191">
        <f ca="1">IFERROR(SUM(INDIRECT(CONCATENATE("F",MAX(A191-'Random Analysis'!$B$7+3,2),":F",A191+2)))/COUNT(INDIRECT(CONCATENATE("F",MAX(A191-'Random Analysis'!$B$7+3,2),":F",A191+2))),0)</f>
        <v>-0.19706779501133986</v>
      </c>
      <c r="J191">
        <f ca="1">IFERROR(MEDIAN(INDIRECT(CONCATENATE("I",MAX(A191-'Random Analysis'!$B$8+3,2),":I",A191+2))),0)</f>
        <v>2.4385889099300853E-2</v>
      </c>
      <c r="K191">
        <f ca="1">IFERROR(SUM(INDIRECT(CONCATENATE("J",MAX(A191-'Random Analysis'!$B$9+3,2),":J",A191+2)))/COUNT(INDIRECT(CONCATENATE("J",MAX(A191-'Random Analysis'!$B$9+3,2),":J",A191+2))),0)</f>
        <v>3.8759593533414037E-2</v>
      </c>
      <c r="L191">
        <f t="shared" ca="1" si="12"/>
        <v>0.20612423136328714</v>
      </c>
      <c r="M191">
        <f t="shared" ca="1" si="13"/>
        <v>0.71144469495359797</v>
      </c>
    </row>
    <row r="192" spans="1:13" x14ac:dyDescent="0.3">
      <c r="A192">
        <v>190</v>
      </c>
      <c r="B192">
        <f>A192*'Random Analysis'!B$4+'Random Analysis'!$B$5</f>
        <v>3.8000000000000003</v>
      </c>
      <c r="C192">
        <v>-0.56112234056681687</v>
      </c>
      <c r="D192">
        <f>C192*'Random Analysis'!$B$2+'Random Analysis'!$B$3</f>
        <v>-0.56112234056681687</v>
      </c>
      <c r="E192">
        <f t="shared" si="14"/>
        <v>2.0000000000000018E-2</v>
      </c>
      <c r="F192">
        <f ca="1">D192-'Random Analysis'!$B$13</f>
        <v>-0.64222533853546893</v>
      </c>
      <c r="G192">
        <f t="shared" ca="1" si="10"/>
        <v>9.7104243826960562E-2</v>
      </c>
      <c r="H192">
        <f t="shared" ca="1" si="11"/>
        <v>0.53117767058277676</v>
      </c>
      <c r="I192">
        <f ca="1">IFERROR(SUM(INDIRECT(CONCATENATE("F",MAX(A192-'Random Analysis'!$B$7+3,2),":F",A192+2)))/COUNT(INDIRECT(CONCATENATE("F",MAX(A192-'Random Analysis'!$B$7+3,2),":F",A192+2))),0)</f>
        <v>-0.64222533853546893</v>
      </c>
      <c r="J192">
        <f ca="1">IFERROR(MEDIAN(INDIRECT(CONCATENATE("I",MAX(A192-'Random Analysis'!$B$8+3,2),":I",A192+2))),0)</f>
        <v>-0.15343131030391066</v>
      </c>
      <c r="K192">
        <f ca="1">IFERROR(SUM(INDIRECT(CONCATENATE("J",MAX(A192-'Random Analysis'!$B$9+3,2),":J",A192+2)))/COUNT(INDIRECT(CONCATENATE("J",MAX(A192-'Random Analysis'!$B$9+3,2),":J",A192+2))),0)</f>
        <v>1.2037633796351583E-2</v>
      </c>
      <c r="L192">
        <f t="shared" ca="1" si="12"/>
        <v>0.20636498403921416</v>
      </c>
      <c r="M192">
        <f t="shared" ca="1" si="13"/>
        <v>0.71557199463438226</v>
      </c>
    </row>
    <row r="193" spans="1:13" x14ac:dyDescent="0.3">
      <c r="A193">
        <v>191</v>
      </c>
      <c r="B193">
        <f>A193*'Random Analysis'!B$4+'Random Analysis'!$B$5</f>
        <v>3.8200000000000003</v>
      </c>
      <c r="C193">
        <v>-0.51512348492296556</v>
      </c>
      <c r="D193">
        <f>C193*'Random Analysis'!$B$2+'Random Analysis'!$B$3</f>
        <v>-0.51512348492296556</v>
      </c>
      <c r="E193">
        <f t="shared" si="14"/>
        <v>2.0000000000000018E-2</v>
      </c>
      <c r="F193">
        <f ca="1">D193-'Random Analysis'!$B$13</f>
        <v>-0.59622648289161762</v>
      </c>
      <c r="G193">
        <f t="shared" ca="1" si="10"/>
        <v>8.5179714169128201E-2</v>
      </c>
      <c r="H193">
        <f t="shared" ca="1" si="11"/>
        <v>0.53288126486615928</v>
      </c>
      <c r="I193">
        <f ca="1">IFERROR(SUM(INDIRECT(CONCATENATE("F",MAX(A193-'Random Analysis'!$B$7+3,2),":F",A193+2)))/COUNT(INDIRECT(CONCATENATE("F",MAX(A193-'Random Analysis'!$B$7+3,2),":F",A193+2))),0)</f>
        <v>-0.59622648289161762</v>
      </c>
      <c r="J193">
        <f ca="1">IFERROR(MEDIAN(INDIRECT(CONCATENATE("I",MAX(A193-'Random Analysis'!$B$8+3,2),":I",A193+2))),0)</f>
        <v>-0.39664713895147874</v>
      </c>
      <c r="K193">
        <f ca="1">IFERROR(SUM(INDIRECT(CONCATENATE("J",MAX(A193-'Random Analysis'!$B$9+3,2),":J",A193+2)))/COUNT(INDIRECT(CONCATENATE("J",MAX(A193-'Random Analysis'!$B$9+3,2),":J",A193+2))),0)</f>
        <v>-2.6266032066785509E-2</v>
      </c>
      <c r="L193">
        <f t="shared" ca="1" si="12"/>
        <v>0.20583966339787846</v>
      </c>
      <c r="M193">
        <f t="shared" ca="1" si="13"/>
        <v>0.71968878790233981</v>
      </c>
    </row>
    <row r="194" spans="1:13" x14ac:dyDescent="0.3">
      <c r="A194">
        <v>192</v>
      </c>
      <c r="B194">
        <f>A194*'Random Analysis'!B$4+'Random Analysis'!$B$5</f>
        <v>3.84</v>
      </c>
      <c r="C194">
        <v>0.99688669255478146</v>
      </c>
      <c r="D194">
        <f>C194*'Random Analysis'!$B$2+'Random Analysis'!$B$3</f>
        <v>0.99688669255478146</v>
      </c>
      <c r="E194">
        <f t="shared" si="14"/>
        <v>1.9999999999999574E-2</v>
      </c>
      <c r="F194">
        <f ca="1">D194-'Random Analysis'!$B$13</f>
        <v>0.9157836945861294</v>
      </c>
      <c r="G194">
        <f t="shared" ca="1" si="10"/>
        <v>0.1034953880608504</v>
      </c>
      <c r="H194">
        <f t="shared" ca="1" si="11"/>
        <v>0.53495117262737624</v>
      </c>
      <c r="I194">
        <f ca="1">IFERROR(SUM(INDIRECT(CONCATENATE("F",MAX(A194-'Random Analysis'!$B$7+3,2),":F",A194+2)))/COUNT(INDIRECT(CONCATENATE("F",MAX(A194-'Random Analysis'!$B$7+3,2),":F",A194+2))),0)</f>
        <v>0.9157836945861294</v>
      </c>
      <c r="J194">
        <f ca="1">IFERROR(MEDIAN(INDIRECT(CONCATENATE("I",MAX(A194-'Random Analysis'!$B$8+3,2),":I",A194+2))),0)</f>
        <v>0.14173779749224735</v>
      </c>
      <c r="K194">
        <f ca="1">IFERROR(SUM(INDIRECT(CONCATENATE("J",MAX(A194-'Random Analysis'!$B$9+3,2),":J",A194+2)))/COUNT(INDIRECT(CONCATENATE("J",MAX(A194-'Random Analysis'!$B$9+3,2),":J",A194+2))),0)</f>
        <v>-3.3487861370048035E-2</v>
      </c>
      <c r="L194">
        <f t="shared" ca="1" si="12"/>
        <v>0.20516990617047751</v>
      </c>
      <c r="M194">
        <f t="shared" ca="1" si="13"/>
        <v>0.72379218602574924</v>
      </c>
    </row>
    <row r="195" spans="1:13" x14ac:dyDescent="0.3">
      <c r="A195">
        <v>193</v>
      </c>
      <c r="B195">
        <f>A195*'Random Analysis'!B$4+'Random Analysis'!$B$5</f>
        <v>3.86</v>
      </c>
      <c r="C195">
        <v>0.7554834264097714</v>
      </c>
      <c r="D195">
        <f>C195*'Random Analysis'!$B$2+'Random Analysis'!$B$3</f>
        <v>0.7554834264097714</v>
      </c>
      <c r="E195">
        <f t="shared" si="14"/>
        <v>2.0000000000000018E-2</v>
      </c>
      <c r="F195">
        <f ca="1">D195-'Random Analysis'!$B$13</f>
        <v>0.67438042844111934</v>
      </c>
      <c r="G195">
        <f t="shared" ref="G195:G258" ca="1" si="15">G194+F195*$E195</f>
        <v>0.11698299662967281</v>
      </c>
      <c r="H195">
        <f t="shared" ref="H195:H258" ca="1" si="16">H194+G195*$E195</f>
        <v>0.53729083255996968</v>
      </c>
      <c r="I195">
        <f ca="1">IFERROR(SUM(INDIRECT(CONCATENATE("F",MAX(A195-'Random Analysis'!$B$7+3,2),":F",A195+2)))/COUNT(INDIRECT(CONCATENATE("F",MAX(A195-'Random Analysis'!$B$7+3,2),":F",A195+2))),0)</f>
        <v>0.67438042844111934</v>
      </c>
      <c r="J195">
        <f ca="1">IFERROR(MEDIAN(INDIRECT(CONCATENATE("I",MAX(A195-'Random Analysis'!$B$8+3,2),":I",A195+2))),0)</f>
        <v>0.55203432749988568</v>
      </c>
      <c r="K195">
        <f ca="1">IFERROR(SUM(INDIRECT(CONCATENATE("J",MAX(A195-'Random Analysis'!$B$9+3,2),":J",A195+2)))/COUNT(INDIRECT(CONCATENATE("J",MAX(A195-'Random Analysis'!$B$9+3,2),":J",A195+2))),0)</f>
        <v>-2.1171760672946804E-2</v>
      </c>
      <c r="L195">
        <f t="shared" ref="L195:L258" ca="1" si="17">L194+K195*$E195</f>
        <v>0.20474647095701856</v>
      </c>
      <c r="M195">
        <f t="shared" ref="M195:M258" ca="1" si="18">M194+L195*$E195</f>
        <v>0.7278871154448896</v>
      </c>
    </row>
    <row r="196" spans="1:13" x14ac:dyDescent="0.3">
      <c r="A196">
        <v>194</v>
      </c>
      <c r="B196">
        <f>A196*'Random Analysis'!B$4+'Random Analysis'!$B$5</f>
        <v>3.88</v>
      </c>
      <c r="C196">
        <v>0.67946610052295475</v>
      </c>
      <c r="D196">
        <f>C196*'Random Analysis'!$B$2+'Random Analysis'!$B$3</f>
        <v>0.67946610052295475</v>
      </c>
      <c r="E196">
        <f t="shared" ref="E196:E259" si="19">B196-B195</f>
        <v>2.0000000000000018E-2</v>
      </c>
      <c r="F196">
        <f ca="1">D196-'Random Analysis'!$B$13</f>
        <v>0.59836310255430269</v>
      </c>
      <c r="G196">
        <f t="shared" ca="1" si="15"/>
        <v>0.12895025868075888</v>
      </c>
      <c r="H196">
        <f t="shared" ca="1" si="16"/>
        <v>0.53986983773358488</v>
      </c>
      <c r="I196">
        <f ca="1">IFERROR(SUM(INDIRECT(CONCATENATE("F",MAX(A196-'Random Analysis'!$B$7+3,2),":F",A196+2)))/COUNT(INDIRECT(CONCATENATE("F",MAX(A196-'Random Analysis'!$B$7+3,2),":F",A196+2))),0)</f>
        <v>0.59836310255430269</v>
      </c>
      <c r="J196">
        <f ca="1">IFERROR(MEDIAN(INDIRECT(CONCATENATE("I",MAX(A196-'Random Analysis'!$B$8+3,2),":I",A196+2))),0)</f>
        <v>0.53945324627506863</v>
      </c>
      <c r="K196">
        <f ca="1">IFERROR(SUM(INDIRECT(CONCATENATE("J",MAX(A196-'Random Analysis'!$B$9+3,2),":J",A196+2)))/COUNT(INDIRECT(CONCATENATE("J",MAX(A196-'Random Analysis'!$B$9+3,2),":J",A196+2))),0)</f>
        <v>-9.454759081789256E-3</v>
      </c>
      <c r="L196">
        <f t="shared" ca="1" si="17"/>
        <v>0.20455737577538277</v>
      </c>
      <c r="M196">
        <f t="shared" ca="1" si="18"/>
        <v>0.73197826296039725</v>
      </c>
    </row>
    <row r="197" spans="1:13" x14ac:dyDescent="0.3">
      <c r="A197">
        <v>195</v>
      </c>
      <c r="B197">
        <f>A197*'Random Analysis'!B$4+'Random Analysis'!$B$5</f>
        <v>3.9</v>
      </c>
      <c r="C197">
        <v>-0.14442399312366261</v>
      </c>
      <c r="D197">
        <f>C197*'Random Analysis'!$B$2+'Random Analysis'!$B$3</f>
        <v>-0.14442399312366261</v>
      </c>
      <c r="E197">
        <f t="shared" si="19"/>
        <v>2.0000000000000018E-2</v>
      </c>
      <c r="F197">
        <f ca="1">D197-'Random Analysis'!$B$13</f>
        <v>-0.22552699109231467</v>
      </c>
      <c r="G197">
        <f t="shared" ca="1" si="15"/>
        <v>0.12443971885891258</v>
      </c>
      <c r="H197">
        <f t="shared" ca="1" si="16"/>
        <v>0.54235863211076318</v>
      </c>
      <c r="I197">
        <f ca="1">IFERROR(SUM(INDIRECT(CONCATENATE("F",MAX(A197-'Random Analysis'!$B$7+3,2),":F",A197+2)))/COUNT(INDIRECT(CONCATENATE("F",MAX(A197-'Random Analysis'!$B$7+3,2),":F",A197+2))),0)</f>
        <v>-0.22552699109231467</v>
      </c>
      <c r="J197">
        <f ca="1">IFERROR(MEDIAN(INDIRECT(CONCATENATE("I",MAX(A197-'Random Analysis'!$B$8+3,2),":I",A197+2))),0)</f>
        <v>0.20064765377148142</v>
      </c>
      <c r="K197">
        <f ca="1">IFERROR(SUM(INDIRECT(CONCATENATE("J",MAX(A197-'Random Analysis'!$B$9+3,2),":J",A197+2)))/COUNT(INDIRECT(CONCATENATE("J",MAX(A197-'Random Analysis'!$B$9+3,2),":J",A197+2))),0)</f>
        <v>-1.0287627623749754E-2</v>
      </c>
      <c r="L197">
        <f t="shared" ca="1" si="17"/>
        <v>0.20435162322290779</v>
      </c>
      <c r="M197">
        <f t="shared" ca="1" si="18"/>
        <v>0.73606529542485544</v>
      </c>
    </row>
    <row r="198" spans="1:13" x14ac:dyDescent="0.3">
      <c r="A198">
        <v>196</v>
      </c>
      <c r="B198">
        <f>A198*'Random Analysis'!B$4+'Random Analysis'!$B$5</f>
        <v>3.92</v>
      </c>
      <c r="C198">
        <v>-0.26069362825531939</v>
      </c>
      <c r="D198">
        <f>C198*'Random Analysis'!$B$2+'Random Analysis'!$B$3</f>
        <v>-0.26069362825531939</v>
      </c>
      <c r="E198">
        <f t="shared" si="19"/>
        <v>2.0000000000000018E-2</v>
      </c>
      <c r="F198">
        <f ca="1">D198-'Random Analysis'!$B$13</f>
        <v>-0.34179662622397144</v>
      </c>
      <c r="G198">
        <f t="shared" ca="1" si="15"/>
        <v>0.11760378633443315</v>
      </c>
      <c r="H198">
        <f t="shared" ca="1" si="16"/>
        <v>0.5447107078374519</v>
      </c>
      <c r="I198">
        <f ca="1">IFERROR(SUM(INDIRECT(CONCATENATE("F",MAX(A198-'Random Analysis'!$B$7+3,2),":F",A198+2)))/COUNT(INDIRECT(CONCATENATE("F",MAX(A198-'Random Analysis'!$B$7+3,2),":F",A198+2))),0)</f>
        <v>-0.34179662622397144</v>
      </c>
      <c r="J198">
        <f ca="1">IFERROR(MEDIAN(INDIRECT(CONCATENATE("I",MAX(A198-'Random Analysis'!$B$8+3,2),":I",A198+2))),0)</f>
        <v>-0.21129739305182726</v>
      </c>
      <c r="K198">
        <f ca="1">IFERROR(SUM(INDIRECT(CONCATENATE("J",MAX(A198-'Random Analysis'!$B$9+3,2),":J",A198+2)))/COUNT(INDIRECT(CONCATENATE("J",MAX(A198-'Random Analysis'!$B$9+3,2),":J",A198+2))),0)</f>
        <v>-2.973955993486271E-2</v>
      </c>
      <c r="L198">
        <f t="shared" ca="1" si="17"/>
        <v>0.20375683202421052</v>
      </c>
      <c r="M198">
        <f t="shared" ca="1" si="18"/>
        <v>0.74014043206533964</v>
      </c>
    </row>
    <row r="199" spans="1:13" x14ac:dyDescent="0.3">
      <c r="A199">
        <v>197</v>
      </c>
      <c r="B199">
        <f>A199*'Random Analysis'!B$4+'Random Analysis'!$B$5</f>
        <v>3.94</v>
      </c>
      <c r="C199">
        <v>0.4984857453807201</v>
      </c>
      <c r="D199">
        <f>C199*'Random Analysis'!$B$2+'Random Analysis'!$B$3</f>
        <v>0.4984857453807201</v>
      </c>
      <c r="E199">
        <f t="shared" si="19"/>
        <v>2.0000000000000018E-2</v>
      </c>
      <c r="F199">
        <f ca="1">D199-'Random Analysis'!$B$13</f>
        <v>0.41738274741206804</v>
      </c>
      <c r="G199">
        <f t="shared" ca="1" si="15"/>
        <v>0.12595144128267452</v>
      </c>
      <c r="H199">
        <f t="shared" ca="1" si="16"/>
        <v>0.54722973666310537</v>
      </c>
      <c r="I199">
        <f ca="1">IFERROR(SUM(INDIRECT(CONCATENATE("F",MAX(A199-'Random Analysis'!$B$7+3,2),":F",A199+2)))/COUNT(INDIRECT(CONCATENATE("F",MAX(A199-'Random Analysis'!$B$7+3,2),":F",A199+2))),0)</f>
        <v>0.41738274741206804</v>
      </c>
      <c r="J199">
        <f ca="1">IFERROR(MEDIAN(INDIRECT(CONCATENATE("I",MAX(A199-'Random Analysis'!$B$8+3,2),":I",A199+2))),0)</f>
        <v>9.5927878159876689E-2</v>
      </c>
      <c r="K199">
        <f ca="1">IFERROR(SUM(INDIRECT(CONCATENATE("J",MAX(A199-'Random Analysis'!$B$9+3,2),":J",A199+2)))/COUNT(INDIRECT(CONCATENATE("J",MAX(A199-'Random Analysis'!$B$9+3,2),":J",A199+2))),0)</f>
        <v>-1.7412305716588899E-2</v>
      </c>
      <c r="L199">
        <f t="shared" ca="1" si="17"/>
        <v>0.20340858590987873</v>
      </c>
      <c r="M199">
        <f t="shared" ca="1" si="18"/>
        <v>0.74420860378353726</v>
      </c>
    </row>
    <row r="200" spans="1:13" x14ac:dyDescent="0.3">
      <c r="A200">
        <v>198</v>
      </c>
      <c r="B200">
        <f>A200*'Random Analysis'!B$4+'Random Analysis'!$B$5</f>
        <v>3.96</v>
      </c>
      <c r="C200">
        <v>-0.2041052749017056</v>
      </c>
      <c r="D200">
        <f>C200*'Random Analysis'!$B$2+'Random Analysis'!$B$3</f>
        <v>-0.2041052749017056</v>
      </c>
      <c r="E200">
        <f t="shared" si="19"/>
        <v>2.0000000000000018E-2</v>
      </c>
      <c r="F200">
        <f ca="1">D200-'Random Analysis'!$B$13</f>
        <v>-0.28520827287035766</v>
      </c>
      <c r="G200">
        <f t="shared" ca="1" si="15"/>
        <v>0.12024727582526737</v>
      </c>
      <c r="H200">
        <f t="shared" ca="1" si="16"/>
        <v>0.54963468217961076</v>
      </c>
      <c r="I200">
        <f ca="1">IFERROR(SUM(INDIRECT(CONCATENATE("F",MAX(A200-'Random Analysis'!$B$7+3,2),":F",A200+2)))/COUNT(INDIRECT(CONCATENATE("F",MAX(A200-'Random Analysis'!$B$7+3,2),":F",A200+2))),0)</f>
        <v>-0.28520827287035766</v>
      </c>
      <c r="J200">
        <f ca="1">IFERROR(MEDIAN(INDIRECT(CONCATENATE("I",MAX(A200-'Random Analysis'!$B$8+3,2),":I",A200+2))),0)</f>
        <v>9.5927878159876689E-2</v>
      </c>
      <c r="K200">
        <f ca="1">IFERROR(SUM(INDIRECT(CONCATENATE("J",MAX(A200-'Random Analysis'!$B$9+3,2),":J",A200+2)))/COUNT(INDIRECT(CONCATENATE("J",MAX(A200-'Random Analysis'!$B$9+3,2),":J",A200+2))),0)</f>
        <v>-3.9748156042997713E-3</v>
      </c>
      <c r="L200">
        <f t="shared" ca="1" si="17"/>
        <v>0.20332908959779272</v>
      </c>
      <c r="M200">
        <f t="shared" ca="1" si="18"/>
        <v>0.74827518557549311</v>
      </c>
    </row>
    <row r="201" spans="1:13" x14ac:dyDescent="0.3">
      <c r="A201">
        <v>199</v>
      </c>
      <c r="B201">
        <f>A201*'Random Analysis'!B$4+'Random Analysis'!$B$5</f>
        <v>3.98</v>
      </c>
      <c r="C201">
        <v>0.49765957859613352</v>
      </c>
      <c r="D201">
        <f>C201*'Random Analysis'!$B$2+'Random Analysis'!$B$3</f>
        <v>0.49765957859613352</v>
      </c>
      <c r="E201">
        <f t="shared" si="19"/>
        <v>2.0000000000000018E-2</v>
      </c>
      <c r="F201">
        <f ca="1">D201-'Random Analysis'!$B$13</f>
        <v>0.41655658062748147</v>
      </c>
      <c r="G201">
        <f t="shared" ca="1" si="15"/>
        <v>0.12857840743781701</v>
      </c>
      <c r="H201">
        <f t="shared" ca="1" si="16"/>
        <v>0.55220625032836712</v>
      </c>
      <c r="I201">
        <f ca="1">IFERROR(SUM(INDIRECT(CONCATENATE("F",MAX(A201-'Random Analysis'!$B$7+3,2),":F",A201+2)))/COUNT(INDIRECT(CONCATENATE("F",MAX(A201-'Random Analysis'!$B$7+3,2),":F",A201+2))),0)</f>
        <v>0.41655658062748147</v>
      </c>
      <c r="J201">
        <f ca="1">IFERROR(MEDIAN(INDIRECT(CONCATENATE("I",MAX(A201-'Random Analysis'!$B$8+3,2),":I",A201+2))),0)</f>
        <v>0.41696966401977476</v>
      </c>
      <c r="K201">
        <f ca="1">IFERROR(SUM(INDIRECT(CONCATENATE("J",MAX(A201-'Random Analysis'!$B$9+3,2),":J",A201+2)))/COUNT(INDIRECT(CONCATENATE("J",MAX(A201-'Random Analysis'!$B$9+3,2),":J",A201+2))),0)</f>
        <v>8.2578055567272511E-3</v>
      </c>
      <c r="L201">
        <f t="shared" ca="1" si="17"/>
        <v>0.20349424570892727</v>
      </c>
      <c r="M201">
        <f t="shared" ca="1" si="18"/>
        <v>0.7523450704896717</v>
      </c>
    </row>
    <row r="202" spans="1:13" x14ac:dyDescent="0.3">
      <c r="A202">
        <v>200</v>
      </c>
      <c r="B202">
        <f>A202*'Random Analysis'!B$4+'Random Analysis'!$B$5</f>
        <v>4</v>
      </c>
      <c r="C202">
        <v>-0.21228535729950782</v>
      </c>
      <c r="D202">
        <f>C202*'Random Analysis'!$B$2+'Random Analysis'!$B$3</f>
        <v>-0.21228535729950782</v>
      </c>
      <c r="E202">
        <f t="shared" si="19"/>
        <v>2.0000000000000018E-2</v>
      </c>
      <c r="F202">
        <f ca="1">D202-'Random Analysis'!$B$13</f>
        <v>-0.29338835526815987</v>
      </c>
      <c r="G202">
        <f t="shared" ca="1" si="15"/>
        <v>0.12271064033245381</v>
      </c>
      <c r="H202">
        <f t="shared" ca="1" si="16"/>
        <v>0.55466046313501616</v>
      </c>
      <c r="I202">
        <f ca="1">IFERROR(SUM(INDIRECT(CONCATENATE("F",MAX(A202-'Random Analysis'!$B$7+3,2),":F",A202+2)))/COUNT(INDIRECT(CONCATENATE("F",MAX(A202-'Random Analysis'!$B$7+3,2),":F",A202+2))),0)</f>
        <v>-0.29338835526815987</v>
      </c>
      <c r="J202">
        <f ca="1">IFERROR(MEDIAN(INDIRECT(CONCATENATE("I",MAX(A202-'Random Analysis'!$B$8+3,2),":I",A202+2))),0)</f>
        <v>9.55147947675834E-2</v>
      </c>
      <c r="K202">
        <f ca="1">IFERROR(SUM(INDIRECT(CONCATENATE("J",MAX(A202-'Random Analysis'!$B$9+3,2),":J",A202+2)))/COUNT(INDIRECT(CONCATENATE("J",MAX(A202-'Random Analysis'!$B$9+3,2),":J",A202+2))),0)</f>
        <v>1.8151825943401277E-2</v>
      </c>
      <c r="L202">
        <f t="shared" ca="1" si="17"/>
        <v>0.20385728222779528</v>
      </c>
      <c r="M202">
        <f t="shared" ca="1" si="18"/>
        <v>0.75642221613422755</v>
      </c>
    </row>
    <row r="203" spans="1:13" x14ac:dyDescent="0.3">
      <c r="A203">
        <v>201</v>
      </c>
      <c r="B203">
        <f>A203*'Random Analysis'!B$4+'Random Analysis'!$B$5</f>
        <v>4.0200000000000005</v>
      </c>
      <c r="C203">
        <v>0.25575281615103118</v>
      </c>
      <c r="D203">
        <f>C203*'Random Analysis'!$B$2+'Random Analysis'!$B$3</f>
        <v>0.25575281615103118</v>
      </c>
      <c r="E203">
        <f t="shared" si="19"/>
        <v>2.0000000000000462E-2</v>
      </c>
      <c r="F203">
        <f ca="1">D203-'Random Analysis'!$B$13</f>
        <v>0.17464981818237912</v>
      </c>
      <c r="G203">
        <f t="shared" ca="1" si="15"/>
        <v>0.12620363669610146</v>
      </c>
      <c r="H203">
        <f t="shared" ca="1" si="16"/>
        <v>0.55718453586893824</v>
      </c>
      <c r="I203">
        <f ca="1">IFERROR(SUM(INDIRECT(CONCATENATE("F",MAX(A203-'Random Analysis'!$B$7+3,2),":F",A203+2)))/COUNT(INDIRECT(CONCATENATE("F",MAX(A203-'Random Analysis'!$B$7+3,2),":F",A203+2))),0)</f>
        <v>0.17464981818237912</v>
      </c>
      <c r="J203">
        <f ca="1">IFERROR(MEDIAN(INDIRECT(CONCATENATE("I",MAX(A203-'Random Analysis'!$B$8+3,2),":I",A203+2))),0)</f>
        <v>-2.5438586454967771E-2</v>
      </c>
      <c r="K203">
        <f ca="1">IFERROR(SUM(INDIRECT(CONCATENATE("J",MAX(A203-'Random Analysis'!$B$9+3,2),":J",A203+2)))/COUNT(INDIRECT(CONCATENATE("J",MAX(A203-'Random Analysis'!$B$9+3,2),":J",A203+2))),0)</f>
        <v>1.650883490022325E-2</v>
      </c>
      <c r="L203">
        <f t="shared" ca="1" si="17"/>
        <v>0.20418745892579976</v>
      </c>
      <c r="M203">
        <f t="shared" ca="1" si="18"/>
        <v>0.76050596531274361</v>
      </c>
    </row>
    <row r="204" spans="1:13" x14ac:dyDescent="0.3">
      <c r="A204">
        <v>202</v>
      </c>
      <c r="B204">
        <f>A204*'Random Analysis'!B$4+'Random Analysis'!$B$5</f>
        <v>4.04</v>
      </c>
      <c r="C204">
        <v>-0.39779211371865442</v>
      </c>
      <c r="D204">
        <f>C204*'Random Analysis'!$B$2+'Random Analysis'!$B$3</f>
        <v>-0.39779211371865442</v>
      </c>
      <c r="E204">
        <f t="shared" si="19"/>
        <v>1.9999999999999574E-2</v>
      </c>
      <c r="F204">
        <f ca="1">D204-'Random Analysis'!$B$13</f>
        <v>-0.47889511168730647</v>
      </c>
      <c r="G204">
        <f t="shared" ca="1" si="15"/>
        <v>0.11662573446235554</v>
      </c>
      <c r="H204">
        <f t="shared" ca="1" si="16"/>
        <v>0.55951705055818535</v>
      </c>
      <c r="I204">
        <f ca="1">IFERROR(SUM(INDIRECT(CONCATENATE("F",MAX(A204-'Random Analysis'!$B$7+3,2),":F",A204+2)))/COUNT(INDIRECT(CONCATENATE("F",MAX(A204-'Random Analysis'!$B$7+3,2),":F",A204+2))),0)</f>
        <v>-0.47889511168730647</v>
      </c>
      <c r="J204">
        <f ca="1">IFERROR(MEDIAN(INDIRECT(CONCATENATE("I",MAX(A204-'Random Analysis'!$B$8+3,2),":I",A204+2))),0)</f>
        <v>-0.25536763198133616</v>
      </c>
      <c r="K204">
        <f ca="1">IFERROR(SUM(INDIRECT(CONCATENATE("J",MAX(A204-'Random Analysis'!$B$9+3,2),":J",A204+2)))/COUNT(INDIRECT(CONCATENATE("J",MAX(A204-'Random Analysis'!$B$9+3,2),":J",A204+2))),0)</f>
        <v>1.5775379747049397E-2</v>
      </c>
      <c r="L204">
        <f t="shared" ca="1" si="17"/>
        <v>0.20450296652074074</v>
      </c>
      <c r="M204">
        <f t="shared" ca="1" si="18"/>
        <v>0.76459602464315835</v>
      </c>
    </row>
    <row r="205" spans="1:13" x14ac:dyDescent="0.3">
      <c r="A205">
        <v>203</v>
      </c>
      <c r="B205">
        <f>A205*'Random Analysis'!B$4+'Random Analysis'!$B$5</f>
        <v>4.0600000000000005</v>
      </c>
      <c r="C205">
        <v>0.78582321616031603</v>
      </c>
      <c r="D205">
        <f>C205*'Random Analysis'!$B$2+'Random Analysis'!$B$3</f>
        <v>0.78582321616031603</v>
      </c>
      <c r="E205">
        <f t="shared" si="19"/>
        <v>2.0000000000000462E-2</v>
      </c>
      <c r="F205">
        <f ca="1">D205-'Random Analysis'!$B$13</f>
        <v>0.70472021819166397</v>
      </c>
      <c r="G205">
        <f t="shared" ca="1" si="15"/>
        <v>0.13072013882618913</v>
      </c>
      <c r="H205">
        <f t="shared" ca="1" si="16"/>
        <v>0.56213145333470915</v>
      </c>
      <c r="I205">
        <f ca="1">IFERROR(SUM(INDIRECT(CONCATENATE("F",MAX(A205-'Random Analysis'!$B$7+3,2),":F",A205+2)))/COUNT(INDIRECT(CONCATENATE("F",MAX(A205-'Random Analysis'!$B$7+3,2),":F",A205+2))),0)</f>
        <v>0.70472021819166397</v>
      </c>
      <c r="J205">
        <f ca="1">IFERROR(MEDIAN(INDIRECT(CONCATENATE("I",MAX(A205-'Random Analysis'!$B$8+3,2),":I",A205+2))),0)</f>
        <v>-5.5279227343989268E-2</v>
      </c>
      <c r="K205">
        <f ca="1">IFERROR(SUM(INDIRECT(CONCATENATE("J",MAX(A205-'Random Analysis'!$B$9+3,2),":J",A205+2)))/COUNT(INDIRECT(CONCATENATE("J",MAX(A205-'Random Analysis'!$B$9+3,2),":J",A205+2))),0)</f>
        <v>1.2711405804394157E-2</v>
      </c>
      <c r="L205">
        <f t="shared" ca="1" si="17"/>
        <v>0.20475719463682862</v>
      </c>
      <c r="M205">
        <f t="shared" ca="1" si="18"/>
        <v>0.76869116853589503</v>
      </c>
    </row>
    <row r="206" spans="1:13" x14ac:dyDescent="0.3">
      <c r="A206">
        <v>204</v>
      </c>
      <c r="B206">
        <f>A206*'Random Analysis'!B$4+'Random Analysis'!$B$5</f>
        <v>4.08</v>
      </c>
      <c r="C206">
        <v>-0.66354413051772299</v>
      </c>
      <c r="D206">
        <f>C206*'Random Analysis'!$B$2+'Random Analysis'!$B$3</f>
        <v>-0.66354413051772299</v>
      </c>
      <c r="E206">
        <f t="shared" si="19"/>
        <v>1.9999999999999574E-2</v>
      </c>
      <c r="F206">
        <f ca="1">D206-'Random Analysis'!$B$13</f>
        <v>-0.74464712848637504</v>
      </c>
      <c r="G206">
        <f t="shared" ca="1" si="15"/>
        <v>0.11582719625646194</v>
      </c>
      <c r="H206">
        <f t="shared" ca="1" si="16"/>
        <v>0.5644479972598383</v>
      </c>
      <c r="I206">
        <f ca="1">IFERROR(SUM(INDIRECT(CONCATENATE("F",MAX(A206-'Random Analysis'!$B$7+3,2),":F",A206+2)))/COUNT(INDIRECT(CONCATENATE("F",MAX(A206-'Random Analysis'!$B$7+3,2),":F",A206+2))),0)</f>
        <v>-0.74464712848637504</v>
      </c>
      <c r="J206">
        <f ca="1">IFERROR(MEDIAN(INDIRECT(CONCATENATE("I",MAX(A206-'Random Analysis'!$B$8+3,2),":I",A206+2))),0)</f>
        <v>-5.5279227343989268E-2</v>
      </c>
      <c r="K206">
        <f ca="1">IFERROR(SUM(INDIRECT(CONCATENATE("J",MAX(A206-'Random Analysis'!$B$9+3,2),":J",A206+2)))/COUNT(INDIRECT(CONCATENATE("J",MAX(A206-'Random Analysis'!$B$9+3,2),":J",A206+2))),0)</f>
        <v>1.5518014991747653E-2</v>
      </c>
      <c r="L206">
        <f t="shared" ca="1" si="17"/>
        <v>0.20506755493666357</v>
      </c>
      <c r="M206">
        <f t="shared" ca="1" si="18"/>
        <v>0.77279251963462825</v>
      </c>
    </row>
    <row r="207" spans="1:13" x14ac:dyDescent="0.3">
      <c r="A207">
        <v>205</v>
      </c>
      <c r="B207">
        <f>A207*'Random Analysis'!B$4+'Random Analysis'!$B$5</f>
        <v>4.0999999999999996</v>
      </c>
      <c r="C207">
        <v>9.0728978667759863E-2</v>
      </c>
      <c r="D207">
        <f>C207*'Random Analysis'!$B$2+'Random Analysis'!$B$3</f>
        <v>9.0728978667759863E-2</v>
      </c>
      <c r="E207">
        <f t="shared" si="19"/>
        <v>1.9999999999999574E-2</v>
      </c>
      <c r="F207">
        <f ca="1">D207-'Random Analysis'!$B$13</f>
        <v>9.6259806991078195E-3</v>
      </c>
      <c r="G207">
        <f t="shared" ca="1" si="15"/>
        <v>0.1160197158704441</v>
      </c>
      <c r="H207">
        <f t="shared" ca="1" si="16"/>
        <v>0.56676839157724712</v>
      </c>
      <c r="I207">
        <f ca="1">IFERROR(SUM(INDIRECT(CONCATENATE("F",MAX(A207-'Random Analysis'!$B$7+3,2),":F",A207+2)))/COUNT(INDIRECT(CONCATENATE("F",MAX(A207-'Random Analysis'!$B$7+3,2),":F",A207+2))),0)</f>
        <v>9.6259806991078195E-3</v>
      </c>
      <c r="J207">
        <f ca="1">IFERROR(MEDIAN(INDIRECT(CONCATENATE("I",MAX(A207-'Random Analysis'!$B$8+3,2),":I",A207+2))),0)</f>
        <v>-0.13779114608562493</v>
      </c>
      <c r="K207">
        <f ca="1">IFERROR(SUM(INDIRECT(CONCATENATE("J",MAX(A207-'Random Analysis'!$B$9+3,2),":J",A207+2)))/COUNT(INDIRECT(CONCATENATE("J",MAX(A207-'Random Analysis'!$B$9+3,2),":J",A207+2))),0)</f>
        <v>1.4395485191404211E-2</v>
      </c>
      <c r="L207">
        <f t="shared" ca="1" si="17"/>
        <v>0.20535546464049165</v>
      </c>
      <c r="M207">
        <f t="shared" ca="1" si="18"/>
        <v>0.77689962892743802</v>
      </c>
    </row>
    <row r="208" spans="1:13" x14ac:dyDescent="0.3">
      <c r="A208">
        <v>206</v>
      </c>
      <c r="B208">
        <f>A208*'Random Analysis'!B$4+'Random Analysis'!$B$5</f>
        <v>4.12</v>
      </c>
      <c r="C208">
        <v>0.39286605371452166</v>
      </c>
      <c r="D208">
        <f>C208*'Random Analysis'!$B$2+'Random Analysis'!$B$3</f>
        <v>0.39286605371452166</v>
      </c>
      <c r="E208">
        <f t="shared" si="19"/>
        <v>2.0000000000000462E-2</v>
      </c>
      <c r="F208">
        <f ca="1">D208-'Random Analysis'!$B$13</f>
        <v>0.3117630557458696</v>
      </c>
      <c r="G208">
        <f t="shared" ca="1" si="15"/>
        <v>0.12225497698536164</v>
      </c>
      <c r="H208">
        <f t="shared" ca="1" si="16"/>
        <v>0.56921349111695441</v>
      </c>
      <c r="I208">
        <f ca="1">IFERROR(SUM(INDIRECT(CONCATENATE("F",MAX(A208-'Random Analysis'!$B$7+3,2),":F",A208+2)))/COUNT(INDIRECT(CONCATENATE("F",MAX(A208-'Random Analysis'!$B$7+3,2),":F",A208+2))),0)</f>
        <v>0.3117630557458696</v>
      </c>
      <c r="J208">
        <f ca="1">IFERROR(MEDIAN(INDIRECT(CONCATENATE("I",MAX(A208-'Random Analysis'!$B$8+3,2),":I",A208+2))),0)</f>
        <v>9.2137899440743479E-2</v>
      </c>
      <c r="K208">
        <f ca="1">IFERROR(SUM(INDIRECT(CONCATENATE("J",MAX(A208-'Random Analysis'!$B$9+3,2),":J",A208+2)))/COUNT(INDIRECT(CONCATENATE("J",MAX(A208-'Random Analysis'!$B$9+3,2),":J",A208+2))),0)</f>
        <v>3.0209912486900838E-2</v>
      </c>
      <c r="L208">
        <f t="shared" ca="1" si="17"/>
        <v>0.20595966289022968</v>
      </c>
      <c r="M208">
        <f t="shared" ca="1" si="18"/>
        <v>0.78101882218524277</v>
      </c>
    </row>
    <row r="209" spans="1:13" x14ac:dyDescent="0.3">
      <c r="A209">
        <v>207</v>
      </c>
      <c r="B209">
        <f>A209*'Random Analysis'!B$4+'Random Analysis'!$B$5</f>
        <v>4.1399999999999997</v>
      </c>
      <c r="C209">
        <v>-0.40905823445817546</v>
      </c>
      <c r="D209">
        <f>C209*'Random Analysis'!$B$2+'Random Analysis'!$B$3</f>
        <v>-0.40905823445817546</v>
      </c>
      <c r="E209">
        <f t="shared" si="19"/>
        <v>1.9999999999999574E-2</v>
      </c>
      <c r="F209">
        <f ca="1">D209-'Random Analysis'!$B$13</f>
        <v>-0.49016123242682752</v>
      </c>
      <c r="G209">
        <f t="shared" ca="1" si="15"/>
        <v>0.11245175233682531</v>
      </c>
      <c r="H209">
        <f t="shared" ca="1" si="16"/>
        <v>0.57146252616369086</v>
      </c>
      <c r="I209">
        <f ca="1">IFERROR(SUM(INDIRECT(CONCATENATE("F",MAX(A209-'Random Analysis'!$B$7+3,2),":F",A209+2)))/COUNT(INDIRECT(CONCATENATE("F",MAX(A209-'Random Analysis'!$B$7+3,2),":F",A209+2))),0)</f>
        <v>-0.49016123242682752</v>
      </c>
      <c r="J209">
        <f ca="1">IFERROR(MEDIAN(INDIRECT(CONCATENATE("I",MAX(A209-'Random Analysis'!$B$8+3,2),":I",A209+2))),0)</f>
        <v>-0.14188118728452603</v>
      </c>
      <c r="K209">
        <f ca="1">IFERROR(SUM(INDIRECT(CONCATENATE("J",MAX(A209-'Random Analysis'!$B$9+3,2),":J",A209+2)))/COUNT(INDIRECT(CONCATENATE("J",MAX(A209-'Random Analysis'!$B$9+3,2),":J",A209+2))),0)</f>
        <v>3.4880573747860806E-2</v>
      </c>
      <c r="L209">
        <f t="shared" ca="1" si="17"/>
        <v>0.20665727436518688</v>
      </c>
      <c r="M209">
        <f t="shared" ca="1" si="18"/>
        <v>0.78515196767254647</v>
      </c>
    </row>
    <row r="210" spans="1:13" x14ac:dyDescent="0.3">
      <c r="A210">
        <v>208</v>
      </c>
      <c r="B210">
        <f>A210*'Random Analysis'!B$4+'Random Analysis'!$B$5</f>
        <v>4.16</v>
      </c>
      <c r="C210">
        <v>-0.37200494778440962</v>
      </c>
      <c r="D210">
        <f>C210*'Random Analysis'!$B$2+'Random Analysis'!$B$3</f>
        <v>-0.37200494778440962</v>
      </c>
      <c r="E210">
        <f t="shared" si="19"/>
        <v>2.0000000000000462E-2</v>
      </c>
      <c r="F210">
        <f ca="1">D210-'Random Analysis'!$B$13</f>
        <v>-0.45310794575306168</v>
      </c>
      <c r="G210">
        <f t="shared" ca="1" si="15"/>
        <v>0.10338959342176386</v>
      </c>
      <c r="H210">
        <f t="shared" ca="1" si="16"/>
        <v>0.57353031803212617</v>
      </c>
      <c r="I210">
        <f ca="1">IFERROR(SUM(INDIRECT(CONCATENATE("F",MAX(A210-'Random Analysis'!$B$7+3,2),":F",A210+2)))/COUNT(INDIRECT(CONCATENATE("F",MAX(A210-'Random Analysis'!$B$7+3,2),":F",A210+2))),0)</f>
        <v>-0.45310794575306168</v>
      </c>
      <c r="J210">
        <f ca="1">IFERROR(MEDIAN(INDIRECT(CONCATENATE("I",MAX(A210-'Random Analysis'!$B$8+3,2),":I",A210+2))),0)</f>
        <v>-0.22174098252697694</v>
      </c>
      <c r="K210">
        <f ca="1">IFERROR(SUM(INDIRECT(CONCATENATE("J",MAX(A210-'Random Analysis'!$B$9+3,2),":J",A210+2)))/COUNT(INDIRECT(CONCATENATE("J",MAX(A210-'Random Analysis'!$B$9+3,2),":J",A210+2))),0)</f>
        <v>2.9760432688405374E-2</v>
      </c>
      <c r="L210">
        <f t="shared" ca="1" si="17"/>
        <v>0.20725248301895499</v>
      </c>
      <c r="M210">
        <f t="shared" ca="1" si="18"/>
        <v>0.78929701733292568</v>
      </c>
    </row>
    <row r="211" spans="1:13" x14ac:dyDescent="0.3">
      <c r="A211">
        <v>209</v>
      </c>
      <c r="B211">
        <f>A211*'Random Analysis'!B$4+'Random Analysis'!$B$5</f>
        <v>4.18</v>
      </c>
      <c r="C211">
        <v>0.49235886024781661</v>
      </c>
      <c r="D211">
        <f>C211*'Random Analysis'!$B$2+'Random Analysis'!$B$3</f>
        <v>0.49235886024781661</v>
      </c>
      <c r="E211">
        <f t="shared" si="19"/>
        <v>1.9999999999999574E-2</v>
      </c>
      <c r="F211">
        <f ca="1">D211-'Random Analysis'!$B$13</f>
        <v>0.41125586227916455</v>
      </c>
      <c r="G211">
        <f t="shared" ca="1" si="15"/>
        <v>0.11161471066734698</v>
      </c>
      <c r="H211">
        <f t="shared" ca="1" si="16"/>
        <v>0.57576261224547309</v>
      </c>
      <c r="I211">
        <f ca="1">IFERROR(SUM(INDIRECT(CONCATENATE("F",MAX(A211-'Random Analysis'!$B$7+3,2),":F",A211+2)))/COUNT(INDIRECT(CONCATENATE("F",MAX(A211-'Random Analysis'!$B$7+3,2),":F",A211+2))),0)</f>
        <v>0.41125586227916455</v>
      </c>
      <c r="J211">
        <f ca="1">IFERROR(MEDIAN(INDIRECT(CONCATENATE("I",MAX(A211-'Random Analysis'!$B$8+3,2),":I",A211+2))),0)</f>
        <v>-0.22174098252697694</v>
      </c>
      <c r="K211">
        <f ca="1">IFERROR(SUM(INDIRECT(CONCATENATE("J",MAX(A211-'Random Analysis'!$B$9+3,2),":J",A211+2)))/COUNT(INDIRECT(CONCATENATE("J",MAX(A211-'Random Analysis'!$B$9+3,2),":J",A211+2))),0)</f>
        <v>1.8040105468106426E-2</v>
      </c>
      <c r="L211">
        <f t="shared" ca="1" si="17"/>
        <v>0.20761328512831712</v>
      </c>
      <c r="M211">
        <f t="shared" ca="1" si="18"/>
        <v>0.79344928303549189</v>
      </c>
    </row>
    <row r="212" spans="1:13" x14ac:dyDescent="0.3">
      <c r="A212">
        <v>210</v>
      </c>
      <c r="B212">
        <f>A212*'Random Analysis'!B$4+'Random Analysis'!$B$5</f>
        <v>4.2</v>
      </c>
      <c r="C212">
        <v>-0.95454357420385083</v>
      </c>
      <c r="D212">
        <f>C212*'Random Analysis'!$B$2+'Random Analysis'!$B$3</f>
        <v>-0.95454357420385083</v>
      </c>
      <c r="E212">
        <f t="shared" si="19"/>
        <v>2.0000000000000462E-2</v>
      </c>
      <c r="F212">
        <f ca="1">D212-'Random Analysis'!$B$13</f>
        <v>-1.0356465721725028</v>
      </c>
      <c r="G212">
        <f t="shared" ca="1" si="15"/>
        <v>9.0901779223896445E-2</v>
      </c>
      <c r="H212">
        <f t="shared" ca="1" si="16"/>
        <v>0.57758064782995111</v>
      </c>
      <c r="I212">
        <f ca="1">IFERROR(SUM(INDIRECT(CONCATENATE("F",MAX(A212-'Random Analysis'!$B$7+3,2),":F",A212+2)))/COUNT(INDIRECT(CONCATENATE("F",MAX(A212-'Random Analysis'!$B$7+3,2),":F",A212+2))),0)</f>
        <v>-1.0356465721725028</v>
      </c>
      <c r="J212">
        <f ca="1">IFERROR(MEDIAN(INDIRECT(CONCATENATE("I",MAX(A212-'Random Analysis'!$B$8+3,2),":I",A212+2))),0)</f>
        <v>-0.22174098252697694</v>
      </c>
      <c r="K212">
        <f ca="1">IFERROR(SUM(INDIRECT(CONCATENATE("J",MAX(A212-'Random Analysis'!$B$9+3,2),":J",A212+2)))/COUNT(INDIRECT(CONCATENATE("J",MAX(A212-'Random Analysis'!$B$9+3,2),":J",A212+2))),0)</f>
        <v>6.3197782478074793E-3</v>
      </c>
      <c r="L212">
        <f t="shared" ca="1" si="17"/>
        <v>0.20773968069327325</v>
      </c>
      <c r="M212">
        <f t="shared" ca="1" si="18"/>
        <v>0.79760407664935751</v>
      </c>
    </row>
    <row r="213" spans="1:13" x14ac:dyDescent="0.3">
      <c r="A213">
        <v>211</v>
      </c>
      <c r="B213">
        <f>A213*'Random Analysis'!B$4+'Random Analysis'!$B$5</f>
        <v>4.22</v>
      </c>
      <c r="C213">
        <v>0.94420335607268147</v>
      </c>
      <c r="D213">
        <f>C213*'Random Analysis'!$B$2+'Random Analysis'!$B$3</f>
        <v>0.94420335607268147</v>
      </c>
      <c r="E213">
        <f t="shared" si="19"/>
        <v>1.9999999999999574E-2</v>
      </c>
      <c r="F213">
        <f ca="1">D213-'Random Analysis'!$B$13</f>
        <v>0.86310035810402941</v>
      </c>
      <c r="G213">
        <f t="shared" ca="1" si="15"/>
        <v>0.10816378638597667</v>
      </c>
      <c r="H213">
        <f t="shared" ca="1" si="16"/>
        <v>0.57974392355767057</v>
      </c>
      <c r="I213">
        <f ca="1">IFERROR(SUM(INDIRECT(CONCATENATE("F",MAX(A213-'Random Analysis'!$B$7+3,2),":F",A213+2)))/COUNT(INDIRECT(CONCATENATE("F",MAX(A213-'Random Analysis'!$B$7+3,2),":F",A213+2))),0)</f>
        <v>0.86310035810402941</v>
      </c>
      <c r="J213">
        <f ca="1">IFERROR(MEDIAN(INDIRECT(CONCATENATE("I",MAX(A213-'Random Analysis'!$B$8+3,2),":I",A213+2))),0)</f>
        <v>-0.22174098252697694</v>
      </c>
      <c r="K213">
        <f ca="1">IFERROR(SUM(INDIRECT(CONCATENATE("J",MAX(A213-'Random Analysis'!$B$9+3,2),":J",A213+2)))/COUNT(INDIRECT(CONCATENATE("J",MAX(A213-'Random Analysis'!$B$9+3,2),":J",A213+2))),0)</f>
        <v>3.0669367133757675E-3</v>
      </c>
      <c r="L213">
        <f t="shared" ca="1" si="17"/>
        <v>0.20780101942754076</v>
      </c>
      <c r="M213">
        <f t="shared" ca="1" si="18"/>
        <v>0.80176009703790818</v>
      </c>
    </row>
    <row r="214" spans="1:13" x14ac:dyDescent="0.3">
      <c r="A214">
        <v>212</v>
      </c>
      <c r="B214">
        <f>A214*'Random Analysis'!B$4+'Random Analysis'!$B$5</f>
        <v>4.24</v>
      </c>
      <c r="C214">
        <v>0.90701272462986937</v>
      </c>
      <c r="D214">
        <f>C214*'Random Analysis'!$B$2+'Random Analysis'!$B$3</f>
        <v>0.90701272462986937</v>
      </c>
      <c r="E214">
        <f t="shared" si="19"/>
        <v>2.0000000000000462E-2</v>
      </c>
      <c r="F214">
        <f ca="1">D214-'Random Analysis'!$B$13</f>
        <v>0.82590972666121731</v>
      </c>
      <c r="G214">
        <f t="shared" ca="1" si="15"/>
        <v>0.12468198091920139</v>
      </c>
      <c r="H214">
        <f t="shared" ca="1" si="16"/>
        <v>0.58223756317605468</v>
      </c>
      <c r="I214">
        <f ca="1">IFERROR(SUM(INDIRECT(CONCATENATE("F",MAX(A214-'Random Analysis'!$B$7+3,2),":F",A214+2)))/COUNT(INDIRECT(CONCATENATE("F",MAX(A214-'Random Analysis'!$B$7+3,2),":F",A214+2))),0)</f>
        <v>0.82590972666121731</v>
      </c>
      <c r="J214">
        <f ca="1">IFERROR(MEDIAN(INDIRECT(CONCATENATE("I",MAX(A214-'Random Analysis'!$B$8+3,2),":I",A214+2))),0)</f>
        <v>0.1606945182224887</v>
      </c>
      <c r="K214">
        <f ca="1">IFERROR(SUM(INDIRECT(CONCATENATE("J",MAX(A214-'Random Analysis'!$B$9+3,2),":J",A214+2)))/COUNT(INDIRECT(CONCATENATE("J",MAX(A214-'Random Analysis'!$B$9+3,2),":J",A214+2))),0)</f>
        <v>2.9607015626421825E-2</v>
      </c>
      <c r="L214">
        <f t="shared" ca="1" si="17"/>
        <v>0.20839315974006919</v>
      </c>
      <c r="M214">
        <f t="shared" ca="1" si="18"/>
        <v>0.80592796023270963</v>
      </c>
    </row>
    <row r="215" spans="1:13" x14ac:dyDescent="0.3">
      <c r="A215">
        <v>213</v>
      </c>
      <c r="B215">
        <f>A215*'Random Analysis'!B$4+'Random Analysis'!$B$5</f>
        <v>4.26</v>
      </c>
      <c r="C215">
        <v>0.6262200569925489</v>
      </c>
      <c r="D215">
        <f>C215*'Random Analysis'!$B$2+'Random Analysis'!$B$3</f>
        <v>0.6262200569925489</v>
      </c>
      <c r="E215">
        <f t="shared" si="19"/>
        <v>1.9999999999999574E-2</v>
      </c>
      <c r="F215">
        <f ca="1">D215-'Random Analysis'!$B$13</f>
        <v>0.54511705902389684</v>
      </c>
      <c r="G215">
        <f t="shared" ca="1" si="15"/>
        <v>0.13558432209967911</v>
      </c>
      <c r="H215">
        <f t="shared" ca="1" si="16"/>
        <v>0.58494924961804817</v>
      </c>
      <c r="I215">
        <f ca="1">IFERROR(SUM(INDIRECT(CONCATENATE("F",MAX(A215-'Random Analysis'!$B$7+3,2),":F",A215+2)))/COUNT(INDIRECT(CONCATENATE("F",MAX(A215-'Random Analysis'!$B$7+3,2),":F",A215+2))),0)</f>
        <v>0.54511705902389684</v>
      </c>
      <c r="J215">
        <f ca="1">IFERROR(MEDIAN(INDIRECT(CONCATENATE("I",MAX(A215-'Random Analysis'!$B$8+3,2),":I",A215+2))),0)</f>
        <v>0.36150945901251708</v>
      </c>
      <c r="K215">
        <f ca="1">IFERROR(SUM(INDIRECT(CONCATENATE("J",MAX(A215-'Random Analysis'!$B$9+3,2),":J",A215+2)))/COUNT(INDIRECT(CONCATENATE("J",MAX(A215-'Random Analysis'!$B$9+3,2),":J",A215+2))),0)</f>
        <v>4.0072332841672761E-2</v>
      </c>
      <c r="L215">
        <f t="shared" ca="1" si="17"/>
        <v>0.20919460639690263</v>
      </c>
      <c r="M215">
        <f t="shared" ca="1" si="18"/>
        <v>0.81011185236064764</v>
      </c>
    </row>
    <row r="216" spans="1:13" x14ac:dyDescent="0.3">
      <c r="A216">
        <v>214</v>
      </c>
      <c r="B216">
        <f>A216*'Random Analysis'!B$4+'Random Analysis'!$B$5</f>
        <v>4.28</v>
      </c>
      <c r="C216">
        <v>-0.56197722196464306</v>
      </c>
      <c r="D216">
        <f>C216*'Random Analysis'!$B$2+'Random Analysis'!$B$3</f>
        <v>-0.56197722196464306</v>
      </c>
      <c r="E216">
        <f t="shared" si="19"/>
        <v>2.0000000000000462E-2</v>
      </c>
      <c r="F216">
        <f ca="1">D216-'Random Analysis'!$B$13</f>
        <v>-0.64308021993329512</v>
      </c>
      <c r="G216">
        <f t="shared" ca="1" si="15"/>
        <v>0.12272271770101291</v>
      </c>
      <c r="H216">
        <f t="shared" ca="1" si="16"/>
        <v>0.58740370397206854</v>
      </c>
      <c r="I216">
        <f ca="1">IFERROR(SUM(INDIRECT(CONCATENATE("F",MAX(A216-'Random Analysis'!$B$7+3,2),":F",A216+2)))/COUNT(INDIRECT(CONCATENATE("F",MAX(A216-'Random Analysis'!$B$7+3,2),":F",A216+2))),0)</f>
        <v>-0.64308021993329512</v>
      </c>
      <c r="J216">
        <f ca="1">IFERROR(MEDIAN(INDIRECT(CONCATENATE("I",MAX(A216-'Random Analysis'!$B$8+3,2),":I",A216+2))),0)</f>
        <v>-2.0926041736948564E-2</v>
      </c>
      <c r="K216">
        <f ca="1">IFERROR(SUM(INDIRECT(CONCATENATE("J",MAX(A216-'Random Analysis'!$B$9+3,2),":J",A216+2)))/COUNT(INDIRECT(CONCATENATE("J",MAX(A216-'Random Analysis'!$B$9+3,2),":J",A216+2))),0)</f>
        <v>1.2788505735156854E-2</v>
      </c>
      <c r="L216">
        <f t="shared" ca="1" si="17"/>
        <v>0.20945037651160578</v>
      </c>
      <c r="M216">
        <f t="shared" ca="1" si="18"/>
        <v>0.81430085989087986</v>
      </c>
    </row>
    <row r="217" spans="1:13" x14ac:dyDescent="0.3">
      <c r="A217">
        <v>215</v>
      </c>
      <c r="B217">
        <f>A217*'Random Analysis'!B$4+'Random Analysis'!$B$5</f>
        <v>4.3</v>
      </c>
      <c r="C217">
        <v>0.49505279848459849</v>
      </c>
      <c r="D217">
        <f>C217*'Random Analysis'!$B$2+'Random Analysis'!$B$3</f>
        <v>0.49505279848459849</v>
      </c>
      <c r="E217">
        <f t="shared" si="19"/>
        <v>1.9999999999999574E-2</v>
      </c>
      <c r="F217">
        <f ca="1">D217-'Random Analysis'!$B$13</f>
        <v>0.41394980051594643</v>
      </c>
      <c r="G217">
        <f t="shared" ca="1" si="15"/>
        <v>0.13100171371133165</v>
      </c>
      <c r="H217">
        <f t="shared" ca="1" si="16"/>
        <v>0.59002373824629506</v>
      </c>
      <c r="I217">
        <f ca="1">IFERROR(SUM(INDIRECT(CONCATENATE("F",MAX(A217-'Random Analysis'!$B$7+3,2),":F",A217+2)))/COUNT(INDIRECT(CONCATENATE("F",MAX(A217-'Random Analysis'!$B$7+3,2),":F",A217+2))),0)</f>
        <v>0.41394980051594643</v>
      </c>
      <c r="J217">
        <f ca="1">IFERROR(MEDIAN(INDIRECT(CONCATENATE("I",MAX(A217-'Random Analysis'!$B$8+3,2),":I",A217+2))),0)</f>
        <v>0.41260283139755549</v>
      </c>
      <c r="K217">
        <f ca="1">IFERROR(SUM(INDIRECT(CONCATENATE("J",MAX(A217-'Random Analysis'!$B$9+3,2),":J",A217+2)))/COUNT(INDIRECT(CONCATENATE("J",MAX(A217-'Random Analysis'!$B$9+3,2),":J",A217+2))),0)</f>
        <v>6.7480097886086039E-3</v>
      </c>
      <c r="L217">
        <f t="shared" ca="1" si="17"/>
        <v>0.20958533670737794</v>
      </c>
      <c r="M217">
        <f t="shared" ca="1" si="18"/>
        <v>0.81849256662502734</v>
      </c>
    </row>
    <row r="218" spans="1:13" x14ac:dyDescent="0.3">
      <c r="A218">
        <v>216</v>
      </c>
      <c r="B218">
        <f>A218*'Random Analysis'!B$4+'Random Analysis'!$B$5</f>
        <v>4.32</v>
      </c>
      <c r="C218">
        <v>-0.32111551227492363</v>
      </c>
      <c r="D218">
        <f>C218*'Random Analysis'!$B$2+'Random Analysis'!$B$3</f>
        <v>-0.32111551227492363</v>
      </c>
      <c r="E218">
        <f t="shared" si="19"/>
        <v>2.0000000000000462E-2</v>
      </c>
      <c r="F218">
        <f ca="1">D218-'Random Analysis'!$B$13</f>
        <v>-0.40221851024357569</v>
      </c>
      <c r="G218">
        <f t="shared" ca="1" si="15"/>
        <v>0.12295734350645995</v>
      </c>
      <c r="H218">
        <f t="shared" ca="1" si="16"/>
        <v>0.59248288511642433</v>
      </c>
      <c r="I218">
        <f ca="1">IFERROR(SUM(INDIRECT(CONCATENATE("F",MAX(A218-'Random Analysis'!$B$7+3,2),":F",A218+2)))/COUNT(INDIRECT(CONCATENATE("F",MAX(A218-'Random Analysis'!$B$7+3,2),":F",A218+2))),0)</f>
        <v>-0.40221851024357569</v>
      </c>
      <c r="J218">
        <f ca="1">IFERROR(MEDIAN(INDIRECT(CONCATENATE("I",MAX(A218-'Random Analysis'!$B$8+3,2),":I",A218+2))),0)</f>
        <v>0.41260283139755549</v>
      </c>
      <c r="K218">
        <f ca="1">IFERROR(SUM(INDIRECT(CONCATENATE("J",MAX(A218-'Random Analysis'!$B$9+3,2),":J",A218+2)))/COUNT(INDIRECT(CONCATENATE("J",MAX(A218-'Random Analysis'!$B$9+3,2),":J",A218+2))),0)</f>
        <v>1.6841113485088322E-2</v>
      </c>
      <c r="L218">
        <f t="shared" ca="1" si="17"/>
        <v>0.20992215897707972</v>
      </c>
      <c r="M218">
        <f t="shared" ca="1" si="18"/>
        <v>0.822691009804569</v>
      </c>
    </row>
    <row r="219" spans="1:13" x14ac:dyDescent="0.3">
      <c r="A219">
        <v>217</v>
      </c>
      <c r="B219">
        <f>A219*'Random Analysis'!B$4+'Random Analysis'!$B$5</f>
        <v>4.34</v>
      </c>
      <c r="C219">
        <v>-0.60032550884614588</v>
      </c>
      <c r="D219">
        <f>C219*'Random Analysis'!$B$2+'Random Analysis'!$B$3</f>
        <v>-0.60032550884614588</v>
      </c>
      <c r="E219">
        <f t="shared" si="19"/>
        <v>1.9999999999999574E-2</v>
      </c>
      <c r="F219">
        <f ca="1">D219-'Random Analysis'!$B$13</f>
        <v>-0.68142850681479794</v>
      </c>
      <c r="G219">
        <f t="shared" ca="1" si="15"/>
        <v>0.10932877337016428</v>
      </c>
      <c r="H219">
        <f t="shared" ca="1" si="16"/>
        <v>0.59466946058382752</v>
      </c>
      <c r="I219">
        <f ca="1">IFERROR(SUM(INDIRECT(CONCATENATE("F",MAX(A219-'Random Analysis'!$B$7+3,2),":F",A219+2)))/COUNT(INDIRECT(CONCATENATE("F",MAX(A219-'Random Analysis'!$B$7+3,2),":F",A219+2))),0)</f>
        <v>-0.68142850681479794</v>
      </c>
      <c r="J219">
        <f ca="1">IFERROR(MEDIAN(INDIRECT(CONCATENATE("I",MAX(A219-'Random Analysis'!$B$8+3,2),":I",A219+2))),0)</f>
        <v>5.8656451361853712E-3</v>
      </c>
      <c r="K219">
        <f ca="1">IFERROR(SUM(INDIRECT(CONCATENATE("J",MAX(A219-'Random Analysis'!$B$9+3,2),":J",A219+2)))/COUNT(INDIRECT(CONCATENATE("J",MAX(A219-'Random Analysis'!$B$9+3,2),":J",A219+2))),0)</f>
        <v>2.718221054166035E-2</v>
      </c>
      <c r="L219">
        <f t="shared" ca="1" si="17"/>
        <v>0.21046580318791291</v>
      </c>
      <c r="M219">
        <f t="shared" ca="1" si="18"/>
        <v>0.82690032586832718</v>
      </c>
    </row>
    <row r="220" spans="1:13" x14ac:dyDescent="0.3">
      <c r="A220">
        <v>218</v>
      </c>
      <c r="B220">
        <f>A220*'Random Analysis'!B$4+'Random Analysis'!$B$5</f>
        <v>4.3600000000000003</v>
      </c>
      <c r="C220">
        <v>9.5388798491732762E-2</v>
      </c>
      <c r="D220">
        <f>C220*'Random Analysis'!$B$2+'Random Analysis'!$B$3</f>
        <v>9.5388798491732762E-2</v>
      </c>
      <c r="E220">
        <f t="shared" si="19"/>
        <v>2.0000000000000462E-2</v>
      </c>
      <c r="F220">
        <f ca="1">D220-'Random Analysis'!$B$13</f>
        <v>1.4285800523080719E-2</v>
      </c>
      <c r="G220">
        <f t="shared" ca="1" si="15"/>
        <v>0.1096144893806259</v>
      </c>
      <c r="H220">
        <f t="shared" ca="1" si="16"/>
        <v>0.59686175037144007</v>
      </c>
      <c r="I220">
        <f ca="1">IFERROR(SUM(INDIRECT(CONCATENATE("F",MAX(A220-'Random Analysis'!$B$7+3,2),":F",A220+2)))/COUNT(INDIRECT(CONCATENATE("F",MAX(A220-'Random Analysis'!$B$7+3,2),":F",A220+2))),0)</f>
        <v>1.4285800523080719E-2</v>
      </c>
      <c r="J220">
        <f ca="1">IFERROR(MEDIAN(INDIRECT(CONCATENATE("I",MAX(A220-'Random Analysis'!$B$8+3,2),":I",A220+2))),0)</f>
        <v>0.21411780051951357</v>
      </c>
      <c r="K220">
        <f ca="1">IFERROR(SUM(INDIRECT(CONCATENATE("J",MAX(A220-'Random Analysis'!$B$9+3,2),":J",A220+2)))/COUNT(INDIRECT(CONCATENATE("J",MAX(A220-'Random Analysis'!$B$9+3,2),":J",A220+2))),0)</f>
        <v>3.2810302082595444E-2</v>
      </c>
      <c r="L220">
        <f t="shared" ca="1" si="17"/>
        <v>0.21112200922956484</v>
      </c>
      <c r="M220">
        <f t="shared" ca="1" si="18"/>
        <v>0.83112276605291857</v>
      </c>
    </row>
    <row r="221" spans="1:13" x14ac:dyDescent="0.3">
      <c r="A221">
        <v>219</v>
      </c>
      <c r="B221">
        <f>A221*'Random Analysis'!B$4+'Random Analysis'!$B$5</f>
        <v>4.38</v>
      </c>
      <c r="C221">
        <v>0.80468590838759568</v>
      </c>
      <c r="D221">
        <f>C221*'Random Analysis'!$B$2+'Random Analysis'!$B$3</f>
        <v>0.80468590838759568</v>
      </c>
      <c r="E221">
        <f t="shared" si="19"/>
        <v>1.9999999999999574E-2</v>
      </c>
      <c r="F221">
        <f ca="1">D221-'Random Analysis'!$B$13</f>
        <v>0.72358291041894363</v>
      </c>
      <c r="G221">
        <f t="shared" ca="1" si="15"/>
        <v>0.12408614758900446</v>
      </c>
      <c r="H221">
        <f t="shared" ca="1" si="16"/>
        <v>0.59934347332322013</v>
      </c>
      <c r="I221">
        <f ca="1">IFERROR(SUM(INDIRECT(CONCATENATE("F",MAX(A221-'Random Analysis'!$B$7+3,2),":F",A221+2)))/COUNT(INDIRECT(CONCATENATE("F",MAX(A221-'Random Analysis'!$B$7+3,2),":F",A221+2))),0)</f>
        <v>0.72358291041894363</v>
      </c>
      <c r="J221">
        <f ca="1">IFERROR(MEDIAN(INDIRECT(CONCATENATE("I",MAX(A221-'Random Analysis'!$B$8+3,2),":I",A221+2))),0)</f>
        <v>0.21411780051951357</v>
      </c>
      <c r="K221">
        <f ca="1">IFERROR(SUM(INDIRECT(CONCATENATE("J",MAX(A221-'Random Analysis'!$B$9+3,2),":J",A221+2)))/COUNT(INDIRECT(CONCATENATE("J",MAX(A221-'Random Analysis'!$B$9+3,2),":J",A221+2))),0)</f>
        <v>3.8438393623530534E-2</v>
      </c>
      <c r="L221">
        <f t="shared" ca="1" si="17"/>
        <v>0.21189077710203544</v>
      </c>
      <c r="M221">
        <f t="shared" ca="1" si="18"/>
        <v>0.83536058159495918</v>
      </c>
    </row>
    <row r="222" spans="1:13" x14ac:dyDescent="0.3">
      <c r="A222">
        <v>220</v>
      </c>
      <c r="B222">
        <f>A222*'Random Analysis'!B$4+'Random Analysis'!$B$5</f>
        <v>4.4000000000000004</v>
      </c>
      <c r="C222">
        <v>-0.85965540073586855</v>
      </c>
      <c r="D222">
        <f>C222*'Random Analysis'!$B$2+'Random Analysis'!$B$3</f>
        <v>-0.85965540073586855</v>
      </c>
      <c r="E222">
        <f t="shared" si="19"/>
        <v>2.0000000000000462E-2</v>
      </c>
      <c r="F222">
        <f ca="1">D222-'Random Analysis'!$B$13</f>
        <v>-0.9407583987045206</v>
      </c>
      <c r="G222">
        <f t="shared" ca="1" si="15"/>
        <v>0.10527097961491362</v>
      </c>
      <c r="H222">
        <f t="shared" ca="1" si="16"/>
        <v>0.60144889291551851</v>
      </c>
      <c r="I222">
        <f ca="1">IFERROR(SUM(INDIRECT(CONCATENATE("F",MAX(A222-'Random Analysis'!$B$7+3,2),":F",A222+2)))/COUNT(INDIRECT(CONCATENATE("F",MAX(A222-'Random Analysis'!$B$7+3,2),":F",A222+2))),0)</f>
        <v>-0.9407583987045206</v>
      </c>
      <c r="J222">
        <f ca="1">IFERROR(MEDIAN(INDIRECT(CONCATENATE("I",MAX(A222-'Random Analysis'!$B$8+3,2),":I",A222+2))),0)</f>
        <v>-0.19396635486024749</v>
      </c>
      <c r="K222">
        <f ca="1">IFERROR(SUM(INDIRECT(CONCATENATE("J",MAX(A222-'Random Analysis'!$B$9+3,2),":J",A222+2)))/COUNT(INDIRECT(CONCATENATE("J",MAX(A222-'Random Analysis'!$B$9+3,2),":J",A222+2))),0)</f>
        <v>9.3462022482913715E-3</v>
      </c>
      <c r="L222">
        <f t="shared" ca="1" si="17"/>
        <v>0.21207770114700128</v>
      </c>
      <c r="M222">
        <f t="shared" ca="1" si="18"/>
        <v>0.83960213561789931</v>
      </c>
    </row>
    <row r="223" spans="1:13" x14ac:dyDescent="0.3">
      <c r="A223">
        <v>221</v>
      </c>
      <c r="B223">
        <f>A223*'Random Analysis'!B$4+'Random Analysis'!$B$5</f>
        <v>4.42</v>
      </c>
      <c r="C223">
        <v>0.126588973916818</v>
      </c>
      <c r="D223">
        <f>C223*'Random Analysis'!$B$2+'Random Analysis'!$B$3</f>
        <v>0.126588973916818</v>
      </c>
      <c r="E223">
        <f t="shared" si="19"/>
        <v>1.9999999999999574E-2</v>
      </c>
      <c r="F223">
        <f ca="1">D223-'Random Analysis'!$B$13</f>
        <v>4.548597594816596E-2</v>
      </c>
      <c r="G223">
        <f t="shared" ca="1" si="15"/>
        <v>0.10618069913387693</v>
      </c>
      <c r="H223">
        <f t="shared" ca="1" si="16"/>
        <v>0.60357250689819597</v>
      </c>
      <c r="I223">
        <f ca="1">IFERROR(SUM(INDIRECT(CONCATENATE("F",MAX(A223-'Random Analysis'!$B$7+3,2),":F",A223+2)))/COUNT(INDIRECT(CONCATENATE("F",MAX(A223-'Random Analysis'!$B$7+3,2),":F",A223+2))),0)</f>
        <v>4.548597594816596E-2</v>
      </c>
      <c r="J223">
        <f ca="1">IFERROR(MEDIAN(INDIRECT(CONCATENATE("I",MAX(A223-'Random Analysis'!$B$8+3,2),":I",A223+2))),0)</f>
        <v>-0.19396635486024749</v>
      </c>
      <c r="K223">
        <f ca="1">IFERROR(SUM(INDIRECT(CONCATENATE("J",MAX(A223-'Random Analysis'!$B$9+3,2),":J",A223+2)))/COUNT(INDIRECT(CONCATENATE("J",MAX(A223-'Random Analysis'!$B$9+3,2),":J",A223+2))),0)</f>
        <v>-4.4386144006529574E-3</v>
      </c>
      <c r="L223">
        <f t="shared" ca="1" si="17"/>
        <v>0.21198892885898823</v>
      </c>
      <c r="M223">
        <f t="shared" ca="1" si="18"/>
        <v>0.84384191419507903</v>
      </c>
    </row>
    <row r="224" spans="1:13" x14ac:dyDescent="0.3">
      <c r="A224">
        <v>222</v>
      </c>
      <c r="B224">
        <f>A224*'Random Analysis'!B$4+'Random Analysis'!$B$5</f>
        <v>4.4400000000000004</v>
      </c>
      <c r="C224">
        <v>0.94859203017433091</v>
      </c>
      <c r="D224">
        <f>C224*'Random Analysis'!$B$2+'Random Analysis'!$B$3</f>
        <v>0.94859203017433091</v>
      </c>
      <c r="E224">
        <f t="shared" si="19"/>
        <v>2.0000000000000462E-2</v>
      </c>
      <c r="F224">
        <f ca="1">D224-'Random Analysis'!$B$13</f>
        <v>0.86748903220567886</v>
      </c>
      <c r="G224">
        <f t="shared" ca="1" si="15"/>
        <v>0.12353047977799091</v>
      </c>
      <c r="H224">
        <f t="shared" ca="1" si="16"/>
        <v>0.60604311649375586</v>
      </c>
      <c r="I224">
        <f ca="1">IFERROR(SUM(INDIRECT(CONCATENATE("F",MAX(A224-'Random Analysis'!$B$7+3,2),":F",A224+2)))/COUNT(INDIRECT(CONCATENATE("F",MAX(A224-'Random Analysis'!$B$7+3,2),":F",A224+2))),0)</f>
        <v>0.86748903220567886</v>
      </c>
      <c r="J224">
        <f ca="1">IFERROR(MEDIAN(INDIRECT(CONCATENATE("I",MAX(A224-'Random Analysis'!$B$8+3,2),":I",A224+2))),0)</f>
        <v>2.988588823562334E-2</v>
      </c>
      <c r="K224">
        <f ca="1">IFERROR(SUM(INDIRECT(CONCATENATE("J",MAX(A224-'Random Analysis'!$B$9+3,2),":J",A224+2)))/COUNT(INDIRECT(CONCATENATE("J",MAX(A224-'Random Analysis'!$B$9+3,2),":J",A224+2))),0)</f>
        <v>-1.8041156058628939E-3</v>
      </c>
      <c r="L224">
        <f t="shared" ca="1" si="17"/>
        <v>0.21195284654687097</v>
      </c>
      <c r="M224">
        <f t="shared" ca="1" si="18"/>
        <v>0.84808097112601655</v>
      </c>
    </row>
    <row r="225" spans="1:13" x14ac:dyDescent="0.3">
      <c r="A225">
        <v>223</v>
      </c>
      <c r="B225">
        <f>A225*'Random Analysis'!B$4+'Random Analysis'!$B$5</f>
        <v>4.46</v>
      </c>
      <c r="C225">
        <v>-0.27499426562570295</v>
      </c>
      <c r="D225">
        <f>C225*'Random Analysis'!$B$2+'Random Analysis'!$B$3</f>
        <v>-0.27499426562570295</v>
      </c>
      <c r="E225">
        <f t="shared" si="19"/>
        <v>1.9999999999999574E-2</v>
      </c>
      <c r="F225">
        <f ca="1">D225-'Random Analysis'!$B$13</f>
        <v>-0.35609726359435501</v>
      </c>
      <c r="G225">
        <f t="shared" ca="1" si="15"/>
        <v>0.11640853450610396</v>
      </c>
      <c r="H225">
        <f t="shared" ca="1" si="16"/>
        <v>0.6083712871838779</v>
      </c>
      <c r="I225">
        <f ca="1">IFERROR(SUM(INDIRECT(CONCATENATE("F",MAX(A225-'Random Analysis'!$B$7+3,2),":F",A225+2)))/COUNT(INDIRECT(CONCATENATE("F",MAX(A225-'Random Analysis'!$B$7+3,2),":F",A225+2))),0)</f>
        <v>-0.35609726359435501</v>
      </c>
      <c r="J225">
        <f ca="1">IFERROR(MEDIAN(INDIRECT(CONCATENATE("I",MAX(A225-'Random Analysis'!$B$8+3,2),":I",A225+2))),0)</f>
        <v>-0.17090573153563715</v>
      </c>
      <c r="K225">
        <f ca="1">IFERROR(SUM(INDIRECT(CONCATENATE("J",MAX(A225-'Random Analysis'!$B$9+3,2),":J",A225+2)))/COUNT(INDIRECT(CONCATENATE("J",MAX(A225-'Random Analysis'!$B$9+3,2),":J",A225+2))),0)</f>
        <v>2.2178796534561111E-3</v>
      </c>
      <c r="L225">
        <f t="shared" ca="1" si="17"/>
        <v>0.21199720413994008</v>
      </c>
      <c r="M225">
        <f t="shared" ca="1" si="18"/>
        <v>0.85232091520881526</v>
      </c>
    </row>
    <row r="226" spans="1:13" x14ac:dyDescent="0.3">
      <c r="A226">
        <v>224</v>
      </c>
      <c r="B226">
        <f>A226*'Random Analysis'!B$4+'Random Analysis'!$B$5</f>
        <v>4.4800000000000004</v>
      </c>
      <c r="C226">
        <v>0.83198421845957826</v>
      </c>
      <c r="D226">
        <f>C226*'Random Analysis'!$B$2+'Random Analysis'!$B$3</f>
        <v>0.83198421845957826</v>
      </c>
      <c r="E226">
        <f t="shared" si="19"/>
        <v>2.0000000000000462E-2</v>
      </c>
      <c r="F226">
        <f ca="1">D226-'Random Analysis'!$B$13</f>
        <v>0.7508812204909262</v>
      </c>
      <c r="G226">
        <f t="shared" ca="1" si="15"/>
        <v>0.13142615891592282</v>
      </c>
      <c r="H226">
        <f t="shared" ca="1" si="16"/>
        <v>0.61099981036219642</v>
      </c>
      <c r="I226">
        <f ca="1">IFERROR(SUM(INDIRECT(CONCATENATE("F",MAX(A226-'Random Analysis'!$B$7+3,2),":F",A226+2)))/COUNT(INDIRECT(CONCATENATE("F",MAX(A226-'Random Analysis'!$B$7+3,2),":F",A226+2))),0)</f>
        <v>0.7508812204909262</v>
      </c>
      <c r="J226">
        <f ca="1">IFERROR(MEDIAN(INDIRECT(CONCATENATE("I",MAX(A226-'Random Analysis'!$B$8+3,2),":I",A226+2))),0)</f>
        <v>2.988588823562334E-2</v>
      </c>
      <c r="K226">
        <f ca="1">IFERROR(SUM(INDIRECT(CONCATENATE("J",MAX(A226-'Random Analysis'!$B$9+3,2),":J",A226+2)))/COUNT(INDIRECT(CONCATENATE("J",MAX(A226-'Random Analysis'!$B$9+3,2),":J",A226+2))),0)</f>
        <v>6.2733613477233621E-3</v>
      </c>
      <c r="L226">
        <f t="shared" ca="1" si="17"/>
        <v>0.21212267136689456</v>
      </c>
      <c r="M226">
        <f t="shared" ca="1" si="18"/>
        <v>0.85656336863615323</v>
      </c>
    </row>
    <row r="227" spans="1:13" x14ac:dyDescent="0.3">
      <c r="A227">
        <v>225</v>
      </c>
      <c r="B227">
        <f>A227*'Random Analysis'!B$4+'Random Analysis'!$B$5</f>
        <v>4.5</v>
      </c>
      <c r="C227">
        <v>-0.95378392848491411</v>
      </c>
      <c r="D227">
        <f>C227*'Random Analysis'!$B$2+'Random Analysis'!$B$3</f>
        <v>-0.95378392848491411</v>
      </c>
      <c r="E227">
        <f t="shared" si="19"/>
        <v>1.9999999999999574E-2</v>
      </c>
      <c r="F227">
        <f ca="1">D227-'Random Analysis'!$B$13</f>
        <v>-1.0348869264535661</v>
      </c>
      <c r="G227">
        <f t="shared" ca="1" si="15"/>
        <v>0.11072842038685195</v>
      </c>
      <c r="H227">
        <f t="shared" ca="1" si="16"/>
        <v>0.61321437876993345</v>
      </c>
      <c r="I227">
        <f ca="1">IFERROR(SUM(INDIRECT(CONCATENATE("F",MAX(A227-'Random Analysis'!$B$7+3,2),":F",A227+2)))/COUNT(INDIRECT(CONCATENATE("F",MAX(A227-'Random Analysis'!$B$7+3,2),":F",A227+2))),0)</f>
        <v>-1.0348869264535661</v>
      </c>
      <c r="J227">
        <f ca="1">IFERROR(MEDIAN(INDIRECT(CONCATENATE("I",MAX(A227-'Random Analysis'!$B$8+3,2),":I",A227+2))),0)</f>
        <v>2.988588823562334E-2</v>
      </c>
      <c r="K227">
        <f ca="1">IFERROR(SUM(INDIRECT(CONCATENATE("J",MAX(A227-'Random Analysis'!$B$9+3,2),":J",A227+2)))/COUNT(INDIRECT(CONCATENATE("J",MAX(A227-'Random Analysis'!$B$9+3,2),":J",A227+2))),0)</f>
        <v>1.0328843041990639E-2</v>
      </c>
      <c r="L227">
        <f t="shared" ca="1" si="17"/>
        <v>0.21232924822773436</v>
      </c>
      <c r="M227">
        <f t="shared" ca="1" si="18"/>
        <v>0.86080995360070778</v>
      </c>
    </row>
    <row r="228" spans="1:13" x14ac:dyDescent="0.3">
      <c r="A228">
        <v>226</v>
      </c>
      <c r="B228">
        <f>A228*'Random Analysis'!B$4+'Random Analysis'!$B$5</f>
        <v>4.5200000000000005</v>
      </c>
      <c r="C228">
        <v>0.52054413281416045</v>
      </c>
      <c r="D228">
        <f>C228*'Random Analysis'!$B$2+'Random Analysis'!$B$3</f>
        <v>0.52054413281416045</v>
      </c>
      <c r="E228">
        <f t="shared" si="19"/>
        <v>2.0000000000000462E-2</v>
      </c>
      <c r="F228">
        <f ca="1">D228-'Random Analysis'!$B$13</f>
        <v>0.4394411348455084</v>
      </c>
      <c r="G228">
        <f t="shared" ca="1" si="15"/>
        <v>0.11951724308376233</v>
      </c>
      <c r="H228">
        <f t="shared" ca="1" si="16"/>
        <v>0.61560472363160879</v>
      </c>
      <c r="I228">
        <f ca="1">IFERROR(SUM(INDIRECT(CONCATENATE("F",MAX(A228-'Random Analysis'!$B$7+3,2),":F",A228+2)))/COUNT(INDIRECT(CONCATENATE("F",MAX(A228-'Random Analysis'!$B$7+3,2),":F",A228+2))),0)</f>
        <v>0.4394411348455084</v>
      </c>
      <c r="J228">
        <f ca="1">IFERROR(MEDIAN(INDIRECT(CONCATENATE("I",MAX(A228-'Random Analysis'!$B$8+3,2),":I",A228+2))),0)</f>
        <v>0.24246355539683717</v>
      </c>
      <c r="K228">
        <f ca="1">IFERROR(SUM(INDIRECT(CONCATENATE("J",MAX(A228-'Random Analysis'!$B$9+3,2),":J",A228+2)))/COUNT(INDIRECT(CONCATENATE("J",MAX(A228-'Random Analysis'!$B$9+3,2),":J",A228+2))),0)</f>
        <v>2.8436209779250734E-2</v>
      </c>
      <c r="L228">
        <f t="shared" ca="1" si="17"/>
        <v>0.2128979724233194</v>
      </c>
      <c r="M228">
        <f t="shared" ca="1" si="18"/>
        <v>0.8650679130491743</v>
      </c>
    </row>
    <row r="229" spans="1:13" x14ac:dyDescent="0.3">
      <c r="A229">
        <v>227</v>
      </c>
      <c r="B229">
        <f>A229*'Random Analysis'!B$4+'Random Analysis'!$B$5</f>
        <v>4.54</v>
      </c>
      <c r="C229">
        <v>-0.21150515501452616</v>
      </c>
      <c r="D229">
        <f>C229*'Random Analysis'!$B$2+'Random Analysis'!$B$3</f>
        <v>-0.21150515501452616</v>
      </c>
      <c r="E229">
        <f t="shared" si="19"/>
        <v>1.9999999999999574E-2</v>
      </c>
      <c r="F229">
        <f ca="1">D229-'Random Analysis'!$B$13</f>
        <v>-0.29260815298317822</v>
      </c>
      <c r="G229">
        <f t="shared" ca="1" si="15"/>
        <v>0.11366508002409889</v>
      </c>
      <c r="H229">
        <f t="shared" ca="1" si="16"/>
        <v>0.61787802523209068</v>
      </c>
      <c r="I229">
        <f ca="1">IFERROR(SUM(INDIRECT(CONCATENATE("F",MAX(A229-'Random Analysis'!$B$7+3,2),":F",A229+2)))/COUNT(INDIRECT(CONCATENATE("F",MAX(A229-'Random Analysis'!$B$7+3,2),":F",A229+2))),0)</f>
        <v>-0.29260815298317822</v>
      </c>
      <c r="J229">
        <f ca="1">IFERROR(MEDIAN(INDIRECT(CONCATENATE("I",MAX(A229-'Random Analysis'!$B$8+3,2),":I",A229+2))),0)</f>
        <v>-0.12356108851750613</v>
      </c>
      <c r="K229">
        <f ca="1">IFERROR(SUM(INDIRECT(CONCATENATE("J",MAX(A229-'Random Analysis'!$B$9+3,2),":J",A229+2)))/COUNT(INDIRECT(CONCATENATE("J",MAX(A229-'Random Analysis'!$B$9+3,2),":J",A229+2))),0)</f>
        <v>1.8164829400286468E-2</v>
      </c>
      <c r="L229">
        <f t="shared" ca="1" si="17"/>
        <v>0.21326126901132511</v>
      </c>
      <c r="M229">
        <f t="shared" ca="1" si="18"/>
        <v>0.86933313842940074</v>
      </c>
    </row>
    <row r="230" spans="1:13" x14ac:dyDescent="0.3">
      <c r="A230">
        <v>228</v>
      </c>
      <c r="B230">
        <f>A230*'Random Analysis'!B$4+'Random Analysis'!$B$5</f>
        <v>4.5600000000000005</v>
      </c>
      <c r="C230">
        <v>-8.4408237266281327E-2</v>
      </c>
      <c r="D230">
        <f>C230*'Random Analysis'!$B$2+'Random Analysis'!$B$3</f>
        <v>-8.4408237266281327E-2</v>
      </c>
      <c r="E230">
        <f t="shared" si="19"/>
        <v>2.0000000000000462E-2</v>
      </c>
      <c r="F230">
        <f ca="1">D230-'Random Analysis'!$B$13</f>
        <v>-0.16551123523493338</v>
      </c>
      <c r="G230">
        <f t="shared" ca="1" si="15"/>
        <v>0.11035485531940015</v>
      </c>
      <c r="H230">
        <f t="shared" ca="1" si="16"/>
        <v>0.62008512233847868</v>
      </c>
      <c r="I230">
        <f ca="1">IFERROR(SUM(INDIRECT(CONCATENATE("F",MAX(A230-'Random Analysis'!$B$7+3,2),":F",A230+2)))/COUNT(INDIRECT(CONCATENATE("F",MAX(A230-'Random Analysis'!$B$7+3,2),":F",A230+2))),0)</f>
        <v>-0.16551123523493338</v>
      </c>
      <c r="J230">
        <f ca="1">IFERROR(MEDIAN(INDIRECT(CONCATENATE("I",MAX(A230-'Random Analysis'!$B$8+3,2),":I",A230+2))),0)</f>
        <v>-6.0012629643383719E-2</v>
      </c>
      <c r="K230">
        <f ca="1">IFERROR(SUM(INDIRECT(CONCATENATE("J",MAX(A230-'Random Analysis'!$B$9+3,2),":J",A230+2)))/COUNT(INDIRECT(CONCATENATE("J",MAX(A230-'Random Analysis'!$B$9+3,2),":J",A230+2))),0)</f>
        <v>2.2063332145102768E-2</v>
      </c>
      <c r="L230">
        <f t="shared" ca="1" si="17"/>
        <v>0.21370253565422717</v>
      </c>
      <c r="M230">
        <f t="shared" ca="1" si="18"/>
        <v>0.87360718914248536</v>
      </c>
    </row>
    <row r="231" spans="1:13" x14ac:dyDescent="0.3">
      <c r="A231">
        <v>229</v>
      </c>
      <c r="B231">
        <f>A231*'Random Analysis'!B$4+'Random Analysis'!$B$5</f>
        <v>4.58</v>
      </c>
      <c r="C231">
        <v>0.96721078229003421</v>
      </c>
      <c r="D231">
        <f>C231*'Random Analysis'!$B$2+'Random Analysis'!$B$3</f>
        <v>0.96721078229003421</v>
      </c>
      <c r="E231">
        <f t="shared" si="19"/>
        <v>1.9999999999999574E-2</v>
      </c>
      <c r="F231">
        <f ca="1">D231-'Random Analysis'!$B$13</f>
        <v>0.88610778432138215</v>
      </c>
      <c r="G231">
        <f t="shared" ca="1" si="15"/>
        <v>0.12807701100582741</v>
      </c>
      <c r="H231">
        <f t="shared" ca="1" si="16"/>
        <v>0.62264666255859513</v>
      </c>
      <c r="I231">
        <f ca="1">IFERROR(SUM(INDIRECT(CONCATENATE("F",MAX(A231-'Random Analysis'!$B$7+3,2),":F",A231+2)))/COUNT(INDIRECT(CONCATENATE("F",MAX(A231-'Random Analysis'!$B$7+3,2),":F",A231+2))),0)</f>
        <v>0.88610778432138215</v>
      </c>
      <c r="J231">
        <f ca="1">IFERROR(MEDIAN(INDIRECT(CONCATENATE("I",MAX(A231-'Random Analysis'!$B$8+3,2),":I",A231+2))),0)</f>
        <v>0.13696494980528751</v>
      </c>
      <c r="K231">
        <f ca="1">IFERROR(SUM(INDIRECT(CONCATENATE("J",MAX(A231-'Random Analysis'!$B$9+3,2),":J",A231+2)))/COUNT(INDIRECT(CONCATENATE("J",MAX(A231-'Random Analysis'!$B$9+3,2),":J",A231+2))),0)</f>
        <v>3.914456701806774E-2</v>
      </c>
      <c r="L231">
        <f t="shared" ca="1" si="17"/>
        <v>0.2144854269945885</v>
      </c>
      <c r="M231">
        <f t="shared" ca="1" si="18"/>
        <v>0.877896897682377</v>
      </c>
    </row>
    <row r="232" spans="1:13" x14ac:dyDescent="0.3">
      <c r="A232">
        <v>230</v>
      </c>
      <c r="B232">
        <f>A232*'Random Analysis'!B$4+'Random Analysis'!$B$5</f>
        <v>4.6000000000000005</v>
      </c>
      <c r="C232">
        <v>-0.21672066009619617</v>
      </c>
      <c r="D232">
        <f>C232*'Random Analysis'!$B$2+'Random Analysis'!$B$3</f>
        <v>-0.21672066009619617</v>
      </c>
      <c r="E232">
        <f t="shared" si="19"/>
        <v>2.0000000000000462E-2</v>
      </c>
      <c r="F232">
        <f ca="1">D232-'Random Analysis'!$B$13</f>
        <v>-0.29782365806484823</v>
      </c>
      <c r="G232">
        <f t="shared" ca="1" si="15"/>
        <v>0.12212053784453031</v>
      </c>
      <c r="H232">
        <f t="shared" ca="1" si="16"/>
        <v>0.6250890733154858</v>
      </c>
      <c r="I232">
        <f ca="1">IFERROR(SUM(INDIRECT(CONCATENATE("F",MAX(A232-'Random Analysis'!$B$7+3,2),":F",A232+2)))/COUNT(INDIRECT(CONCATENATE("F",MAX(A232-'Random Analysis'!$B$7+3,2),":F",A232+2))),0)</f>
        <v>-0.29782365806484823</v>
      </c>
      <c r="J232">
        <f ca="1">IFERROR(MEDIAN(INDIRECT(CONCATENATE("I",MAX(A232-'Random Analysis'!$B$8+3,2),":I",A232+2))),0)</f>
        <v>-0.2290596941090558</v>
      </c>
      <c r="K232">
        <f ca="1">IFERROR(SUM(INDIRECT(CONCATENATE("J",MAX(A232-'Random Analysis'!$B$9+3,2),":J",A232+2)))/COUNT(INDIRECT(CONCATENATE("J",MAX(A232-'Random Analysis'!$B$9+3,2),":J",A232+2))),0)</f>
        <v>3.8796056942730653E-2</v>
      </c>
      <c r="L232">
        <f t="shared" ca="1" si="17"/>
        <v>0.21526134813344314</v>
      </c>
      <c r="M232">
        <f t="shared" ca="1" si="18"/>
        <v>0.88220212464504599</v>
      </c>
    </row>
    <row r="233" spans="1:13" x14ac:dyDescent="0.3">
      <c r="A233">
        <v>231</v>
      </c>
      <c r="B233">
        <f>A233*'Random Analysis'!B$4+'Random Analysis'!$B$5</f>
        <v>4.62</v>
      </c>
      <c r="C233">
        <v>-0.17225926229897448</v>
      </c>
      <c r="D233">
        <f>C233*'Random Analysis'!$B$2+'Random Analysis'!$B$3</f>
        <v>-0.17225926229897448</v>
      </c>
      <c r="E233">
        <f t="shared" si="19"/>
        <v>1.9999999999999574E-2</v>
      </c>
      <c r="F233">
        <f ca="1">D233-'Random Analysis'!$B$13</f>
        <v>-0.25336226026762654</v>
      </c>
      <c r="G233">
        <f t="shared" ca="1" si="15"/>
        <v>0.11705329263917788</v>
      </c>
      <c r="H233">
        <f t="shared" ca="1" si="16"/>
        <v>0.62743013916826929</v>
      </c>
      <c r="I233">
        <f ca="1">IFERROR(SUM(INDIRECT(CONCATENATE("F",MAX(A233-'Random Analysis'!$B$7+3,2),":F",A233+2)))/COUNT(INDIRECT(CONCATENATE("F",MAX(A233-'Random Analysis'!$B$7+3,2),":F",A233+2))),0)</f>
        <v>-0.25336226026762654</v>
      </c>
      <c r="J233">
        <f ca="1">IFERROR(MEDIAN(INDIRECT(CONCATENATE("I",MAX(A233-'Random Analysis'!$B$8+3,2),":I",A233+2))),0)</f>
        <v>-0.20943674775127996</v>
      </c>
      <c r="K233">
        <f ca="1">IFERROR(SUM(INDIRECT(CONCATENATE("J",MAX(A233-'Random Analysis'!$B$9+3,2),":J",A233+2)))/COUNT(INDIRECT(CONCATENATE("J",MAX(A233-'Random Analysis'!$B$9+3,2),":J",A233+2))),0)</f>
        <v>3.9381972884430537E-2</v>
      </c>
      <c r="L233">
        <f t="shared" ca="1" si="17"/>
        <v>0.21604898759113172</v>
      </c>
      <c r="M233">
        <f t="shared" ca="1" si="18"/>
        <v>0.88652310439686854</v>
      </c>
    </row>
    <row r="234" spans="1:13" x14ac:dyDescent="0.3">
      <c r="A234">
        <v>232</v>
      </c>
      <c r="B234">
        <f>A234*'Random Analysis'!B$4+'Random Analysis'!$B$5</f>
        <v>4.6399999999999997</v>
      </c>
      <c r="C234">
        <v>-0.1925051205595476</v>
      </c>
      <c r="D234">
        <f>C234*'Random Analysis'!$B$2+'Random Analysis'!$B$3</f>
        <v>-0.1925051205595476</v>
      </c>
      <c r="E234">
        <f t="shared" si="19"/>
        <v>1.9999999999999574E-2</v>
      </c>
      <c r="F234">
        <f ca="1">D234-'Random Analysis'!$B$13</f>
        <v>-0.27360811852819966</v>
      </c>
      <c r="G234">
        <f t="shared" ca="1" si="15"/>
        <v>0.11158113026861401</v>
      </c>
      <c r="H234">
        <f t="shared" ca="1" si="16"/>
        <v>0.62966176177364153</v>
      </c>
      <c r="I234">
        <f ca="1">IFERROR(SUM(INDIRECT(CONCATENATE("F",MAX(A234-'Random Analysis'!$B$7+3,2),":F",A234+2)))/COUNT(INDIRECT(CONCATENATE("F",MAX(A234-'Random Analysis'!$B$7+3,2),":F",A234+2))),0)</f>
        <v>-0.27360811852819966</v>
      </c>
      <c r="J234">
        <f ca="1">IFERROR(MEDIAN(INDIRECT(CONCATENATE("I",MAX(A234-'Random Analysis'!$B$8+3,2),":I",A234+2))),0)</f>
        <v>-0.2634851893979131</v>
      </c>
      <c r="K234">
        <f ca="1">IFERROR(SUM(INDIRECT(CONCATENATE("J",MAX(A234-'Random Analysis'!$B$9+3,2),":J",A234+2)))/COUNT(INDIRECT(CONCATENATE("J",MAX(A234-'Random Analysis'!$B$9+3,2),":J",A234+2))),0)</f>
        <v>3.7394153509624037E-2</v>
      </c>
      <c r="L234">
        <f t="shared" ca="1" si="17"/>
        <v>0.21679687066132419</v>
      </c>
      <c r="M234">
        <f t="shared" ca="1" si="18"/>
        <v>0.8908590418100949</v>
      </c>
    </row>
    <row r="235" spans="1:13" x14ac:dyDescent="0.3">
      <c r="A235">
        <v>233</v>
      </c>
      <c r="B235">
        <f>A235*'Random Analysis'!B$4+'Random Analysis'!$B$5</f>
        <v>4.66</v>
      </c>
      <c r="C235">
        <v>0.7102628076275288</v>
      </c>
      <c r="D235">
        <f>C235*'Random Analysis'!$B$2+'Random Analysis'!$B$3</f>
        <v>0.7102628076275288</v>
      </c>
      <c r="E235">
        <f t="shared" si="19"/>
        <v>2.0000000000000462E-2</v>
      </c>
      <c r="F235">
        <f ca="1">D235-'Random Analysis'!$B$13</f>
        <v>0.62915980965887675</v>
      </c>
      <c r="G235">
        <f t="shared" ca="1" si="15"/>
        <v>0.12416432646179183</v>
      </c>
      <c r="H235">
        <f t="shared" ca="1" si="16"/>
        <v>0.63214504830287743</v>
      </c>
      <c r="I235">
        <f ca="1">IFERROR(SUM(INDIRECT(CONCATENATE("F",MAX(A235-'Random Analysis'!$B$7+3,2),":F",A235+2)))/COUNT(INDIRECT(CONCATENATE("F",MAX(A235-'Random Analysis'!$B$7+3,2),":F",A235+2))),0)</f>
        <v>0.62915980965887675</v>
      </c>
      <c r="J235">
        <f ca="1">IFERROR(MEDIAN(INDIRECT(CONCATENATE("I",MAX(A235-'Random Analysis'!$B$8+3,2),":I",A235+2))),0)</f>
        <v>-0.20943674775127996</v>
      </c>
      <c r="K235">
        <f ca="1">IFERROR(SUM(INDIRECT(CONCATENATE("J",MAX(A235-'Random Analysis'!$B$9+3,2),":J",A235+2)))/COUNT(INDIRECT(CONCATENATE("J",MAX(A235-'Random Analysis'!$B$9+3,2),":J",A235+2))),0)</f>
        <v>1.9768855129920788E-2</v>
      </c>
      <c r="L235">
        <f t="shared" ca="1" si="17"/>
        <v>0.21719224776392262</v>
      </c>
      <c r="M235">
        <f t="shared" ca="1" si="18"/>
        <v>0.89520288676537341</v>
      </c>
    </row>
    <row r="236" spans="1:13" x14ac:dyDescent="0.3">
      <c r="A236">
        <v>234</v>
      </c>
      <c r="B236">
        <f>A236*'Random Analysis'!B$4+'Random Analysis'!$B$5</f>
        <v>4.68</v>
      </c>
      <c r="C236">
        <v>-9.0447214637399798E-2</v>
      </c>
      <c r="D236">
        <f>C236*'Random Analysis'!$B$2+'Random Analysis'!$B$3</f>
        <v>-9.0447214637399798E-2</v>
      </c>
      <c r="E236">
        <f t="shared" si="19"/>
        <v>1.9999999999999574E-2</v>
      </c>
      <c r="F236">
        <f ca="1">D236-'Random Analysis'!$B$13</f>
        <v>-0.17155021260605186</v>
      </c>
      <c r="G236">
        <f t="shared" ca="1" si="15"/>
        <v>0.12073332220967087</v>
      </c>
      <c r="H236">
        <f t="shared" ca="1" si="16"/>
        <v>0.63455971474707085</v>
      </c>
      <c r="I236">
        <f ca="1">IFERROR(SUM(INDIRECT(CONCATENATE("F",MAX(A236-'Random Analysis'!$B$7+3,2),":F",A236+2)))/COUNT(INDIRECT(CONCATENATE("F",MAX(A236-'Random Analysis'!$B$7+3,2),":F",A236+2))),0)</f>
        <v>-0.17155021260605186</v>
      </c>
      <c r="J236">
        <f ca="1">IFERROR(MEDIAN(INDIRECT(CONCATENATE("I",MAX(A236-'Random Analysis'!$B$8+3,2),":I",A236+2))),0)</f>
        <v>-0.2124562364368392</v>
      </c>
      <c r="K236">
        <f ca="1">IFERROR(SUM(INDIRECT(CONCATENATE("J",MAX(A236-'Random Analysis'!$B$9+3,2),":J",A236+2)))/COUNT(INDIRECT(CONCATENATE("J",MAX(A236-'Random Analysis'!$B$9+3,2),":J",A236+2))),0)</f>
        <v>-7.5628446533819197E-3</v>
      </c>
      <c r="L236">
        <f t="shared" ca="1" si="17"/>
        <v>0.21704099087085499</v>
      </c>
      <c r="M236">
        <f t="shared" ca="1" si="18"/>
        <v>0.89954370658279037</v>
      </c>
    </row>
    <row r="237" spans="1:13" x14ac:dyDescent="0.3">
      <c r="A237">
        <v>235</v>
      </c>
      <c r="B237">
        <f>A237*'Random Analysis'!B$4+'Random Analysis'!$B$5</f>
        <v>4.7</v>
      </c>
      <c r="C237">
        <v>0.51357434265013135</v>
      </c>
      <c r="D237">
        <f>C237*'Random Analysis'!$B$2+'Random Analysis'!$B$3</f>
        <v>0.51357434265013135</v>
      </c>
      <c r="E237">
        <f t="shared" si="19"/>
        <v>2.0000000000000462E-2</v>
      </c>
      <c r="F237">
        <f ca="1">D237-'Random Analysis'!$B$13</f>
        <v>0.4324713446814793</v>
      </c>
      <c r="G237">
        <f t="shared" ca="1" si="15"/>
        <v>0.12938274910330066</v>
      </c>
      <c r="H237">
        <f t="shared" ca="1" si="16"/>
        <v>0.63714736972913688</v>
      </c>
      <c r="I237">
        <f ca="1">IFERROR(SUM(INDIRECT(CONCATENATE("F",MAX(A237-'Random Analysis'!$B$7+3,2),":F",A237+2)))/COUNT(INDIRECT(CONCATENATE("F",MAX(A237-'Random Analysis'!$B$7+3,2),":F",A237+2))),0)</f>
        <v>0.4324713446814793</v>
      </c>
      <c r="J237">
        <f ca="1">IFERROR(MEDIAN(INDIRECT(CONCATENATE("I",MAX(A237-'Random Analysis'!$B$8+3,2),":I",A237+2))),0)</f>
        <v>-0.16853072392049262</v>
      </c>
      <c r="K237">
        <f ca="1">IFERROR(SUM(INDIRECT(CONCATENATE("J",MAX(A237-'Random Analysis'!$B$9+3,2),":J",A237+2)))/COUNT(INDIRECT(CONCATENATE("J",MAX(A237-'Random Analysis'!$B$9+3,2),":J",A237+2))),0)</f>
        <v>-1.4591639043074504E-2</v>
      </c>
      <c r="L237">
        <f t="shared" ca="1" si="17"/>
        <v>0.21674915808999348</v>
      </c>
      <c r="M237">
        <f t="shared" ca="1" si="18"/>
        <v>0.90387868974459029</v>
      </c>
    </row>
    <row r="238" spans="1:13" x14ac:dyDescent="0.3">
      <c r="A238">
        <v>236</v>
      </c>
      <c r="B238">
        <f>A238*'Random Analysis'!B$4+'Random Analysis'!$B$5</f>
        <v>4.72</v>
      </c>
      <c r="C238">
        <v>8.0923763550459382E-2</v>
      </c>
      <c r="D238">
        <f>C238*'Random Analysis'!$B$2+'Random Analysis'!$B$3</f>
        <v>8.0923763550459382E-2</v>
      </c>
      <c r="E238">
        <f t="shared" si="19"/>
        <v>1.9999999999999574E-2</v>
      </c>
      <c r="F238">
        <f ca="1">D238-'Random Analysis'!$B$13</f>
        <v>-1.7923441819266139E-4</v>
      </c>
      <c r="G238">
        <f t="shared" ca="1" si="15"/>
        <v>0.1293791644149368</v>
      </c>
      <c r="H238">
        <f t="shared" ca="1" si="16"/>
        <v>0.63973495301743555</v>
      </c>
      <c r="I238">
        <f ca="1">IFERROR(SUM(INDIRECT(CONCATENATE("F",MAX(A238-'Random Analysis'!$B$7+3,2),":F",A238+2)))/COUNT(INDIRECT(CONCATENATE("F",MAX(A238-'Random Analysis'!$B$7+3,2),":F",A238+2))),0)</f>
        <v>-1.7923441819266139E-4</v>
      </c>
      <c r="J238">
        <f ca="1">IFERROR(MEDIAN(INDIRECT(CONCATENATE("I",MAX(A238-'Random Analysis'!$B$8+3,2),":I",A238+2))),0)</f>
        <v>-8.5864723512122265E-2</v>
      </c>
      <c r="K238">
        <f ca="1">IFERROR(SUM(INDIRECT(CONCATENATE("J",MAX(A238-'Random Analysis'!$B$9+3,2),":J",A238+2)))/COUNT(INDIRECT(CONCATENATE("J",MAX(A238-'Random Analysis'!$B$9+3,2),":J",A238+2))),0)</f>
        <v>-3.8328189276868679E-2</v>
      </c>
      <c r="L238">
        <f t="shared" ca="1" si="17"/>
        <v>0.21598259430445613</v>
      </c>
      <c r="M238">
        <f t="shared" ca="1" si="18"/>
        <v>0.90819834163067936</v>
      </c>
    </row>
    <row r="239" spans="1:13" x14ac:dyDescent="0.3">
      <c r="A239">
        <v>237</v>
      </c>
      <c r="B239">
        <f>A239*'Random Analysis'!B$4+'Random Analysis'!$B$5</f>
        <v>4.74</v>
      </c>
      <c r="C239">
        <v>-0.17624366883159004</v>
      </c>
      <c r="D239">
        <f>C239*'Random Analysis'!$B$2+'Random Analysis'!$B$3</f>
        <v>-0.17624366883159004</v>
      </c>
      <c r="E239">
        <f t="shared" si="19"/>
        <v>2.0000000000000462E-2</v>
      </c>
      <c r="F239">
        <f ca="1">D239-'Random Analysis'!$B$13</f>
        <v>-0.2573466668002421</v>
      </c>
      <c r="G239">
        <f t="shared" ca="1" si="15"/>
        <v>0.12423223107893183</v>
      </c>
      <c r="H239">
        <f t="shared" ca="1" si="16"/>
        <v>0.64221959763901426</v>
      </c>
      <c r="I239">
        <f ca="1">IFERROR(SUM(INDIRECT(CONCATENATE("F",MAX(A239-'Random Analysis'!$B$7+3,2),":F",A239+2)))/COUNT(INDIRECT(CONCATENATE("F",MAX(A239-'Random Analysis'!$B$7+3,2),":F",A239+2))),0)</f>
        <v>-0.2573466668002421</v>
      </c>
      <c r="J239">
        <f ca="1">IFERROR(MEDIAN(INDIRECT(CONCATENATE("I",MAX(A239-'Random Analysis'!$B$8+3,2),":I",A239+2))),0)</f>
        <v>-0.2124562364368392</v>
      </c>
      <c r="K239">
        <f ca="1">IFERROR(SUM(INDIRECT(CONCATENATE("J",MAX(A239-'Random Analysis'!$B$9+3,2),":J",A239+2)))/COUNT(INDIRECT(CONCATENATE("J",MAX(A239-'Random Analysis'!$B$9+3,2),":J",A239+2))),0)</f>
        <v>-6.8092906792792229E-2</v>
      </c>
      <c r="L239">
        <f t="shared" ca="1" si="17"/>
        <v>0.21462073616860025</v>
      </c>
      <c r="M239">
        <f t="shared" ca="1" si="18"/>
        <v>0.91249075635405141</v>
      </c>
    </row>
    <row r="240" spans="1:13" x14ac:dyDescent="0.3">
      <c r="A240">
        <v>238</v>
      </c>
      <c r="B240">
        <f>A240*'Random Analysis'!B$4+'Random Analysis'!$B$5</f>
        <v>4.76</v>
      </c>
      <c r="C240">
        <v>-0.95033806177012004</v>
      </c>
      <c r="D240">
        <f>C240*'Random Analysis'!$B$2+'Random Analysis'!$B$3</f>
        <v>-0.95033806177012004</v>
      </c>
      <c r="E240">
        <f t="shared" si="19"/>
        <v>1.9999999999999574E-2</v>
      </c>
      <c r="F240">
        <f ca="1">D240-'Random Analysis'!$B$13</f>
        <v>-1.031441059738772</v>
      </c>
      <c r="G240">
        <f t="shared" ca="1" si="15"/>
        <v>0.10360340988415684</v>
      </c>
      <c r="H240">
        <f t="shared" ca="1" si="16"/>
        <v>0.64429166583669739</v>
      </c>
      <c r="I240">
        <f ca="1">IFERROR(SUM(INDIRECT(CONCATENATE("F",MAX(A240-'Random Analysis'!$B$7+3,2),":F",A240+2)))/COUNT(INDIRECT(CONCATENATE("F",MAX(A240-'Random Analysis'!$B$7+3,2),":F",A240+2))),0)</f>
        <v>-1.031441059738772</v>
      </c>
      <c r="J240">
        <f ca="1">IFERROR(MEDIAN(INDIRECT(CONCATENATE("I",MAX(A240-'Random Analysis'!$B$8+3,2),":I",A240+2))),0)</f>
        <v>-0.2124562364368392</v>
      </c>
      <c r="K240">
        <f ca="1">IFERROR(SUM(INDIRECT(CONCATENATE("J",MAX(A240-'Random Analysis'!$B$9+3,2),":J",A240+2)))/COUNT(INDIRECT(CONCATENATE("J",MAX(A240-'Random Analysis'!$B$9+3,2),":J",A240+2))),0)</f>
        <v>-7.8489186867698166E-2</v>
      </c>
      <c r="L240">
        <f t="shared" ca="1" si="17"/>
        <v>0.21305095243124633</v>
      </c>
      <c r="M240">
        <f t="shared" ca="1" si="18"/>
        <v>0.91675177540267627</v>
      </c>
    </row>
    <row r="241" spans="1:13" x14ac:dyDescent="0.3">
      <c r="A241">
        <v>239</v>
      </c>
      <c r="B241">
        <f>A241*'Random Analysis'!B$4+'Random Analysis'!$B$5</f>
        <v>4.78</v>
      </c>
      <c r="C241">
        <v>-0.8403076987624547</v>
      </c>
      <c r="D241">
        <f>C241*'Random Analysis'!$B$2+'Random Analysis'!$B$3</f>
        <v>-0.8403076987624547</v>
      </c>
      <c r="E241">
        <f t="shared" si="19"/>
        <v>2.0000000000000462E-2</v>
      </c>
      <c r="F241">
        <f ca="1">D241-'Random Analysis'!$B$13</f>
        <v>-0.92141069673110676</v>
      </c>
      <c r="G241">
        <f t="shared" ca="1" si="15"/>
        <v>8.517519594953428E-2</v>
      </c>
      <c r="H241">
        <f t="shared" ca="1" si="16"/>
        <v>0.64599516975568816</v>
      </c>
      <c r="I241">
        <f ca="1">IFERROR(SUM(INDIRECT(CONCATENATE("F",MAX(A241-'Random Analysis'!$B$7+3,2),":F",A241+2)))/COUNT(INDIRECT(CONCATENATE("F",MAX(A241-'Random Analysis'!$B$7+3,2),":F",A241+2))),0)</f>
        <v>-0.92141069673110676</v>
      </c>
      <c r="J241">
        <f ca="1">IFERROR(MEDIAN(INDIRECT(CONCATENATE("I",MAX(A241-'Random Analysis'!$B$8+3,2),":I",A241+2))),0)</f>
        <v>-0.21444843970314698</v>
      </c>
      <c r="K241">
        <f ca="1">IFERROR(SUM(INDIRECT(CONCATENATE("J",MAX(A241-'Random Analysis'!$B$9+3,2),":J",A241+2)))/COUNT(INDIRECT(CONCATENATE("J",MAX(A241-'Random Analysis'!$B$9+3,2),":J",A241+2))),0)</f>
        <v>-9.8897103068777234E-2</v>
      </c>
      <c r="L241">
        <f t="shared" ca="1" si="17"/>
        <v>0.21107301036987075</v>
      </c>
      <c r="M241">
        <f t="shared" ca="1" si="18"/>
        <v>0.92097323561007383</v>
      </c>
    </row>
    <row r="242" spans="1:13" x14ac:dyDescent="0.3">
      <c r="A242">
        <v>240</v>
      </c>
      <c r="B242">
        <f>A242*'Random Analysis'!B$4+'Random Analysis'!$B$5</f>
        <v>4.8</v>
      </c>
      <c r="C242">
        <v>-0.53279522304366811</v>
      </c>
      <c r="D242">
        <f>C242*'Random Analysis'!$B$2+'Random Analysis'!$B$3</f>
        <v>-0.53279522304366811</v>
      </c>
      <c r="E242">
        <f t="shared" si="19"/>
        <v>1.9999999999999574E-2</v>
      </c>
      <c r="F242">
        <f ca="1">D242-'Random Analysis'!$B$13</f>
        <v>-0.61389822101232017</v>
      </c>
      <c r="G242">
        <f t="shared" ca="1" si="15"/>
        <v>7.2897231529288134E-2</v>
      </c>
      <c r="H242">
        <f t="shared" ca="1" si="16"/>
        <v>0.64745311438627384</v>
      </c>
      <c r="I242">
        <f ca="1">IFERROR(SUM(INDIRECT(CONCATENATE("F",MAX(A242-'Random Analysis'!$B$7+3,2),":F",A242+2)))/COUNT(INDIRECT(CONCATENATE("F",MAX(A242-'Random Analysis'!$B$7+3,2),":F",A242+2))),0)</f>
        <v>-0.61389822101232017</v>
      </c>
      <c r="J242">
        <f ca="1">IFERROR(MEDIAN(INDIRECT(CONCATENATE("I",MAX(A242-'Random Analysis'!$B$8+3,2),":I",A242+2))),0)</f>
        <v>-0.21444843970314698</v>
      </c>
      <c r="K242">
        <f ca="1">IFERROR(SUM(INDIRECT(CONCATENATE("J",MAX(A242-'Random Analysis'!$B$9+3,2),":J",A242+2)))/COUNT(INDIRECT(CONCATENATE("J",MAX(A242-'Random Analysis'!$B$9+3,2),":J",A242+2))),0)</f>
        <v>-0.1193050192698563</v>
      </c>
      <c r="L242">
        <f t="shared" ca="1" si="17"/>
        <v>0.20868690998447367</v>
      </c>
      <c r="M242">
        <f t="shared" ca="1" si="18"/>
        <v>0.92514697380976318</v>
      </c>
    </row>
    <row r="243" spans="1:13" x14ac:dyDescent="0.3">
      <c r="A243">
        <v>241</v>
      </c>
      <c r="B243">
        <f>A243*'Random Analysis'!B$4+'Random Analysis'!$B$5</f>
        <v>4.82</v>
      </c>
      <c r="C243">
        <v>0.52961787060145205</v>
      </c>
      <c r="D243">
        <f>C243*'Random Analysis'!$B$2+'Random Analysis'!$B$3</f>
        <v>0.52961787060145205</v>
      </c>
      <c r="E243">
        <f t="shared" si="19"/>
        <v>2.0000000000000462E-2</v>
      </c>
      <c r="F243">
        <f ca="1">D243-'Random Analysis'!$B$13</f>
        <v>0.44851487263279999</v>
      </c>
      <c r="G243">
        <f t="shared" ca="1" si="15"/>
        <v>8.186752898194434E-2</v>
      </c>
      <c r="H243">
        <f t="shared" ca="1" si="16"/>
        <v>0.64909046496591272</v>
      </c>
      <c r="I243">
        <f ca="1">IFERROR(SUM(INDIRECT(CONCATENATE("F",MAX(A243-'Random Analysis'!$B$7+3,2),":F",A243+2)))/COUNT(INDIRECT(CONCATENATE("F",MAX(A243-'Random Analysis'!$B$7+3,2),":F",A243+2))),0)</f>
        <v>0.44851487263279999</v>
      </c>
      <c r="J243">
        <f ca="1">IFERROR(MEDIAN(INDIRECT(CONCATENATE("I",MAX(A243-'Random Analysis'!$B$8+3,2),":I",A243+2))),0)</f>
        <v>-0.21444843970314698</v>
      </c>
      <c r="K243">
        <f ca="1">IFERROR(SUM(INDIRECT(CONCATENATE("J",MAX(A243-'Random Analysis'!$B$9+3,2),":J",A243+2)))/COUNT(INDIRECT(CONCATENATE("J",MAX(A243-'Random Analysis'!$B$9+3,2),":J",A243+2))),0)</f>
        <v>-0.12028035664332769</v>
      </c>
      <c r="L243">
        <f t="shared" ca="1" si="17"/>
        <v>0.20628130285160706</v>
      </c>
      <c r="M243">
        <f t="shared" ca="1" si="18"/>
        <v>0.92927259986679545</v>
      </c>
    </row>
    <row r="244" spans="1:13" x14ac:dyDescent="0.3">
      <c r="A244">
        <v>242</v>
      </c>
      <c r="B244">
        <f>A244*'Random Analysis'!B$4+'Random Analysis'!$B$5</f>
        <v>4.84</v>
      </c>
      <c r="C244">
        <v>-0.31351288751370698</v>
      </c>
      <c r="D244">
        <f>C244*'Random Analysis'!$B$2+'Random Analysis'!$B$3</f>
        <v>-0.31351288751370698</v>
      </c>
      <c r="E244">
        <f t="shared" si="19"/>
        <v>1.9999999999999574E-2</v>
      </c>
      <c r="F244">
        <f ca="1">D244-'Random Analysis'!$B$13</f>
        <v>-0.39461588548235904</v>
      </c>
      <c r="G244">
        <f t="shared" ca="1" si="15"/>
        <v>7.3975211272297323E-2</v>
      </c>
      <c r="H244">
        <f t="shared" ca="1" si="16"/>
        <v>0.65056996919135868</v>
      </c>
      <c r="I244">
        <f ca="1">IFERROR(SUM(INDIRECT(CONCATENATE("F",MAX(A244-'Random Analysis'!$B$7+3,2),":F",A244+2)))/COUNT(INDIRECT(CONCATENATE("F",MAX(A244-'Random Analysis'!$B$7+3,2),":F",A244+2))),0)</f>
        <v>-0.39461588548235904</v>
      </c>
      <c r="J244">
        <f ca="1">IFERROR(MEDIAN(INDIRECT(CONCATENATE("I",MAX(A244-'Random Analysis'!$B$8+3,2),":I",A244+2))),0)</f>
        <v>-0.32598127614130057</v>
      </c>
      <c r="K244">
        <f ca="1">IFERROR(SUM(INDIRECT(CONCATENATE("J",MAX(A244-'Random Analysis'!$B$9+3,2),":J",A244+2)))/COUNT(INDIRECT(CONCATENATE("J",MAX(A244-'Random Analysis'!$B$9+3,2),":J",A244+2))),0)</f>
        <v>-0.12656678146623498</v>
      </c>
      <c r="L244">
        <f t="shared" ca="1" si="17"/>
        <v>0.20374996722228242</v>
      </c>
      <c r="M244">
        <f t="shared" ca="1" si="18"/>
        <v>0.933347599211241</v>
      </c>
    </row>
    <row r="245" spans="1:13" x14ac:dyDescent="0.3">
      <c r="A245">
        <v>243</v>
      </c>
      <c r="B245">
        <f>A245*'Random Analysis'!B$4+'Random Analysis'!$B$5</f>
        <v>4.8600000000000003</v>
      </c>
      <c r="C245">
        <v>-0.39878246007290929</v>
      </c>
      <c r="D245">
        <f>C245*'Random Analysis'!$B$2+'Random Analysis'!$B$3</f>
        <v>-0.39878246007290929</v>
      </c>
      <c r="E245">
        <f t="shared" si="19"/>
        <v>2.0000000000000462E-2</v>
      </c>
      <c r="F245">
        <f ca="1">D245-'Random Analysis'!$B$13</f>
        <v>-0.47988545804156135</v>
      </c>
      <c r="G245">
        <f t="shared" ca="1" si="15"/>
        <v>6.4377502111465867E-2</v>
      </c>
      <c r="H245">
        <f t="shared" ca="1" si="16"/>
        <v>0.65185751923358803</v>
      </c>
      <c r="I245">
        <f ca="1">IFERROR(SUM(INDIRECT(CONCATENATE("F",MAX(A245-'Random Analysis'!$B$7+3,2),":F",A245+2)))/COUNT(INDIRECT(CONCATENATE("F",MAX(A245-'Random Analysis'!$B$7+3,2),":F",A245+2))),0)</f>
        <v>-0.47988545804156135</v>
      </c>
      <c r="J245">
        <f ca="1">IFERROR(MEDIAN(INDIRECT(CONCATENATE("I",MAX(A245-'Random Analysis'!$B$8+3,2),":I",A245+2))),0)</f>
        <v>-0.4372506717619602</v>
      </c>
      <c r="K245">
        <f ca="1">IFERROR(SUM(INDIRECT(CONCATENATE("J",MAX(A245-'Random Analysis'!$B$9+3,2),":J",A245+2)))/COUNT(INDIRECT(CONCATENATE("J",MAX(A245-'Random Analysis'!$B$9+3,2),":J",A245+2))),0)</f>
        <v>-0.14881137956135804</v>
      </c>
      <c r="L245">
        <f t="shared" ca="1" si="17"/>
        <v>0.20077373963105519</v>
      </c>
      <c r="M245">
        <f t="shared" ca="1" si="18"/>
        <v>0.93736307400386221</v>
      </c>
    </row>
    <row r="246" spans="1:13" x14ac:dyDescent="0.3">
      <c r="A246">
        <v>244</v>
      </c>
      <c r="B246">
        <f>A246*'Random Analysis'!B$4+'Random Analysis'!$B$5</f>
        <v>4.88</v>
      </c>
      <c r="C246">
        <v>-0.32097094556304895</v>
      </c>
      <c r="D246">
        <f>C246*'Random Analysis'!$B$2+'Random Analysis'!$B$3</f>
        <v>-0.32097094556304895</v>
      </c>
      <c r="E246">
        <f t="shared" si="19"/>
        <v>1.9999999999999574E-2</v>
      </c>
      <c r="F246">
        <f ca="1">D246-'Random Analysis'!$B$13</f>
        <v>-0.40207394353170101</v>
      </c>
      <c r="G246">
        <f t="shared" ca="1" si="15"/>
        <v>5.633602324083202E-2</v>
      </c>
      <c r="H246">
        <f t="shared" ca="1" si="16"/>
        <v>0.65298423969840469</v>
      </c>
      <c r="I246">
        <f ca="1">IFERROR(SUM(INDIRECT(CONCATENATE("F",MAX(A246-'Random Analysis'!$B$7+3,2),":F",A246+2)))/COUNT(INDIRECT(CONCATENATE("F",MAX(A246-'Random Analysis'!$B$7+3,2),":F",A246+2))),0)</f>
        <v>-0.40207394353170101</v>
      </c>
      <c r="J246">
        <f ca="1">IFERROR(MEDIAN(INDIRECT(CONCATENATE("I",MAX(A246-'Random Analysis'!$B$8+3,2),":I",A246+2))),0)</f>
        <v>-0.44097970078663118</v>
      </c>
      <c r="K246">
        <f ca="1">IFERROR(SUM(INDIRECT(CONCATENATE("J",MAX(A246-'Random Analysis'!$B$9+3,2),":J",A246+2)))/COUNT(INDIRECT(CONCATENATE("J",MAX(A246-'Random Analysis'!$B$9+3,2),":J",A246+2))),0)</f>
        <v>-0.16167204476378633</v>
      </c>
      <c r="L246">
        <f t="shared" ca="1" si="17"/>
        <v>0.19754029873577952</v>
      </c>
      <c r="M246">
        <f t="shared" ca="1" si="18"/>
        <v>0.94131387997857774</v>
      </c>
    </row>
    <row r="247" spans="1:13" x14ac:dyDescent="0.3">
      <c r="A247">
        <v>245</v>
      </c>
      <c r="B247">
        <f>A247*'Random Analysis'!B$4+'Random Analysis'!$B$5</f>
        <v>4.9000000000000004</v>
      </c>
      <c r="C247">
        <v>-0.46314029955308889</v>
      </c>
      <c r="D247">
        <f>C247*'Random Analysis'!$B$2+'Random Analysis'!$B$3</f>
        <v>-0.46314029955308889</v>
      </c>
      <c r="E247">
        <f t="shared" si="19"/>
        <v>2.0000000000000462E-2</v>
      </c>
      <c r="F247">
        <f ca="1">D247-'Random Analysis'!$B$13</f>
        <v>-0.54424329752174094</v>
      </c>
      <c r="G247">
        <f t="shared" ca="1" si="15"/>
        <v>4.5451157290396949E-2</v>
      </c>
      <c r="H247">
        <f t="shared" ca="1" si="16"/>
        <v>0.65389326284421267</v>
      </c>
      <c r="I247">
        <f ca="1">IFERROR(SUM(INDIRECT(CONCATENATE("F",MAX(A247-'Random Analysis'!$B$7+3,2),":F",A247+2)))/COUNT(INDIRECT(CONCATENATE("F",MAX(A247-'Random Analysis'!$B$7+3,2),":F",A247+2))),0)</f>
        <v>-0.54424329752174094</v>
      </c>
      <c r="J247">
        <f ca="1">IFERROR(MEDIAN(INDIRECT(CONCATENATE("I",MAX(A247-'Random Analysis'!$B$8+3,2),":I",A247+2))),0)</f>
        <v>-0.51206437778165115</v>
      </c>
      <c r="K247">
        <f ca="1">IFERROR(SUM(INDIRECT(CONCATENATE("J",MAX(A247-'Random Analysis'!$B$9+3,2),":J",A247+2)))/COUNT(INDIRECT(CONCATENATE("J",MAX(A247-'Random Analysis'!$B$9+3,2),":J",A247+2))),0)</f>
        <v>-0.18747920028841841</v>
      </c>
      <c r="L247">
        <f t="shared" ca="1" si="17"/>
        <v>0.19379071473001108</v>
      </c>
      <c r="M247">
        <f t="shared" ca="1" si="18"/>
        <v>0.945189694273178</v>
      </c>
    </row>
    <row r="248" spans="1:13" x14ac:dyDescent="0.3">
      <c r="A248">
        <v>246</v>
      </c>
      <c r="B248">
        <f>A248*'Random Analysis'!B$4+'Random Analysis'!$B$5</f>
        <v>4.92</v>
      </c>
      <c r="C248">
        <v>0.20495437748659162</v>
      </c>
      <c r="D248">
        <f>C248*'Random Analysis'!$B$2+'Random Analysis'!$B$3</f>
        <v>0.20495437748659162</v>
      </c>
      <c r="E248">
        <f t="shared" si="19"/>
        <v>1.9999999999999574E-2</v>
      </c>
      <c r="F248">
        <f ca="1">D248-'Random Analysis'!$B$13</f>
        <v>0.12385137951793958</v>
      </c>
      <c r="G248">
        <f t="shared" ca="1" si="15"/>
        <v>4.7928184880755689E-2</v>
      </c>
      <c r="H248">
        <f t="shared" ca="1" si="16"/>
        <v>0.65485182654182772</v>
      </c>
      <c r="I248">
        <f ca="1">IFERROR(SUM(INDIRECT(CONCATENATE("F",MAX(A248-'Random Analysis'!$B$7+3,2),":F",A248+2)))/COUNT(INDIRECT(CONCATENATE("F",MAX(A248-'Random Analysis'!$B$7+3,2),":F",A248+2))),0)</f>
        <v>0.12385137951793958</v>
      </c>
      <c r="J248">
        <f ca="1">IFERROR(MEDIAN(INDIRECT(CONCATENATE("I",MAX(A248-'Random Analysis'!$B$8+3,2),":I",A248+2))),0)</f>
        <v>-0.44097970078663118</v>
      </c>
      <c r="K248">
        <f ca="1">IFERROR(SUM(INDIRECT(CONCATENATE("J",MAX(A248-'Random Analysis'!$B$9+3,2),":J",A248+2)))/COUNT(INDIRECT(CONCATENATE("J",MAX(A248-'Random Analysis'!$B$9+3,2),":J",A248+2))),0)</f>
        <v>-0.20990137119424004</v>
      </c>
      <c r="L248">
        <f t="shared" ca="1" si="17"/>
        <v>0.18959268730612638</v>
      </c>
      <c r="M248">
        <f t="shared" ca="1" si="18"/>
        <v>0.94898154801930046</v>
      </c>
    </row>
    <row r="249" spans="1:13" x14ac:dyDescent="0.3">
      <c r="A249">
        <v>247</v>
      </c>
      <c r="B249">
        <f>A249*'Random Analysis'!B$4+'Random Analysis'!$B$5</f>
        <v>4.9400000000000004</v>
      </c>
      <c r="C249">
        <v>-0.55528578058502864</v>
      </c>
      <c r="D249">
        <f>C249*'Random Analysis'!$B$2+'Random Analysis'!$B$3</f>
        <v>-0.55528578058502864</v>
      </c>
      <c r="E249">
        <f t="shared" si="19"/>
        <v>2.0000000000000462E-2</v>
      </c>
      <c r="F249">
        <f ca="1">D249-'Random Analysis'!$B$13</f>
        <v>-0.6363887785536807</v>
      </c>
      <c r="G249">
        <f t="shared" ca="1" si="15"/>
        <v>3.5200409309681782E-2</v>
      </c>
      <c r="H249">
        <f t="shared" ca="1" si="16"/>
        <v>0.65555583472802137</v>
      </c>
      <c r="I249">
        <f ca="1">IFERROR(SUM(INDIRECT(CONCATENATE("F",MAX(A249-'Random Analysis'!$B$7+3,2),":F",A249+2)))/COUNT(INDIRECT(CONCATENATE("F",MAX(A249-'Random Analysis'!$B$7+3,2),":F",A249+2))),0)</f>
        <v>-0.6363887785536807</v>
      </c>
      <c r="J249">
        <f ca="1">IFERROR(MEDIAN(INDIRECT(CONCATENATE("I",MAX(A249-'Random Analysis'!$B$8+3,2),":I",A249+2))),0)</f>
        <v>-0.44097970078663118</v>
      </c>
      <c r="K249">
        <f ca="1">IFERROR(SUM(INDIRECT(CONCATENATE("J",MAX(A249-'Random Analysis'!$B$9+3,2),":J",A249+2)))/COUNT(INDIRECT(CONCATENATE("J",MAX(A249-'Random Analysis'!$B$9+3,2),":J",A249+2))),0)</f>
        <v>-0.24244628815535757</v>
      </c>
      <c r="L249">
        <f t="shared" ca="1" si="17"/>
        <v>0.18474376154301911</v>
      </c>
      <c r="M249">
        <f t="shared" ca="1" si="18"/>
        <v>0.95267642325016089</v>
      </c>
    </row>
    <row r="250" spans="1:13" x14ac:dyDescent="0.3">
      <c r="A250">
        <v>248</v>
      </c>
      <c r="B250">
        <f>A250*'Random Analysis'!B$4+'Random Analysis'!$B$5</f>
        <v>4.96</v>
      </c>
      <c r="C250">
        <v>-0.56923786123359177</v>
      </c>
      <c r="D250">
        <f>C250*'Random Analysis'!$B$2+'Random Analysis'!$B$3</f>
        <v>-0.56923786123359177</v>
      </c>
      <c r="E250">
        <f t="shared" si="19"/>
        <v>1.9999999999999574E-2</v>
      </c>
      <c r="F250">
        <f ca="1">D250-'Random Analysis'!$B$13</f>
        <v>-0.65034085920224383</v>
      </c>
      <c r="G250">
        <f t="shared" ca="1" si="15"/>
        <v>2.2193592125637183E-2</v>
      </c>
      <c r="H250">
        <f t="shared" ca="1" si="16"/>
        <v>0.65599970657053408</v>
      </c>
      <c r="I250">
        <f ca="1">IFERROR(SUM(INDIRECT(CONCATENATE("F",MAX(A250-'Random Analysis'!$B$7+3,2),":F",A250+2)))/COUNT(INDIRECT(CONCATENATE("F",MAX(A250-'Random Analysis'!$B$7+3,2),":F",A250+2))),0)</f>
        <v>-0.65034085920224383</v>
      </c>
      <c r="J250">
        <f ca="1">IFERROR(MEDIAN(INDIRECT(CONCATENATE("I",MAX(A250-'Random Analysis'!$B$8+3,2),":I",A250+2))),0)</f>
        <v>-0.44097970078663118</v>
      </c>
      <c r="K250">
        <f ca="1">IFERROR(SUM(INDIRECT(CONCATENATE("J",MAX(A250-'Random Analysis'!$B$9+3,2),":J",A250+2)))/COUNT(INDIRECT(CONCATENATE("J",MAX(A250-'Random Analysis'!$B$9+3,2),":J",A250+2))),0)</f>
        <v>-0.25756146016817305</v>
      </c>
      <c r="L250">
        <f t="shared" ca="1" si="17"/>
        <v>0.17959253233965575</v>
      </c>
      <c r="M250">
        <f t="shared" ca="1" si="18"/>
        <v>0.9562682738969539</v>
      </c>
    </row>
    <row r="251" spans="1:13" x14ac:dyDescent="0.3">
      <c r="A251">
        <v>249</v>
      </c>
      <c r="B251">
        <f>A251*'Random Analysis'!B$4+'Random Analysis'!$B$5</f>
        <v>4.9800000000000004</v>
      </c>
      <c r="C251">
        <v>-0.64436483056729577</v>
      </c>
      <c r="D251">
        <f>C251*'Random Analysis'!$B$2+'Random Analysis'!$B$3</f>
        <v>-0.64436483056729577</v>
      </c>
      <c r="E251">
        <f t="shared" si="19"/>
        <v>2.0000000000000462E-2</v>
      </c>
      <c r="F251">
        <f ca="1">D251-'Random Analysis'!$B$13</f>
        <v>-0.72546782853594782</v>
      </c>
      <c r="G251">
        <f t="shared" ca="1" si="15"/>
        <v>7.6842355549178905E-3</v>
      </c>
      <c r="H251">
        <f t="shared" ca="1" si="16"/>
        <v>0.65615339128163241</v>
      </c>
      <c r="I251">
        <f ca="1">IFERROR(SUM(INDIRECT(CONCATENATE("F",MAX(A251-'Random Analysis'!$B$7+3,2),":F",A251+2)))/COUNT(INDIRECT(CONCATENATE("F",MAX(A251-'Random Analysis'!$B$7+3,2),":F",A251+2))),0)</f>
        <v>-0.72546782853594782</v>
      </c>
      <c r="J251">
        <f ca="1">IFERROR(MEDIAN(INDIRECT(CONCATENATE("I",MAX(A251-'Random Analysis'!$B$8+3,2),":I",A251+2))),0)</f>
        <v>-0.51206437778165115</v>
      </c>
      <c r="K251">
        <f ca="1">IFERROR(SUM(INDIRECT(CONCATENATE("J",MAX(A251-'Random Analysis'!$B$9+3,2),":J",A251+2)))/COUNT(INDIRECT(CONCATENATE("J",MAX(A251-'Random Analysis'!$B$9+3,2),":J",A251+2))),0)</f>
        <v>-0.27908773388904295</v>
      </c>
      <c r="L251">
        <f t="shared" ca="1" si="17"/>
        <v>0.17401077766187475</v>
      </c>
      <c r="M251">
        <f t="shared" ca="1" si="18"/>
        <v>0.95974848945019153</v>
      </c>
    </row>
    <row r="252" spans="1:13" x14ac:dyDescent="0.3">
      <c r="A252">
        <v>250</v>
      </c>
      <c r="B252">
        <f>A252*'Random Analysis'!B$4+'Random Analysis'!$B$5</f>
        <v>5</v>
      </c>
      <c r="C252">
        <v>0.45549706880925411</v>
      </c>
      <c r="D252">
        <f>C252*'Random Analysis'!$B$2+'Random Analysis'!$B$3</f>
        <v>0.45549706880925411</v>
      </c>
      <c r="E252">
        <f t="shared" si="19"/>
        <v>1.9999999999999574E-2</v>
      </c>
      <c r="F252">
        <f ca="1">D252-'Random Analysis'!$B$13</f>
        <v>0.37439407084060206</v>
      </c>
      <c r="G252">
        <f t="shared" ca="1" si="15"/>
        <v>1.5172116971729772E-2</v>
      </c>
      <c r="H252">
        <f t="shared" ca="1" si="16"/>
        <v>0.65645683362106699</v>
      </c>
      <c r="I252">
        <f ca="1">IFERROR(SUM(INDIRECT(CONCATENATE("F",MAX(A252-'Random Analysis'!$B$7+3,2),":F",A252+2)))/COUNT(INDIRECT(CONCATENATE("F",MAX(A252-'Random Analysis'!$B$7+3,2),":F",A252+2))),0)</f>
        <v>0.37439407084060206</v>
      </c>
      <c r="J252">
        <f ca="1">IFERROR(MEDIAN(INDIRECT(CONCATENATE("I",MAX(A252-'Random Analysis'!$B$8+3,2),":I",A252+2))),0)</f>
        <v>-0.51206437778165115</v>
      </c>
      <c r="K252">
        <f ca="1">IFERROR(SUM(INDIRECT(CONCATENATE("J",MAX(A252-'Random Analysis'!$B$9+3,2),":J",A252+2)))/COUNT(INDIRECT(CONCATENATE("J",MAX(A252-'Random Analysis'!$B$9+3,2),":J",A252+2))),0)</f>
        <v>-0.30999389234556379</v>
      </c>
      <c r="L252">
        <f t="shared" ca="1" si="17"/>
        <v>0.16781089981496361</v>
      </c>
      <c r="M252">
        <f t="shared" ca="1" si="18"/>
        <v>0.96310470744649068</v>
      </c>
    </row>
    <row r="253" spans="1:13" x14ac:dyDescent="0.3">
      <c r="A253">
        <v>251</v>
      </c>
      <c r="B253">
        <f>A253*'Random Analysis'!B$4+'Random Analysis'!$B$5</f>
        <v>5.0200000000000005</v>
      </c>
      <c r="C253">
        <v>-0.41677166569766211</v>
      </c>
      <c r="D253">
        <f>C253*'Random Analysis'!$B$2+'Random Analysis'!$B$3</f>
        <v>-0.41677166569766211</v>
      </c>
      <c r="E253">
        <f t="shared" si="19"/>
        <v>2.0000000000000462E-2</v>
      </c>
      <c r="F253">
        <f ca="1">D253-'Random Analysis'!$B$13</f>
        <v>-0.49787466366631417</v>
      </c>
      <c r="G253">
        <f t="shared" ca="1" si="15"/>
        <v>5.2146236984032587E-3</v>
      </c>
      <c r="H253">
        <f t="shared" ca="1" si="16"/>
        <v>0.65656112609503503</v>
      </c>
      <c r="I253">
        <f ca="1">IFERROR(SUM(INDIRECT(CONCATENATE("F",MAX(A253-'Random Analysis'!$B$7+3,2),":F",A253+2)))/COUNT(INDIRECT(CONCATENATE("F",MAX(A253-'Random Analysis'!$B$7+3,2),":F",A253+2))),0)</f>
        <v>-0.49787466366631417</v>
      </c>
      <c r="J253">
        <f ca="1">IFERROR(MEDIAN(INDIRECT(CONCATENATE("I",MAX(A253-'Random Analysis'!$B$8+3,2),":I",A253+2))),0)</f>
        <v>-0.52105898059402755</v>
      </c>
      <c r="K253">
        <f ca="1">IFERROR(SUM(INDIRECT(CONCATENATE("J",MAX(A253-'Random Analysis'!$B$9+3,2),":J",A253+2)))/COUNT(INDIRECT(CONCATENATE("J",MAX(A253-'Random Analysis'!$B$9+3,2),":J",A253+2))),0)</f>
        <v>-0.32389862027341959</v>
      </c>
      <c r="L253">
        <f t="shared" ca="1" si="17"/>
        <v>0.16133292740949506</v>
      </c>
      <c r="M253">
        <f t="shared" ca="1" si="18"/>
        <v>0.96633136599468061</v>
      </c>
    </row>
    <row r="254" spans="1:13" x14ac:dyDescent="0.3">
      <c r="A254">
        <v>252</v>
      </c>
      <c r="B254">
        <f>A254*'Random Analysis'!B$4+'Random Analysis'!$B$5</f>
        <v>5.04</v>
      </c>
      <c r="C254">
        <v>-0.95072908753315755</v>
      </c>
      <c r="D254">
        <f>C254*'Random Analysis'!$B$2+'Random Analysis'!$B$3</f>
        <v>-0.95072908753315755</v>
      </c>
      <c r="E254">
        <f t="shared" si="19"/>
        <v>1.9999999999999574E-2</v>
      </c>
      <c r="F254">
        <f ca="1">D254-'Random Analysis'!$B$13</f>
        <v>-1.0318320855018095</v>
      </c>
      <c r="G254">
        <f t="shared" ca="1" si="15"/>
        <v>-1.5422018011632491E-2</v>
      </c>
      <c r="H254">
        <f t="shared" ca="1" si="16"/>
        <v>0.65625268573480233</v>
      </c>
      <c r="I254">
        <f ca="1">IFERROR(SUM(INDIRECT(CONCATENATE("F",MAX(A254-'Random Analysis'!$B$7+3,2),":F",A254+2)))/COUNT(INDIRECT(CONCATENATE("F",MAX(A254-'Random Analysis'!$B$7+3,2),":F",A254+2))),0)</f>
        <v>-1.0318320855018095</v>
      </c>
      <c r="J254">
        <f ca="1">IFERROR(MEDIAN(INDIRECT(CONCATENATE("I",MAX(A254-'Random Analysis'!$B$8+3,2),":I",A254+2))),0)</f>
        <v>-0.59031603803771082</v>
      </c>
      <c r="K254">
        <f ca="1">IFERROR(SUM(INDIRECT(CONCATENATE("J",MAX(A254-'Random Analysis'!$B$9+3,2),":J",A254+2)))/COUNT(INDIRECT(CONCATENATE("J",MAX(A254-'Random Analysis'!$B$9+3,2),":J",A254+2))),0)</f>
        <v>-0.34203572933467818</v>
      </c>
      <c r="L254">
        <f t="shared" ca="1" si="17"/>
        <v>0.15449221282280165</v>
      </c>
      <c r="M254">
        <f t="shared" ca="1" si="18"/>
        <v>0.96942121025113659</v>
      </c>
    </row>
    <row r="255" spans="1:13" x14ac:dyDescent="0.3">
      <c r="A255">
        <v>253</v>
      </c>
      <c r="B255">
        <f>A255*'Random Analysis'!B$4+'Random Analysis'!$B$5</f>
        <v>5.0600000000000005</v>
      </c>
      <c r="C255">
        <v>0.4050693346000005</v>
      </c>
      <c r="D255">
        <f>C255*'Random Analysis'!$B$2+'Random Analysis'!$B$3</f>
        <v>0.4050693346000005</v>
      </c>
      <c r="E255">
        <f t="shared" si="19"/>
        <v>2.0000000000000462E-2</v>
      </c>
      <c r="F255">
        <f ca="1">D255-'Random Analysis'!$B$13</f>
        <v>0.32396633663134844</v>
      </c>
      <c r="G255">
        <f t="shared" ca="1" si="15"/>
        <v>-8.9426912790053735E-3</v>
      </c>
      <c r="H255">
        <f t="shared" ca="1" si="16"/>
        <v>0.65607383190922219</v>
      </c>
      <c r="I255">
        <f ca="1">IFERROR(SUM(INDIRECT(CONCATENATE("F",MAX(A255-'Random Analysis'!$B$7+3,2),":F",A255+2)))/COUNT(INDIRECT(CONCATENATE("F",MAX(A255-'Random Analysis'!$B$7+3,2),":F",A255+2))),0)</f>
        <v>0.32396633663134844</v>
      </c>
      <c r="J255">
        <f ca="1">IFERROR(MEDIAN(INDIRECT(CONCATENATE("I",MAX(A255-'Random Analysis'!$B$8+3,2),":I",A255+2))),0)</f>
        <v>-0.56713172110999743</v>
      </c>
      <c r="K255">
        <f ca="1">IFERROR(SUM(INDIRECT(CONCATENATE("J",MAX(A255-'Random Analysis'!$B$9+3,2),":J",A255+2)))/COUNT(INDIRECT(CONCATENATE("J",MAX(A255-'Random Analysis'!$B$9+3,2),":J",A255+2))),0)</f>
        <v>-0.35649508798763457</v>
      </c>
      <c r="L255">
        <f t="shared" ca="1" si="17"/>
        <v>0.14736231106304878</v>
      </c>
      <c r="M255">
        <f t="shared" ca="1" si="18"/>
        <v>0.97236845647239767</v>
      </c>
    </row>
    <row r="256" spans="1:13" x14ac:dyDescent="0.3">
      <c r="A256">
        <v>254</v>
      </c>
      <c r="B256">
        <f>A256*'Random Analysis'!B$4+'Random Analysis'!$B$5</f>
        <v>5.08</v>
      </c>
      <c r="C256">
        <v>0.44449960356775575</v>
      </c>
      <c r="D256">
        <f>C256*'Random Analysis'!$B$2+'Random Analysis'!$B$3</f>
        <v>0.44449960356775575</v>
      </c>
      <c r="E256">
        <f t="shared" si="19"/>
        <v>1.9999999999999574E-2</v>
      </c>
      <c r="F256">
        <f ca="1">D256-'Random Analysis'!$B$13</f>
        <v>0.36339660559910369</v>
      </c>
      <c r="G256">
        <f t="shared" ca="1" si="15"/>
        <v>-1.6747591670234546E-3</v>
      </c>
      <c r="H256">
        <f t="shared" ca="1" si="16"/>
        <v>0.65604033672588169</v>
      </c>
      <c r="I256">
        <f ca="1">IFERROR(SUM(INDIRECT(CONCATENATE("F",MAX(A256-'Random Analysis'!$B$7+3,2),":F",A256+2)))/COUNT(INDIRECT(CONCATENATE("F",MAX(A256-'Random Analysis'!$B$7+3,2),":F",A256+2))),0)</f>
        <v>0.36339660559910369</v>
      </c>
      <c r="J256">
        <f ca="1">IFERROR(MEDIAN(INDIRECT(CONCATENATE("I",MAX(A256-'Random Analysis'!$B$8+3,2),":I",A256+2))),0)</f>
        <v>-0.56713172110999743</v>
      </c>
      <c r="K256">
        <f ca="1">IFERROR(SUM(INDIRECT(CONCATENATE("J",MAX(A256-'Random Analysis'!$B$9+3,2),":J",A256+2)))/COUNT(INDIRECT(CONCATENATE("J",MAX(A256-'Random Analysis'!$B$9+3,2),":J",A256+2))),0)</f>
        <v>-0.3735281819570973</v>
      </c>
      <c r="L256">
        <f t="shared" ca="1" si="17"/>
        <v>0.139891747423907</v>
      </c>
      <c r="M256">
        <f t="shared" ca="1" si="18"/>
        <v>0.97516629142087574</v>
      </c>
    </row>
    <row r="257" spans="1:13" x14ac:dyDescent="0.3">
      <c r="A257">
        <v>255</v>
      </c>
      <c r="B257">
        <f>A257*'Random Analysis'!B$4+'Random Analysis'!$B$5</f>
        <v>5.1000000000000005</v>
      </c>
      <c r="C257">
        <v>0.68608273731435143</v>
      </c>
      <c r="D257">
        <f>C257*'Random Analysis'!$B$2+'Random Analysis'!$B$3</f>
        <v>0.68608273731435143</v>
      </c>
      <c r="E257">
        <f t="shared" si="19"/>
        <v>2.0000000000000462E-2</v>
      </c>
      <c r="F257">
        <f ca="1">D257-'Random Analysis'!$B$13</f>
        <v>0.60497973934569937</v>
      </c>
      <c r="G257">
        <f t="shared" ca="1" si="15"/>
        <v>1.0424835619890813E-2</v>
      </c>
      <c r="H257">
        <f t="shared" ca="1" si="16"/>
        <v>0.65624883343827956</v>
      </c>
      <c r="I257">
        <f ca="1">IFERROR(SUM(INDIRECT(CONCATENATE("F",MAX(A257-'Random Analysis'!$B$7+3,2),":F",A257+2)))/COUNT(INDIRECT(CONCATENATE("F",MAX(A257-'Random Analysis'!$B$7+3,2),":F",A257+2))),0)</f>
        <v>0.60497973934569937</v>
      </c>
      <c r="J257">
        <f ca="1">IFERROR(MEDIAN(INDIRECT(CONCATENATE("I",MAX(A257-'Random Analysis'!$B$8+3,2),":I",A257+2))),0)</f>
        <v>-8.6954163517482863E-2</v>
      </c>
      <c r="K257">
        <f ca="1">IFERROR(SUM(INDIRECT(CONCATENATE("J",MAX(A257-'Random Analysis'!$B$9+3,2),":J",A257+2)))/COUNT(INDIRECT(CONCATENATE("J",MAX(A257-'Random Analysis'!$B$9+3,2),":J",A257+2))),0)</f>
        <v>-0.3675518927704613</v>
      </c>
      <c r="L257">
        <f t="shared" ca="1" si="17"/>
        <v>0.13254070956849762</v>
      </c>
      <c r="M257">
        <f t="shared" ca="1" si="18"/>
        <v>0.97781710561224577</v>
      </c>
    </row>
    <row r="258" spans="1:13" x14ac:dyDescent="0.3">
      <c r="A258">
        <v>256</v>
      </c>
      <c r="B258">
        <f>A258*'Random Analysis'!B$4+'Random Analysis'!$B$5</f>
        <v>5.12</v>
      </c>
      <c r="C258">
        <v>0.9657290788792563</v>
      </c>
      <c r="D258">
        <f>C258*'Random Analysis'!$B$2+'Random Analysis'!$B$3</f>
        <v>0.9657290788792563</v>
      </c>
      <c r="E258">
        <f t="shared" si="19"/>
        <v>1.9999999999999574E-2</v>
      </c>
      <c r="F258">
        <f ca="1">D258-'Random Analysis'!$B$13</f>
        <v>0.88462608091060424</v>
      </c>
      <c r="G258">
        <f t="shared" ca="1" si="15"/>
        <v>2.8117357238102519E-2</v>
      </c>
      <c r="H258">
        <f t="shared" ca="1" si="16"/>
        <v>0.65681118058304155</v>
      </c>
      <c r="I258">
        <f ca="1">IFERROR(SUM(INDIRECT(CONCATENATE("F",MAX(A258-'Random Analysis'!$B$7+3,2),":F",A258+2)))/COUNT(INDIRECT(CONCATENATE("F",MAX(A258-'Random Analysis'!$B$7+3,2),":F",A258+2))),0)</f>
        <v>0.88462608091060424</v>
      </c>
      <c r="J258">
        <f ca="1">IFERROR(MEDIAN(INDIRECT(CONCATENATE("I",MAX(A258-'Random Analysis'!$B$8+3,2),":I",A258+2))),0)</f>
        <v>0.34368147111522607</v>
      </c>
      <c r="K258">
        <f ca="1">IFERROR(SUM(INDIRECT(CONCATENATE("J",MAX(A258-'Random Analysis'!$B$9+3,2),":J",A258+2)))/COUNT(INDIRECT(CONCATENATE("J",MAX(A258-'Random Analysis'!$B$9+3,2),":J",A258+2))),0)</f>
        <v>-0.34316083586399848</v>
      </c>
      <c r="L258">
        <f t="shared" ca="1" si="17"/>
        <v>0.12567749285121779</v>
      </c>
      <c r="M258">
        <f t="shared" ca="1" si="18"/>
        <v>0.98033065546927012</v>
      </c>
    </row>
    <row r="259" spans="1:13" x14ac:dyDescent="0.3">
      <c r="A259">
        <v>257</v>
      </c>
      <c r="B259">
        <f>A259*'Random Analysis'!B$4+'Random Analysis'!$B$5</f>
        <v>5.14</v>
      </c>
      <c r="C259">
        <v>-0.3514976428254315</v>
      </c>
      <c r="D259">
        <f>C259*'Random Analysis'!$B$2+'Random Analysis'!$B$3</f>
        <v>-0.3514976428254315</v>
      </c>
      <c r="E259">
        <f t="shared" si="19"/>
        <v>1.9999999999999574E-2</v>
      </c>
      <c r="F259">
        <f ca="1">D259-'Random Analysis'!$B$13</f>
        <v>-0.43260064079408356</v>
      </c>
      <c r="G259">
        <f t="shared" ref="G259:G322" ca="1" si="20">G258+F259*$E259</f>
        <v>1.9465344422221031E-2</v>
      </c>
      <c r="H259">
        <f t="shared" ref="H259:H322" ca="1" si="21">H258+G259*$E259</f>
        <v>0.65720048747148596</v>
      </c>
      <c r="I259">
        <f ca="1">IFERROR(SUM(INDIRECT(CONCATENATE("F",MAX(A259-'Random Analysis'!$B$7+3,2),":F",A259+2)))/COUNT(INDIRECT(CONCATENATE("F",MAX(A259-'Random Analysis'!$B$7+3,2),":F",A259+2))),0)</f>
        <v>-0.43260064079408356</v>
      </c>
      <c r="J259">
        <f ca="1">IFERROR(MEDIAN(INDIRECT(CONCATENATE("I",MAX(A259-'Random Analysis'!$B$8+3,2),":I",A259+2))),0)</f>
        <v>0.34368147111522607</v>
      </c>
      <c r="K259">
        <f ca="1">IFERROR(SUM(INDIRECT(CONCATENATE("J",MAX(A259-'Random Analysis'!$B$9+3,2),":J",A259+2)))/COUNT(INDIRECT(CONCATENATE("J",MAX(A259-'Random Analysis'!$B$9+3,2),":J",A259+2))),0)</f>
        <v>-0.3227062551674581</v>
      </c>
      <c r="L259">
        <f t="shared" ref="L259:L322" ca="1" si="22">L258+K259*$E259</f>
        <v>0.11922336774786876</v>
      </c>
      <c r="M259">
        <f t="shared" ref="M259:M322" ca="1" si="23">M258+L259*$E259</f>
        <v>0.98271512282422746</v>
      </c>
    </row>
    <row r="260" spans="1:13" x14ac:dyDescent="0.3">
      <c r="A260">
        <v>258</v>
      </c>
      <c r="B260">
        <f>A260*'Random Analysis'!B$4+'Random Analysis'!$B$5</f>
        <v>5.16</v>
      </c>
      <c r="C260">
        <v>-0.21389542434358377</v>
      </c>
      <c r="D260">
        <f>C260*'Random Analysis'!$B$2+'Random Analysis'!$B$3</f>
        <v>-0.21389542434358377</v>
      </c>
      <c r="E260">
        <f t="shared" ref="E260:E323" si="24">B260-B259</f>
        <v>2.0000000000000462E-2</v>
      </c>
      <c r="F260">
        <f ca="1">D260-'Random Analysis'!$B$13</f>
        <v>-0.29499842231223583</v>
      </c>
      <c r="G260">
        <f t="shared" ca="1" si="20"/>
        <v>1.3565375975976179E-2</v>
      </c>
      <c r="H260">
        <f t="shared" ca="1" si="21"/>
        <v>0.6574717949910055</v>
      </c>
      <c r="I260">
        <f ca="1">IFERROR(SUM(INDIRECT(CONCATENATE("F",MAX(A260-'Random Analysis'!$B$7+3,2),":F",A260+2)))/COUNT(INDIRECT(CONCATENATE("F",MAX(A260-'Random Analysis'!$B$7+3,2),":F",A260+2))),0)</f>
        <v>-0.29499842231223583</v>
      </c>
      <c r="J260">
        <f ca="1">IFERROR(MEDIAN(INDIRECT(CONCATENATE("I",MAX(A260-'Random Analysis'!$B$8+3,2),":I",A260+2))),0)</f>
        <v>1.4483957159556304E-2</v>
      </c>
      <c r="K260">
        <f ca="1">IFERROR(SUM(INDIRECT(CONCATENATE("J",MAX(A260-'Random Analysis'!$B$9+3,2),":J",A260+2)))/COUNT(INDIRECT(CONCATENATE("J",MAX(A260-'Random Analysis'!$B$9+3,2),":J",A260+2))),0)</f>
        <v>-0.31189957928191547</v>
      </c>
      <c r="L260">
        <f t="shared" ca="1" si="22"/>
        <v>0.11298537616223031</v>
      </c>
      <c r="M260">
        <f t="shared" ca="1" si="23"/>
        <v>0.98497483034747213</v>
      </c>
    </row>
    <row r="261" spans="1:13" x14ac:dyDescent="0.3">
      <c r="A261">
        <v>259</v>
      </c>
      <c r="B261">
        <f>A261*'Random Analysis'!B$4+'Random Analysis'!$B$5</f>
        <v>5.18</v>
      </c>
      <c r="C261">
        <v>-0.10853335354242155</v>
      </c>
      <c r="D261">
        <f>C261*'Random Analysis'!$B$2+'Random Analysis'!$B$3</f>
        <v>-0.10853335354242155</v>
      </c>
      <c r="E261">
        <f t="shared" si="24"/>
        <v>1.9999999999999574E-2</v>
      </c>
      <c r="F261">
        <f ca="1">D261-'Random Analysis'!$B$13</f>
        <v>-0.18963635151107361</v>
      </c>
      <c r="G261">
        <f t="shared" ca="1" si="20"/>
        <v>9.7726489457547888E-3</v>
      </c>
      <c r="H261">
        <f t="shared" ca="1" si="21"/>
        <v>0.6576672479699206</v>
      </c>
      <c r="I261">
        <f ca="1">IFERROR(SUM(INDIRECT(CONCATENATE("F",MAX(A261-'Random Analysis'!$B$7+3,2),":F",A261+2)))/COUNT(INDIRECT(CONCATENATE("F",MAX(A261-'Random Analysis'!$B$7+3,2),":F",A261+2))),0)</f>
        <v>-0.18963635151107361</v>
      </c>
      <c r="J261">
        <f ca="1">IFERROR(MEDIAN(INDIRECT(CONCATENATE("I",MAX(A261-'Random Analysis'!$B$8+3,2),":I",A261+2))),0)</f>
        <v>6.7164992560137415E-2</v>
      </c>
      <c r="K261">
        <f ca="1">IFERROR(SUM(INDIRECT(CONCATENATE("J",MAX(A261-'Random Analysis'!$B$9+3,2),":J",A261+2)))/COUNT(INDIRECT(CONCATENATE("J",MAX(A261-'Random Analysis'!$B$9+3,2),":J",A261+2))),0)</f>
        <v>-0.29858428266301179</v>
      </c>
      <c r="L261">
        <f t="shared" ca="1" si="22"/>
        <v>0.10701369050897021</v>
      </c>
      <c r="M261">
        <f t="shared" ca="1" si="23"/>
        <v>0.98711510415765147</v>
      </c>
    </row>
    <row r="262" spans="1:13" x14ac:dyDescent="0.3">
      <c r="A262">
        <v>260</v>
      </c>
      <c r="B262">
        <f>A262*'Random Analysis'!B$4+'Random Analysis'!$B$5</f>
        <v>5.2</v>
      </c>
      <c r="C262">
        <v>-0.63892333540525348</v>
      </c>
      <c r="D262">
        <f>C262*'Random Analysis'!$B$2+'Random Analysis'!$B$3</f>
        <v>-0.63892333540525348</v>
      </c>
      <c r="E262">
        <f t="shared" si="24"/>
        <v>2.0000000000000462E-2</v>
      </c>
      <c r="F262">
        <f ca="1">D262-'Random Analysis'!$B$13</f>
        <v>-0.72002633337390554</v>
      </c>
      <c r="G262">
        <f t="shared" ca="1" si="20"/>
        <v>-4.6278777217236538E-3</v>
      </c>
      <c r="H262">
        <f t="shared" ca="1" si="21"/>
        <v>0.65757469041548611</v>
      </c>
      <c r="I262">
        <f ca="1">IFERROR(SUM(INDIRECT(CONCATENATE("F",MAX(A262-'Random Analysis'!$B$7+3,2),":F",A262+2)))/COUNT(INDIRECT(CONCATENATE("F",MAX(A262-'Random Analysis'!$B$7+3,2),":F",A262+2))),0)</f>
        <v>-0.72002633337390554</v>
      </c>
      <c r="J262">
        <f ca="1">IFERROR(MEDIAN(INDIRECT(CONCATENATE("I",MAX(A262-'Random Analysis'!$B$8+3,2),":I",A262+2))),0)</f>
        <v>6.7164992560137415E-2</v>
      </c>
      <c r="K262">
        <f ca="1">IFERROR(SUM(INDIRECT(CONCATENATE("J",MAX(A262-'Random Analysis'!$B$9+3,2),":J",A262+2)))/COUNT(INDIRECT(CONCATENATE("J",MAX(A262-'Random Analysis'!$B$9+3,2),":J",A262+2))),0)</f>
        <v>-0.28517411922190311</v>
      </c>
      <c r="L262">
        <f t="shared" ca="1" si="22"/>
        <v>0.10131020812453201</v>
      </c>
      <c r="M262">
        <f t="shared" ca="1" si="23"/>
        <v>0.98914130832014213</v>
      </c>
    </row>
    <row r="263" spans="1:13" x14ac:dyDescent="0.3">
      <c r="A263">
        <v>261</v>
      </c>
      <c r="B263">
        <f>A263*'Random Analysis'!B$4+'Random Analysis'!$B$5</f>
        <v>5.22</v>
      </c>
      <c r="C263">
        <v>0.58375789342842865</v>
      </c>
      <c r="D263">
        <f>C263*'Random Analysis'!$B$2+'Random Analysis'!$B$3</f>
        <v>0.58375789342842865</v>
      </c>
      <c r="E263">
        <f t="shared" si="24"/>
        <v>1.9999999999999574E-2</v>
      </c>
      <c r="F263">
        <f ca="1">D263-'Random Analysis'!$B$13</f>
        <v>0.5026548954597766</v>
      </c>
      <c r="G263">
        <f t="shared" ca="1" si="20"/>
        <v>5.4252201874716646E-3</v>
      </c>
      <c r="H263">
        <f t="shared" ca="1" si="21"/>
        <v>0.65768319481923554</v>
      </c>
      <c r="I263">
        <f ca="1">IFERROR(SUM(INDIRECT(CONCATENATE("F",MAX(A263-'Random Analysis'!$B$7+3,2),":F",A263+2)))/COUNT(INDIRECT(CONCATENATE("F",MAX(A263-'Random Analysis'!$B$7+3,2),":F",A263+2))),0)</f>
        <v>0.5026548954597766</v>
      </c>
      <c r="J263">
        <f ca="1">IFERROR(MEDIAN(INDIRECT(CONCATENATE("I",MAX(A263-'Random Analysis'!$B$8+3,2),":I",A263+2))),0)</f>
        <v>8.6880127044015043E-2</v>
      </c>
      <c r="K263">
        <f ca="1">IFERROR(SUM(INDIRECT(CONCATENATE("J",MAX(A263-'Random Analysis'!$B$9+3,2),":J",A263+2)))/COUNT(INDIRECT(CONCATENATE("J",MAX(A263-'Random Analysis'!$B$9+3,2),":J",A263+2))),0)</f>
        <v>-0.27082513985299056</v>
      </c>
      <c r="L263">
        <f t="shared" ca="1" si="22"/>
        <v>9.5893705327472309E-2</v>
      </c>
      <c r="M263">
        <f t="shared" ca="1" si="23"/>
        <v>0.99105918242669155</v>
      </c>
    </row>
    <row r="264" spans="1:13" x14ac:dyDescent="0.3">
      <c r="A264">
        <v>262</v>
      </c>
      <c r="B264">
        <f>A264*'Random Analysis'!B$4+'Random Analysis'!$B$5</f>
        <v>5.24</v>
      </c>
      <c r="C264">
        <v>0.86042740299625931</v>
      </c>
      <c r="D264">
        <f>C264*'Random Analysis'!$B$2+'Random Analysis'!$B$3</f>
        <v>0.86042740299625931</v>
      </c>
      <c r="E264">
        <f t="shared" si="24"/>
        <v>2.0000000000000462E-2</v>
      </c>
      <c r="F264">
        <f ca="1">D264-'Random Analysis'!$B$13</f>
        <v>0.77932440502760725</v>
      </c>
      <c r="G264">
        <f t="shared" ca="1" si="20"/>
        <v>2.1011708288024171E-2</v>
      </c>
      <c r="H264">
        <f t="shared" ca="1" si="21"/>
        <v>0.65810342898499608</v>
      </c>
      <c r="I264">
        <f ca="1">IFERROR(SUM(INDIRECT(CONCATENATE("F",MAX(A264-'Random Analysis'!$B$7+3,2),":F",A264+2)))/COUNT(INDIRECT(CONCATENATE("F",MAX(A264-'Random Analysis'!$B$7+3,2),":F",A264+2))),0)</f>
        <v>0.77932440502760725</v>
      </c>
      <c r="J264">
        <f ca="1">IFERROR(MEDIAN(INDIRECT(CONCATENATE("I",MAX(A264-'Random Analysis'!$B$8+3,2),":I",A264+2))),0)</f>
        <v>0.15650927197435149</v>
      </c>
      <c r="K264">
        <f ca="1">IFERROR(SUM(INDIRECT(CONCATENATE("J",MAX(A264-'Random Analysis'!$B$9+3,2),":J",A264+2)))/COUNT(INDIRECT(CONCATENATE("J",MAX(A264-'Random Analysis'!$B$9+3,2),":J",A264+2))),0)</f>
        <v>-0.25316048691596693</v>
      </c>
      <c r="L264">
        <f t="shared" ca="1" si="22"/>
        <v>9.0830495589152849E-2</v>
      </c>
      <c r="M264">
        <f t="shared" ca="1" si="23"/>
        <v>0.99287579233847467</v>
      </c>
    </row>
    <row r="265" spans="1:13" x14ac:dyDescent="0.3">
      <c r="A265">
        <v>263</v>
      </c>
      <c r="B265">
        <f>A265*'Random Analysis'!B$4+'Random Analysis'!$B$5</f>
        <v>5.26</v>
      </c>
      <c r="C265">
        <v>-8.2746973315829253E-2</v>
      </c>
      <c r="D265">
        <f>C265*'Random Analysis'!$B$2+'Random Analysis'!$B$3</f>
        <v>-8.2746973315829253E-2</v>
      </c>
      <c r="E265">
        <f t="shared" si="24"/>
        <v>1.9999999999999574E-2</v>
      </c>
      <c r="F265">
        <f ca="1">D265-'Random Analysis'!$B$13</f>
        <v>-0.16384997128448131</v>
      </c>
      <c r="G265">
        <f t="shared" ca="1" si="20"/>
        <v>1.7734708862334615E-2</v>
      </c>
      <c r="H265">
        <f t="shared" ca="1" si="21"/>
        <v>0.65845812316224273</v>
      </c>
      <c r="I265">
        <f ca="1">IFERROR(SUM(INDIRECT(CONCATENATE("F",MAX(A265-'Random Analysis'!$B$7+3,2),":F",A265+2)))/COUNT(INDIRECT(CONCATENATE("F",MAX(A265-'Random Analysis'!$B$7+3,2),":F",A265+2))),0)</f>
        <v>-0.16384997128448131</v>
      </c>
      <c r="J265">
        <f ca="1">IFERROR(MEDIAN(INDIRECT(CONCATENATE("I",MAX(A265-'Random Analysis'!$B$8+3,2),":I",A265+2))),0)</f>
        <v>-0.17674316139777746</v>
      </c>
      <c r="K265">
        <f ca="1">IFERROR(SUM(INDIRECT(CONCATENATE("J",MAX(A265-'Random Analysis'!$B$9+3,2),":J",A265+2)))/COUNT(INDIRECT(CONCATENATE("J",MAX(A265-'Random Analysis'!$B$9+3,2),":J",A265+2))),0)</f>
        <v>-0.24605391002341817</v>
      </c>
      <c r="L265">
        <f t="shared" ca="1" si="22"/>
        <v>8.5909417388684586E-2</v>
      </c>
      <c r="M265">
        <f t="shared" ca="1" si="23"/>
        <v>0.99459398068624838</v>
      </c>
    </row>
    <row r="266" spans="1:13" x14ac:dyDescent="0.3">
      <c r="A266">
        <v>264</v>
      </c>
      <c r="B266">
        <f>A266*'Random Analysis'!B$4+'Random Analysis'!$B$5</f>
        <v>5.28</v>
      </c>
      <c r="C266">
        <v>0.88988596428589872</v>
      </c>
      <c r="D266">
        <f>C266*'Random Analysis'!$B$2+'Random Analysis'!$B$3</f>
        <v>0.88988596428589872</v>
      </c>
      <c r="E266">
        <f t="shared" si="24"/>
        <v>2.0000000000000462E-2</v>
      </c>
      <c r="F266">
        <f ca="1">D266-'Random Analysis'!$B$13</f>
        <v>0.80878296631724667</v>
      </c>
      <c r="G266">
        <f t="shared" ca="1" si="20"/>
        <v>3.3910368188679922E-2</v>
      </c>
      <c r="H266">
        <f t="shared" ca="1" si="21"/>
        <v>0.65913633052601639</v>
      </c>
      <c r="I266">
        <f ca="1">IFERROR(SUM(INDIRECT(CONCATENATE("F",MAX(A266-'Random Analysis'!$B$7+3,2),":F",A266+2)))/COUNT(INDIRECT(CONCATENATE("F",MAX(A266-'Random Analysis'!$B$7+3,2),":F",A266+2))),0)</f>
        <v>0.80878296631724667</v>
      </c>
      <c r="J266">
        <f ca="1">IFERROR(MEDIAN(INDIRECT(CONCATENATE("I",MAX(A266-'Random Analysis'!$B$8+3,2),":I",A266+2))),0)</f>
        <v>-0.17674316139777746</v>
      </c>
      <c r="K266">
        <f ca="1">IFERROR(SUM(INDIRECT(CONCATENATE("J",MAX(A266-'Random Analysis'!$B$9+3,2),":J",A266+2)))/COUNT(INDIRECT(CONCATENATE("J",MAX(A266-'Random Analysis'!$B$9+3,2),":J",A266+2))),0)</f>
        <v>-0.23364879048226658</v>
      </c>
      <c r="L266">
        <f t="shared" ca="1" si="22"/>
        <v>8.1236441579039143E-2</v>
      </c>
      <c r="M266">
        <f t="shared" ca="1" si="23"/>
        <v>0.9962187095178292</v>
      </c>
    </row>
    <row r="267" spans="1:13" x14ac:dyDescent="0.3">
      <c r="A267">
        <v>265</v>
      </c>
      <c r="B267">
        <f>A267*'Random Analysis'!B$4+'Random Analysis'!$B$5</f>
        <v>5.3</v>
      </c>
      <c r="C267">
        <v>0.85788092775124913</v>
      </c>
      <c r="D267">
        <f>C267*'Random Analysis'!$B$2+'Random Analysis'!$B$3</f>
        <v>0.85788092775124913</v>
      </c>
      <c r="E267">
        <f t="shared" si="24"/>
        <v>1.9999999999999574E-2</v>
      </c>
      <c r="F267">
        <f ca="1">D267-'Random Analysis'!$B$13</f>
        <v>0.77677792978259708</v>
      </c>
      <c r="G267">
        <f t="shared" ca="1" si="20"/>
        <v>4.9445926784331531E-2</v>
      </c>
      <c r="H267">
        <f t="shared" ca="1" si="21"/>
        <v>0.660125249061703</v>
      </c>
      <c r="I267">
        <f ca="1">IFERROR(SUM(INDIRECT(CONCATENATE("F",MAX(A267-'Random Analysis'!$B$7+3,2),":F",A267+2)))/COUNT(INDIRECT(CONCATENATE("F",MAX(A267-'Random Analysis'!$B$7+3,2),":F",A267+2))),0)</f>
        <v>0.77677792978259708</v>
      </c>
      <c r="J267">
        <f ca="1">IFERROR(MEDIAN(INDIRECT(CONCATENATE("I",MAX(A267-'Random Analysis'!$B$8+3,2),":I",A267+2))),0)</f>
        <v>0.16940246208764764</v>
      </c>
      <c r="K267">
        <f ca="1">IFERROR(SUM(INDIRECT(CONCATENATE("J",MAX(A267-'Random Analysis'!$B$9+3,2),":J",A267+2)))/COUNT(INDIRECT(CONCATENATE("J",MAX(A267-'Random Analysis'!$B$9+3,2),":J",A267+2))),0)</f>
        <v>-0.20458297320253901</v>
      </c>
      <c r="L267">
        <f t="shared" ca="1" si="22"/>
        <v>7.7144782114988444E-2</v>
      </c>
      <c r="M267">
        <f t="shared" ca="1" si="23"/>
        <v>0.99776160516012891</v>
      </c>
    </row>
    <row r="268" spans="1:13" x14ac:dyDescent="0.3">
      <c r="A268">
        <v>266</v>
      </c>
      <c r="B268">
        <f>A268*'Random Analysis'!B$4+'Random Analysis'!$B$5</f>
        <v>5.32</v>
      </c>
      <c r="C268">
        <v>0.19304143694985787</v>
      </c>
      <c r="D268">
        <f>C268*'Random Analysis'!$B$2+'Random Analysis'!$B$3</f>
        <v>0.19304143694985787</v>
      </c>
      <c r="E268">
        <f t="shared" si="24"/>
        <v>2.0000000000000462E-2</v>
      </c>
      <c r="F268">
        <f ca="1">D268-'Random Analysis'!$B$13</f>
        <v>0.11193843898120583</v>
      </c>
      <c r="G268">
        <f t="shared" ca="1" si="20"/>
        <v>5.1684695563955697E-2</v>
      </c>
      <c r="H268">
        <f t="shared" ca="1" si="21"/>
        <v>0.66115894297298217</v>
      </c>
      <c r="I268">
        <f ca="1">IFERROR(SUM(INDIRECT(CONCATENATE("F",MAX(A268-'Random Analysis'!$B$7+3,2),":F",A268+2)))/COUNT(INDIRECT(CONCATENATE("F",MAX(A268-'Random Analysis'!$B$7+3,2),":F",A268+2))),0)</f>
        <v>0.11193843898120583</v>
      </c>
      <c r="J268">
        <f ca="1">IFERROR(MEDIAN(INDIRECT(CONCATENATE("I",MAX(A268-'Random Analysis'!$B$8+3,2),":I",A268+2))),0)</f>
        <v>0.3072966672204912</v>
      </c>
      <c r="K268">
        <f ca="1">IFERROR(SUM(INDIRECT(CONCATENATE("J",MAX(A268-'Random Analysis'!$B$9+3,2),":J",A268+2)))/COUNT(INDIRECT(CONCATENATE("J",MAX(A268-'Random Analysis'!$B$9+3,2),":J",A268+2))),0)</f>
        <v>-0.16556578058338944</v>
      </c>
      <c r="L268">
        <f t="shared" ca="1" si="22"/>
        <v>7.383346650332058E-2</v>
      </c>
      <c r="M268">
        <f t="shared" ca="1" si="23"/>
        <v>0.99923827449019531</v>
      </c>
    </row>
    <row r="269" spans="1:13" x14ac:dyDescent="0.3">
      <c r="A269">
        <v>267</v>
      </c>
      <c r="B269">
        <f>A269*'Random Analysis'!B$4+'Random Analysis'!$B$5</f>
        <v>5.34</v>
      </c>
      <c r="C269">
        <v>-0.17253526734252622</v>
      </c>
      <c r="D269">
        <f>C269*'Random Analysis'!$B$2+'Random Analysis'!$B$3</f>
        <v>-0.17253526734252622</v>
      </c>
      <c r="E269">
        <f t="shared" si="24"/>
        <v>1.9999999999999574E-2</v>
      </c>
      <c r="F269">
        <f ca="1">D269-'Random Analysis'!$B$13</f>
        <v>-0.25363826531117828</v>
      </c>
      <c r="G269">
        <f t="shared" ca="1" si="20"/>
        <v>4.6611930257732241E-2</v>
      </c>
      <c r="H269">
        <f t="shared" ca="1" si="21"/>
        <v>0.66209118157813684</v>
      </c>
      <c r="I269">
        <f ca="1">IFERROR(SUM(INDIRECT(CONCATENATE("F",MAX(A269-'Random Analysis'!$B$7+3,2),":F",A269+2)))/COUNT(INDIRECT(CONCATENATE("F",MAX(A269-'Random Analysis'!$B$7+3,2),":F",A269+2))),0)</f>
        <v>-0.25363826531117828</v>
      </c>
      <c r="J269">
        <f ca="1">IFERROR(MEDIAN(INDIRECT(CONCATENATE("I",MAX(A269-'Random Analysis'!$B$8+3,2),":I",A269+2))),0)</f>
        <v>0.3072966672204912</v>
      </c>
      <c r="K269">
        <f ca="1">IFERROR(SUM(INDIRECT(CONCATENATE("J",MAX(A269-'Random Analysis'!$B$9+3,2),":J",A269+2)))/COUNT(INDIRECT(CONCATENATE("J",MAX(A269-'Random Analysis'!$B$9+3,2),":J",A269+2))),0)</f>
        <v>-0.1299335725830503</v>
      </c>
      <c r="L269">
        <f t="shared" ca="1" si="22"/>
        <v>7.1234795051659625E-2</v>
      </c>
      <c r="M269">
        <f t="shared" ca="1" si="23"/>
        <v>1.0006629703912284</v>
      </c>
    </row>
    <row r="270" spans="1:13" x14ac:dyDescent="0.3">
      <c r="A270">
        <v>268</v>
      </c>
      <c r="B270">
        <f>A270*'Random Analysis'!B$4+'Random Analysis'!$B$5</f>
        <v>5.36</v>
      </c>
      <c r="C270">
        <v>-0.4117634818360778</v>
      </c>
      <c r="D270">
        <f>C270*'Random Analysis'!$B$2+'Random Analysis'!$B$3</f>
        <v>-0.4117634818360778</v>
      </c>
      <c r="E270">
        <f t="shared" si="24"/>
        <v>2.0000000000000462E-2</v>
      </c>
      <c r="F270">
        <f ca="1">D270-'Random Analysis'!$B$13</f>
        <v>-0.49286647980472986</v>
      </c>
      <c r="G270">
        <f t="shared" ca="1" si="20"/>
        <v>3.6754600661637417E-2</v>
      </c>
      <c r="H270">
        <f t="shared" ca="1" si="21"/>
        <v>0.66282627359136959</v>
      </c>
      <c r="I270">
        <f ca="1">IFERROR(SUM(INDIRECT(CONCATENATE("F",MAX(A270-'Random Analysis'!$B$7+3,2),":F",A270+2)))/COUNT(INDIRECT(CONCATENATE("F",MAX(A270-'Random Analysis'!$B$7+3,2),":F",A270+2))),0)</f>
        <v>-0.49286647980472986</v>
      </c>
      <c r="J270">
        <f ca="1">IFERROR(MEDIAN(INDIRECT(CONCATENATE("I",MAX(A270-'Random Analysis'!$B$8+3,2),":I",A270+2))),0)</f>
        <v>0.3072966672204912</v>
      </c>
      <c r="K270">
        <f ca="1">IFERROR(SUM(INDIRECT(CONCATENATE("J",MAX(A270-'Random Analysis'!$B$9+3,2),":J",A270+2)))/COUNT(INDIRECT(CONCATENATE("J",MAX(A270-'Random Analysis'!$B$9+3,2),":J",A270+2))),0)</f>
        <v>-9.4301364582711128E-2</v>
      </c>
      <c r="L270">
        <f t="shared" ca="1" si="22"/>
        <v>6.9348767760005356E-2</v>
      </c>
      <c r="M270">
        <f t="shared" ca="1" si="23"/>
        <v>1.0020499457464285</v>
      </c>
    </row>
    <row r="271" spans="1:13" x14ac:dyDescent="0.3">
      <c r="A271">
        <v>269</v>
      </c>
      <c r="B271">
        <f>A271*'Random Analysis'!B$4+'Random Analysis'!$B$5</f>
        <v>5.38</v>
      </c>
      <c r="C271">
        <v>-0.23229352806399439</v>
      </c>
      <c r="D271">
        <f>C271*'Random Analysis'!$B$2+'Random Analysis'!$B$3</f>
        <v>-0.23229352806399439</v>
      </c>
      <c r="E271">
        <f t="shared" si="24"/>
        <v>1.9999999999999574E-2</v>
      </c>
      <c r="F271">
        <f ca="1">D271-'Random Analysis'!$B$13</f>
        <v>-0.31339652603264645</v>
      </c>
      <c r="G271">
        <f t="shared" ca="1" si="20"/>
        <v>3.048667014098462E-2</v>
      </c>
      <c r="H271">
        <f t="shared" ca="1" si="21"/>
        <v>0.66343600699418925</v>
      </c>
      <c r="I271">
        <f ca="1">IFERROR(SUM(INDIRECT(CONCATENATE("F",MAX(A271-'Random Analysis'!$B$7+3,2),":F",A271+2)))/COUNT(INDIRECT(CONCATENATE("F",MAX(A271-'Random Analysis'!$B$7+3,2),":F",A271+2))),0)</f>
        <v>-0.31339652603264645</v>
      </c>
      <c r="J271">
        <f ca="1">IFERROR(MEDIAN(INDIRECT(CONCATENATE("I",MAX(A271-'Random Analysis'!$B$8+3,2),":I",A271+2))),0)</f>
        <v>-2.5955766151637749E-2</v>
      </c>
      <c r="K271">
        <f ca="1">IFERROR(SUM(INDIRECT(CONCATENATE("J",MAX(A271-'Random Analysis'!$B$9+3,2),":J",A271+2)))/COUNT(INDIRECT(CONCATENATE("J",MAX(A271-'Random Analysis'!$B$9+3,2),":J",A271+2))),0)</f>
        <v>-7.4538320076282846E-2</v>
      </c>
      <c r="L271">
        <f t="shared" ca="1" si="22"/>
        <v>6.7858001358479733E-2</v>
      </c>
      <c r="M271">
        <f t="shared" ca="1" si="23"/>
        <v>1.003407105773598</v>
      </c>
    </row>
    <row r="272" spans="1:13" x14ac:dyDescent="0.3">
      <c r="A272">
        <v>270</v>
      </c>
      <c r="B272">
        <f>A272*'Random Analysis'!B$4+'Random Analysis'!$B$5</f>
        <v>5.4</v>
      </c>
      <c r="C272">
        <v>-0.15228040287176947</v>
      </c>
      <c r="D272">
        <f>C272*'Random Analysis'!$B$2+'Random Analysis'!$B$3</f>
        <v>-0.15228040287176947</v>
      </c>
      <c r="E272">
        <f t="shared" si="24"/>
        <v>2.0000000000000462E-2</v>
      </c>
      <c r="F272">
        <f ca="1">D272-'Random Analysis'!$B$13</f>
        <v>-0.23338340084042153</v>
      </c>
      <c r="G272">
        <f t="shared" ca="1" si="20"/>
        <v>2.581900212417608E-2</v>
      </c>
      <c r="H272">
        <f t="shared" ca="1" si="21"/>
        <v>0.66395238703667281</v>
      </c>
      <c r="I272">
        <f ca="1">IFERROR(SUM(INDIRECT(CONCATENATE("F",MAX(A272-'Random Analysis'!$B$7+3,2),":F",A272+2)))/COUNT(INDIRECT(CONCATENATE("F",MAX(A272-'Random Analysis'!$B$7+3,2),":F",A272+2))),0)</f>
        <v>-0.23338340084042153</v>
      </c>
      <c r="J272">
        <f ca="1">IFERROR(MEDIAN(INDIRECT(CONCATENATE("I",MAX(A272-'Random Analysis'!$B$8+3,2),":I",A272+2))),0)</f>
        <v>-0.19861668606245142</v>
      </c>
      <c r="K272">
        <f ca="1">IFERROR(SUM(INDIRECT(CONCATENATE("J",MAX(A272-'Random Analysis'!$B$9+3,2),":J",A272+2)))/COUNT(INDIRECT(CONCATENATE("J",MAX(A272-'Random Analysis'!$B$9+3,2),":J",A272+2))),0)</f>
        <v>-5.9612239518225731E-2</v>
      </c>
      <c r="L272">
        <f t="shared" ca="1" si="22"/>
        <v>6.6665756568115186E-2</v>
      </c>
      <c r="M272">
        <f t="shared" ca="1" si="23"/>
        <v>1.0047404209049604</v>
      </c>
    </row>
    <row r="273" spans="1:13" x14ac:dyDescent="0.3">
      <c r="A273">
        <v>271</v>
      </c>
      <c r="B273">
        <f>A273*'Random Analysis'!B$4+'Random Analysis'!$B$5</f>
        <v>5.42</v>
      </c>
      <c r="C273">
        <v>-0.83633836702361375</v>
      </c>
      <c r="D273">
        <f>C273*'Random Analysis'!$B$2+'Random Analysis'!$B$3</f>
        <v>-0.83633836702361375</v>
      </c>
      <c r="E273">
        <f t="shared" si="24"/>
        <v>1.9999999999999574E-2</v>
      </c>
      <c r="F273">
        <f ca="1">D273-'Random Analysis'!$B$13</f>
        <v>-0.91744136499226581</v>
      </c>
      <c r="G273">
        <f t="shared" ca="1" si="20"/>
        <v>7.470174824331155E-3</v>
      </c>
      <c r="H273">
        <f t="shared" ca="1" si="21"/>
        <v>0.66410179053315943</v>
      </c>
      <c r="I273">
        <f ca="1">IFERROR(SUM(INDIRECT(CONCATENATE("F",MAX(A273-'Random Analysis'!$B$7+3,2),":F",A273+2)))/COUNT(INDIRECT(CONCATENATE("F",MAX(A273-'Random Analysis'!$B$7+3,2),":F",A273+2))),0)</f>
        <v>-0.91744136499226581</v>
      </c>
      <c r="J273">
        <f ca="1">IFERROR(MEDIAN(INDIRECT(CONCATENATE("I",MAX(A273-'Random Analysis'!$B$8+3,2),":I",A273+2))),0)</f>
        <v>-0.2435108330757999</v>
      </c>
      <c r="K273">
        <f ca="1">IFERROR(SUM(INDIRECT(CONCATENATE("J",MAX(A273-'Random Analysis'!$B$9+3,2),":J",A273+2)))/COUNT(INDIRECT(CONCATENATE("J",MAX(A273-'Random Analysis'!$B$9+3,2),":J",A273+2))),0)</f>
        <v>-4.6823975484613735E-2</v>
      </c>
      <c r="L273">
        <f t="shared" ca="1" si="22"/>
        <v>6.5729277058422936E-2</v>
      </c>
      <c r="M273">
        <f t="shared" ca="1" si="23"/>
        <v>1.0060550064461289</v>
      </c>
    </row>
    <row r="274" spans="1:13" x14ac:dyDescent="0.3">
      <c r="A274">
        <v>272</v>
      </c>
      <c r="B274">
        <f>A274*'Random Analysis'!B$4+'Random Analysis'!$B$5</f>
        <v>5.44</v>
      </c>
      <c r="C274">
        <v>0.74790405898657641</v>
      </c>
      <c r="D274">
        <f>C274*'Random Analysis'!$B$2+'Random Analysis'!$B$3</f>
        <v>0.74790405898657641</v>
      </c>
      <c r="E274">
        <f t="shared" si="24"/>
        <v>2.0000000000000462E-2</v>
      </c>
      <c r="F274">
        <f ca="1">D274-'Random Analysis'!$B$13</f>
        <v>0.66680106101792436</v>
      </c>
      <c r="G274">
        <f t="shared" ca="1" si="20"/>
        <v>2.0806196044689952E-2</v>
      </c>
      <c r="H274">
        <f t="shared" ca="1" si="21"/>
        <v>0.66451791445405328</v>
      </c>
      <c r="I274">
        <f ca="1">IFERROR(SUM(INDIRECT(CONCATENATE("F",MAX(A274-'Random Analysis'!$B$7+3,2),":F",A274+2)))/COUNT(INDIRECT(CONCATENATE("F",MAX(A274-'Random Analysis'!$B$7+3,2),":F",A274+2))),0)</f>
        <v>0.66680106101792436</v>
      </c>
      <c r="J274">
        <f ca="1">IFERROR(MEDIAN(INDIRECT(CONCATENATE("I",MAX(A274-'Random Analysis'!$B$8+3,2),":I",A274+2))),0)</f>
        <v>-0.2435108330757999</v>
      </c>
      <c r="K274">
        <f ca="1">IFERROR(SUM(INDIRECT(CONCATENATE("J",MAX(A274-'Random Analysis'!$B$9+3,2),":J",A274+2)))/COUNT(INDIRECT(CONCATENATE("J",MAX(A274-'Random Analysis'!$B$9+3,2),":J",A274+2))),0)</f>
        <v>-3.3607397031364811E-2</v>
      </c>
      <c r="L274">
        <f t="shared" ca="1" si="22"/>
        <v>6.5057129117795626E-2</v>
      </c>
      <c r="M274">
        <f t="shared" ca="1" si="23"/>
        <v>1.0073561490284848</v>
      </c>
    </row>
    <row r="275" spans="1:13" x14ac:dyDescent="0.3">
      <c r="A275">
        <v>273</v>
      </c>
      <c r="B275">
        <f>A275*'Random Analysis'!B$4+'Random Analysis'!$B$5</f>
        <v>5.46</v>
      </c>
      <c r="C275">
        <v>0.96674722667996482</v>
      </c>
      <c r="D275">
        <f>C275*'Random Analysis'!$B$2+'Random Analysis'!$B$3</f>
        <v>0.96674722667996482</v>
      </c>
      <c r="E275">
        <f t="shared" si="24"/>
        <v>1.9999999999999574E-2</v>
      </c>
      <c r="F275">
        <f ca="1">D275-'Random Analysis'!$B$13</f>
        <v>0.88564422871131276</v>
      </c>
      <c r="G275">
        <f t="shared" ca="1" si="20"/>
        <v>3.8519080618915832E-2</v>
      </c>
      <c r="H275">
        <f t="shared" ca="1" si="21"/>
        <v>0.66528829606643158</v>
      </c>
      <c r="I275">
        <f ca="1">IFERROR(SUM(INDIRECT(CONCATENATE("F",MAX(A275-'Random Analysis'!$B$7+3,2),":F",A275+2)))/COUNT(INDIRECT(CONCATENATE("F",MAX(A275-'Random Analysis'!$B$7+3,2),":F",A275+2))),0)</f>
        <v>0.88564422871131276</v>
      </c>
      <c r="J275">
        <f ca="1">IFERROR(MEDIAN(INDIRECT(CONCATENATE("I",MAX(A275-'Random Analysis'!$B$8+3,2),":I",A275+2))),0)</f>
        <v>-0.2435108330757999</v>
      </c>
      <c r="K275">
        <f ca="1">IFERROR(SUM(INDIRECT(CONCATENATE("J",MAX(A275-'Random Analysis'!$B$9+3,2),":J",A275+2)))/COUNT(INDIRECT(CONCATENATE("J",MAX(A275-'Random Analysis'!$B$9+3,2),":J",A275+2))),0)</f>
        <v>-1.7092863461750023E-2</v>
      </c>
      <c r="L275">
        <f t="shared" ca="1" si="22"/>
        <v>6.4715271848560629E-2</v>
      </c>
      <c r="M275">
        <f t="shared" ca="1" si="23"/>
        <v>1.008650454465456</v>
      </c>
    </row>
    <row r="276" spans="1:13" x14ac:dyDescent="0.3">
      <c r="A276">
        <v>274</v>
      </c>
      <c r="B276">
        <f>A276*'Random Analysis'!B$4+'Random Analysis'!$B$5</f>
        <v>5.48</v>
      </c>
      <c r="C276">
        <v>0.68495836414515865</v>
      </c>
      <c r="D276">
        <f>C276*'Random Analysis'!$B$2+'Random Analysis'!$B$3</f>
        <v>0.68495836414515865</v>
      </c>
      <c r="E276">
        <f t="shared" si="24"/>
        <v>2.0000000000000462E-2</v>
      </c>
      <c r="F276">
        <f ca="1">D276-'Random Analysis'!$B$13</f>
        <v>0.60385536617650659</v>
      </c>
      <c r="G276">
        <f t="shared" ca="1" si="20"/>
        <v>5.0596187942446247E-2</v>
      </c>
      <c r="H276">
        <f t="shared" ca="1" si="21"/>
        <v>0.66630021982528054</v>
      </c>
      <c r="I276">
        <f ca="1">IFERROR(SUM(INDIRECT(CONCATENATE("F",MAX(A276-'Random Analysis'!$B$7+3,2),":F",A276+2)))/COUNT(INDIRECT(CONCATENATE("F",MAX(A276-'Random Analysis'!$B$7+3,2),":F",A276+2))),0)</f>
        <v>0.60385536617650659</v>
      </c>
      <c r="J276">
        <f ca="1">IFERROR(MEDIAN(INDIRECT(CONCATENATE("I",MAX(A276-'Random Analysis'!$B$8+3,2),":I",A276+2))),0)</f>
        <v>-0.2435108330757999</v>
      </c>
      <c r="K276">
        <f ca="1">IFERROR(SUM(INDIRECT(CONCATENATE("J",MAX(A276-'Random Analysis'!$B$9+3,2),":J",A276+2)))/COUNT(INDIRECT(CONCATENATE("J",MAX(A276-'Random Analysis'!$B$9+3,2),":J",A276+2))),0)</f>
        <v>-1.6823449839310975E-3</v>
      </c>
      <c r="L276">
        <f t="shared" ca="1" si="22"/>
        <v>6.4681624948882008E-2</v>
      </c>
      <c r="M276">
        <f t="shared" ca="1" si="23"/>
        <v>1.0099440869644336</v>
      </c>
    </row>
    <row r="277" spans="1:13" x14ac:dyDescent="0.3">
      <c r="A277">
        <v>275</v>
      </c>
      <c r="B277">
        <f>A277*'Random Analysis'!B$4+'Random Analysis'!$B$5</f>
        <v>5.5</v>
      </c>
      <c r="C277">
        <v>0.36561252585689119</v>
      </c>
      <c r="D277">
        <f>C277*'Random Analysis'!$B$2+'Random Analysis'!$B$3</f>
        <v>0.36561252585689119</v>
      </c>
      <c r="E277">
        <f t="shared" si="24"/>
        <v>1.9999999999999574E-2</v>
      </c>
      <c r="F277">
        <f ca="1">D277-'Random Analysis'!$B$13</f>
        <v>0.28450952788823913</v>
      </c>
      <c r="G277">
        <f t="shared" ca="1" si="20"/>
        <v>5.6286378500210905E-2</v>
      </c>
      <c r="H277">
        <f t="shared" ca="1" si="21"/>
        <v>0.66742594739528471</v>
      </c>
      <c r="I277">
        <f ca="1">IFERROR(SUM(INDIRECT(CONCATENATE("F",MAX(A277-'Random Analysis'!$B$7+3,2),":F",A277+2)))/COUNT(INDIRECT(CONCATENATE("F",MAX(A277-'Random Analysis'!$B$7+3,2),":F",A277+2))),0)</f>
        <v>0.28450952788823913</v>
      </c>
      <c r="J277">
        <f ca="1">IFERROR(MEDIAN(INDIRECT(CONCATENATE("I",MAX(A277-'Random Analysis'!$B$8+3,2),":I",A277+2))),0)</f>
        <v>2.5563063523908802E-2</v>
      </c>
      <c r="K277">
        <f ca="1">IFERROR(SUM(INDIRECT(CONCATENATE("J",MAX(A277-'Random Analysis'!$B$9+3,2),":J",A277+2)))/COUNT(INDIRECT(CONCATENATE("J",MAX(A277-'Random Analysis'!$B$9+3,2),":J",A277+2))),0)</f>
        <v>2.6541216189112073E-2</v>
      </c>
      <c r="L277">
        <f t="shared" ca="1" si="22"/>
        <v>6.5212449272664244E-2</v>
      </c>
      <c r="M277">
        <f t="shared" ca="1" si="23"/>
        <v>1.0112483359498869</v>
      </c>
    </row>
    <row r="278" spans="1:13" x14ac:dyDescent="0.3">
      <c r="A278">
        <v>276</v>
      </c>
      <c r="B278">
        <f>A278*'Random Analysis'!B$4+'Random Analysis'!$B$5</f>
        <v>5.5200000000000005</v>
      </c>
      <c r="C278">
        <v>-0.52442204548571536</v>
      </c>
      <c r="D278">
        <f>C278*'Random Analysis'!$B$2+'Random Analysis'!$B$3</f>
        <v>-0.52442204548571536</v>
      </c>
      <c r="E278">
        <f t="shared" si="24"/>
        <v>2.0000000000000462E-2</v>
      </c>
      <c r="F278">
        <f ca="1">D278-'Random Analysis'!$B$13</f>
        <v>-0.60552504345436742</v>
      </c>
      <c r="G278">
        <f t="shared" ca="1" si="20"/>
        <v>4.4175877631123281E-2</v>
      </c>
      <c r="H278">
        <f t="shared" ca="1" si="21"/>
        <v>0.66830946494790722</v>
      </c>
      <c r="I278">
        <f ca="1">IFERROR(SUM(INDIRECT(CONCATENATE("F",MAX(A278-'Random Analysis'!$B$7+3,2),":F",A278+2)))/COUNT(INDIRECT(CONCATENATE("F",MAX(A278-'Random Analysis'!$B$7+3,2),":F",A278+2))),0)</f>
        <v>-0.60552504345436742</v>
      </c>
      <c r="J278">
        <f ca="1">IFERROR(MEDIAN(INDIRECT(CONCATENATE("I",MAX(A278-'Random Analysis'!$B$8+3,2),":I",A278+2))),0)</f>
        <v>2.5563063523908802E-2</v>
      </c>
      <c r="K278">
        <f ca="1">IFERROR(SUM(INDIRECT(CONCATENATE("J",MAX(A278-'Random Analysis'!$B$9+3,2),":J",A278+2)))/COUNT(INDIRECT(CONCATENATE("J",MAX(A278-'Random Analysis'!$B$9+3,2),":J",A278+2))),0)</f>
        <v>3.1899179381559284E-2</v>
      </c>
      <c r="L278">
        <f t="shared" ca="1" si="22"/>
        <v>6.5850432860295446E-2</v>
      </c>
      <c r="M278">
        <f t="shared" ca="1" si="23"/>
        <v>1.0125653446070928</v>
      </c>
    </row>
    <row r="279" spans="1:13" x14ac:dyDescent="0.3">
      <c r="A279">
        <v>277</v>
      </c>
      <c r="B279">
        <f>A279*'Random Analysis'!B$4+'Random Analysis'!$B$5</f>
        <v>5.54</v>
      </c>
      <c r="C279">
        <v>-0.75859654214346572</v>
      </c>
      <c r="D279">
        <f>C279*'Random Analysis'!$B$2+'Random Analysis'!$B$3</f>
        <v>-0.75859654214346572</v>
      </c>
      <c r="E279">
        <f t="shared" si="24"/>
        <v>1.9999999999999574E-2</v>
      </c>
      <c r="F279">
        <f ca="1">D279-'Random Analysis'!$B$13</f>
        <v>-0.83969954011211778</v>
      </c>
      <c r="G279">
        <f t="shared" ca="1" si="20"/>
        <v>2.7381886828881284E-2</v>
      </c>
      <c r="H279">
        <f t="shared" ca="1" si="21"/>
        <v>0.66885710268448484</v>
      </c>
      <c r="I279">
        <f ca="1">IFERROR(SUM(INDIRECT(CONCATENATE("F",MAX(A279-'Random Analysis'!$B$7+3,2),":F",A279+2)))/COUNT(INDIRECT(CONCATENATE("F",MAX(A279-'Random Analysis'!$B$7+3,2),":F",A279+2))),0)</f>
        <v>-0.83969954011211778</v>
      </c>
      <c r="J279">
        <f ca="1">IFERROR(MEDIAN(INDIRECT(CONCATENATE("I",MAX(A279-'Random Analysis'!$B$8+3,2),":I",A279+2))),0)</f>
        <v>2.5563063523908802E-2</v>
      </c>
      <c r="K279">
        <f ca="1">IFERROR(SUM(INDIRECT(CONCATENATE("J",MAX(A279-'Random Analysis'!$B$9+3,2),":J",A279+2)))/COUNT(INDIRECT(CONCATENATE("J",MAX(A279-'Random Analysis'!$B$9+3,2),":J",A279+2))),0)</f>
        <v>1.6750683781972753E-2</v>
      </c>
      <c r="L279">
        <f t="shared" ca="1" si="22"/>
        <v>6.6185446535934889E-2</v>
      </c>
      <c r="M279">
        <f t="shared" ca="1" si="23"/>
        <v>1.0138890535378116</v>
      </c>
    </row>
    <row r="280" spans="1:13" x14ac:dyDescent="0.3">
      <c r="A280">
        <v>278</v>
      </c>
      <c r="B280">
        <f>A280*'Random Analysis'!B$4+'Random Analysis'!$B$5</f>
        <v>5.5600000000000005</v>
      </c>
      <c r="C280">
        <v>-4.4664263793871672E-2</v>
      </c>
      <c r="D280">
        <f>C280*'Random Analysis'!$B$2+'Random Analysis'!$B$3</f>
        <v>-4.4664263793871672E-2</v>
      </c>
      <c r="E280">
        <f t="shared" si="24"/>
        <v>2.0000000000000462E-2</v>
      </c>
      <c r="F280">
        <f ca="1">D280-'Random Analysis'!$B$13</f>
        <v>-0.12576726176252373</v>
      </c>
      <c r="G280">
        <f t="shared" ca="1" si="20"/>
        <v>2.4866541593630751E-2</v>
      </c>
      <c r="H280">
        <f t="shared" ca="1" si="21"/>
        <v>0.66935443351635748</v>
      </c>
      <c r="I280">
        <f ca="1">IFERROR(SUM(INDIRECT(CONCATENATE("F",MAX(A280-'Random Analysis'!$B$7+3,2),":F",A280+2)))/COUNT(INDIRECT(CONCATENATE("F",MAX(A280-'Random Analysis'!$B$7+3,2),":F",A280+2))),0)</f>
        <v>-0.12576726176252373</v>
      </c>
      <c r="J280">
        <f ca="1">IFERROR(MEDIAN(INDIRECT(CONCATENATE("I",MAX(A280-'Random Analysis'!$B$8+3,2),":I",A280+2))),0)</f>
        <v>7.9371133062857702E-2</v>
      </c>
      <c r="K280">
        <f ca="1">IFERROR(SUM(INDIRECT(CONCATENATE("J",MAX(A280-'Random Analysis'!$B$9+3,2),":J",A280+2)))/COUNT(INDIRECT(CONCATENATE("J",MAX(A280-'Random Analysis'!$B$9+3,2),":J",A280+2))),0)</f>
        <v>4.1644772080504447E-3</v>
      </c>
      <c r="L280">
        <f t="shared" ca="1" si="22"/>
        <v>6.6268736080095897E-2</v>
      </c>
      <c r="M280">
        <f t="shared" ca="1" si="23"/>
        <v>1.0152144282594135</v>
      </c>
    </row>
    <row r="281" spans="1:13" x14ac:dyDescent="0.3">
      <c r="A281">
        <v>279</v>
      </c>
      <c r="B281">
        <f>A281*'Random Analysis'!B$4+'Random Analysis'!$B$5</f>
        <v>5.58</v>
      </c>
      <c r="C281">
        <v>0.95823147135271247</v>
      </c>
      <c r="D281">
        <f>C281*'Random Analysis'!$B$2+'Random Analysis'!$B$3</f>
        <v>0.95823147135271247</v>
      </c>
      <c r="E281">
        <f t="shared" si="24"/>
        <v>1.9999999999999574E-2</v>
      </c>
      <c r="F281">
        <f ca="1">D281-'Random Analysis'!$B$13</f>
        <v>0.87712847338406041</v>
      </c>
      <c r="G281">
        <f t="shared" ca="1" si="20"/>
        <v>4.2409111061311587E-2</v>
      </c>
      <c r="H281">
        <f t="shared" ca="1" si="21"/>
        <v>0.67020261573758366</v>
      </c>
      <c r="I281">
        <f ca="1">IFERROR(SUM(INDIRECT(CONCATENATE("F",MAX(A281-'Random Analysis'!$B$7+3,2),":F",A281+2)))/COUNT(INDIRECT(CONCATENATE("F",MAX(A281-'Random Analysis'!$B$7+3,2),":F",A281+2))),0)</f>
        <v>0.87712847338406041</v>
      </c>
      <c r="J281">
        <f ca="1">IFERROR(MEDIAN(INDIRECT(CONCATENATE("I",MAX(A281-'Random Analysis'!$B$8+3,2),":I",A281+2))),0)</f>
        <v>0.44418244703237286</v>
      </c>
      <c r="K281">
        <f ca="1">IFERROR(SUM(INDIRECT(CONCATENATE("J",MAX(A281-'Random Analysis'!$B$9+3,2),":J",A281+2)))/COUNT(INDIRECT(CONCATENATE("J",MAX(A281-'Random Analysis'!$B$9+3,2),":J",A281+2))),0)</f>
        <v>2.4626310059136947E-2</v>
      </c>
      <c r="L281">
        <f t="shared" ca="1" si="22"/>
        <v>6.6761262281278627E-2</v>
      </c>
      <c r="M281">
        <f t="shared" ca="1" si="23"/>
        <v>1.0165496535050391</v>
      </c>
    </row>
    <row r="282" spans="1:13" x14ac:dyDescent="0.3">
      <c r="A282">
        <v>280</v>
      </c>
      <c r="B282">
        <f>A282*'Random Analysis'!B$4+'Random Analysis'!$B$5</f>
        <v>5.6000000000000005</v>
      </c>
      <c r="C282">
        <v>-9.2753455471169532E-2</v>
      </c>
      <c r="D282">
        <f>C282*'Random Analysis'!$B$2+'Random Analysis'!$B$3</f>
        <v>-9.2753455471169532E-2</v>
      </c>
      <c r="E282">
        <f t="shared" si="24"/>
        <v>2.0000000000000462E-2</v>
      </c>
      <c r="F282">
        <f ca="1">D282-'Random Analysis'!$B$13</f>
        <v>-0.17385645343982159</v>
      </c>
      <c r="G282">
        <f t="shared" ca="1" si="20"/>
        <v>3.8931981992515075E-2</v>
      </c>
      <c r="H282">
        <f t="shared" ca="1" si="21"/>
        <v>0.67098125537743403</v>
      </c>
      <c r="I282">
        <f ca="1">IFERROR(SUM(INDIRECT(CONCATENATE("F",MAX(A282-'Random Analysis'!$B$7+3,2),":F",A282+2)))/COUNT(INDIRECT(CONCATENATE("F",MAX(A282-'Random Analysis'!$B$7+3,2),":F",A282+2))),0)</f>
        <v>-0.17385645343982159</v>
      </c>
      <c r="J282">
        <f ca="1">IFERROR(MEDIAN(INDIRECT(CONCATENATE("I",MAX(A282-'Random Analysis'!$B$8+3,2),":I",A282+2))),0)</f>
        <v>7.9371133062857702E-2</v>
      </c>
      <c r="K282">
        <f ca="1">IFERROR(SUM(INDIRECT(CONCATENATE("J",MAX(A282-'Random Analysis'!$B$9+3,2),":J",A282+2)))/COUNT(INDIRECT(CONCATENATE("J",MAX(A282-'Random Analysis'!$B$9+3,2),":J",A282+2))),0)</f>
        <v>2.5207554844980759E-2</v>
      </c>
      <c r="L282">
        <f t="shared" ca="1" si="22"/>
        <v>6.7265413378178249E-2</v>
      </c>
      <c r="M282">
        <f t="shared" ca="1" si="23"/>
        <v>1.0178949617726027</v>
      </c>
    </row>
    <row r="283" spans="1:13" x14ac:dyDescent="0.3">
      <c r="A283">
        <v>281</v>
      </c>
      <c r="B283">
        <f>A283*'Random Analysis'!B$4+'Random Analysis'!$B$5</f>
        <v>5.62</v>
      </c>
      <c r="C283">
        <v>0.3974358841538399</v>
      </c>
      <c r="D283">
        <f>C283*'Random Analysis'!$B$2+'Random Analysis'!$B$3</f>
        <v>0.3974358841538399</v>
      </c>
      <c r="E283">
        <f t="shared" si="24"/>
        <v>1.9999999999999574E-2</v>
      </c>
      <c r="F283">
        <f ca="1">D283-'Random Analysis'!$B$13</f>
        <v>0.31633288618518784</v>
      </c>
      <c r="G283">
        <f t="shared" ca="1" si="20"/>
        <v>4.5258639716218699E-2</v>
      </c>
      <c r="H283">
        <f t="shared" ca="1" si="21"/>
        <v>0.67188642817175837</v>
      </c>
      <c r="I283">
        <f ca="1">IFERROR(SUM(INDIRECT(CONCATENATE("F",MAX(A283-'Random Analysis'!$B$7+3,2),":F",A283+2)))/COUNT(INDIRECT(CONCATENATE("F",MAX(A283-'Random Analysis'!$B$7+3,2),":F",A283+2))),0)</f>
        <v>0.31633288618518784</v>
      </c>
      <c r="J283">
        <f ca="1">IFERROR(MEDIAN(INDIRECT(CONCATENATE("I",MAX(A283-'Random Analysis'!$B$8+3,2),":I",A283+2))),0)</f>
        <v>7.9371133062857702E-2</v>
      </c>
      <c r="K283">
        <f ca="1">IFERROR(SUM(INDIRECT(CONCATENATE("J",MAX(A283-'Random Analysis'!$B$9+3,2),":J",A283+2)))/COUNT(INDIRECT(CONCATENATE("J",MAX(A283-'Random Analysis'!$B$9+3,2),":J",A283+2))),0)</f>
        <v>2.5788799630824595E-2</v>
      </c>
      <c r="L283">
        <f t="shared" ca="1" si="22"/>
        <v>6.7781189370794734E-2</v>
      </c>
      <c r="M283">
        <f t="shared" ca="1" si="23"/>
        <v>1.0192505855600187</v>
      </c>
    </row>
    <row r="284" spans="1:13" x14ac:dyDescent="0.3">
      <c r="A284">
        <v>282</v>
      </c>
      <c r="B284">
        <f>A284*'Random Analysis'!B$4+'Random Analysis'!$B$5</f>
        <v>5.64</v>
      </c>
      <c r="C284">
        <v>-5.5669457204918338E-2</v>
      </c>
      <c r="D284">
        <f>C284*'Random Analysis'!$B$2+'Random Analysis'!$B$3</f>
        <v>-5.5669457204918338E-2</v>
      </c>
      <c r="E284">
        <f t="shared" si="24"/>
        <v>1.9999999999999574E-2</v>
      </c>
      <c r="F284">
        <f ca="1">D284-'Random Analysis'!$B$13</f>
        <v>-0.1367724551735704</v>
      </c>
      <c r="G284">
        <f t="shared" ca="1" si="20"/>
        <v>4.2523190612747348E-2</v>
      </c>
      <c r="H284">
        <f t="shared" ca="1" si="21"/>
        <v>0.67273689198401332</v>
      </c>
      <c r="I284">
        <f ca="1">IFERROR(SUM(INDIRECT(CONCATENATE("F",MAX(A284-'Random Analysis'!$B$7+3,2),":F",A284+2)))/COUNT(INDIRECT(CONCATENATE("F",MAX(A284-'Random Analysis'!$B$7+3,2),":F",A284+2))),0)</f>
        <v>-0.1367724551735704</v>
      </c>
      <c r="J284">
        <f ca="1">IFERROR(MEDIAN(INDIRECT(CONCATENATE("I",MAX(A284-'Random Analysis'!$B$8+3,2),":I",A284+2))),0)</f>
        <v>-0.13126985846804706</v>
      </c>
      <c r="K284">
        <f ca="1">IFERROR(SUM(INDIRECT(CONCATENATE("J",MAX(A284-'Random Analysis'!$B$9+3,2),":J",A284+2)))/COUNT(INDIRECT(CONCATENATE("J",MAX(A284-'Random Analysis'!$B$9+3,2),":J",A284+2))),0)</f>
        <v>1.540070508263116E-2</v>
      </c>
      <c r="L284">
        <f t="shared" ca="1" si="22"/>
        <v>6.8089203472447346E-2</v>
      </c>
      <c r="M284">
        <f t="shared" ca="1" si="23"/>
        <v>1.0206123696294676</v>
      </c>
    </row>
    <row r="285" spans="1:13" x14ac:dyDescent="0.3">
      <c r="A285">
        <v>283</v>
      </c>
      <c r="B285">
        <f>A285*'Random Analysis'!B$4+'Random Analysis'!$B$5</f>
        <v>5.66</v>
      </c>
      <c r="C285">
        <v>-0.41307035070348941</v>
      </c>
      <c r="D285">
        <f>C285*'Random Analysis'!$B$2+'Random Analysis'!$B$3</f>
        <v>-0.41307035070348941</v>
      </c>
      <c r="E285">
        <f t="shared" si="24"/>
        <v>2.0000000000000462E-2</v>
      </c>
      <c r="F285">
        <f ca="1">D285-'Random Analysis'!$B$13</f>
        <v>-0.49417334867214147</v>
      </c>
      <c r="G285">
        <f t="shared" ca="1" si="20"/>
        <v>3.2639723639304292E-2</v>
      </c>
      <c r="H285">
        <f t="shared" ca="1" si="21"/>
        <v>0.67338968645679942</v>
      </c>
      <c r="I285">
        <f ca="1">IFERROR(SUM(INDIRECT(CONCATENATE("F",MAX(A285-'Random Analysis'!$B$7+3,2),":F",A285+2)))/COUNT(INDIRECT(CONCATENATE("F",MAX(A285-'Random Analysis'!$B$7+3,2),":F",A285+2))),0)</f>
        <v>-0.49417334867214147</v>
      </c>
      <c r="J285">
        <f ca="1">IFERROR(MEDIAN(INDIRECT(CONCATENATE("I",MAX(A285-'Random Analysis'!$B$8+3,2),":I",A285+2))),0)</f>
        <v>-0.15531445430669599</v>
      </c>
      <c r="K285">
        <f ca="1">IFERROR(SUM(INDIRECT(CONCATENATE("J",MAX(A285-'Random Analysis'!$B$9+3,2),":J",A285+2)))/COUNT(INDIRECT(CONCATENATE("J",MAX(A285-'Random Analysis'!$B$9+3,2),":J",A285+2))),0)</f>
        <v>5.5195621210508907E-4</v>
      </c>
      <c r="L285">
        <f t="shared" ca="1" si="22"/>
        <v>6.8100242596689453E-2</v>
      </c>
      <c r="M285">
        <f t="shared" ca="1" si="23"/>
        <v>1.0219743744814014</v>
      </c>
    </row>
    <row r="286" spans="1:13" x14ac:dyDescent="0.3">
      <c r="A286">
        <v>284</v>
      </c>
      <c r="B286">
        <f>A286*'Random Analysis'!B$4+'Random Analysis'!$B$5</f>
        <v>5.68</v>
      </c>
      <c r="C286">
        <v>0.42544756658119987</v>
      </c>
      <c r="D286">
        <f>C286*'Random Analysis'!$B$2+'Random Analysis'!$B$3</f>
        <v>0.42544756658119987</v>
      </c>
      <c r="E286">
        <f t="shared" si="24"/>
        <v>1.9999999999999574E-2</v>
      </c>
      <c r="F286">
        <f ca="1">D286-'Random Analysis'!$B$13</f>
        <v>0.34434456861254781</v>
      </c>
      <c r="G286">
        <f t="shared" ca="1" si="20"/>
        <v>3.9526615011555105E-2</v>
      </c>
      <c r="H286">
        <f t="shared" ca="1" si="21"/>
        <v>0.67418021875703049</v>
      </c>
      <c r="I286">
        <f ca="1">IFERROR(SUM(INDIRECT(CONCATENATE("F",MAX(A286-'Random Analysis'!$B$7+3,2),":F",A286+2)))/COUNT(INDIRECT(CONCATENATE("F",MAX(A286-'Random Analysis'!$B$7+3,2),":F",A286+2))),0)</f>
        <v>0.34434456861254781</v>
      </c>
      <c r="J286">
        <f ca="1">IFERROR(MEDIAN(INDIRECT(CONCATENATE("I",MAX(A286-'Random Analysis'!$B$8+3,2),":I",A286+2))),0)</f>
        <v>-0.13126985846804706</v>
      </c>
      <c r="K286">
        <f ca="1">IFERROR(SUM(INDIRECT(CONCATENATE("J",MAX(A286-'Random Analysis'!$B$9+3,2),":J",A286+2)))/COUNT(INDIRECT(CONCATENATE("J",MAX(A286-'Random Analysis'!$B$9+3,2),":J",A286+2))),0)</f>
        <v>2.7173515897112983E-3</v>
      </c>
      <c r="L286">
        <f t="shared" ca="1" si="22"/>
        <v>6.8154589628483683E-2</v>
      </c>
      <c r="M286">
        <f t="shared" ca="1" si="23"/>
        <v>1.0233374662739709</v>
      </c>
    </row>
    <row r="287" spans="1:13" x14ac:dyDescent="0.3">
      <c r="A287">
        <v>285</v>
      </c>
      <c r="B287">
        <f>A287*'Random Analysis'!B$4+'Random Analysis'!$B$5</f>
        <v>5.7</v>
      </c>
      <c r="C287">
        <v>0.21122962553404956</v>
      </c>
      <c r="D287">
        <f>C287*'Random Analysis'!$B$2+'Random Analysis'!$B$3</f>
        <v>0.21122962553404956</v>
      </c>
      <c r="E287">
        <f t="shared" si="24"/>
        <v>2.0000000000000462E-2</v>
      </c>
      <c r="F287">
        <f ca="1">D287-'Random Analysis'!$B$13</f>
        <v>0.1301266275653975</v>
      </c>
      <c r="G287">
        <f t="shared" ca="1" si="20"/>
        <v>4.2129147562863116E-2</v>
      </c>
      <c r="H287">
        <f t="shared" ca="1" si="21"/>
        <v>0.67502280170828777</v>
      </c>
      <c r="I287">
        <f ca="1">IFERROR(SUM(INDIRECT(CONCATENATE("F",MAX(A287-'Random Analysis'!$B$7+3,2),":F",A287+2)))/COUNT(INDIRECT(CONCATENATE("F",MAX(A287-'Random Analysis'!$B$7+3,2),":F",A287+2))),0)</f>
        <v>0.1301266275653975</v>
      </c>
      <c r="J287">
        <f ca="1">IFERROR(MEDIAN(INDIRECT(CONCATENATE("I",MAX(A287-'Random Analysis'!$B$8+3,2),":I",A287+2))),0)</f>
        <v>2.1796829014368857E-3</v>
      </c>
      <c r="K287">
        <f ca="1">IFERROR(SUM(INDIRECT(CONCATENATE("J",MAX(A287-'Random Analysis'!$B$9+3,2),":J",A287+2)))/COUNT(INDIRECT(CONCATENATE("J",MAX(A287-'Random Analysis'!$B$9+3,2),":J",A287+2))),0)</f>
        <v>1.1237487032531034E-2</v>
      </c>
      <c r="L287">
        <f t="shared" ca="1" si="22"/>
        <v>6.8379339369134304E-2</v>
      </c>
      <c r="M287">
        <f t="shared" ca="1" si="23"/>
        <v>1.0247050530613537</v>
      </c>
    </row>
    <row r="288" spans="1:13" x14ac:dyDescent="0.3">
      <c r="A288">
        <v>286</v>
      </c>
      <c r="B288">
        <f>A288*'Random Analysis'!B$4+'Random Analysis'!$B$5</f>
        <v>5.72</v>
      </c>
      <c r="C288">
        <v>0.10670055957245195</v>
      </c>
      <c r="D288">
        <f>C288*'Random Analysis'!$B$2+'Random Analysis'!$B$3</f>
        <v>0.10670055957245195</v>
      </c>
      <c r="E288">
        <f t="shared" si="24"/>
        <v>1.9999999999999574E-2</v>
      </c>
      <c r="F288">
        <f ca="1">D288-'Random Analysis'!$B$13</f>
        <v>2.5597561603799904E-2</v>
      </c>
      <c r="G288">
        <f t="shared" ca="1" si="20"/>
        <v>4.2641098794939103E-2</v>
      </c>
      <c r="H288">
        <f t="shared" ca="1" si="21"/>
        <v>0.67587562368418652</v>
      </c>
      <c r="I288">
        <f ca="1">IFERROR(SUM(INDIRECT(CONCATENATE("F",MAX(A288-'Random Analysis'!$B$7+3,2),":F",A288+2)))/COUNT(INDIRECT(CONCATENATE("F",MAX(A288-'Random Analysis'!$B$7+3,2),":F",A288+2))),0)</f>
        <v>2.5597561603799904E-2</v>
      </c>
      <c r="J288">
        <f ca="1">IFERROR(MEDIAN(INDIRECT(CONCATENATE("I",MAX(A288-'Random Analysis'!$B$8+3,2),":I",A288+2))),0)</f>
        <v>7.7862094584598696E-2</v>
      </c>
      <c r="K288">
        <f ca="1">IFERROR(SUM(INDIRECT(CONCATENATE("J",MAX(A288-'Random Analysis'!$B$9+3,2),":J",A288+2)))/COUNT(INDIRECT(CONCATENATE("J",MAX(A288-'Random Analysis'!$B$9+3,2),":J",A288+2))),0)</f>
        <v>6.8784219133382219E-3</v>
      </c>
      <c r="L288">
        <f t="shared" ca="1" si="22"/>
        <v>6.8516907807401065E-2</v>
      </c>
      <c r="M288">
        <f t="shared" ca="1" si="23"/>
        <v>1.0260753912175018</v>
      </c>
    </row>
    <row r="289" spans="1:13" x14ac:dyDescent="0.3">
      <c r="A289">
        <v>287</v>
      </c>
      <c r="B289">
        <f>A289*'Random Analysis'!B$4+'Random Analysis'!$B$5</f>
        <v>5.74</v>
      </c>
      <c r="C289">
        <v>-0.34886417264318514</v>
      </c>
      <c r="D289">
        <f>C289*'Random Analysis'!$B$2+'Random Analysis'!$B$3</f>
        <v>-0.34886417264318514</v>
      </c>
      <c r="E289">
        <f t="shared" si="24"/>
        <v>2.0000000000000462E-2</v>
      </c>
      <c r="F289">
        <f ca="1">D289-'Random Analysis'!$B$13</f>
        <v>-0.4299671706118372</v>
      </c>
      <c r="G289">
        <f t="shared" ca="1" si="20"/>
        <v>3.4041755382702162E-2</v>
      </c>
      <c r="H289">
        <f t="shared" ca="1" si="21"/>
        <v>0.67655645879184056</v>
      </c>
      <c r="I289">
        <f ca="1">IFERROR(SUM(INDIRECT(CONCATENATE("F",MAX(A289-'Random Analysis'!$B$7+3,2),":F",A289+2)))/COUNT(INDIRECT(CONCATENATE("F",MAX(A289-'Random Analysis'!$B$7+3,2),":F",A289+2))),0)</f>
        <v>-0.4299671706118372</v>
      </c>
      <c r="J289">
        <f ca="1">IFERROR(MEDIAN(INDIRECT(CONCATENATE("I",MAX(A289-'Random Analysis'!$B$8+3,2),":I",A289+2))),0)</f>
        <v>-5.5587446784885253E-2</v>
      </c>
      <c r="K289">
        <f ca="1">IFERROR(SUM(INDIRECT(CONCATENATE("J",MAX(A289-'Random Analysis'!$B$9+3,2),":J",A289+2)))/COUNT(INDIRECT(CONCATENATE("J",MAX(A289-'Random Analysis'!$B$9+3,2),":J",A289+2))),0)</f>
        <v>-1.0401773991679705E-2</v>
      </c>
      <c r="L289">
        <f t="shared" ca="1" si="22"/>
        <v>6.8308872327567466E-2</v>
      </c>
      <c r="M289">
        <f t="shared" ca="1" si="23"/>
        <v>1.0274415686640532</v>
      </c>
    </row>
    <row r="290" spans="1:13" x14ac:dyDescent="0.3">
      <c r="A290">
        <v>288</v>
      </c>
      <c r="B290">
        <f>A290*'Random Analysis'!B$4+'Random Analysis'!$B$5</f>
        <v>5.76</v>
      </c>
      <c r="C290">
        <v>0.81739211601275863</v>
      </c>
      <c r="D290">
        <f>C290*'Random Analysis'!$B$2+'Random Analysis'!$B$3</f>
        <v>0.81739211601275863</v>
      </c>
      <c r="E290">
        <f t="shared" si="24"/>
        <v>1.9999999999999574E-2</v>
      </c>
      <c r="F290">
        <f ca="1">D290-'Random Analysis'!$B$13</f>
        <v>0.73628911804410657</v>
      </c>
      <c r="G290">
        <f t="shared" ca="1" si="20"/>
        <v>4.8767537743583979E-2</v>
      </c>
      <c r="H290">
        <f t="shared" ca="1" si="21"/>
        <v>0.67753180954671222</v>
      </c>
      <c r="I290">
        <f ca="1">IFERROR(SUM(INDIRECT(CONCATENATE("F",MAX(A290-'Random Analysis'!$B$7+3,2),":F",A290+2)))/COUNT(INDIRECT(CONCATENATE("F",MAX(A290-'Random Analysis'!$B$7+3,2),":F",A290+2))),0)</f>
        <v>0.73628911804410657</v>
      </c>
      <c r="J290">
        <f ca="1">IFERROR(MEDIAN(INDIRECT(CONCATENATE("I",MAX(A290-'Random Analysis'!$B$8+3,2),":I",A290+2))),0)</f>
        <v>7.7862094584598696E-2</v>
      </c>
      <c r="K290">
        <f ca="1">IFERROR(SUM(INDIRECT(CONCATENATE("J",MAX(A290-'Random Analysis'!$B$9+3,2),":J",A290+2)))/COUNT(INDIRECT(CONCATENATE("J",MAX(A290-'Random Analysis'!$B$9+3,2),":J",A290+2))),0)</f>
        <v>-2.132722983148411E-2</v>
      </c>
      <c r="L290">
        <f t="shared" ca="1" si="22"/>
        <v>6.7882327730937789E-2</v>
      </c>
      <c r="M290">
        <f t="shared" ca="1" si="23"/>
        <v>1.028799215218672</v>
      </c>
    </row>
    <row r="291" spans="1:13" x14ac:dyDescent="0.3">
      <c r="A291">
        <v>289</v>
      </c>
      <c r="B291">
        <f>A291*'Random Analysis'!B$4+'Random Analysis'!$B$5</f>
        <v>5.78</v>
      </c>
      <c r="C291">
        <v>0.96125451386957272</v>
      </c>
      <c r="D291">
        <f>C291*'Random Analysis'!$B$2+'Random Analysis'!$B$3</f>
        <v>0.96125451386957272</v>
      </c>
      <c r="E291">
        <f t="shared" si="24"/>
        <v>2.0000000000000462E-2</v>
      </c>
      <c r="F291">
        <f ca="1">D291-'Random Analysis'!$B$13</f>
        <v>0.88015151590092067</v>
      </c>
      <c r="G291">
        <f t="shared" ca="1" si="20"/>
        <v>6.6370568061602797E-2</v>
      </c>
      <c r="H291">
        <f t="shared" ca="1" si="21"/>
        <v>0.67885922090794426</v>
      </c>
      <c r="I291">
        <f ca="1">IFERROR(SUM(INDIRECT(CONCATENATE("F",MAX(A291-'Random Analysis'!$B$7+3,2),":F",A291+2)))/COUNT(INDIRECT(CONCATENATE("F",MAX(A291-'Random Analysis'!$B$7+3,2),":F",A291+2))),0)</f>
        <v>0.88015151590092067</v>
      </c>
      <c r="J291">
        <f ca="1">IFERROR(MEDIAN(INDIRECT(CONCATENATE("I",MAX(A291-'Random Analysis'!$B$8+3,2),":I",A291+2))),0)</f>
        <v>7.7862094584598696E-2</v>
      </c>
      <c r="K291">
        <f ca="1">IFERROR(SUM(INDIRECT(CONCATENATE("J",MAX(A291-'Random Analysis'!$B$9+3,2),":J",A291+2)))/COUNT(INDIRECT(CONCATENATE("J",MAX(A291-'Random Analysis'!$B$9+3,2),":J",A291+2))),0)</f>
        <v>-3.2252685671288507E-2</v>
      </c>
      <c r="L291">
        <f t="shared" ca="1" si="22"/>
        <v>6.7237274017512005E-2</v>
      </c>
      <c r="M291">
        <f t="shared" ca="1" si="23"/>
        <v>1.0301439606990224</v>
      </c>
    </row>
    <row r="292" spans="1:13" x14ac:dyDescent="0.3">
      <c r="A292">
        <v>290</v>
      </c>
      <c r="B292">
        <f>A292*'Random Analysis'!B$4+'Random Analysis'!$B$5</f>
        <v>5.8</v>
      </c>
      <c r="C292">
        <v>0.40317114031853785</v>
      </c>
      <c r="D292">
        <f>C292*'Random Analysis'!$B$2+'Random Analysis'!$B$3</f>
        <v>0.40317114031853785</v>
      </c>
      <c r="E292">
        <f t="shared" si="24"/>
        <v>1.9999999999999574E-2</v>
      </c>
      <c r="F292">
        <f ca="1">D292-'Random Analysis'!$B$13</f>
        <v>0.32206814234988579</v>
      </c>
      <c r="G292">
        <f t="shared" ca="1" si="20"/>
        <v>7.2811930908600372E-2</v>
      </c>
      <c r="H292">
        <f t="shared" ca="1" si="21"/>
        <v>0.68031545952611627</v>
      </c>
      <c r="I292">
        <f ca="1">IFERROR(SUM(INDIRECT(CONCATENATE("F",MAX(A292-'Random Analysis'!$B$7+3,2),":F",A292+2)))/COUNT(INDIRECT(CONCATENATE("F",MAX(A292-'Random Analysis'!$B$7+3,2),":F",A292+2))),0)</f>
        <v>0.32206814234988579</v>
      </c>
      <c r="J292">
        <f ca="1">IFERROR(MEDIAN(INDIRECT(CONCATENATE("I",MAX(A292-'Random Analysis'!$B$8+3,2),":I",A292+2))),0)</f>
        <v>0.22609738495764165</v>
      </c>
      <c r="K292">
        <f ca="1">IFERROR(SUM(INDIRECT(CONCATENATE("J",MAX(A292-'Random Analysis'!$B$9+3,2),":J",A292+2)))/COUNT(INDIRECT(CONCATENATE("J",MAX(A292-'Random Analysis'!$B$9+3,2),":J",A292+2))),0)</f>
        <v>-2.0250154666084735E-2</v>
      </c>
      <c r="L292">
        <f t="shared" ca="1" si="22"/>
        <v>6.6832270924190321E-2</v>
      </c>
      <c r="M292">
        <f t="shared" ca="1" si="23"/>
        <v>1.0314806061175061</v>
      </c>
    </row>
    <row r="293" spans="1:13" x14ac:dyDescent="0.3">
      <c r="A293">
        <v>291</v>
      </c>
      <c r="B293">
        <f>A293*'Random Analysis'!B$4+'Random Analysis'!$B$5</f>
        <v>5.82</v>
      </c>
      <c r="C293">
        <v>0.6139554252894579</v>
      </c>
      <c r="D293">
        <f>C293*'Random Analysis'!$B$2+'Random Analysis'!$B$3</f>
        <v>0.6139554252894579</v>
      </c>
      <c r="E293">
        <f t="shared" si="24"/>
        <v>2.0000000000000462E-2</v>
      </c>
      <c r="F293">
        <f ca="1">D293-'Random Analysis'!$B$13</f>
        <v>0.53285242732080584</v>
      </c>
      <c r="G293">
        <f t="shared" ca="1" si="20"/>
        <v>8.3468979455016731E-2</v>
      </c>
      <c r="H293">
        <f t="shared" ca="1" si="21"/>
        <v>0.68198483911521668</v>
      </c>
      <c r="I293">
        <f ca="1">IFERROR(SUM(INDIRECT(CONCATENATE("F",MAX(A293-'Random Analysis'!$B$7+3,2),":F",A293+2)))/COUNT(INDIRECT(CONCATENATE("F",MAX(A293-'Random Analysis'!$B$7+3,2),":F",A293+2))),0)</f>
        <v>0.53285242732080584</v>
      </c>
      <c r="J293">
        <f ca="1">IFERROR(MEDIAN(INDIRECT(CONCATENATE("I",MAX(A293-'Random Analysis'!$B$8+3,2),":I",A293+2))),0)</f>
        <v>0.3332063554812168</v>
      </c>
      <c r="K293">
        <f ca="1">IFERROR(SUM(INDIRECT(CONCATENATE("J",MAX(A293-'Random Analysis'!$B$9+3,2),":J",A293+2)))/COUNT(INDIRECT(CONCATENATE("J",MAX(A293-'Random Analysis'!$B$9+3,2),":J",A293+2))),0)</f>
        <v>5.0747520740899426E-3</v>
      </c>
      <c r="L293">
        <f t="shared" ca="1" si="22"/>
        <v>6.6933765965672118E-2</v>
      </c>
      <c r="M293">
        <f t="shared" ca="1" si="23"/>
        <v>1.0328192814368196</v>
      </c>
    </row>
    <row r="294" spans="1:13" x14ac:dyDescent="0.3">
      <c r="A294">
        <v>292</v>
      </c>
      <c r="B294">
        <f>A294*'Random Analysis'!B$4+'Random Analysis'!$B$5</f>
        <v>5.84</v>
      </c>
      <c r="C294">
        <v>-0.48434374302210714</v>
      </c>
      <c r="D294">
        <f>C294*'Random Analysis'!$B$2+'Random Analysis'!$B$3</f>
        <v>-0.48434374302210714</v>
      </c>
      <c r="E294">
        <f t="shared" si="24"/>
        <v>1.9999999999999574E-2</v>
      </c>
      <c r="F294">
        <f ca="1">D294-'Random Analysis'!$B$13</f>
        <v>-0.5654467409907592</v>
      </c>
      <c r="G294">
        <f t="shared" ca="1" si="20"/>
        <v>7.2160044635201787E-2</v>
      </c>
      <c r="H294">
        <f t="shared" ca="1" si="21"/>
        <v>0.68342804000792068</v>
      </c>
      <c r="I294">
        <f ca="1">IFERROR(SUM(INDIRECT(CONCATENATE("F",MAX(A294-'Random Analysis'!$B$7+3,2),":F",A294+2)))/COUNT(INDIRECT(CONCATENATE("F",MAX(A294-'Random Analysis'!$B$7+3,2),":F",A294+2))),0)</f>
        <v>-0.5654467409907592</v>
      </c>
      <c r="J294">
        <f ca="1">IFERROR(MEDIAN(INDIRECT(CONCATENATE("I",MAX(A294-'Random Analysis'!$B$8+3,2),":I",A294+2))),0)</f>
        <v>0.22609738495764165</v>
      </c>
      <c r="K294">
        <f ca="1">IFERROR(SUM(INDIRECT(CONCATENATE("J",MAX(A294-'Random Analysis'!$B$9+3,2),":J",A294+2)))/COUNT(INDIRECT(CONCATENATE("J",MAX(A294-'Random Analysis'!$B$9+3,2),":J",A294+2))),0)</f>
        <v>2.7437048170920492E-2</v>
      </c>
      <c r="L294">
        <f t="shared" ca="1" si="22"/>
        <v>6.7482506929090511E-2</v>
      </c>
      <c r="M294">
        <f t="shared" ca="1" si="23"/>
        <v>1.0341689315754012</v>
      </c>
    </row>
    <row r="295" spans="1:13" x14ac:dyDescent="0.3">
      <c r="A295">
        <v>293</v>
      </c>
      <c r="B295">
        <f>A295*'Random Analysis'!B$4+'Random Analysis'!$B$5</f>
        <v>5.86</v>
      </c>
      <c r="C295">
        <v>-0.46479869662669304</v>
      </c>
      <c r="D295">
        <f>C295*'Random Analysis'!$B$2+'Random Analysis'!$B$3</f>
        <v>-0.46479869662669304</v>
      </c>
      <c r="E295">
        <f t="shared" si="24"/>
        <v>2.0000000000000462E-2</v>
      </c>
      <c r="F295">
        <f ca="1">D295-'Random Analysis'!$B$13</f>
        <v>-0.5459016945953451</v>
      </c>
      <c r="G295">
        <f t="shared" ca="1" si="20"/>
        <v>6.1242010743294634E-2</v>
      </c>
      <c r="H295">
        <f t="shared" ca="1" si="21"/>
        <v>0.68465288022278659</v>
      </c>
      <c r="I295">
        <f ca="1">IFERROR(SUM(INDIRECT(CONCATENATE("F",MAX(A295-'Random Analysis'!$B$7+3,2),":F",A295+2)))/COUNT(INDIRECT(CONCATENATE("F",MAX(A295-'Random Analysis'!$B$7+3,2),":F",A295+2))),0)</f>
        <v>-0.5459016945953451</v>
      </c>
      <c r="J295">
        <f ca="1">IFERROR(MEDIAN(INDIRECT(CONCATENATE("I",MAX(A295-'Random Analysis'!$B$8+3,2),":I",A295+2))),0)</f>
        <v>0.17383285197684284</v>
      </c>
      <c r="K295">
        <f ca="1">IFERROR(SUM(INDIRECT(CONCATENATE("J",MAX(A295-'Random Analysis'!$B$9+3,2),":J",A295+2)))/COUNT(INDIRECT(CONCATENATE("J",MAX(A295-'Random Analysis'!$B$9+3,2),":J",A295+2))),0)</f>
        <v>4.7310556982951099E-2</v>
      </c>
      <c r="L295">
        <f t="shared" ca="1" si="22"/>
        <v>6.8428718068749561E-2</v>
      </c>
      <c r="M295">
        <f t="shared" ca="1" si="23"/>
        <v>1.0355375059367762</v>
      </c>
    </row>
    <row r="296" spans="1:13" x14ac:dyDescent="0.3">
      <c r="A296">
        <v>294</v>
      </c>
      <c r="B296">
        <f>A296*'Random Analysis'!B$4+'Random Analysis'!$B$5</f>
        <v>5.88</v>
      </c>
      <c r="C296">
        <v>-0.67793468065283435</v>
      </c>
      <c r="D296">
        <f>C296*'Random Analysis'!$B$2+'Random Analysis'!$B$3</f>
        <v>-0.67793468065283435</v>
      </c>
      <c r="E296">
        <f t="shared" si="24"/>
        <v>1.9999999999999574E-2</v>
      </c>
      <c r="F296">
        <f ca="1">D296-'Random Analysis'!$B$13</f>
        <v>-0.75903767862148641</v>
      </c>
      <c r="G296">
        <f t="shared" ca="1" si="20"/>
        <v>4.6061257170865233E-2</v>
      </c>
      <c r="H296">
        <f t="shared" ca="1" si="21"/>
        <v>0.68557410536620389</v>
      </c>
      <c r="I296">
        <f ca="1">IFERROR(SUM(INDIRECT(CONCATENATE("F",MAX(A296-'Random Analysis'!$B$7+3,2),":F",A296+2)))/COUNT(INDIRECT(CONCATENATE("F",MAX(A296-'Random Analysis'!$B$7+3,2),":F",A296+2))),0)</f>
        <v>-0.75903767862148641</v>
      </c>
      <c r="J296">
        <f ca="1">IFERROR(MEDIAN(INDIRECT(CONCATENATE("I",MAX(A296-'Random Analysis'!$B$8+3,2),":I",A296+2))),0)</f>
        <v>-5.3949514130975706E-2</v>
      </c>
      <c r="K296">
        <f ca="1">IFERROR(SUM(INDIRECT(CONCATENATE("J",MAX(A296-'Random Analysis'!$B$9+3,2),":J",A296+2)))/COUNT(INDIRECT(CONCATENATE("J",MAX(A296-'Random Analysis'!$B$9+3,2),":J",A296+2))),0)</f>
        <v>5.6337286456514146E-2</v>
      </c>
      <c r="L296">
        <f t="shared" ca="1" si="22"/>
        <v>6.9555463797879816E-2</v>
      </c>
      <c r="M296">
        <f t="shared" ca="1" si="23"/>
        <v>1.0369286152127337</v>
      </c>
    </row>
    <row r="297" spans="1:13" x14ac:dyDescent="0.3">
      <c r="A297">
        <v>295</v>
      </c>
      <c r="B297">
        <f>A297*'Random Analysis'!B$4+'Random Analysis'!$B$5</f>
        <v>5.9</v>
      </c>
      <c r="C297">
        <v>0.13034653745878755</v>
      </c>
      <c r="D297">
        <f>C297*'Random Analysis'!$B$2+'Random Analysis'!$B$3</f>
        <v>0.13034653745878755</v>
      </c>
      <c r="E297">
        <f t="shared" si="24"/>
        <v>2.0000000000000462E-2</v>
      </c>
      <c r="F297">
        <f ca="1">D297-'Random Analysis'!$B$13</f>
        <v>4.9243539490135504E-2</v>
      </c>
      <c r="G297">
        <f t="shared" ca="1" si="20"/>
        <v>4.7046127960667969E-2</v>
      </c>
      <c r="H297">
        <f t="shared" ca="1" si="21"/>
        <v>0.6865150279254173</v>
      </c>
      <c r="I297">
        <f ca="1">IFERROR(SUM(INDIRECT(CONCATENATE("F",MAX(A297-'Random Analysis'!$B$7+3,2),":F",A297+2)))/COUNT(INDIRECT(CONCATENATE("F",MAX(A297-'Random Analysis'!$B$7+3,2),":F",A297+2))),0)</f>
        <v>4.9243539490135504E-2</v>
      </c>
      <c r="J297">
        <f ca="1">IFERROR(MEDIAN(INDIRECT(CONCATENATE("I",MAX(A297-'Random Analysis'!$B$8+3,2),":I",A297+2))),0)</f>
        <v>0.18565584092001064</v>
      </c>
      <c r="K297">
        <f ca="1">IFERROR(SUM(INDIRECT(CONCATENATE("J",MAX(A297-'Random Analysis'!$B$9+3,2),":J",A297+2)))/COUNT(INDIRECT(CONCATENATE("J",MAX(A297-'Random Analysis'!$B$9+3,2),":J",A297+2))),0)</f>
        <v>7.6773794742028945E-2</v>
      </c>
      <c r="L297">
        <f t="shared" ca="1" si="22"/>
        <v>7.1090939692720428E-2</v>
      </c>
      <c r="M297">
        <f t="shared" ca="1" si="23"/>
        <v>1.0383504340065881</v>
      </c>
    </row>
    <row r="298" spans="1:13" x14ac:dyDescent="0.3">
      <c r="A298">
        <v>296</v>
      </c>
      <c r="B298">
        <f>A298*'Random Analysis'!B$4+'Random Analysis'!$B$5</f>
        <v>5.92</v>
      </c>
      <c r="C298">
        <v>0.13889654337547275</v>
      </c>
      <c r="D298">
        <f>C298*'Random Analysis'!$B$2+'Random Analysis'!$B$3</f>
        <v>0.13889654337547275</v>
      </c>
      <c r="E298">
        <f t="shared" si="24"/>
        <v>1.9999999999999574E-2</v>
      </c>
      <c r="F298">
        <f ca="1">D298-'Random Analysis'!$B$13</f>
        <v>5.7793545406820704E-2</v>
      </c>
      <c r="G298">
        <f t="shared" ca="1" si="20"/>
        <v>4.8201998868804358E-2</v>
      </c>
      <c r="H298">
        <f t="shared" ca="1" si="21"/>
        <v>0.68747906790279334</v>
      </c>
      <c r="I298">
        <f ca="1">IFERROR(SUM(INDIRECT(CONCATENATE("F",MAX(A298-'Random Analysis'!$B$7+3,2),":F",A298+2)))/COUNT(INDIRECT(CONCATENATE("F",MAX(A298-'Random Analysis'!$B$7+3,2),":F",A298+2))),0)</f>
        <v>5.7793545406820704E-2</v>
      </c>
      <c r="J298">
        <f ca="1">IFERROR(MEDIAN(INDIRECT(CONCATENATE("I",MAX(A298-'Random Analysis'!$B$8+3,2),":I",A298+2))),0)</f>
        <v>5.3518542448478104E-2</v>
      </c>
      <c r="K298">
        <f ca="1">IFERROR(SUM(INDIRECT(CONCATENATE("J",MAX(A298-'Random Analysis'!$B$9+3,2),":J",A298+2)))/COUNT(INDIRECT(CONCATENATE("J",MAX(A298-'Random Analysis'!$B$9+3,2),":J",A298+2))),0)</f>
        <v>7.8105008024151282E-2</v>
      </c>
      <c r="L298">
        <f t="shared" ca="1" si="22"/>
        <v>7.2653039853203427E-2</v>
      </c>
      <c r="M298">
        <f t="shared" ca="1" si="23"/>
        <v>1.0398034948036521</v>
      </c>
    </row>
    <row r="299" spans="1:13" x14ac:dyDescent="0.3">
      <c r="A299">
        <v>297</v>
      </c>
      <c r="B299">
        <f>A299*'Random Analysis'!B$4+'Random Analysis'!$B$5</f>
        <v>5.94</v>
      </c>
      <c r="C299">
        <v>0.57797350768458666</v>
      </c>
      <c r="D299">
        <f>C299*'Random Analysis'!$B$2+'Random Analysis'!$B$3</f>
        <v>0.57797350768458666</v>
      </c>
      <c r="E299">
        <f t="shared" si="24"/>
        <v>2.0000000000000462E-2</v>
      </c>
      <c r="F299">
        <f ca="1">D299-'Random Analysis'!$B$13</f>
        <v>0.49687050971593461</v>
      </c>
      <c r="G299">
        <f t="shared" ca="1" si="20"/>
        <v>5.813940906312328E-2</v>
      </c>
      <c r="H299">
        <f t="shared" ca="1" si="21"/>
        <v>0.68864185608405581</v>
      </c>
      <c r="I299">
        <f ca="1">IFERROR(SUM(INDIRECT(CONCATENATE("F",MAX(A299-'Random Analysis'!$B$7+3,2),":F",A299+2)))/COUNT(INDIRECT(CONCATENATE("F",MAX(A299-'Random Analysis'!$B$7+3,2),":F",A299+2))),0)</f>
        <v>0.49687050971593461</v>
      </c>
      <c r="J299">
        <f ca="1">IFERROR(MEDIAN(INDIRECT(CONCATENATE("I",MAX(A299-'Random Analysis'!$B$8+3,2),":I",A299+2))),0)</f>
        <v>5.3518542448478104E-2</v>
      </c>
      <c r="K299">
        <f ca="1">IFERROR(SUM(INDIRECT(CONCATENATE("J",MAX(A299-'Random Analysis'!$B$9+3,2),":J",A299+2)))/COUNT(INDIRECT(CONCATENATE("J",MAX(A299-'Random Analysis'!$B$9+3,2),":J",A299+2))),0)</f>
        <v>7.9436221306273633E-2</v>
      </c>
      <c r="L299">
        <f t="shared" ca="1" si="22"/>
        <v>7.4241764279328937E-2</v>
      </c>
      <c r="M299">
        <f t="shared" ca="1" si="23"/>
        <v>1.0412883300892386</v>
      </c>
    </row>
    <row r="300" spans="1:13" x14ac:dyDescent="0.3">
      <c r="A300">
        <v>298</v>
      </c>
      <c r="B300">
        <f>A300*'Random Analysis'!B$4+'Random Analysis'!$B$5</f>
        <v>5.96</v>
      </c>
      <c r="C300">
        <v>0.81598127830794076</v>
      </c>
      <c r="D300">
        <f>C300*'Random Analysis'!$B$2+'Random Analysis'!$B$3</f>
        <v>0.81598127830794076</v>
      </c>
      <c r="E300">
        <f t="shared" si="24"/>
        <v>1.9999999999999574E-2</v>
      </c>
      <c r="F300">
        <f ca="1">D300-'Random Analysis'!$B$13</f>
        <v>0.7348782803392887</v>
      </c>
      <c r="G300">
        <f t="shared" ca="1" si="20"/>
        <v>7.2836974669908738E-2</v>
      </c>
      <c r="H300">
        <f t="shared" ca="1" si="21"/>
        <v>0.69009859557745401</v>
      </c>
      <c r="I300">
        <f ca="1">IFERROR(SUM(INDIRECT(CONCATENATE("F",MAX(A300-'Random Analysis'!$B$7+3,2),":F",A300+2)))/COUNT(INDIRECT(CONCATENATE("F",MAX(A300-'Random Analysis'!$B$7+3,2),":F",A300+2))),0)</f>
        <v>0.7348782803392887</v>
      </c>
      <c r="J300">
        <f ca="1">IFERROR(MEDIAN(INDIRECT(CONCATENATE("I",MAX(A300-'Random Analysis'!$B$8+3,2),":I",A300+2))),0)</f>
        <v>5.3518542448478104E-2</v>
      </c>
      <c r="K300">
        <f ca="1">IFERROR(SUM(INDIRECT(CONCATENATE("J",MAX(A300-'Random Analysis'!$B$9+3,2),":J",A300+2)))/COUNT(INDIRECT(CONCATENATE("J",MAX(A300-'Random Analysis'!$B$9+3,2),":J",A300+2))),0)</f>
        <v>8.0767434588395984E-2</v>
      </c>
      <c r="L300">
        <f t="shared" ca="1" si="22"/>
        <v>7.5857112971096818E-2</v>
      </c>
      <c r="M300">
        <f t="shared" ca="1" si="23"/>
        <v>1.0428054723486606</v>
      </c>
    </row>
    <row r="301" spans="1:13" x14ac:dyDescent="0.3">
      <c r="A301">
        <v>299</v>
      </c>
      <c r="B301">
        <f>A301*'Random Analysis'!B$4+'Random Analysis'!$B$5</f>
        <v>5.98</v>
      </c>
      <c r="C301">
        <v>-0.9214504916184445</v>
      </c>
      <c r="D301">
        <f>C301*'Random Analysis'!$B$2+'Random Analysis'!$B$3</f>
        <v>-0.9214504916184445</v>
      </c>
      <c r="E301">
        <f t="shared" si="24"/>
        <v>2.0000000000000462E-2</v>
      </c>
      <c r="F301">
        <f ca="1">D301-'Random Analysis'!$B$13</f>
        <v>-1.0025534895870964</v>
      </c>
      <c r="G301">
        <f t="shared" ca="1" si="20"/>
        <v>5.2785904878166347E-2</v>
      </c>
      <c r="H301">
        <f t="shared" ca="1" si="21"/>
        <v>0.69115431367501734</v>
      </c>
      <c r="I301">
        <f ca="1">IFERROR(SUM(INDIRECT(CONCATENATE("F",MAX(A301-'Random Analysis'!$B$7+3,2),":F",A301+2)))/COUNT(INDIRECT(CONCATENATE("F",MAX(A301-'Random Analysis'!$B$7+3,2),":F",A301+2))),0)</f>
        <v>-1.0025534895870964</v>
      </c>
      <c r="J301">
        <f ca="1">IFERROR(MEDIAN(INDIRECT(CONCATENATE("I",MAX(A301-'Random Analysis'!$B$8+3,2),":I",A301+2))),0)</f>
        <v>-0.2483290775526048</v>
      </c>
      <c r="K301">
        <f ca="1">IFERROR(SUM(INDIRECT(CONCATENATE("J",MAX(A301-'Random Analysis'!$B$9+3,2),":J",A301+2)))/COUNT(INDIRECT(CONCATENATE("J",MAX(A301-'Random Analysis'!$B$9+3,2),":J",A301+2))),0)</f>
        <v>6.5162662654326339E-2</v>
      </c>
      <c r="L301">
        <f t="shared" ca="1" si="22"/>
        <v>7.7160366224183374E-2</v>
      </c>
      <c r="M301">
        <f t="shared" ca="1" si="23"/>
        <v>1.0443486796731443</v>
      </c>
    </row>
    <row r="302" spans="1:13" x14ac:dyDescent="0.3">
      <c r="A302">
        <v>300</v>
      </c>
      <c r="B302">
        <f>A302*'Random Analysis'!B$4+'Random Analysis'!$B$5</f>
        <v>6</v>
      </c>
      <c r="C302">
        <v>-0.90411359015941839</v>
      </c>
      <c r="D302">
        <f>C302*'Random Analysis'!$B$2+'Random Analysis'!$B$3</f>
        <v>-0.90411359015941839</v>
      </c>
      <c r="E302">
        <f t="shared" si="24"/>
        <v>1.9999999999999574E-2</v>
      </c>
      <c r="F302">
        <f ca="1">D302-'Random Analysis'!$B$13</f>
        <v>-0.98521658812807045</v>
      </c>
      <c r="G302">
        <f t="shared" ca="1" si="20"/>
        <v>3.3081573115605362E-2</v>
      </c>
      <c r="H302">
        <f t="shared" ca="1" si="21"/>
        <v>0.69181594513732947</v>
      </c>
      <c r="I302">
        <f ca="1">IFERROR(SUM(INDIRECT(CONCATENATE("F",MAX(A302-'Random Analysis'!$B$7+3,2),":F",A302+2)))/COUNT(INDIRECT(CONCATENATE("F",MAX(A302-'Random Analysis'!$B$7+3,2),":F",A302+2))),0)</f>
        <v>-0.98521658812807045</v>
      </c>
      <c r="J302">
        <f ca="1">IFERROR(MEDIAN(INDIRECT(CONCATENATE("I",MAX(A302-'Random Analysis'!$B$8+3,2),":I",A302+2))),0)</f>
        <v>-0.2483290775526048</v>
      </c>
      <c r="K302">
        <f ca="1">IFERROR(SUM(INDIRECT(CONCATENATE("J",MAX(A302-'Random Analysis'!$B$9+3,2),":J",A302+2)))/COUNT(INDIRECT(CONCATENATE("J",MAX(A302-'Random Analysis'!$B$9+3,2),":J",A302+2))),0)</f>
        <v>3.2185923388375025E-2</v>
      </c>
      <c r="L302">
        <f t="shared" ca="1" si="22"/>
        <v>7.7804084691950867E-2</v>
      </c>
      <c r="M302">
        <f t="shared" ca="1" si="23"/>
        <v>1.0459047613669832</v>
      </c>
    </row>
    <row r="303" spans="1:13" x14ac:dyDescent="0.3">
      <c r="A303">
        <v>301</v>
      </c>
      <c r="B303">
        <f>A303*'Random Analysis'!B$4+'Random Analysis'!$B$5</f>
        <v>6.0200000000000005</v>
      </c>
      <c r="C303">
        <v>-0.29773297789302089</v>
      </c>
      <c r="D303">
        <f>C303*'Random Analysis'!$B$2+'Random Analysis'!$B$3</f>
        <v>-0.29773297789302089</v>
      </c>
      <c r="E303">
        <f t="shared" si="24"/>
        <v>2.0000000000000462E-2</v>
      </c>
      <c r="F303">
        <f ca="1">D303-'Random Analysis'!$B$13</f>
        <v>-0.37883597586167295</v>
      </c>
      <c r="G303">
        <f t="shared" ca="1" si="20"/>
        <v>2.5504853598371728E-2</v>
      </c>
      <c r="H303">
        <f t="shared" ca="1" si="21"/>
        <v>0.69232604220929694</v>
      </c>
      <c r="I303">
        <f ca="1">IFERROR(SUM(INDIRECT(CONCATENATE("F",MAX(A303-'Random Analysis'!$B$7+3,2),":F",A303+2)))/COUNT(INDIRECT(CONCATENATE("F",MAX(A303-'Random Analysis'!$B$7+3,2),":F",A303+2))),0)</f>
        <v>-0.37883597586167295</v>
      </c>
      <c r="J303">
        <f ca="1">IFERROR(MEDIAN(INDIRECT(CONCATENATE("I",MAX(A303-'Random Analysis'!$B$8+3,2),":I",A303+2))),0)</f>
        <v>-0.16479621818576873</v>
      </c>
      <c r="K303">
        <f ca="1">IFERROR(SUM(INDIRECT(CONCATENATE("J",MAX(A303-'Random Analysis'!$B$9+3,2),":J",A303+2)))/COUNT(INDIRECT(CONCATENATE("J",MAX(A303-'Random Analysis'!$B$9+3,2),":J",A303+2))),0)</f>
        <v>2.0558906662249958E-2</v>
      </c>
      <c r="L303">
        <f t="shared" ca="1" si="22"/>
        <v>7.8215262825195878E-2</v>
      </c>
      <c r="M303">
        <f t="shared" ca="1" si="23"/>
        <v>1.0474690666234872</v>
      </c>
    </row>
    <row r="304" spans="1:13" x14ac:dyDescent="0.3">
      <c r="A304">
        <v>302</v>
      </c>
      <c r="B304">
        <f>A304*'Random Analysis'!B$4+'Random Analysis'!$B$5</f>
        <v>6.04</v>
      </c>
      <c r="C304">
        <v>-0.36283580778405278</v>
      </c>
      <c r="D304">
        <f>C304*'Random Analysis'!$B$2+'Random Analysis'!$B$3</f>
        <v>-0.36283580778405278</v>
      </c>
      <c r="E304">
        <f t="shared" si="24"/>
        <v>1.9999999999999574E-2</v>
      </c>
      <c r="F304">
        <f ca="1">D304-'Random Analysis'!$B$13</f>
        <v>-0.44393880575270483</v>
      </c>
      <c r="G304">
        <f t="shared" ca="1" si="20"/>
        <v>1.6626077483317819E-2</v>
      </c>
      <c r="H304">
        <f t="shared" ca="1" si="21"/>
        <v>0.69265856375896329</v>
      </c>
      <c r="I304">
        <f ca="1">IFERROR(SUM(INDIRECT(CONCATENATE("F",MAX(A304-'Random Analysis'!$B$7+3,2),":F",A304+2)))/COUNT(INDIRECT(CONCATENATE("F",MAX(A304-'Random Analysis'!$B$7+3,2),":F",A304+2))),0)</f>
        <v>-0.44393880575270483</v>
      </c>
      <c r="J304">
        <f ca="1">IFERROR(MEDIAN(INDIRECT(CONCATENATE("I",MAX(A304-'Random Analysis'!$B$8+3,2),":I",A304+2))),0)</f>
        <v>-0.16479621818576873</v>
      </c>
      <c r="K304">
        <f ca="1">IFERROR(SUM(INDIRECT(CONCATENATE("J",MAX(A304-'Random Analysis'!$B$9+3,2),":J",A304+2)))/COUNT(INDIRECT(CONCATENATE("J",MAX(A304-'Random Analysis'!$B$9+3,2),":J",A304+2))),0)</f>
        <v>8.9318899361248896E-3</v>
      </c>
      <c r="L304">
        <f t="shared" ca="1" si="22"/>
        <v>7.8393900623918378E-2</v>
      </c>
      <c r="M304">
        <f t="shared" ca="1" si="23"/>
        <v>1.0490369446359655</v>
      </c>
    </row>
    <row r="305" spans="1:13" x14ac:dyDescent="0.3">
      <c r="A305">
        <v>303</v>
      </c>
      <c r="B305">
        <f>A305*'Random Analysis'!B$4+'Random Analysis'!$B$5</f>
        <v>6.0600000000000005</v>
      </c>
      <c r="C305">
        <v>-0.71681414917014918</v>
      </c>
      <c r="D305">
        <f>C305*'Random Analysis'!$B$2+'Random Analysis'!$B$3</f>
        <v>-0.71681414917014918</v>
      </c>
      <c r="E305">
        <f t="shared" si="24"/>
        <v>2.0000000000000462E-2</v>
      </c>
      <c r="F305">
        <f ca="1">D305-'Random Analysis'!$B$13</f>
        <v>-0.79791714713880124</v>
      </c>
      <c r="G305">
        <f t="shared" ca="1" si="20"/>
        <v>6.6773454054142728E-4</v>
      </c>
      <c r="H305">
        <f t="shared" ca="1" si="21"/>
        <v>0.69267191844977416</v>
      </c>
      <c r="I305">
        <f ca="1">IFERROR(SUM(INDIRECT(CONCATENATE("F",MAX(A305-'Random Analysis'!$B$7+3,2),":F",A305+2)))/COUNT(INDIRECT(CONCATENATE("F",MAX(A305-'Random Analysis'!$B$7+3,2),":F",A305+2))),0)</f>
        <v>-0.79791714713880124</v>
      </c>
      <c r="J305">
        <f ca="1">IFERROR(MEDIAN(INDIRECT(CONCATENATE("I",MAX(A305-'Random Analysis'!$B$8+3,2),":I",A305+2))),0)</f>
        <v>-0.41138739080718889</v>
      </c>
      <c r="K305">
        <f ca="1">IFERROR(SUM(INDIRECT(CONCATENATE("J",MAX(A305-'Random Analysis'!$B$9+3,2),":J",A305+2)))/COUNT(INDIRECT(CONCATENATE("J",MAX(A305-'Random Analysis'!$B$9+3,2),":J",A305+2))),0)</f>
        <v>-4.4070401752628122E-3</v>
      </c>
      <c r="L305">
        <f t="shared" ca="1" si="22"/>
        <v>7.8305759820413115E-2</v>
      </c>
      <c r="M305">
        <f t="shared" ca="1" si="23"/>
        <v>1.0506030598323739</v>
      </c>
    </row>
    <row r="306" spans="1:13" x14ac:dyDescent="0.3">
      <c r="A306">
        <v>304</v>
      </c>
      <c r="B306">
        <f>A306*'Random Analysis'!B$4+'Random Analysis'!$B$5</f>
        <v>6.08</v>
      </c>
      <c r="C306">
        <v>-0.9023466372266018</v>
      </c>
      <c r="D306">
        <f>C306*'Random Analysis'!$B$2+'Random Analysis'!$B$3</f>
        <v>-0.9023466372266018</v>
      </c>
      <c r="E306">
        <f t="shared" si="24"/>
        <v>1.9999999999999574E-2</v>
      </c>
      <c r="F306">
        <f ca="1">D306-'Random Analysis'!$B$13</f>
        <v>-0.98344963519525386</v>
      </c>
      <c r="G306">
        <f t="shared" ca="1" si="20"/>
        <v>-1.9001258163363229E-2</v>
      </c>
      <c r="H306">
        <f t="shared" ca="1" si="21"/>
        <v>0.69229189328650687</v>
      </c>
      <c r="I306">
        <f ca="1">IFERROR(SUM(INDIRECT(CONCATENATE("F",MAX(A306-'Random Analysis'!$B$7+3,2),":F",A306+2)))/COUNT(INDIRECT(CONCATENATE("F",MAX(A306-'Random Analysis'!$B$7+3,2),":F",A306+2))),0)</f>
        <v>-0.98344963519525386</v>
      </c>
      <c r="J306">
        <f ca="1">IFERROR(MEDIAN(INDIRECT(CONCATENATE("I",MAX(A306-'Random Analysis'!$B$8+3,2),":I",A306+2))),0)</f>
        <v>-0.62092797644575304</v>
      </c>
      <c r="K306">
        <f ca="1">IFERROR(SUM(INDIRECT(CONCATENATE("J",MAX(A306-'Random Analysis'!$B$9+3,2),":J",A306+2)))/COUNT(INDIRECT(CONCATENATE("J",MAX(A306-'Random Analysis'!$B$9+3,2),":J",A306+2))),0)</f>
        <v>-2.6579112658075051E-2</v>
      </c>
      <c r="L306">
        <f t="shared" ca="1" si="22"/>
        <v>7.7774177567251621E-2</v>
      </c>
      <c r="M306">
        <f t="shared" ca="1" si="23"/>
        <v>1.0521585433837188</v>
      </c>
    </row>
    <row r="307" spans="1:13" x14ac:dyDescent="0.3">
      <c r="A307">
        <v>305</v>
      </c>
      <c r="B307">
        <f>A307*'Random Analysis'!B$4+'Random Analysis'!$B$5</f>
        <v>6.1000000000000005</v>
      </c>
      <c r="C307">
        <v>-0.7439215258556644</v>
      </c>
      <c r="D307">
        <f>C307*'Random Analysis'!$B$2+'Random Analysis'!$B$3</f>
        <v>-0.7439215258556644</v>
      </c>
      <c r="E307">
        <f t="shared" si="24"/>
        <v>2.0000000000000462E-2</v>
      </c>
      <c r="F307">
        <f ca="1">D307-'Random Analysis'!$B$13</f>
        <v>-0.82502452382431646</v>
      </c>
      <c r="G307">
        <f t="shared" ca="1" si="20"/>
        <v>-3.5501748639849937E-2</v>
      </c>
      <c r="H307">
        <f t="shared" ca="1" si="21"/>
        <v>0.69158185831370989</v>
      </c>
      <c r="I307">
        <f ca="1">IFERROR(SUM(INDIRECT(CONCATENATE("F",MAX(A307-'Random Analysis'!$B$7+3,2),":F",A307+2)))/COUNT(INDIRECT(CONCATENATE("F",MAX(A307-'Random Analysis'!$B$7+3,2),":F",A307+2))),0)</f>
        <v>-0.82502452382431646</v>
      </c>
      <c r="J307">
        <f ca="1">IFERROR(MEDIAN(INDIRECT(CONCATENATE("I",MAX(A307-'Random Analysis'!$B$8+3,2),":I",A307+2))),0)</f>
        <v>-0.81147083548155885</v>
      </c>
      <c r="K307">
        <f ca="1">IFERROR(SUM(INDIRECT(CONCATENATE("J",MAX(A307-'Random Analysis'!$B$9+3,2),":J",A307+2)))/COUNT(INDIRECT(CONCATENATE("J",MAX(A307-'Random Analysis'!$B$9+3,2),":J",A307+2))),0)</f>
        <v>-5.8969635373004196E-2</v>
      </c>
      <c r="L307">
        <f t="shared" ca="1" si="22"/>
        <v>7.6594784859791515E-2</v>
      </c>
      <c r="M307">
        <f t="shared" ca="1" si="23"/>
        <v>1.0536904390809148</v>
      </c>
    </row>
    <row r="308" spans="1:13" x14ac:dyDescent="0.3">
      <c r="A308">
        <v>306</v>
      </c>
      <c r="B308">
        <f>A308*'Random Analysis'!B$4+'Random Analysis'!$B$5</f>
        <v>6.12</v>
      </c>
      <c r="C308">
        <v>-0.64850752290398495</v>
      </c>
      <c r="D308">
        <f>C308*'Random Analysis'!$B$2+'Random Analysis'!$B$3</f>
        <v>-0.64850752290398495</v>
      </c>
      <c r="E308">
        <f t="shared" si="24"/>
        <v>1.9999999999999574E-2</v>
      </c>
      <c r="F308">
        <f ca="1">D308-'Random Analysis'!$B$13</f>
        <v>-0.729610520872637</v>
      </c>
      <c r="G308">
        <f t="shared" ca="1" si="20"/>
        <v>-5.0093959057302365E-2</v>
      </c>
      <c r="H308">
        <f t="shared" ca="1" si="21"/>
        <v>0.69057997913256386</v>
      </c>
      <c r="I308">
        <f ca="1">IFERROR(SUM(INDIRECT(CONCATENATE("F",MAX(A308-'Random Analysis'!$B$7+3,2),":F",A308+2)))/COUNT(INDIRECT(CONCATENATE("F",MAX(A308-'Random Analysis'!$B$7+3,2),":F",A308+2))),0)</f>
        <v>-0.729610520872637</v>
      </c>
      <c r="J308">
        <f ca="1">IFERROR(MEDIAN(INDIRECT(CONCATENATE("I",MAX(A308-'Random Analysis'!$B$8+3,2),":I",A308+2))),0)</f>
        <v>-0.81147083548155885</v>
      </c>
      <c r="K308">
        <f ca="1">IFERROR(SUM(INDIRECT(CONCATENATE("J",MAX(A308-'Random Analysis'!$B$9+3,2),":J",A308+2)))/COUNT(INDIRECT(CONCATENATE("J",MAX(A308-'Random Analysis'!$B$9+3,2),":J",A308+2))),0)</f>
        <v>-9.7714898153146865E-2</v>
      </c>
      <c r="L308">
        <f t="shared" ca="1" si="22"/>
        <v>7.4640486896728614E-2</v>
      </c>
      <c r="M308">
        <f t="shared" ca="1" si="23"/>
        <v>1.0551832488188493</v>
      </c>
    </row>
    <row r="309" spans="1:13" x14ac:dyDescent="0.3">
      <c r="A309">
        <v>307</v>
      </c>
      <c r="B309">
        <f>A309*'Random Analysis'!B$4+'Random Analysis'!$B$5</f>
        <v>6.1400000000000006</v>
      </c>
      <c r="C309">
        <v>0.98923763868777548</v>
      </c>
      <c r="D309">
        <f>C309*'Random Analysis'!$B$2+'Random Analysis'!$B$3</f>
        <v>0.98923763868777548</v>
      </c>
      <c r="E309">
        <f t="shared" si="24"/>
        <v>2.0000000000000462E-2</v>
      </c>
      <c r="F309">
        <f ca="1">D309-'Random Analysis'!$B$13</f>
        <v>0.90813464071912342</v>
      </c>
      <c r="G309">
        <f t="shared" ca="1" si="20"/>
        <v>-3.1931266242919476E-2</v>
      </c>
      <c r="H309">
        <f t="shared" ca="1" si="21"/>
        <v>0.68994135380770549</v>
      </c>
      <c r="I309">
        <f ca="1">IFERROR(SUM(INDIRECT(CONCATENATE("F",MAX(A309-'Random Analysis'!$B$7+3,2),":F",A309+2)))/COUNT(INDIRECT(CONCATENATE("F",MAX(A309-'Random Analysis'!$B$7+3,2),":F",A309+2))),0)</f>
        <v>0.90813464071912342</v>
      </c>
      <c r="J309">
        <f ca="1">IFERROR(MEDIAN(INDIRECT(CONCATENATE("I",MAX(A309-'Random Analysis'!$B$8+3,2),":I",A309+2))),0)</f>
        <v>-0.76376383400571912</v>
      </c>
      <c r="K309">
        <f ca="1">IFERROR(SUM(INDIRECT(CONCATENATE("J",MAX(A309-'Random Analysis'!$B$9+3,2),":J",A309+2)))/COUNT(INDIRECT(CONCATENATE("J",MAX(A309-'Random Analysis'!$B$9+3,2),":J",A309+2))),0)</f>
        <v>-0.13779232332411437</v>
      </c>
      <c r="L309">
        <f t="shared" ca="1" si="22"/>
        <v>7.1884640430246269E-2</v>
      </c>
      <c r="M309">
        <f t="shared" ca="1" si="23"/>
        <v>1.0566209416274543</v>
      </c>
    </row>
    <row r="310" spans="1:13" x14ac:dyDescent="0.3">
      <c r="A310">
        <v>308</v>
      </c>
      <c r="B310">
        <f>A310*'Random Analysis'!B$4+'Random Analysis'!$B$5</f>
        <v>6.16</v>
      </c>
      <c r="C310">
        <v>0.80149823953634569</v>
      </c>
      <c r="D310">
        <f>C310*'Random Analysis'!$B$2+'Random Analysis'!$B$3</f>
        <v>0.80149823953634569</v>
      </c>
      <c r="E310">
        <f t="shared" si="24"/>
        <v>1.9999999999999574E-2</v>
      </c>
      <c r="F310">
        <f ca="1">D310-'Random Analysis'!$B$13</f>
        <v>0.72039524156769363</v>
      </c>
      <c r="G310">
        <f t="shared" ca="1" si="20"/>
        <v>-1.7523361411565911E-2</v>
      </c>
      <c r="H310">
        <f t="shared" ca="1" si="21"/>
        <v>0.6895908865794742</v>
      </c>
      <c r="I310">
        <f ca="1">IFERROR(SUM(INDIRECT(CONCATENATE("F",MAX(A310-'Random Analysis'!$B$7+3,2),":F",A310+2)))/COUNT(INDIRECT(CONCATENATE("F",MAX(A310-'Random Analysis'!$B$7+3,2),":F",A310+2))),0)</f>
        <v>0.72039524156769363</v>
      </c>
      <c r="J310">
        <f ca="1">IFERROR(MEDIAN(INDIRECT(CONCATENATE("I",MAX(A310-'Random Analysis'!$B$8+3,2),":I",A310+2))),0)</f>
        <v>-0.58677466331267092</v>
      </c>
      <c r="K310">
        <f ca="1">IFERROR(SUM(INDIRECT(CONCATENATE("J",MAX(A310-'Random Analysis'!$B$9+3,2),":J",A310+2)))/COUNT(INDIRECT(CONCATENATE("J",MAX(A310-'Random Analysis'!$B$9+3,2),":J",A310+2))),0)</f>
        <v>-0.16308695268258036</v>
      </c>
      <c r="L310">
        <f t="shared" ca="1" si="22"/>
        <v>6.8622901376594728E-2</v>
      </c>
      <c r="M310">
        <f t="shared" ca="1" si="23"/>
        <v>1.0579933996549862</v>
      </c>
    </row>
    <row r="311" spans="1:13" x14ac:dyDescent="0.3">
      <c r="A311">
        <v>309</v>
      </c>
      <c r="B311">
        <f>A311*'Random Analysis'!B$4+'Random Analysis'!$B$5</f>
        <v>6.18</v>
      </c>
      <c r="C311">
        <v>9.368830048818122E-2</v>
      </c>
      <c r="D311">
        <f>C311*'Random Analysis'!$B$2+'Random Analysis'!$B$3</f>
        <v>9.368830048818122E-2</v>
      </c>
      <c r="E311">
        <f t="shared" si="24"/>
        <v>1.9999999999999574E-2</v>
      </c>
      <c r="F311">
        <f ca="1">D311-'Random Analysis'!$B$13</f>
        <v>1.2585302519529176E-2</v>
      </c>
      <c r="G311">
        <f t="shared" ca="1" si="20"/>
        <v>-1.7271655361175333E-2</v>
      </c>
      <c r="H311">
        <f t="shared" ca="1" si="21"/>
        <v>0.68924545347225075</v>
      </c>
      <c r="I311">
        <f ca="1">IFERROR(SUM(INDIRECT(CONCATENATE("F",MAX(A311-'Random Analysis'!$B$7+3,2),":F",A311+2)))/COUNT(INDIRECT(CONCATENATE("F",MAX(A311-'Random Analysis'!$B$7+3,2),":F",A311+2))),0)</f>
        <v>1.2585302519529176E-2</v>
      </c>
      <c r="J311">
        <f ca="1">IFERROR(MEDIAN(INDIRECT(CONCATENATE("I",MAX(A311-'Random Analysis'!$B$8+3,2),":I",A311+2))),0)</f>
        <v>-0.58677466331267092</v>
      </c>
      <c r="K311">
        <f ca="1">IFERROR(SUM(INDIRECT(CONCATENATE("J",MAX(A311-'Random Analysis'!$B$9+3,2),":J",A311+2)))/COUNT(INDIRECT(CONCATENATE("J",MAX(A311-'Random Analysis'!$B$9+3,2),":J",A311+2))),0)</f>
        <v>-0.19473632210625985</v>
      </c>
      <c r="L311">
        <f t="shared" ca="1" si="22"/>
        <v>6.4728174934469612E-2</v>
      </c>
      <c r="M311">
        <f t="shared" ca="1" si="23"/>
        <v>1.0592879631536756</v>
      </c>
    </row>
    <row r="312" spans="1:13" x14ac:dyDescent="0.3">
      <c r="A312">
        <v>310</v>
      </c>
      <c r="B312">
        <f>A312*'Random Analysis'!B$4+'Random Analysis'!$B$5</f>
        <v>6.2</v>
      </c>
      <c r="C312">
        <v>-0.40250880274728185</v>
      </c>
      <c r="D312">
        <f>C312*'Random Analysis'!$B$2+'Random Analysis'!$B$3</f>
        <v>-0.40250880274728185</v>
      </c>
      <c r="E312">
        <f t="shared" si="24"/>
        <v>2.0000000000000462E-2</v>
      </c>
      <c r="F312">
        <f ca="1">D312-'Random Analysis'!$B$13</f>
        <v>-0.4836118007159339</v>
      </c>
      <c r="G312">
        <f t="shared" ca="1" si="20"/>
        <v>-2.6943891375494234E-2</v>
      </c>
      <c r="H312">
        <f t="shared" ca="1" si="21"/>
        <v>0.6887065756447408</v>
      </c>
      <c r="I312">
        <f ca="1">IFERROR(SUM(INDIRECT(CONCATENATE("F",MAX(A312-'Random Analysis'!$B$7+3,2),":F",A312+2)))/COUNT(INDIRECT(CONCATENATE("F",MAX(A312-'Random Analysis'!$B$7+3,2),":F",A312+2))),0)</f>
        <v>-0.4836118007159339</v>
      </c>
      <c r="J312">
        <f ca="1">IFERROR(MEDIAN(INDIRECT(CONCATENATE("I",MAX(A312-'Random Analysis'!$B$8+3,2),":I",A312+2))),0)</f>
        <v>-0.60661116079428545</v>
      </c>
      <c r="K312">
        <f ca="1">IFERROR(SUM(INDIRECT(CONCATENATE("J",MAX(A312-'Random Analysis'!$B$9+3,2),":J",A312+2)))/COUNT(INDIRECT(CONCATENATE("J",MAX(A312-'Random Analysis'!$B$9+3,2),":J",A312+2))),0)</f>
        <v>-0.22733028664811147</v>
      </c>
      <c r="L312">
        <f t="shared" ca="1" si="22"/>
        <v>6.018156920150728E-2</v>
      </c>
      <c r="M312">
        <f t="shared" ca="1" si="23"/>
        <v>1.0604915945377058</v>
      </c>
    </row>
    <row r="313" spans="1:13" x14ac:dyDescent="0.3">
      <c r="A313">
        <v>311</v>
      </c>
      <c r="B313">
        <f>A313*'Random Analysis'!B$4+'Random Analysis'!$B$5</f>
        <v>6.22</v>
      </c>
      <c r="C313">
        <v>0.39005194002821164</v>
      </c>
      <c r="D313">
        <f>C313*'Random Analysis'!$B$2+'Random Analysis'!$B$3</f>
        <v>0.39005194002821164</v>
      </c>
      <c r="E313">
        <f t="shared" si="24"/>
        <v>1.9999999999999574E-2</v>
      </c>
      <c r="F313">
        <f ca="1">D313-'Random Analysis'!$B$13</f>
        <v>0.30894894205955958</v>
      </c>
      <c r="G313">
        <f t="shared" ca="1" si="20"/>
        <v>-2.0764912534303175E-2</v>
      </c>
      <c r="H313">
        <f t="shared" ca="1" si="21"/>
        <v>0.68829127739405471</v>
      </c>
      <c r="I313">
        <f ca="1">IFERROR(SUM(INDIRECT(CONCATENATE("F",MAX(A313-'Random Analysis'!$B$7+3,2),":F",A313+2)))/COUNT(INDIRECT(CONCATENATE("F",MAX(A313-'Random Analysis'!$B$7+3,2),":F",A313+2))),0)</f>
        <v>0.30894894205955958</v>
      </c>
      <c r="J313">
        <f ca="1">IFERROR(MEDIAN(INDIRECT(CONCATENATE("I",MAX(A313-'Random Analysis'!$B$8+3,2),":I",A313+2))),0)</f>
        <v>-0.23551324909820237</v>
      </c>
      <c r="K313">
        <f ca="1">IFERROR(SUM(INDIRECT(CONCATENATE("J",MAX(A313-'Random Analysis'!$B$9+3,2),":J",A313+2)))/COUNT(INDIRECT(CONCATENATE("J",MAX(A313-'Random Analysis'!$B$9+3,2),":J",A313+2))),0)</f>
        <v>-0.24931174541267551</v>
      </c>
      <c r="L313">
        <f t="shared" ca="1" si="22"/>
        <v>5.5195334293253878E-2</v>
      </c>
      <c r="M313">
        <f t="shared" ca="1" si="23"/>
        <v>1.0615955012235709</v>
      </c>
    </row>
    <row r="314" spans="1:13" x14ac:dyDescent="0.3">
      <c r="A314">
        <v>312</v>
      </c>
      <c r="B314">
        <f>A314*'Random Analysis'!B$4+'Random Analysis'!$B$5</f>
        <v>6.24</v>
      </c>
      <c r="C314">
        <v>-0.10548064398403589</v>
      </c>
      <c r="D314">
        <f>C314*'Random Analysis'!$B$2+'Random Analysis'!$B$3</f>
        <v>-0.10548064398403589</v>
      </c>
      <c r="E314">
        <f t="shared" si="24"/>
        <v>2.0000000000000462E-2</v>
      </c>
      <c r="F314">
        <f ca="1">D314-'Random Analysis'!$B$13</f>
        <v>-0.18658364195268795</v>
      </c>
      <c r="G314">
        <f t="shared" ca="1" si="20"/>
        <v>-2.449658537335702E-2</v>
      </c>
      <c r="H314">
        <f t="shared" ca="1" si="21"/>
        <v>0.68780134568658757</v>
      </c>
      <c r="I314">
        <f ca="1">IFERROR(SUM(INDIRECT(CONCATENATE("F",MAX(A314-'Random Analysis'!$B$7+3,2),":F",A314+2)))/COUNT(INDIRECT(CONCATENATE("F",MAX(A314-'Random Analysis'!$B$7+3,2),":F",A314+2))),0)</f>
        <v>-0.18658364195268795</v>
      </c>
      <c r="J314">
        <f ca="1">IFERROR(MEDIAN(INDIRECT(CONCATENATE("I",MAX(A314-'Random Analysis'!$B$8+3,2),":I",A314+2))),0)</f>
        <v>-8.6999169716579394E-2</v>
      </c>
      <c r="K314">
        <f ca="1">IFERROR(SUM(INDIRECT(CONCATENATE("J",MAX(A314-'Random Analysis'!$B$9+3,2),":J",A314+2)))/COUNT(INDIRECT(CONCATENATE("J",MAX(A314-'Random Analysis'!$B$9+3,2),":J",A314+2))),0)</f>
        <v>-0.26932153232685624</v>
      </c>
      <c r="L314">
        <f t="shared" ca="1" si="22"/>
        <v>4.9808903646716626E-2</v>
      </c>
      <c r="M314">
        <f t="shared" ca="1" si="23"/>
        <v>1.0625916792965053</v>
      </c>
    </row>
    <row r="315" spans="1:13" x14ac:dyDescent="0.3">
      <c r="A315">
        <v>313</v>
      </c>
      <c r="B315">
        <f>A315*'Random Analysis'!B$4+'Random Analysis'!$B$5</f>
        <v>6.26</v>
      </c>
      <c r="C315">
        <v>0.28343819987199703</v>
      </c>
      <c r="D315">
        <f>C315*'Random Analysis'!$B$2+'Random Analysis'!$B$3</f>
        <v>0.28343819987199703</v>
      </c>
      <c r="E315">
        <f t="shared" si="24"/>
        <v>1.9999999999999574E-2</v>
      </c>
      <c r="F315">
        <f ca="1">D315-'Random Analysis'!$B$13</f>
        <v>0.20233520190334497</v>
      </c>
      <c r="G315">
        <f t="shared" ca="1" si="20"/>
        <v>-2.0449881335290208E-2</v>
      </c>
      <c r="H315">
        <f t="shared" ca="1" si="21"/>
        <v>0.68739234805988181</v>
      </c>
      <c r="I315">
        <f ca="1">IFERROR(SUM(INDIRECT(CONCATENATE("F",MAX(A315-'Random Analysis'!$B$7+3,2),":F",A315+2)))/COUNT(INDIRECT(CONCATENATE("F",MAX(A315-'Random Analysis'!$B$7+3,2),":F",A315+2))),0)</f>
        <v>0.20233520190334497</v>
      </c>
      <c r="J315">
        <f ca="1">IFERROR(MEDIAN(INDIRECT(CONCATENATE("I",MAX(A315-'Random Analysis'!$B$8+3,2),":I",A315+2))),0)</f>
        <v>0.10746025221143708</v>
      </c>
      <c r="K315">
        <f ca="1">IFERROR(SUM(INDIRECT(CONCATENATE("J",MAX(A315-'Random Analysis'!$B$9+3,2),":J",A315+2)))/COUNT(INDIRECT(CONCATENATE("J",MAX(A315-'Random Analysis'!$B$9+3,2),":J",A315+2))),0)</f>
        <v>-0.27497091960048503</v>
      </c>
      <c r="L315">
        <f t="shared" ca="1" si="22"/>
        <v>4.4309485254707043E-2</v>
      </c>
      <c r="M315">
        <f t="shared" ca="1" si="23"/>
        <v>1.0634778690015994</v>
      </c>
    </row>
    <row r="316" spans="1:13" x14ac:dyDescent="0.3">
      <c r="A316">
        <v>314</v>
      </c>
      <c r="B316">
        <f>A316*'Random Analysis'!B$4+'Random Analysis'!$B$5</f>
        <v>6.28</v>
      </c>
      <c r="C316">
        <v>7.5994981720192145E-2</v>
      </c>
      <c r="D316">
        <f>C316*'Random Analysis'!$B$2+'Random Analysis'!$B$3</f>
        <v>7.5994981720192145E-2</v>
      </c>
      <c r="E316">
        <f t="shared" si="24"/>
        <v>2.0000000000000462E-2</v>
      </c>
      <c r="F316">
        <f ca="1">D316-'Random Analysis'!$B$13</f>
        <v>-5.1080162484598984E-3</v>
      </c>
      <c r="G316">
        <f t="shared" ca="1" si="20"/>
        <v>-2.055204166025941E-2</v>
      </c>
      <c r="H316">
        <f t="shared" ca="1" si="21"/>
        <v>0.68698130722667661</v>
      </c>
      <c r="I316">
        <f ca="1">IFERROR(SUM(INDIRECT(CONCATENATE("F",MAX(A316-'Random Analysis'!$B$7+3,2),":F",A316+2)))/COUNT(INDIRECT(CONCATENATE("F",MAX(A316-'Random Analysis'!$B$7+3,2),":F",A316+2))),0)</f>
        <v>-5.1080162484598984E-3</v>
      </c>
      <c r="J316">
        <f ca="1">IFERROR(MEDIAN(INDIRECT(CONCATENATE("I",MAX(A316-'Random Analysis'!$B$8+3,2),":I",A316+2))),0)</f>
        <v>0.10746025221143708</v>
      </c>
      <c r="K316">
        <f ca="1">IFERROR(SUM(INDIRECT(CONCATENATE("J",MAX(A316-'Random Analysis'!$B$9+3,2),":J",A316+2)))/COUNT(INDIRECT(CONCATENATE("J",MAX(A316-'Random Analysis'!$B$9+3,2),":J",A316+2))),0)</f>
        <v>-0.27813151958931387</v>
      </c>
      <c r="L316">
        <f t="shared" ca="1" si="22"/>
        <v>3.8746854862920635E-2</v>
      </c>
      <c r="M316">
        <f t="shared" ca="1" si="23"/>
        <v>1.0642528060988579</v>
      </c>
    </row>
    <row r="317" spans="1:13" x14ac:dyDescent="0.3">
      <c r="A317">
        <v>315</v>
      </c>
      <c r="B317">
        <f>A317*'Random Analysis'!B$4+'Random Analysis'!$B$5</f>
        <v>6.3</v>
      </c>
      <c r="C317">
        <v>-0.71672057677926326</v>
      </c>
      <c r="D317">
        <f>C317*'Random Analysis'!$B$2+'Random Analysis'!$B$3</f>
        <v>-0.71672057677926326</v>
      </c>
      <c r="E317">
        <f t="shared" si="24"/>
        <v>1.9999999999999574E-2</v>
      </c>
      <c r="F317">
        <f ca="1">D317-'Random Analysis'!$B$13</f>
        <v>-0.79782357474791532</v>
      </c>
      <c r="G317">
        <f t="shared" ca="1" si="20"/>
        <v>-3.6508513155217373E-2</v>
      </c>
      <c r="H317">
        <f t="shared" ca="1" si="21"/>
        <v>0.68625113696357232</v>
      </c>
      <c r="I317">
        <f ca="1">IFERROR(SUM(INDIRECT(CONCATENATE("F",MAX(A317-'Random Analysis'!$B$7+3,2),":F",A317+2)))/COUNT(INDIRECT(CONCATENATE("F",MAX(A317-'Random Analysis'!$B$7+3,2),":F",A317+2))),0)</f>
        <v>-0.79782357474791532</v>
      </c>
      <c r="J317">
        <f ca="1">IFERROR(MEDIAN(INDIRECT(CONCATENATE("I",MAX(A317-'Random Analysis'!$B$8+3,2),":I",A317+2))),0)</f>
        <v>3.7386431355346389E-3</v>
      </c>
      <c r="K317">
        <f ca="1">IFERROR(SUM(INDIRECT(CONCATENATE("J",MAX(A317-'Random Analysis'!$B$9+3,2),":J",A317+2)))/COUNT(INDIRECT(CONCATENATE("J",MAX(A317-'Random Analysis'!$B$9+3,2),":J",A317+2))),0)</f>
        <v>-0.27538446448138482</v>
      </c>
      <c r="L317">
        <f t="shared" ca="1" si="22"/>
        <v>3.3239165573293053E-2</v>
      </c>
      <c r="M317">
        <f t="shared" ca="1" si="23"/>
        <v>1.0649175894103238</v>
      </c>
    </row>
    <row r="318" spans="1:13" x14ac:dyDescent="0.3">
      <c r="A318">
        <v>316</v>
      </c>
      <c r="B318">
        <f>A318*'Random Analysis'!B$4+'Random Analysis'!$B$5</f>
        <v>6.32</v>
      </c>
      <c r="C318">
        <v>0.19090447343900774</v>
      </c>
      <c r="D318">
        <f>C318*'Random Analysis'!$B$2+'Random Analysis'!$B$3</f>
        <v>0.19090447343900774</v>
      </c>
      <c r="E318">
        <f t="shared" si="24"/>
        <v>2.0000000000000462E-2</v>
      </c>
      <c r="F318">
        <f ca="1">D318-'Random Analysis'!$B$13</f>
        <v>0.10980147547035569</v>
      </c>
      <c r="G318">
        <f t="shared" ca="1" si="20"/>
        <v>-3.4312483645810209E-2</v>
      </c>
      <c r="H318">
        <f t="shared" ca="1" si="21"/>
        <v>0.68556488729065612</v>
      </c>
      <c r="I318">
        <f ca="1">IFERROR(SUM(INDIRECT(CONCATENATE("F",MAX(A318-'Random Analysis'!$B$7+3,2),":F",A318+2)))/COUNT(INDIRECT(CONCATENATE("F",MAX(A318-'Random Analysis'!$B$7+3,2),":F",A318+2))),0)</f>
        <v>0.10980147547035569</v>
      </c>
      <c r="J318">
        <f ca="1">IFERROR(MEDIAN(INDIRECT(CONCATENATE("I",MAX(A318-'Random Analysis'!$B$8+3,2),":I",A318+2))),0)</f>
        <v>3.7386431355346389E-3</v>
      </c>
      <c r="K318">
        <f ca="1">IFERROR(SUM(INDIRECT(CONCATENATE("J",MAX(A318-'Random Analysis'!$B$9+3,2),":J",A318+2)))/COUNT(INDIRECT(CONCATENATE("J",MAX(A318-'Random Analysis'!$B$9+3,2),":J",A318+2))),0)</f>
        <v>-0.28404718818540747</v>
      </c>
      <c r="L318">
        <f t="shared" ca="1" si="22"/>
        <v>2.7558221809584772E-2</v>
      </c>
      <c r="M318">
        <f t="shared" ca="1" si="23"/>
        <v>1.0654687538465155</v>
      </c>
    </row>
    <row r="319" spans="1:13" x14ac:dyDescent="0.3">
      <c r="A319">
        <v>317</v>
      </c>
      <c r="B319">
        <f>A319*'Random Analysis'!B$4+'Random Analysis'!$B$5</f>
        <v>6.34</v>
      </c>
      <c r="C319">
        <v>-0.76395509172295628</v>
      </c>
      <c r="D319">
        <f>C319*'Random Analysis'!$B$2+'Random Analysis'!$B$3</f>
        <v>-0.76395509172295628</v>
      </c>
      <c r="E319">
        <f t="shared" si="24"/>
        <v>1.9999999999999574E-2</v>
      </c>
      <c r="F319">
        <f ca="1">D319-'Random Analysis'!$B$13</f>
        <v>-0.84505808969160834</v>
      </c>
      <c r="G319">
        <f t="shared" ca="1" si="20"/>
        <v>-5.1213645439642019E-2</v>
      </c>
      <c r="H319">
        <f t="shared" ca="1" si="21"/>
        <v>0.68454061438186331</v>
      </c>
      <c r="I319">
        <f ca="1">IFERROR(SUM(INDIRECT(CONCATENATE("F",MAX(A319-'Random Analysis'!$B$7+3,2),":F",A319+2)))/COUNT(INDIRECT(CONCATENATE("F",MAX(A319-'Random Analysis'!$B$7+3,2),":F",A319+2))),0)</f>
        <v>-0.84505808969160834</v>
      </c>
      <c r="J319">
        <f ca="1">IFERROR(MEDIAN(INDIRECT(CONCATENATE("I",MAX(A319-'Random Analysis'!$B$8+3,2),":I",A319+2))),0)</f>
        <v>-9.5845829100573932E-2</v>
      </c>
      <c r="K319">
        <f ca="1">IFERROR(SUM(INDIRECT(CONCATENATE("J",MAX(A319-'Random Analysis'!$B$9+3,2),":J",A319+2)))/COUNT(INDIRECT(CONCATENATE("J",MAX(A319-'Random Analysis'!$B$9+3,2),":J",A319+2))),0)</f>
        <v>-0.29115977730679093</v>
      </c>
      <c r="L319">
        <f t="shared" ca="1" si="22"/>
        <v>2.1735026263449076E-2</v>
      </c>
      <c r="M319">
        <f t="shared" ca="1" si="23"/>
        <v>1.0659034543717845</v>
      </c>
    </row>
    <row r="320" spans="1:13" x14ac:dyDescent="0.3">
      <c r="A320">
        <v>318</v>
      </c>
      <c r="B320">
        <f>A320*'Random Analysis'!B$4+'Random Analysis'!$B$5</f>
        <v>6.36</v>
      </c>
      <c r="C320">
        <v>-0.43059314745146615</v>
      </c>
      <c r="D320">
        <f>C320*'Random Analysis'!$B$2+'Random Analysis'!$B$3</f>
        <v>-0.43059314745146615</v>
      </c>
      <c r="E320">
        <f t="shared" si="24"/>
        <v>2.0000000000000462E-2</v>
      </c>
      <c r="F320">
        <f ca="1">D320-'Random Analysis'!$B$13</f>
        <v>-0.51169614542011821</v>
      </c>
      <c r="G320">
        <f t="shared" ca="1" si="20"/>
        <v>-6.1447568348044622E-2</v>
      </c>
      <c r="H320">
        <f t="shared" ca="1" si="21"/>
        <v>0.68331166301490243</v>
      </c>
      <c r="I320">
        <f ca="1">IFERROR(SUM(INDIRECT(CONCATENATE("F",MAX(A320-'Random Analysis'!$B$7+3,2),":F",A320+2)))/COUNT(INDIRECT(CONCATENATE("F",MAX(A320-'Random Analysis'!$B$7+3,2),":F",A320+2))),0)</f>
        <v>-0.51169614542011821</v>
      </c>
      <c r="J320">
        <f ca="1">IFERROR(MEDIAN(INDIRECT(CONCATENATE("I",MAX(A320-'Random Analysis'!$B$8+3,2),":I",A320+2))),0)</f>
        <v>-9.5845829100573932E-2</v>
      </c>
      <c r="K320">
        <f ca="1">IFERROR(SUM(INDIRECT(CONCATENATE("J",MAX(A320-'Random Analysis'!$B$9+3,2),":J",A320+2)))/COUNT(INDIRECT(CONCATENATE("J",MAX(A320-'Random Analysis'!$B$9+3,2),":J",A320+2))),0)</f>
        <v>-0.29827236642817434</v>
      </c>
      <c r="L320">
        <f t="shared" ca="1" si="22"/>
        <v>1.5769578934885453E-2</v>
      </c>
      <c r="M320">
        <f t="shared" ca="1" si="23"/>
        <v>1.0662188459504822</v>
      </c>
    </row>
    <row r="321" spans="1:13" x14ac:dyDescent="0.3">
      <c r="A321">
        <v>319</v>
      </c>
      <c r="B321">
        <f>A321*'Random Analysis'!B$4+'Random Analysis'!$B$5</f>
        <v>6.38</v>
      </c>
      <c r="C321">
        <v>-0.95772954103083663</v>
      </c>
      <c r="D321">
        <f>C321*'Random Analysis'!$B$2+'Random Analysis'!$B$3</f>
        <v>-0.95772954103083663</v>
      </c>
      <c r="E321">
        <f t="shared" si="24"/>
        <v>1.9999999999999574E-2</v>
      </c>
      <c r="F321">
        <f ca="1">D321-'Random Analysis'!$B$13</f>
        <v>-1.0388325389994886</v>
      </c>
      <c r="G321">
        <f t="shared" ca="1" si="20"/>
        <v>-8.2224219128033946E-2</v>
      </c>
      <c r="H321">
        <f t="shared" ca="1" si="21"/>
        <v>0.68166717863234183</v>
      </c>
      <c r="I321">
        <f ca="1">IFERROR(SUM(INDIRECT(CONCATENATE("F",MAX(A321-'Random Analysis'!$B$7+3,2),":F",A321+2)))/COUNT(INDIRECT(CONCATENATE("F",MAX(A321-'Random Analysis'!$B$7+3,2),":F",A321+2))),0)</f>
        <v>-1.0388325389994886</v>
      </c>
      <c r="J321">
        <f ca="1">IFERROR(MEDIAN(INDIRECT(CONCATENATE("I",MAX(A321-'Random Analysis'!$B$8+3,2),":I",A321+2))),0)</f>
        <v>-0.34913989368640308</v>
      </c>
      <c r="K321">
        <f ca="1">IFERROR(SUM(INDIRECT(CONCATENATE("J",MAX(A321-'Random Analysis'!$B$9+3,2),":J",A321+2)))/COUNT(INDIRECT(CONCATENATE("J",MAX(A321-'Random Analysis'!$B$9+3,2),":J",A321+2))),0)</f>
        <v>-0.31744657767269246</v>
      </c>
      <c r="L321">
        <f t="shared" ca="1" si="22"/>
        <v>9.4206473814317394E-3</v>
      </c>
      <c r="M321">
        <f t="shared" ca="1" si="23"/>
        <v>1.0664072588981108</v>
      </c>
    </row>
    <row r="322" spans="1:13" x14ac:dyDescent="0.3">
      <c r="A322">
        <v>320</v>
      </c>
      <c r="B322">
        <f>A322*'Random Analysis'!B$4+'Random Analysis'!$B$5</f>
        <v>6.4</v>
      </c>
      <c r="C322">
        <v>0.88132928620934781</v>
      </c>
      <c r="D322">
        <f>C322*'Random Analysis'!$B$2+'Random Analysis'!$B$3</f>
        <v>0.88132928620934781</v>
      </c>
      <c r="E322">
        <f t="shared" si="24"/>
        <v>2.0000000000000462E-2</v>
      </c>
      <c r="F322">
        <f ca="1">D322-'Random Analysis'!$B$13</f>
        <v>0.80022628824069575</v>
      </c>
      <c r="G322">
        <f t="shared" ca="1" si="20"/>
        <v>-6.6219693363219659E-2</v>
      </c>
      <c r="H322">
        <f t="shared" ca="1" si="21"/>
        <v>0.68034278476507737</v>
      </c>
      <c r="I322">
        <f ca="1">IFERROR(SUM(INDIRECT(CONCATENATE("F",MAX(A322-'Random Analysis'!$B$7+3,2),":F",A322+2)))/COUNT(INDIRECT(CONCATENATE("F",MAX(A322-'Random Analysis'!$B$7+3,2),":F",A322+2))),0)</f>
        <v>0.80022628824069575</v>
      </c>
      <c r="J322">
        <f ca="1">IFERROR(MEDIAN(INDIRECT(CONCATENATE("I",MAX(A322-'Random Analysis'!$B$8+3,2),":I",A322+2))),0)</f>
        <v>-0.25840208083428906</v>
      </c>
      <c r="K322">
        <f ca="1">IFERROR(SUM(INDIRECT(CONCATENATE("J",MAX(A322-'Random Analysis'!$B$9+3,2),":J",A322+2)))/COUNT(INDIRECT(CONCATENATE("J",MAX(A322-'Random Analysis'!$B$9+3,2),":J",A322+2))),0)</f>
        <v>-0.31792624449562978</v>
      </c>
      <c r="L322">
        <f t="shared" ca="1" si="22"/>
        <v>3.062122491518997E-3</v>
      </c>
      <c r="M322">
        <f t="shared" ca="1" si="23"/>
        <v>1.0664685013479411</v>
      </c>
    </row>
    <row r="323" spans="1:13" x14ac:dyDescent="0.3">
      <c r="A323">
        <v>321</v>
      </c>
      <c r="B323">
        <f>A323*'Random Analysis'!B$4+'Random Analysis'!$B$5</f>
        <v>6.42</v>
      </c>
      <c r="C323">
        <v>0.65649523660392806</v>
      </c>
      <c r="D323">
        <f>C323*'Random Analysis'!$B$2+'Random Analysis'!$B$3</f>
        <v>0.65649523660392806</v>
      </c>
      <c r="E323">
        <f t="shared" si="24"/>
        <v>1.9999999999999574E-2</v>
      </c>
      <c r="F323">
        <f ca="1">D323-'Random Analysis'!$B$13</f>
        <v>0.575392238635276</v>
      </c>
      <c r="G323">
        <f t="shared" ref="G323:G386" ca="1" si="25">G322+F323*$E323</f>
        <v>-5.4711848590514381E-2</v>
      </c>
      <c r="H323">
        <f t="shared" ref="H323:H386" ca="1" si="26">H322+G323*$E323</f>
        <v>0.67924854779326715</v>
      </c>
      <c r="I323">
        <f ca="1">IFERROR(SUM(INDIRECT(CONCATENATE("F",MAX(A323-'Random Analysis'!$B$7+3,2),":F",A323+2)))/COUNT(INDIRECT(CONCATENATE("F",MAX(A323-'Random Analysis'!$B$7+3,2),":F",A323+2))),0)</f>
        <v>0.575392238635276</v>
      </c>
      <c r="J323">
        <f ca="1">IFERROR(MEDIAN(INDIRECT(CONCATENATE("I",MAX(A323-'Random Analysis'!$B$8+3,2),":I",A323+2))),0)</f>
        <v>-0.25840208083428906</v>
      </c>
      <c r="K323">
        <f ca="1">IFERROR(SUM(INDIRECT(CONCATENATE("J",MAX(A323-'Random Analysis'!$B$9+3,2),":J",A323+2)))/COUNT(INDIRECT(CONCATENATE("J",MAX(A323-'Random Analysis'!$B$9+3,2),":J",A323+2))),0)</f>
        <v>-0.31840591131856716</v>
      </c>
      <c r="L323">
        <f t="shared" ref="L323:L386" ca="1" si="27">L322+K323*$E323</f>
        <v>-3.3059957348522103E-3</v>
      </c>
      <c r="M323">
        <f t="shared" ref="M323:M386" ca="1" si="28">M322+L323*$E323</f>
        <v>1.0664023814332442</v>
      </c>
    </row>
    <row r="324" spans="1:13" x14ac:dyDescent="0.3">
      <c r="A324">
        <v>322</v>
      </c>
      <c r="B324">
        <f>A324*'Random Analysis'!B$4+'Random Analysis'!$B$5</f>
        <v>6.44</v>
      </c>
      <c r="C324">
        <v>-0.47887636130623101</v>
      </c>
      <c r="D324">
        <f>C324*'Random Analysis'!$B$2+'Random Analysis'!$B$3</f>
        <v>-0.47887636130623101</v>
      </c>
      <c r="E324">
        <f t="shared" ref="E324:E387" si="29">B324-B323</f>
        <v>2.0000000000000462E-2</v>
      </c>
      <c r="F324">
        <f ca="1">D324-'Random Analysis'!$B$13</f>
        <v>-0.55997935927488307</v>
      </c>
      <c r="G324">
        <f t="shared" ca="1" si="25"/>
        <v>-6.59114357760123E-2</v>
      </c>
      <c r="H324">
        <f t="shared" ca="1" si="26"/>
        <v>0.67793031907774692</v>
      </c>
      <c r="I324">
        <f ca="1">IFERROR(SUM(INDIRECT(CONCATENATE("F",MAX(A324-'Random Analysis'!$B$7+3,2),":F",A324+2)))/COUNT(INDIRECT(CONCATENATE("F",MAX(A324-'Random Analysis'!$B$7+3,2),":F",A324+2))),0)</f>
        <v>-0.55997935927488307</v>
      </c>
      <c r="J324">
        <f ca="1">IFERROR(MEDIAN(INDIRECT(CONCATENATE("I",MAX(A324-'Random Analysis'!$B$8+3,2),":I",A324+2))),0)</f>
        <v>-0.53583775234750064</v>
      </c>
      <c r="K324">
        <f ca="1">IFERROR(SUM(INDIRECT(CONCATENATE("J",MAX(A324-'Random Analysis'!$B$9+3,2),":J",A324+2)))/COUNT(INDIRECT(CONCATENATE("J",MAX(A324-'Random Analysis'!$B$9+3,2),":J",A324+2))),0)</f>
        <v>-0.33607455580245915</v>
      </c>
      <c r="L324">
        <f t="shared" ca="1" si="27"/>
        <v>-1.0027486850901549E-2</v>
      </c>
      <c r="M324">
        <f t="shared" ca="1" si="28"/>
        <v>1.0662018316962261</v>
      </c>
    </row>
    <row r="325" spans="1:13" x14ac:dyDescent="0.3">
      <c r="A325">
        <v>323</v>
      </c>
      <c r="B325">
        <f>A325*'Random Analysis'!B$4+'Random Analysis'!$B$5</f>
        <v>6.46</v>
      </c>
      <c r="C325">
        <v>0.479425350991872</v>
      </c>
      <c r="D325">
        <f>C325*'Random Analysis'!$B$2+'Random Analysis'!$B$3</f>
        <v>0.479425350991872</v>
      </c>
      <c r="E325">
        <f t="shared" si="29"/>
        <v>1.9999999999999574E-2</v>
      </c>
      <c r="F325">
        <f ca="1">D325-'Random Analysis'!$B$13</f>
        <v>0.39832235302321994</v>
      </c>
      <c r="G325">
        <f t="shared" ca="1" si="25"/>
        <v>-5.7944988715548068E-2</v>
      </c>
      <c r="H325">
        <f t="shared" ca="1" si="26"/>
        <v>0.67677141930343598</v>
      </c>
      <c r="I325">
        <f ca="1">IFERROR(SUM(INDIRECT(CONCATENATE("F",MAX(A325-'Random Analysis'!$B$7+3,2),":F",A325+2)))/COUNT(INDIRECT(CONCATENATE("F",MAX(A325-'Random Analysis'!$B$7+3,2),":F",A325+2))),0)</f>
        <v>0.39832235302321994</v>
      </c>
      <c r="J325">
        <f ca="1">IFERROR(MEDIAN(INDIRECT(CONCATENATE("I",MAX(A325-'Random Analysis'!$B$8+3,2),":I",A325+2))),0)</f>
        <v>-0.20094733497488126</v>
      </c>
      <c r="K325">
        <f ca="1">IFERROR(SUM(INDIRECT(CONCATENATE("J",MAX(A325-'Random Analysis'!$B$9+3,2),":J",A325+2)))/COUNT(INDIRECT(CONCATENATE("J",MAX(A325-'Random Analysis'!$B$9+3,2),":J",A325+2))),0)</f>
        <v>-0.33779603755432164</v>
      </c>
      <c r="L325">
        <f t="shared" ca="1" si="27"/>
        <v>-1.6783407601987838E-2</v>
      </c>
      <c r="M325">
        <f t="shared" ca="1" si="28"/>
        <v>1.0658661635441864</v>
      </c>
    </row>
    <row r="326" spans="1:13" x14ac:dyDescent="0.3">
      <c r="A326">
        <v>324</v>
      </c>
      <c r="B326">
        <f>A326*'Random Analysis'!B$4+'Random Analysis'!$B$5</f>
        <v>6.48</v>
      </c>
      <c r="C326">
        <v>-4.8966364928868078E-2</v>
      </c>
      <c r="D326">
        <f>C326*'Random Analysis'!$B$2+'Random Analysis'!$B$3</f>
        <v>-4.8966364928868078E-2</v>
      </c>
      <c r="E326">
        <f t="shared" si="29"/>
        <v>2.0000000000000462E-2</v>
      </c>
      <c r="F326">
        <f ca="1">D326-'Random Analysis'!$B$13</f>
        <v>-0.13006936289752014</v>
      </c>
      <c r="G326">
        <f t="shared" ca="1" si="25"/>
        <v>-6.0546375973498531E-2</v>
      </c>
      <c r="H326">
        <f t="shared" ca="1" si="26"/>
        <v>0.67556049178396593</v>
      </c>
      <c r="I326">
        <f ca="1">IFERROR(SUM(INDIRECT(CONCATENATE("F",MAX(A326-'Random Analysis'!$B$7+3,2),":F",A326+2)))/COUNT(INDIRECT(CONCATENATE("F",MAX(A326-'Random Analysis'!$B$7+3,2),":F",A326+2))),0)</f>
        <v>-0.13006936289752014</v>
      </c>
      <c r="J326">
        <f ca="1">IFERROR(MEDIAN(INDIRECT(CONCATENATE("I",MAX(A326-'Random Analysis'!$B$8+3,2),":I",A326+2))),0)</f>
        <v>-0.32088275415881917</v>
      </c>
      <c r="K326">
        <f ca="1">IFERROR(SUM(INDIRECT(CONCATENATE("J",MAX(A326-'Random Analysis'!$B$9+3,2),":J",A326+2)))/COUNT(INDIRECT(CONCATENATE("J",MAX(A326-'Random Analysis'!$B$9+3,2),":J",A326+2))),0)</f>
        <v>-0.33348629295201832</v>
      </c>
      <c r="L326">
        <f t="shared" ca="1" si="27"/>
        <v>-2.3453133461028359E-2</v>
      </c>
      <c r="M326">
        <f t="shared" ca="1" si="28"/>
        <v>1.0653971008749659</v>
      </c>
    </row>
    <row r="327" spans="1:13" x14ac:dyDescent="0.3">
      <c r="A327">
        <v>325</v>
      </c>
      <c r="B327">
        <f>A327*'Random Analysis'!B$4+'Random Analysis'!$B$5</f>
        <v>6.5</v>
      </c>
      <c r="C327">
        <v>0.97270495099483312</v>
      </c>
      <c r="D327">
        <f>C327*'Random Analysis'!$B$2+'Random Analysis'!$B$3</f>
        <v>0.97270495099483312</v>
      </c>
      <c r="E327">
        <f t="shared" si="29"/>
        <v>1.9999999999999574E-2</v>
      </c>
      <c r="F327">
        <f ca="1">D327-'Random Analysis'!$B$13</f>
        <v>0.89160195302618106</v>
      </c>
      <c r="G327">
        <f t="shared" ca="1" si="25"/>
        <v>-4.2714336912975291E-2</v>
      </c>
      <c r="H327">
        <f t="shared" ca="1" si="26"/>
        <v>0.67470620504570644</v>
      </c>
      <c r="I327">
        <f ca="1">IFERROR(SUM(INDIRECT(CONCATENATE("F",MAX(A327-'Random Analysis'!$B$7+3,2),":F",A327+2)))/COUNT(INDIRECT(CONCATENATE("F",MAX(A327-'Random Analysis'!$B$7+3,2),":F",A327+2))),0)</f>
        <v>0.89160195302618106</v>
      </c>
      <c r="J327">
        <f ca="1">IFERROR(MEDIAN(INDIRECT(CONCATENATE("I",MAX(A327-'Random Analysis'!$B$8+3,2),":I",A327+2))),0)</f>
        <v>0.1341264950628499</v>
      </c>
      <c r="K327">
        <f ca="1">IFERROR(SUM(INDIRECT(CONCATENATE("J",MAX(A327-'Random Analysis'!$B$9+3,2),":J",A327+2)))/COUNT(INDIRECT(CONCATENATE("J",MAX(A327-'Random Analysis'!$B$9+3,2),":J",A327+2))),0)</f>
        <v>-0.29753131811827532</v>
      </c>
      <c r="L327">
        <f t="shared" ca="1" si="27"/>
        <v>-2.9403759823393737E-2</v>
      </c>
      <c r="M327">
        <f t="shared" ca="1" si="28"/>
        <v>1.0648090256784981</v>
      </c>
    </row>
    <row r="328" spans="1:13" x14ac:dyDescent="0.3">
      <c r="A328">
        <v>326</v>
      </c>
      <c r="B328">
        <f>A328*'Random Analysis'!B$4+'Random Analysis'!$B$5</f>
        <v>6.5200000000000005</v>
      </c>
      <c r="C328">
        <v>-0.51520661427714076</v>
      </c>
      <c r="D328">
        <f>C328*'Random Analysis'!$B$2+'Random Analysis'!$B$3</f>
        <v>-0.51520661427714076</v>
      </c>
      <c r="E328">
        <f t="shared" si="29"/>
        <v>2.0000000000000462E-2</v>
      </c>
      <c r="F328">
        <f ca="1">D328-'Random Analysis'!$B$13</f>
        <v>-0.59630961224579282</v>
      </c>
      <c r="G328">
        <f t="shared" ca="1" si="25"/>
        <v>-5.4640529157891422E-2</v>
      </c>
      <c r="H328">
        <f t="shared" ca="1" si="26"/>
        <v>0.67361339446254864</v>
      </c>
      <c r="I328">
        <f ca="1">IFERROR(SUM(INDIRECT(CONCATENATE("F",MAX(A328-'Random Analysis'!$B$7+3,2),":F",A328+2)))/COUNT(INDIRECT(CONCATENATE("F",MAX(A328-'Random Analysis'!$B$7+3,2),":F",A328+2))),0)</f>
        <v>-0.59630961224579282</v>
      </c>
      <c r="J328">
        <f ca="1">IFERROR(MEDIAN(INDIRECT(CONCATENATE("I",MAX(A328-'Random Analysis'!$B$8+3,2),":I",A328+2))),0)</f>
        <v>0.1341264950628499</v>
      </c>
      <c r="K328">
        <f ca="1">IFERROR(SUM(INDIRECT(CONCATENATE("J",MAX(A328-'Random Analysis'!$B$9+3,2),":J",A328+2)))/COUNT(INDIRECT(CONCATENATE("J",MAX(A328-'Random Analysis'!$B$9+3,2),":J",A328+2))),0)</f>
        <v>-0.25250287380663683</v>
      </c>
      <c r="L328">
        <f t="shared" ca="1" si="27"/>
        <v>-3.4453817299526589E-2</v>
      </c>
      <c r="M328">
        <f t="shared" ca="1" si="28"/>
        <v>1.0641199493325075</v>
      </c>
    </row>
    <row r="329" spans="1:13" x14ac:dyDescent="0.3">
      <c r="A329">
        <v>327</v>
      </c>
      <c r="B329">
        <f>A329*'Random Analysis'!B$4+'Random Analysis'!$B$5</f>
        <v>6.54</v>
      </c>
      <c r="C329">
        <v>0.42078817144558389</v>
      </c>
      <c r="D329">
        <f>C329*'Random Analysis'!$B$2+'Random Analysis'!$B$3</f>
        <v>0.42078817144558389</v>
      </c>
      <c r="E329">
        <f t="shared" si="29"/>
        <v>1.9999999999999574E-2</v>
      </c>
      <c r="F329">
        <f ca="1">D329-'Random Analysis'!$B$13</f>
        <v>0.33968517347693183</v>
      </c>
      <c r="G329">
        <f t="shared" ca="1" si="25"/>
        <v>-4.7846825688352933E-2</v>
      </c>
      <c r="H329">
        <f t="shared" ca="1" si="26"/>
        <v>0.67265645794878159</v>
      </c>
      <c r="I329">
        <f ca="1">IFERROR(SUM(INDIRECT(CONCATENATE("F",MAX(A329-'Random Analysis'!$B$7+3,2),":F",A329+2)))/COUNT(INDIRECT(CONCATENATE("F",MAX(A329-'Random Analysis'!$B$7+3,2),":F",A329+2))),0)</f>
        <v>0.33968517347693183</v>
      </c>
      <c r="J329">
        <f ca="1">IFERROR(MEDIAN(INDIRECT(CONCATENATE("I",MAX(A329-'Random Analysis'!$B$8+3,2),":I",A329+2))),0)</f>
        <v>0.36900376325007589</v>
      </c>
      <c r="K329">
        <f ca="1">IFERROR(SUM(INDIRECT(CONCATENATE("J",MAX(A329-'Random Analysis'!$B$9+3,2),":J",A329+2)))/COUNT(INDIRECT(CONCATENATE("J",MAX(A329-'Random Analysis'!$B$9+3,2),":J",A329+2))),0)</f>
        <v>-0.19628979767655899</v>
      </c>
      <c r="L329">
        <f t="shared" ca="1" si="27"/>
        <v>-3.8379613253057686E-2</v>
      </c>
      <c r="M329">
        <f t="shared" ca="1" si="28"/>
        <v>1.0633523570674464</v>
      </c>
    </row>
    <row r="330" spans="1:13" x14ac:dyDescent="0.3">
      <c r="A330">
        <v>328</v>
      </c>
      <c r="B330">
        <f>A330*'Random Analysis'!B$4+'Random Analysis'!$B$5</f>
        <v>6.5600000000000005</v>
      </c>
      <c r="C330">
        <v>0.30763746189398633</v>
      </c>
      <c r="D330">
        <f>C330*'Random Analysis'!$B$2+'Random Analysis'!$B$3</f>
        <v>0.30763746189398633</v>
      </c>
      <c r="E330">
        <f t="shared" si="29"/>
        <v>2.0000000000000462E-2</v>
      </c>
      <c r="F330">
        <f ca="1">D330-'Random Analysis'!$B$13</f>
        <v>0.22653446392533427</v>
      </c>
      <c r="G330">
        <f t="shared" ca="1" si="25"/>
        <v>-4.3316136409846141E-2</v>
      </c>
      <c r="H330">
        <f t="shared" ca="1" si="26"/>
        <v>0.67179013522058462</v>
      </c>
      <c r="I330">
        <f ca="1">IFERROR(SUM(INDIRECT(CONCATENATE("F",MAX(A330-'Random Analysis'!$B$7+3,2),":F",A330+2)))/COUNT(INDIRECT(CONCATENATE("F",MAX(A330-'Random Analysis'!$B$7+3,2),":F",A330+2))),0)</f>
        <v>0.22653446392533427</v>
      </c>
      <c r="J330">
        <f ca="1">IFERROR(MEDIAN(INDIRECT(CONCATENATE("I",MAX(A330-'Random Analysis'!$B$8+3,2),":I",A330+2))),0)</f>
        <v>0.28310981870113305</v>
      </c>
      <c r="K330">
        <f ca="1">IFERROR(SUM(INDIRECT(CONCATENATE("J",MAX(A330-'Random Analysis'!$B$9+3,2),":J",A330+2)))/COUNT(INDIRECT(CONCATENATE("J",MAX(A330-'Random Analysis'!$B$9+3,2),":J",A330+2))),0)</f>
        <v>-0.14643867135718508</v>
      </c>
      <c r="L330">
        <f t="shared" ca="1" si="27"/>
        <v>-4.1308386680201453E-2</v>
      </c>
      <c r="M330">
        <f t="shared" ca="1" si="28"/>
        <v>1.0625261893338422</v>
      </c>
    </row>
    <row r="331" spans="1:13" x14ac:dyDescent="0.3">
      <c r="A331">
        <v>329</v>
      </c>
      <c r="B331">
        <f>A331*'Random Analysis'!B$4+'Random Analysis'!$B$5</f>
        <v>6.58</v>
      </c>
      <c r="C331">
        <v>0.80646533404987197</v>
      </c>
      <c r="D331">
        <f>C331*'Random Analysis'!$B$2+'Random Analysis'!$B$3</f>
        <v>0.80646533404987197</v>
      </c>
      <c r="E331">
        <f t="shared" si="29"/>
        <v>1.9999999999999574E-2</v>
      </c>
      <c r="F331">
        <f ca="1">D331-'Random Analysis'!$B$13</f>
        <v>0.72536233608121992</v>
      </c>
      <c r="G331">
        <f t="shared" ca="1" si="25"/>
        <v>-2.8808889688222053E-2</v>
      </c>
      <c r="H331">
        <f t="shared" ca="1" si="26"/>
        <v>0.67121395742682022</v>
      </c>
      <c r="I331">
        <f ca="1">IFERROR(SUM(INDIRECT(CONCATENATE("F",MAX(A331-'Random Analysis'!$B$7+3,2),":F",A331+2)))/COUNT(INDIRECT(CONCATENATE("F",MAX(A331-'Random Analysis'!$B$7+3,2),":F",A331+2))),0)</f>
        <v>0.72536233608121992</v>
      </c>
      <c r="J331">
        <f ca="1">IFERROR(MEDIAN(INDIRECT(CONCATENATE("I",MAX(A331-'Random Analysis'!$B$8+3,2),":I",A331+2))),0)</f>
        <v>0.28310981870113305</v>
      </c>
      <c r="K331">
        <f ca="1">IFERROR(SUM(INDIRECT(CONCATENATE("J",MAX(A331-'Random Analysis'!$B$9+3,2),":J",A331+2)))/COUNT(INDIRECT(CONCATENATE("J",MAX(A331-'Random Analysis'!$B$9+3,2),":J",A331+2))),0)</f>
        <v>-0.10501560078509918</v>
      </c>
      <c r="L331">
        <f t="shared" ca="1" si="27"/>
        <v>-4.3408698695903393E-2</v>
      </c>
      <c r="M331">
        <f t="shared" ca="1" si="28"/>
        <v>1.0616580153599242</v>
      </c>
    </row>
    <row r="332" spans="1:13" x14ac:dyDescent="0.3">
      <c r="A332">
        <v>330</v>
      </c>
      <c r="B332">
        <f>A332*'Random Analysis'!B$4+'Random Analysis'!$B$5</f>
        <v>6.6000000000000005</v>
      </c>
      <c r="C332">
        <v>0.46776024911661773</v>
      </c>
      <c r="D332">
        <f>C332*'Random Analysis'!$B$2+'Random Analysis'!$B$3</f>
        <v>0.46776024911661773</v>
      </c>
      <c r="E332">
        <f t="shared" si="29"/>
        <v>2.0000000000000462E-2</v>
      </c>
      <c r="F332">
        <f ca="1">D332-'Random Analysis'!$B$13</f>
        <v>0.38665725114796567</v>
      </c>
      <c r="G332">
        <f t="shared" ca="1" si="25"/>
        <v>-2.1075744665262561E-2</v>
      </c>
      <c r="H332">
        <f t="shared" ca="1" si="26"/>
        <v>0.670792442533515</v>
      </c>
      <c r="I332">
        <f ca="1">IFERROR(SUM(INDIRECT(CONCATENATE("F",MAX(A332-'Random Analysis'!$B$7+3,2),":F",A332+2)))/COUNT(INDIRECT(CONCATENATE("F",MAX(A332-'Random Analysis'!$B$7+3,2),":F",A332+2))),0)</f>
        <v>0.38665725114796567</v>
      </c>
      <c r="J332">
        <f ca="1">IFERROR(MEDIAN(INDIRECT(CONCATENATE("I",MAX(A332-'Random Analysis'!$B$8+3,2),":I",A332+2))),0)</f>
        <v>0.36317121231244875</v>
      </c>
      <c r="K332">
        <f ca="1">IFERROR(SUM(INDIRECT(CONCATENATE("J",MAX(A332-'Random Analysis'!$B$9+3,2),":J",A332+2)))/COUNT(INDIRECT(CONCATENATE("J",MAX(A332-'Random Analysis'!$B$9+3,2),":J",A332+2))),0)</f>
        <v>-5.9780082898188723E-2</v>
      </c>
      <c r="L332">
        <f t="shared" ca="1" si="27"/>
        <v>-4.4604300353867192E-2</v>
      </c>
      <c r="M332">
        <f t="shared" ca="1" si="28"/>
        <v>1.0607659293528469</v>
      </c>
    </row>
    <row r="333" spans="1:13" x14ac:dyDescent="0.3">
      <c r="A333">
        <v>331</v>
      </c>
      <c r="B333">
        <f>A333*'Random Analysis'!B$4+'Random Analysis'!$B$5</f>
        <v>6.62</v>
      </c>
      <c r="C333">
        <v>0.48341345601748609</v>
      </c>
      <c r="D333">
        <f>C333*'Random Analysis'!$B$2+'Random Analysis'!$B$3</f>
        <v>0.48341345601748609</v>
      </c>
      <c r="E333">
        <f t="shared" si="29"/>
        <v>1.9999999999999574E-2</v>
      </c>
      <c r="F333">
        <f ca="1">D333-'Random Analysis'!$B$13</f>
        <v>0.40231045804883403</v>
      </c>
      <c r="G333">
        <f t="shared" ca="1" si="25"/>
        <v>-1.3029535504286052E-2</v>
      </c>
      <c r="H333">
        <f t="shared" ca="1" si="26"/>
        <v>0.67053185182342934</v>
      </c>
      <c r="I333">
        <f ca="1">IFERROR(SUM(INDIRECT(CONCATENATE("F",MAX(A333-'Random Analysis'!$B$7+3,2),":F",A333+2)))/COUNT(INDIRECT(CONCATENATE("F",MAX(A333-'Random Analysis'!$B$7+3,2),":F",A333+2))),0)</f>
        <v>0.40231045804883403</v>
      </c>
      <c r="J333">
        <f ca="1">IFERROR(MEDIAN(INDIRECT(CONCATENATE("I",MAX(A333-'Random Analysis'!$B$8+3,2),":I",A333+2))),0)</f>
        <v>0.36317121231244875</v>
      </c>
      <c r="K333">
        <f ca="1">IFERROR(SUM(INDIRECT(CONCATENATE("J",MAX(A333-'Random Analysis'!$B$9+3,2),":J",A333+2)))/COUNT(INDIRECT(CONCATENATE("J",MAX(A333-'Random Analysis'!$B$9+3,2),":J",A333+2))),0)</f>
        <v>-1.3599969893106125E-2</v>
      </c>
      <c r="L333">
        <f t="shared" ca="1" si="27"/>
        <v>-4.4876299751729312E-2</v>
      </c>
      <c r="M333">
        <f t="shared" ca="1" si="28"/>
        <v>1.0598684033578123</v>
      </c>
    </row>
    <row r="334" spans="1:13" x14ac:dyDescent="0.3">
      <c r="A334">
        <v>332</v>
      </c>
      <c r="B334">
        <f>A334*'Random Analysis'!B$4+'Random Analysis'!$B$5</f>
        <v>6.6400000000000006</v>
      </c>
      <c r="C334">
        <v>0.86346143623534766</v>
      </c>
      <c r="D334">
        <f>C334*'Random Analysis'!$B$2+'Random Analysis'!$B$3</f>
        <v>0.86346143623534766</v>
      </c>
      <c r="E334">
        <f t="shared" si="29"/>
        <v>2.0000000000000462E-2</v>
      </c>
      <c r="F334">
        <f ca="1">D334-'Random Analysis'!$B$13</f>
        <v>0.7823584382666956</v>
      </c>
      <c r="G334">
        <f t="shared" ca="1" si="25"/>
        <v>2.6176332610482224E-3</v>
      </c>
      <c r="H334">
        <f t="shared" ca="1" si="26"/>
        <v>0.6705842044886503</v>
      </c>
      <c r="I334">
        <f ca="1">IFERROR(SUM(INDIRECT(CONCATENATE("F",MAX(A334-'Random Analysis'!$B$7+3,2),":F",A334+2)))/COUNT(INDIRECT(CONCATENATE("F",MAX(A334-'Random Analysis'!$B$7+3,2),":F",A334+2))),0)</f>
        <v>0.7823584382666956</v>
      </c>
      <c r="J334">
        <f ca="1">IFERROR(MEDIAN(INDIRECT(CONCATENATE("I",MAX(A334-'Random Analysis'!$B$8+3,2),":I",A334+2))),0)</f>
        <v>0.39448385459839985</v>
      </c>
      <c r="K334">
        <f ca="1">IFERROR(SUM(INDIRECT(CONCATENATE("J",MAX(A334-'Random Analysis'!$B$9+3,2),":J",A334+2)))/COUNT(INDIRECT(CONCATENATE("J",MAX(A334-'Random Analysis'!$B$9+3,2),":J",A334+2))),0)</f>
        <v>1.639989218768444E-2</v>
      </c>
      <c r="L334">
        <f t="shared" ca="1" si="27"/>
        <v>-4.4548301907975617E-2</v>
      </c>
      <c r="M334">
        <f t="shared" ca="1" si="28"/>
        <v>1.0589774373196528</v>
      </c>
    </row>
    <row r="335" spans="1:13" x14ac:dyDescent="0.3">
      <c r="A335">
        <v>333</v>
      </c>
      <c r="B335">
        <f>A335*'Random Analysis'!B$4+'Random Analysis'!$B$5</f>
        <v>6.66</v>
      </c>
      <c r="C335">
        <v>0.14509523715318928</v>
      </c>
      <c r="D335">
        <f>C335*'Random Analysis'!$B$2+'Random Analysis'!$B$3</f>
        <v>0.14509523715318928</v>
      </c>
      <c r="E335">
        <f t="shared" si="29"/>
        <v>1.9999999999999574E-2</v>
      </c>
      <c r="F335">
        <f ca="1">D335-'Random Analysis'!$B$13</f>
        <v>6.3992239184537239E-2</v>
      </c>
      <c r="G335">
        <f t="shared" ca="1" si="25"/>
        <v>3.8974780447389402E-3</v>
      </c>
      <c r="H335">
        <f t="shared" ca="1" si="26"/>
        <v>0.6706621540495451</v>
      </c>
      <c r="I335">
        <f ca="1">IFERROR(SUM(INDIRECT(CONCATENATE("F",MAX(A335-'Random Analysis'!$B$7+3,2),":F",A335+2)))/COUNT(INDIRECT(CONCATENATE("F",MAX(A335-'Random Analysis'!$B$7+3,2),":F",A335+2))),0)</f>
        <v>6.3992239184537239E-2</v>
      </c>
      <c r="J335">
        <f ca="1">IFERROR(MEDIAN(INDIRECT(CONCATENATE("I",MAX(A335-'Random Analysis'!$B$8+3,2),":I",A335+2))),0)</f>
        <v>0.36317121231244875</v>
      </c>
      <c r="K335">
        <f ca="1">IFERROR(SUM(INDIRECT(CONCATENATE("J",MAX(A335-'Random Analysis'!$B$9+3,2),":J",A335+2)))/COUNT(INDIRECT(CONCATENATE("J",MAX(A335-'Random Analysis'!$B$9+3,2),":J",A335+2))),0)</f>
        <v>3.7836577046209588E-2</v>
      </c>
      <c r="L335">
        <f t="shared" ca="1" si="27"/>
        <v>-4.379157036705144E-2</v>
      </c>
      <c r="M335">
        <f t="shared" ca="1" si="28"/>
        <v>1.0581016059123118</v>
      </c>
    </row>
    <row r="336" spans="1:13" x14ac:dyDescent="0.3">
      <c r="A336">
        <v>334</v>
      </c>
      <c r="B336">
        <f>A336*'Random Analysis'!B$4+'Random Analysis'!$B$5</f>
        <v>6.68</v>
      </c>
      <c r="C336">
        <v>0.48326830671301901</v>
      </c>
      <c r="D336">
        <f>C336*'Random Analysis'!$B$2+'Random Analysis'!$B$3</f>
        <v>0.48326830671301901</v>
      </c>
      <c r="E336">
        <f t="shared" si="29"/>
        <v>1.9999999999999574E-2</v>
      </c>
      <c r="F336">
        <f ca="1">D336-'Random Analysis'!$B$13</f>
        <v>0.40216530874436696</v>
      </c>
      <c r="G336">
        <f t="shared" ca="1" si="25"/>
        <v>1.1940784219626108E-2</v>
      </c>
      <c r="H336">
        <f t="shared" ca="1" si="26"/>
        <v>0.67090096973393765</v>
      </c>
      <c r="I336">
        <f ca="1">IFERROR(SUM(INDIRECT(CONCATENATE("F",MAX(A336-'Random Analysis'!$B$7+3,2),":F",A336+2)))/COUNT(INDIRECT(CONCATENATE("F",MAX(A336-'Random Analysis'!$B$7+3,2),":F",A336+2))),0)</f>
        <v>0.40216530874436696</v>
      </c>
      <c r="J336">
        <f ca="1">IFERROR(MEDIAN(INDIRECT(CONCATENATE("I",MAX(A336-'Random Analysis'!$B$8+3,2),":I",A336+2))),0)</f>
        <v>0.39441127994616632</v>
      </c>
      <c r="K336">
        <f ca="1">IFERROR(SUM(INDIRECT(CONCATENATE("J",MAX(A336-'Random Analysis'!$B$9+3,2),":J",A336+2)))/COUNT(INDIRECT(CONCATENATE("J",MAX(A336-'Random Analysis'!$B$9+3,2),":J",A336+2))),0)</f>
        <v>5.1500911700244324E-2</v>
      </c>
      <c r="L336">
        <f t="shared" ca="1" si="27"/>
        <v>-4.2761552133046575E-2</v>
      </c>
      <c r="M336">
        <f t="shared" ca="1" si="28"/>
        <v>1.057246374869651</v>
      </c>
    </row>
    <row r="337" spans="1:13" x14ac:dyDescent="0.3">
      <c r="A337">
        <v>335</v>
      </c>
      <c r="B337">
        <f>A337*'Random Analysis'!B$4+'Random Analysis'!$B$5</f>
        <v>6.7</v>
      </c>
      <c r="C337">
        <v>-0.90181590239168763</v>
      </c>
      <c r="D337">
        <f>C337*'Random Analysis'!$B$2+'Random Analysis'!$B$3</f>
        <v>-0.90181590239168763</v>
      </c>
      <c r="E337">
        <f t="shared" si="29"/>
        <v>2.0000000000000462E-2</v>
      </c>
      <c r="F337">
        <f ca="1">D337-'Random Analysis'!$B$13</f>
        <v>-0.98291890036033969</v>
      </c>
      <c r="G337">
        <f t="shared" ca="1" si="25"/>
        <v>-7.717593787581141E-3</v>
      </c>
      <c r="H337">
        <f t="shared" ca="1" si="26"/>
        <v>0.67074661785818601</v>
      </c>
      <c r="I337">
        <f ca="1">IFERROR(SUM(INDIRECT(CONCATENATE("F",MAX(A337-'Random Analysis'!$B$7+3,2),":F",A337+2)))/COUNT(INDIRECT(CONCATENATE("F",MAX(A337-'Random Analysis'!$B$7+3,2),":F",A337+2))),0)</f>
        <v>-0.98291890036033969</v>
      </c>
      <c r="J337">
        <f ca="1">IFERROR(MEDIAN(INDIRECT(CONCATENATE("I",MAX(A337-'Random Analysis'!$B$8+3,2),":I",A337+2))),0)</f>
        <v>0.39441127994616632</v>
      </c>
      <c r="K337">
        <f ca="1">IFERROR(SUM(INDIRECT(CONCATENATE("J",MAX(A337-'Random Analysis'!$B$9+3,2),":J",A337+2)))/COUNT(INDIRECT(CONCATENATE("J",MAX(A337-'Random Analysis'!$B$9+3,2),":J",A337+2))),0)</f>
        <v>6.5165246354279033E-2</v>
      </c>
      <c r="L337">
        <f t="shared" ca="1" si="27"/>
        <v>-4.1458247205960967E-2</v>
      </c>
      <c r="M337">
        <f t="shared" ca="1" si="28"/>
        <v>1.0564172099255318</v>
      </c>
    </row>
    <row r="338" spans="1:13" x14ac:dyDescent="0.3">
      <c r="A338">
        <v>336</v>
      </c>
      <c r="B338">
        <f>A338*'Random Analysis'!B$4+'Random Analysis'!$B$5</f>
        <v>6.72</v>
      </c>
      <c r="C338">
        <v>-0.33755038430817796</v>
      </c>
      <c r="D338">
        <f>C338*'Random Analysis'!$B$2+'Random Analysis'!$B$3</f>
        <v>-0.33755038430817796</v>
      </c>
      <c r="E338">
        <f t="shared" si="29"/>
        <v>1.9999999999999574E-2</v>
      </c>
      <c r="F338">
        <f ca="1">D338-'Random Analysis'!$B$13</f>
        <v>-0.41865338227683002</v>
      </c>
      <c r="G338">
        <f t="shared" ca="1" si="25"/>
        <v>-1.6090661433117562E-2</v>
      </c>
      <c r="H338">
        <f t="shared" ca="1" si="26"/>
        <v>0.6704248046295237</v>
      </c>
      <c r="I338">
        <f ca="1">IFERROR(SUM(INDIRECT(CONCATENATE("F",MAX(A338-'Random Analysis'!$B$7+3,2),":F",A338+2)))/COUNT(INDIRECT(CONCATENATE("F",MAX(A338-'Random Analysis'!$B$7+3,2),":F",A338+2))),0)</f>
        <v>-0.41865338227683002</v>
      </c>
      <c r="J338">
        <f ca="1">IFERROR(MEDIAN(INDIRECT(CONCATENATE("I",MAX(A338-'Random Analysis'!$B$8+3,2),":I",A338+2))),0)</f>
        <v>0.39441127994616632</v>
      </c>
      <c r="K338">
        <f ca="1">IFERROR(SUM(INDIRECT(CONCATENATE("J",MAX(A338-'Random Analysis'!$B$9+3,2),":J",A338+2)))/COUNT(INDIRECT(CONCATENATE("J",MAX(A338-'Random Analysis'!$B$9+3,2),":J",A338+2))),0)</f>
        <v>8.3768705250023404E-2</v>
      </c>
      <c r="L338">
        <f t="shared" ca="1" si="27"/>
        <v>-3.9782873100960535E-2</v>
      </c>
      <c r="M338">
        <f t="shared" ca="1" si="28"/>
        <v>1.0556215524635126</v>
      </c>
    </row>
    <row r="339" spans="1:13" x14ac:dyDescent="0.3">
      <c r="A339">
        <v>337</v>
      </c>
      <c r="B339">
        <f>A339*'Random Analysis'!B$4+'Random Analysis'!$B$5</f>
        <v>6.74</v>
      </c>
      <c r="C339">
        <v>0.54614162406661904</v>
      </c>
      <c r="D339">
        <f>C339*'Random Analysis'!$B$2+'Random Analysis'!$B$3</f>
        <v>0.54614162406661904</v>
      </c>
      <c r="E339">
        <f t="shared" si="29"/>
        <v>2.0000000000000462E-2</v>
      </c>
      <c r="F339">
        <f ca="1">D339-'Random Analysis'!$B$13</f>
        <v>0.46503862609796698</v>
      </c>
      <c r="G339">
        <f t="shared" ca="1" si="25"/>
        <v>-6.7898889111580076E-3</v>
      </c>
      <c r="H339">
        <f t="shared" ca="1" si="26"/>
        <v>0.67028900685130055</v>
      </c>
      <c r="I339">
        <f ca="1">IFERROR(SUM(INDIRECT(CONCATENATE("F",MAX(A339-'Random Analysis'!$B$7+3,2),":F",A339+2)))/COUNT(INDIRECT(CONCATENATE("F",MAX(A339-'Random Analysis'!$B$7+3,2),":F",A339+2))),0)</f>
        <v>0.46503862609796698</v>
      </c>
      <c r="J339">
        <f ca="1">IFERROR(MEDIAN(INDIRECT(CONCATENATE("I",MAX(A339-'Random Analysis'!$B$8+3,2),":I",A339+2))),0)</f>
        <v>0.39441127994616632</v>
      </c>
      <c r="K339">
        <f ca="1">IFERROR(SUM(INDIRECT(CONCATENATE("J",MAX(A339-'Random Analysis'!$B$9+3,2),":J",A339+2)))/COUNT(INDIRECT(CONCATENATE("J",MAX(A339-'Random Analysis'!$B$9+3,2),":J",A339+2))),0)</f>
        <v>0.10237216414576776</v>
      </c>
      <c r="L339">
        <f t="shared" ca="1" si="27"/>
        <v>-3.7735429818045133E-2</v>
      </c>
      <c r="M339">
        <f t="shared" ca="1" si="28"/>
        <v>1.0548668438671518</v>
      </c>
    </row>
    <row r="340" spans="1:13" x14ac:dyDescent="0.3">
      <c r="A340">
        <v>338</v>
      </c>
      <c r="B340">
        <f>A340*'Random Analysis'!B$4+'Random Analysis'!$B$5</f>
        <v>6.76</v>
      </c>
      <c r="C340">
        <v>0.79301556892349701</v>
      </c>
      <c r="D340">
        <f>C340*'Random Analysis'!$B$2+'Random Analysis'!$B$3</f>
        <v>0.79301556892349701</v>
      </c>
      <c r="E340">
        <f t="shared" si="29"/>
        <v>1.9999999999999574E-2</v>
      </c>
      <c r="F340">
        <f ca="1">D340-'Random Analysis'!$B$13</f>
        <v>0.71191257095484495</v>
      </c>
      <c r="G340">
        <f t="shared" ca="1" si="25"/>
        <v>7.4483625079385871E-3</v>
      </c>
      <c r="H340">
        <f t="shared" ca="1" si="26"/>
        <v>0.67043797410145933</v>
      </c>
      <c r="I340">
        <f ca="1">IFERROR(SUM(INDIRECT(CONCATENATE("F",MAX(A340-'Random Analysis'!$B$7+3,2),":F",A340+2)))/COUNT(INDIRECT(CONCATENATE("F",MAX(A340-'Random Analysis'!$B$7+3,2),":F",A340+2))),0)</f>
        <v>0.71191257095484495</v>
      </c>
      <c r="J340">
        <f ca="1">IFERROR(MEDIAN(INDIRECT(CONCATENATE("I",MAX(A340-'Random Analysis'!$B$8+3,2),":I",A340+2))),0)</f>
        <v>0.40223788339660049</v>
      </c>
      <c r="K340">
        <f ca="1">IFERROR(SUM(INDIRECT(CONCATENATE("J",MAX(A340-'Random Analysis'!$B$9+3,2),":J",A340+2)))/COUNT(INDIRECT(CONCATENATE("J",MAX(A340-'Random Analysis'!$B$9+3,2),":J",A340+2))),0)</f>
        <v>0.12609043616944277</v>
      </c>
      <c r="L340">
        <f t="shared" ca="1" si="27"/>
        <v>-3.5213621094656332E-2</v>
      </c>
      <c r="M340">
        <f t="shared" ca="1" si="28"/>
        <v>1.0541625714452587</v>
      </c>
    </row>
    <row r="341" spans="1:13" x14ac:dyDescent="0.3">
      <c r="A341">
        <v>339</v>
      </c>
      <c r="B341">
        <f>A341*'Random Analysis'!B$4+'Random Analysis'!$B$5</f>
        <v>6.78</v>
      </c>
      <c r="C341">
        <v>0.51080279871688616</v>
      </c>
      <c r="D341">
        <f>C341*'Random Analysis'!$B$2+'Random Analysis'!$B$3</f>
        <v>0.51080279871688616</v>
      </c>
      <c r="E341">
        <f t="shared" si="29"/>
        <v>2.0000000000000462E-2</v>
      </c>
      <c r="F341">
        <f ca="1">D341-'Random Analysis'!$B$13</f>
        <v>0.42969980074823411</v>
      </c>
      <c r="G341">
        <f t="shared" ca="1" si="25"/>
        <v>1.604235852290347E-2</v>
      </c>
      <c r="H341">
        <f t="shared" ca="1" si="26"/>
        <v>0.67075882127191744</v>
      </c>
      <c r="I341">
        <f ca="1">IFERROR(SUM(INDIRECT(CONCATENATE("F",MAX(A341-'Random Analysis'!$B$7+3,2),":F",A341+2)))/COUNT(INDIRECT(CONCATENATE("F",MAX(A341-'Random Analysis'!$B$7+3,2),":F",A341+2))),0)</f>
        <v>0.42969980074823411</v>
      </c>
      <c r="J341">
        <f ca="1">IFERROR(MEDIAN(INDIRECT(CONCATENATE("I",MAX(A341-'Random Analysis'!$B$8+3,2),":I",A341+2))),0)</f>
        <v>0.41593255474630053</v>
      </c>
      <c r="K341">
        <f ca="1">IFERROR(SUM(INDIRECT(CONCATENATE("J",MAX(A341-'Random Analysis'!$B$9+3,2),":J",A341+2)))/COUNT(INDIRECT(CONCATENATE("J",MAX(A341-'Random Analysis'!$B$9+3,2),":J",A341+2))),0)</f>
        <v>0.1504608354002463</v>
      </c>
      <c r="L341">
        <f t="shared" ca="1" si="27"/>
        <v>-3.2204404386651335E-2</v>
      </c>
      <c r="M341">
        <f t="shared" ca="1" si="28"/>
        <v>1.0535184833575257</v>
      </c>
    </row>
    <row r="342" spans="1:13" x14ac:dyDescent="0.3">
      <c r="A342">
        <v>340</v>
      </c>
      <c r="B342">
        <f>A342*'Random Analysis'!B$4+'Random Analysis'!$B$5</f>
        <v>6.8</v>
      </c>
      <c r="C342">
        <v>0.80796845990502386</v>
      </c>
      <c r="D342">
        <f>C342*'Random Analysis'!$B$2+'Random Analysis'!$B$3</f>
        <v>0.80796845990502386</v>
      </c>
      <c r="E342">
        <f t="shared" si="29"/>
        <v>1.9999999999999574E-2</v>
      </c>
      <c r="F342">
        <f ca="1">D342-'Random Analysis'!$B$13</f>
        <v>0.7268654619363718</v>
      </c>
      <c r="G342">
        <f t="shared" ca="1" si="25"/>
        <v>3.0579667761630597E-2</v>
      </c>
      <c r="H342">
        <f t="shared" ca="1" si="26"/>
        <v>0.67137041462715008</v>
      </c>
      <c r="I342">
        <f ca="1">IFERROR(SUM(INDIRECT(CONCATENATE("F",MAX(A342-'Random Analysis'!$B$7+3,2),":F",A342+2)))/COUNT(INDIRECT(CONCATENATE("F",MAX(A342-'Random Analysis'!$B$7+3,2),":F",A342+2))),0)</f>
        <v>0.7268654619363718</v>
      </c>
      <c r="J342">
        <f ca="1">IFERROR(MEDIAN(INDIRECT(CONCATENATE("I",MAX(A342-'Random Analysis'!$B$8+3,2),":I",A342+2))),0)</f>
        <v>0.41593255474630053</v>
      </c>
      <c r="K342">
        <f ca="1">IFERROR(SUM(INDIRECT(CONCATENATE("J",MAX(A342-'Random Analysis'!$B$9+3,2),":J",A342+2)))/COUNT(INDIRECT(CONCATENATE("J",MAX(A342-'Random Analysis'!$B$9+3,2),":J",A342+2))),0)</f>
        <v>0.18689285675418457</v>
      </c>
      <c r="L342">
        <f t="shared" ca="1" si="27"/>
        <v>-2.8466547251567723E-2</v>
      </c>
      <c r="M342">
        <f t="shared" ca="1" si="28"/>
        <v>1.0529491524124943</v>
      </c>
    </row>
    <row r="343" spans="1:13" x14ac:dyDescent="0.3">
      <c r="A343">
        <v>341</v>
      </c>
      <c r="B343">
        <f>A343*'Random Analysis'!B$4+'Random Analysis'!$B$5</f>
        <v>6.82</v>
      </c>
      <c r="C343">
        <v>0.34699579416340631</v>
      </c>
      <c r="D343">
        <f>C343*'Random Analysis'!$B$2+'Random Analysis'!$B$3</f>
        <v>0.34699579416340631</v>
      </c>
      <c r="E343">
        <f t="shared" si="29"/>
        <v>2.0000000000000462E-2</v>
      </c>
      <c r="F343">
        <f ca="1">D343-'Random Analysis'!$B$13</f>
        <v>0.26589279619475426</v>
      </c>
      <c r="G343">
        <f t="shared" ca="1" si="25"/>
        <v>3.5897523685525803E-2</v>
      </c>
      <c r="H343">
        <f t="shared" ca="1" si="26"/>
        <v>0.67208836510086056</v>
      </c>
      <c r="I343">
        <f ca="1">IFERROR(SUM(INDIRECT(CONCATENATE("F",MAX(A343-'Random Analysis'!$B$7+3,2),":F",A343+2)))/COUNT(INDIRECT(CONCATENATE("F",MAX(A343-'Random Analysis'!$B$7+3,2),":F",A343+2))),0)</f>
        <v>0.26589279619475426</v>
      </c>
      <c r="J343">
        <f ca="1">IFERROR(MEDIAN(INDIRECT(CONCATENATE("I",MAX(A343-'Random Analysis'!$B$8+3,2),":I",A343+2))),0)</f>
        <v>0.41593255474630053</v>
      </c>
      <c r="K343">
        <f ca="1">IFERROR(SUM(INDIRECT(CONCATENATE("J",MAX(A343-'Random Analysis'!$B$9+3,2),":J",A343+2)))/COUNT(INDIRECT(CONCATENATE("J",MAX(A343-'Random Analysis'!$B$9+3,2),":J",A343+2))),0)</f>
        <v>0.21900402987706977</v>
      </c>
      <c r="L343">
        <f t="shared" ca="1" si="27"/>
        <v>-2.4086466654026226E-2</v>
      </c>
      <c r="M343">
        <f t="shared" ca="1" si="28"/>
        <v>1.0524674230794138</v>
      </c>
    </row>
    <row r="344" spans="1:13" x14ac:dyDescent="0.3">
      <c r="A344">
        <v>342</v>
      </c>
      <c r="B344">
        <f>A344*'Random Analysis'!B$4+'Random Analysis'!$B$5</f>
        <v>6.84</v>
      </c>
      <c r="C344">
        <v>-0.75992954559449633</v>
      </c>
      <c r="D344">
        <f>C344*'Random Analysis'!$B$2+'Random Analysis'!$B$3</f>
        <v>-0.75992954559449633</v>
      </c>
      <c r="E344">
        <f t="shared" si="29"/>
        <v>1.9999999999999574E-2</v>
      </c>
      <c r="F344">
        <f ca="1">D344-'Random Analysis'!$B$13</f>
        <v>-0.84103254356314838</v>
      </c>
      <c r="G344">
        <f t="shared" ca="1" si="25"/>
        <v>1.9076872814263193E-2</v>
      </c>
      <c r="H344">
        <f t="shared" ca="1" si="26"/>
        <v>0.67246990255714578</v>
      </c>
      <c r="I344">
        <f ca="1">IFERROR(SUM(INDIRECT(CONCATENATE("F",MAX(A344-'Random Analysis'!$B$7+3,2),":F",A344+2)))/COUNT(INDIRECT(CONCATENATE("F",MAX(A344-'Random Analysis'!$B$7+3,2),":F",A344+2))),0)</f>
        <v>-0.84103254356314838</v>
      </c>
      <c r="J344">
        <f ca="1">IFERROR(MEDIAN(INDIRECT(CONCATENATE("I",MAX(A344-'Random Analysis'!$B$8+3,2),":I",A344+2))),0)</f>
        <v>0.34779629847149418</v>
      </c>
      <c r="K344">
        <f ca="1">IFERROR(SUM(INDIRECT(CONCATENATE("J",MAX(A344-'Random Analysis'!$B$9+3,2),":J",A344+2)))/COUNT(INDIRECT(CONCATENATE("J",MAX(A344-'Random Analysis'!$B$9+3,2),":J",A344+2))),0)</f>
        <v>0.24787061936782134</v>
      </c>
      <c r="L344">
        <f t="shared" ca="1" si="27"/>
        <v>-1.9129054266669904E-2</v>
      </c>
      <c r="M344">
        <f t="shared" ca="1" si="28"/>
        <v>1.0520848419940805</v>
      </c>
    </row>
    <row r="345" spans="1:13" x14ac:dyDescent="0.3">
      <c r="A345">
        <v>343</v>
      </c>
      <c r="B345">
        <f>A345*'Random Analysis'!B$4+'Random Analysis'!$B$5</f>
        <v>6.86</v>
      </c>
      <c r="C345">
        <v>-3.8482724142038682E-2</v>
      </c>
      <c r="D345">
        <f>C345*'Random Analysis'!$B$2+'Random Analysis'!$B$3</f>
        <v>-3.8482724142038682E-2</v>
      </c>
      <c r="E345">
        <f t="shared" si="29"/>
        <v>2.0000000000000462E-2</v>
      </c>
      <c r="F345">
        <f ca="1">D345-'Random Analysis'!$B$13</f>
        <v>-0.11958572211069073</v>
      </c>
      <c r="G345">
        <f t="shared" ca="1" si="25"/>
        <v>1.6685158372049324E-2</v>
      </c>
      <c r="H345">
        <f t="shared" ca="1" si="26"/>
        <v>0.67280360572458675</v>
      </c>
      <c r="I345">
        <f ca="1">IFERROR(SUM(INDIRECT(CONCATENATE("F",MAX(A345-'Random Analysis'!$B$7+3,2),":F",A345+2)))/COUNT(INDIRECT(CONCATENATE("F",MAX(A345-'Random Analysis'!$B$7+3,2),":F",A345+2))),0)</f>
        <v>-0.11958572211069073</v>
      </c>
      <c r="J345">
        <f ca="1">IFERROR(MEDIAN(INDIRECT(CONCATENATE("I",MAX(A345-'Random Analysis'!$B$8+3,2),":I",A345+2))),0)</f>
        <v>0.34779629847149418</v>
      </c>
      <c r="K345">
        <f ca="1">IFERROR(SUM(INDIRECT(CONCATENATE("J",MAX(A345-'Random Analysis'!$B$9+3,2),":J",A345+2)))/COUNT(INDIRECT(CONCATENATE("J",MAX(A345-'Random Analysis'!$B$9+3,2),":J",A345+2))),0)</f>
        <v>0.28994843131158304</v>
      </c>
      <c r="L345">
        <f t="shared" ca="1" si="27"/>
        <v>-1.3330085640438111E-2</v>
      </c>
      <c r="M345">
        <f t="shared" ca="1" si="28"/>
        <v>1.0518182402812717</v>
      </c>
    </row>
    <row r="346" spans="1:13" x14ac:dyDescent="0.3">
      <c r="A346">
        <v>344</v>
      </c>
      <c r="B346">
        <f>A346*'Random Analysis'!B$4+'Random Analysis'!$B$5</f>
        <v>6.88</v>
      </c>
      <c r="C346">
        <v>0.66575636725316545</v>
      </c>
      <c r="D346">
        <f>C346*'Random Analysis'!$B$2+'Random Analysis'!$B$3</f>
        <v>0.66575636725316545</v>
      </c>
      <c r="E346">
        <f t="shared" si="29"/>
        <v>1.9999999999999574E-2</v>
      </c>
      <c r="F346">
        <f ca="1">D346-'Random Analysis'!$B$13</f>
        <v>0.58465336928451339</v>
      </c>
      <c r="G346">
        <f t="shared" ca="1" si="25"/>
        <v>2.8378225757739343E-2</v>
      </c>
      <c r="H346">
        <f t="shared" ca="1" si="26"/>
        <v>0.67337117023974158</v>
      </c>
      <c r="I346">
        <f ca="1">IFERROR(SUM(INDIRECT(CONCATENATE("F",MAX(A346-'Random Analysis'!$B$7+3,2),":F",A346+2)))/COUNT(INDIRECT(CONCATENATE("F",MAX(A346-'Random Analysis'!$B$7+3,2),":F",A346+2))),0)</f>
        <v>0.58465336928451339</v>
      </c>
      <c r="J346">
        <f ca="1">IFERROR(MEDIAN(INDIRECT(CONCATENATE("I",MAX(A346-'Random Analysis'!$B$8+3,2),":I",A346+2))),0)</f>
        <v>0.44736921342310054</v>
      </c>
      <c r="K346">
        <f ca="1">IFERROR(SUM(INDIRECT(CONCATENATE("J",MAX(A346-'Random Analysis'!$B$9+3,2),":J",A346+2)))/COUNT(INDIRECT(CONCATENATE("J",MAX(A346-'Random Analysis'!$B$9+3,2),":J",A346+2))),0)</f>
        <v>0.32082064790196313</v>
      </c>
      <c r="L346">
        <f t="shared" ca="1" si="27"/>
        <v>-6.9136726823989846E-3</v>
      </c>
      <c r="M346">
        <f t="shared" ca="1" si="28"/>
        <v>1.0516799668276238</v>
      </c>
    </row>
    <row r="347" spans="1:13" x14ac:dyDescent="0.3">
      <c r="A347">
        <v>345</v>
      </c>
      <c r="B347">
        <f>A347*'Random Analysis'!B$4+'Random Analysis'!$B$5</f>
        <v>6.9</v>
      </c>
      <c r="C347">
        <v>-0.71824848231006988</v>
      </c>
      <c r="D347">
        <f>C347*'Random Analysis'!$B$2+'Random Analysis'!$B$3</f>
        <v>-0.71824848231006988</v>
      </c>
      <c r="E347">
        <f t="shared" si="29"/>
        <v>2.0000000000000462E-2</v>
      </c>
      <c r="F347">
        <f ca="1">D347-'Random Analysis'!$B$13</f>
        <v>-0.79935148027872194</v>
      </c>
      <c r="G347">
        <f t="shared" ca="1" si="25"/>
        <v>1.2391196152164535E-2</v>
      </c>
      <c r="H347">
        <f t="shared" ca="1" si="26"/>
        <v>0.67361899416278492</v>
      </c>
      <c r="I347">
        <f ca="1">IFERROR(SUM(INDIRECT(CONCATENATE("F",MAX(A347-'Random Analysis'!$B$7+3,2),":F",A347+2)))/COUNT(INDIRECT(CONCATENATE("F",MAX(A347-'Random Analysis'!$B$7+3,2),":F",A347+2))),0)</f>
        <v>-0.79935148027872194</v>
      </c>
      <c r="J347">
        <f ca="1">IFERROR(MEDIAN(INDIRECT(CONCATENATE("I",MAX(A347-'Random Analysis'!$B$8+3,2),":I",A347+2))),0)</f>
        <v>0.34779629847149418</v>
      </c>
      <c r="K347">
        <f ca="1">IFERROR(SUM(INDIRECT(CONCATENATE("J",MAX(A347-'Random Analysis'!$B$9+3,2),":J",A347+2)))/COUNT(INDIRECT(CONCATENATE("J",MAX(A347-'Random Analysis'!$B$9+3,2),":J",A347+2))),0)</f>
        <v>0.35266250755102568</v>
      </c>
      <c r="L347">
        <f t="shared" ca="1" si="27"/>
        <v>1.395774686216919E-4</v>
      </c>
      <c r="M347">
        <f t="shared" ca="1" si="28"/>
        <v>1.0516827583769961</v>
      </c>
    </row>
    <row r="348" spans="1:13" x14ac:dyDescent="0.3">
      <c r="A348">
        <v>346</v>
      </c>
      <c r="B348">
        <f>A348*'Random Analysis'!B$4+'Random Analysis'!$B$5</f>
        <v>6.92</v>
      </c>
      <c r="C348">
        <v>0.71686601212378553</v>
      </c>
      <c r="D348">
        <f>C348*'Random Analysis'!$B$2+'Random Analysis'!$B$3</f>
        <v>0.71686601212378553</v>
      </c>
      <c r="E348">
        <f t="shared" si="29"/>
        <v>1.9999999999999574E-2</v>
      </c>
      <c r="F348">
        <f ca="1">D348-'Random Analysis'!$B$13</f>
        <v>0.63576301415513348</v>
      </c>
      <c r="G348">
        <f t="shared" ca="1" si="25"/>
        <v>2.5106456435266933E-2</v>
      </c>
      <c r="H348">
        <f t="shared" ca="1" si="26"/>
        <v>0.67412112329149021</v>
      </c>
      <c r="I348">
        <f ca="1">IFERROR(SUM(INDIRECT(CONCATENATE("F",MAX(A348-'Random Analysis'!$B$7+3,2),":F",A348+2)))/COUNT(INDIRECT(CONCATENATE("F",MAX(A348-'Random Analysis'!$B$7+3,2),":F",A348+2))),0)</f>
        <v>0.63576301415513348</v>
      </c>
      <c r="J348">
        <f ca="1">IFERROR(MEDIAN(INDIRECT(CONCATENATE("I",MAX(A348-'Random Analysis'!$B$8+3,2),":I",A348+2))),0)</f>
        <v>0.34779629847149418</v>
      </c>
      <c r="K348">
        <f ca="1">IFERROR(SUM(INDIRECT(CONCATENATE("J",MAX(A348-'Random Analysis'!$B$9+3,2),":J",A348+2)))/COUNT(INDIRECT(CONCATENATE("J",MAX(A348-'Random Analysis'!$B$9+3,2),":J",A348+2))),0)</f>
        <v>0.36283726009429446</v>
      </c>
      <c r="L348">
        <f t="shared" ca="1" si="27"/>
        <v>7.3963226705074259E-3</v>
      </c>
      <c r="M348">
        <f t="shared" ca="1" si="28"/>
        <v>1.0518306848304062</v>
      </c>
    </row>
    <row r="349" spans="1:13" x14ac:dyDescent="0.3">
      <c r="A349">
        <v>347</v>
      </c>
      <c r="B349">
        <f>A349*'Random Analysis'!B$4+'Random Analysis'!$B$5</f>
        <v>6.94</v>
      </c>
      <c r="C349">
        <v>0.53418971300546425</v>
      </c>
      <c r="D349">
        <f>C349*'Random Analysis'!$B$2+'Random Analysis'!$B$3</f>
        <v>0.53418971300546425</v>
      </c>
      <c r="E349">
        <f t="shared" si="29"/>
        <v>2.0000000000000462E-2</v>
      </c>
      <c r="F349">
        <f ca="1">D349-'Random Analysis'!$B$13</f>
        <v>0.45308671503681219</v>
      </c>
      <c r="G349">
        <f t="shared" ca="1" si="25"/>
        <v>3.4168190736003384E-2</v>
      </c>
      <c r="H349">
        <f t="shared" ca="1" si="26"/>
        <v>0.67480448710621033</v>
      </c>
      <c r="I349">
        <f ca="1">IFERROR(SUM(INDIRECT(CONCATENATE("F",MAX(A349-'Random Analysis'!$B$7+3,2),":F",A349+2)))/COUNT(INDIRECT(CONCATENATE("F",MAX(A349-'Random Analysis'!$B$7+3,2),":F",A349+2))),0)</f>
        <v>0.45308671503681219</v>
      </c>
      <c r="J349">
        <f ca="1">IFERROR(MEDIAN(INDIRECT(CONCATENATE("I",MAX(A349-'Random Analysis'!$B$8+3,2),":I",A349+2))),0)</f>
        <v>0.35948975561578322</v>
      </c>
      <c r="K349">
        <f ca="1">IFERROR(SUM(INDIRECT(CONCATENATE("J",MAX(A349-'Random Analysis'!$B$9+3,2),":J",A349+2)))/COUNT(INDIRECT(CONCATENATE("J",MAX(A349-'Random Analysis'!$B$9+3,2),":J",A349+2))),0)</f>
        <v>0.37356884393014844</v>
      </c>
      <c r="L349">
        <f t="shared" ca="1" si="27"/>
        <v>1.4867699549110568E-2</v>
      </c>
      <c r="M349">
        <f t="shared" ca="1" si="28"/>
        <v>1.0521280388213885</v>
      </c>
    </row>
    <row r="350" spans="1:13" x14ac:dyDescent="0.3">
      <c r="A350">
        <v>348</v>
      </c>
      <c r="B350">
        <f>A350*'Random Analysis'!B$4+'Random Analysis'!$B$5</f>
        <v>6.96</v>
      </c>
      <c r="C350">
        <v>0.7440616286810362</v>
      </c>
      <c r="D350">
        <f>C350*'Random Analysis'!$B$2+'Random Analysis'!$B$3</f>
        <v>0.7440616286810362</v>
      </c>
      <c r="E350">
        <f t="shared" si="29"/>
        <v>1.9999999999999574E-2</v>
      </c>
      <c r="F350">
        <f ca="1">D350-'Random Analysis'!$B$13</f>
        <v>0.66295863071238414</v>
      </c>
      <c r="G350">
        <f t="shared" ca="1" si="25"/>
        <v>4.7427363350250787E-2</v>
      </c>
      <c r="H350">
        <f t="shared" ca="1" si="26"/>
        <v>0.67575303437321532</v>
      </c>
      <c r="I350">
        <f ca="1">IFERROR(SUM(INDIRECT(CONCATENATE("F",MAX(A350-'Random Analysis'!$B$7+3,2),":F",A350+2)))/COUNT(INDIRECT(CONCATENATE("F",MAX(A350-'Random Analysis'!$B$7+3,2),":F",A350+2))),0)</f>
        <v>0.66295863071238414</v>
      </c>
      <c r="J350">
        <f ca="1">IFERROR(MEDIAN(INDIRECT(CONCATENATE("I",MAX(A350-'Random Analysis'!$B$8+3,2),":I",A350+2))),0)</f>
        <v>0.35948975561578322</v>
      </c>
      <c r="K350">
        <f ca="1">IFERROR(SUM(INDIRECT(CONCATENATE("J",MAX(A350-'Random Analysis'!$B$9+3,2),":J",A350+2)))/COUNT(INDIRECT(CONCATENATE("J",MAX(A350-'Random Analysis'!$B$9+3,2),":J",A350+2))),0)</f>
        <v>0.37311579594756306</v>
      </c>
      <c r="L350">
        <f t="shared" ca="1" si="27"/>
        <v>2.2330015468061671E-2</v>
      </c>
      <c r="M350">
        <f t="shared" ca="1" si="28"/>
        <v>1.0525746391307498</v>
      </c>
    </row>
    <row r="351" spans="1:13" x14ac:dyDescent="0.3">
      <c r="A351">
        <v>349</v>
      </c>
      <c r="B351">
        <f>A351*'Random Analysis'!B$4+'Random Analysis'!$B$5</f>
        <v>6.98</v>
      </c>
      <c r="C351">
        <v>-0.74581221093616423</v>
      </c>
      <c r="D351">
        <f>C351*'Random Analysis'!$B$2+'Random Analysis'!$B$3</f>
        <v>-0.74581221093616423</v>
      </c>
      <c r="E351">
        <f t="shared" si="29"/>
        <v>2.0000000000000462E-2</v>
      </c>
      <c r="F351">
        <f ca="1">D351-'Random Analysis'!$B$13</f>
        <v>-0.82691520890481629</v>
      </c>
      <c r="G351">
        <f t="shared" ca="1" si="25"/>
        <v>3.0889059172154079E-2</v>
      </c>
      <c r="H351">
        <f t="shared" ca="1" si="26"/>
        <v>0.67637081555665846</v>
      </c>
      <c r="I351">
        <f ca="1">IFERROR(SUM(INDIRECT(CONCATENATE("F",MAX(A351-'Random Analysis'!$B$7+3,2),":F",A351+2)))/COUNT(INDIRECT(CONCATENATE("F",MAX(A351-'Random Analysis'!$B$7+3,2),":F",A351+2))),0)</f>
        <v>-0.82691520890481629</v>
      </c>
      <c r="J351">
        <f ca="1">IFERROR(MEDIAN(INDIRECT(CONCATENATE("I",MAX(A351-'Random Analysis'!$B$8+3,2),":I",A351+2))),0)</f>
        <v>0.16675049646306073</v>
      </c>
      <c r="K351">
        <f ca="1">IFERROR(SUM(INDIRECT(CONCATENATE("J",MAX(A351-'Random Analysis'!$B$9+3,2),":J",A351+2)))/COUNT(INDIRECT(CONCATENATE("J",MAX(A351-'Random Analysis'!$B$9+3,2),":J",A351+2))),0)</f>
        <v>0.36757487584098819</v>
      </c>
      <c r="L351">
        <f t="shared" ca="1" si="27"/>
        <v>2.9681512984881604E-2</v>
      </c>
      <c r="M351">
        <f t="shared" ca="1" si="28"/>
        <v>1.0531682693904474</v>
      </c>
    </row>
    <row r="352" spans="1:13" x14ac:dyDescent="0.3">
      <c r="A352">
        <v>350</v>
      </c>
      <c r="B352">
        <f>A352*'Random Analysis'!B$4+'Random Analysis'!$B$5</f>
        <v>7</v>
      </c>
      <c r="C352">
        <v>-0.51487833553719176</v>
      </c>
      <c r="D352">
        <f>C352*'Random Analysis'!$B$2+'Random Analysis'!$B$3</f>
        <v>-0.51487833553719176</v>
      </c>
      <c r="E352">
        <f t="shared" si="29"/>
        <v>1.9999999999999574E-2</v>
      </c>
      <c r="F352">
        <f ca="1">D352-'Random Analysis'!$B$13</f>
        <v>-0.59598133350584381</v>
      </c>
      <c r="G352">
        <f t="shared" ca="1" si="25"/>
        <v>1.8969432502037455E-2</v>
      </c>
      <c r="H352">
        <f t="shared" ca="1" si="26"/>
        <v>0.67675020420669918</v>
      </c>
      <c r="I352">
        <f ca="1">IFERROR(SUM(INDIRECT(CONCATENATE("F",MAX(A352-'Random Analysis'!$B$7+3,2),":F",A352+2)))/COUNT(INDIRECT(CONCATENATE("F",MAX(A352-'Random Analysis'!$B$7+3,2),":F",A352+2))),0)</f>
        <v>-0.59598133350584381</v>
      </c>
      <c r="J352">
        <f ca="1">IFERROR(MEDIAN(INDIRECT(CONCATENATE("I",MAX(A352-'Random Analysis'!$B$8+3,2),":I",A352+2))),0)</f>
        <v>0.16675049646306073</v>
      </c>
      <c r="K352">
        <f ca="1">IFERROR(SUM(INDIRECT(CONCATENATE("J",MAX(A352-'Random Analysis'!$B$9+3,2),":J",A352+2)))/COUNT(INDIRECT(CONCATENATE("J",MAX(A352-'Random Analysis'!$B$9+3,2),":J",A352+2))),0)</f>
        <v>0.36203395573441333</v>
      </c>
      <c r="L352">
        <f t="shared" ca="1" si="27"/>
        <v>3.6922192099569713E-2</v>
      </c>
      <c r="M352">
        <f t="shared" ca="1" si="28"/>
        <v>1.0539067132324387</v>
      </c>
    </row>
    <row r="353" spans="1:13" x14ac:dyDescent="0.3">
      <c r="A353">
        <v>351</v>
      </c>
      <c r="B353">
        <f>A353*'Random Analysis'!B$4+'Random Analysis'!$B$5</f>
        <v>7.0200000000000005</v>
      </c>
      <c r="C353">
        <v>0.82095848150067519</v>
      </c>
      <c r="D353">
        <f>C353*'Random Analysis'!$B$2+'Random Analysis'!$B$3</f>
        <v>0.82095848150067519</v>
      </c>
      <c r="E353">
        <f t="shared" si="29"/>
        <v>2.0000000000000462E-2</v>
      </c>
      <c r="F353">
        <f ca="1">D353-'Random Analysis'!$B$13</f>
        <v>0.73985548353202313</v>
      </c>
      <c r="G353">
        <f t="shared" ca="1" si="25"/>
        <v>3.3766542172678257E-2</v>
      </c>
      <c r="H353">
        <f t="shared" ca="1" si="26"/>
        <v>0.67742553505015279</v>
      </c>
      <c r="I353">
        <f ca="1">IFERROR(SUM(INDIRECT(CONCATENATE("F",MAX(A353-'Random Analysis'!$B$7+3,2),":F",A353+2)))/COUNT(INDIRECT(CONCATENATE("F",MAX(A353-'Random Analysis'!$B$7+3,2),":F",A353+2))),0)</f>
        <v>0.73985548353202313</v>
      </c>
      <c r="J353">
        <f ca="1">IFERROR(MEDIAN(INDIRECT(CONCATENATE("I",MAX(A353-'Random Analysis'!$B$8+3,2),":I",A353+2))),0)</f>
        <v>0.51887004216066279</v>
      </c>
      <c r="K353">
        <f ca="1">IFERROR(SUM(INDIRECT(CONCATENATE("J",MAX(A353-'Random Analysis'!$B$9+3,2),":J",A353+2)))/COUNT(INDIRECT(CONCATENATE("J",MAX(A353-'Random Analysis'!$B$9+3,2),":J",A353+2))),0)</f>
        <v>0.36944818572718541</v>
      </c>
      <c r="L353">
        <f t="shared" ca="1" si="27"/>
        <v>4.4311155814113594E-2</v>
      </c>
      <c r="M353">
        <f t="shared" ca="1" si="28"/>
        <v>1.054792936348721</v>
      </c>
    </row>
    <row r="354" spans="1:13" x14ac:dyDescent="0.3">
      <c r="A354">
        <v>352</v>
      </c>
      <c r="B354">
        <f>A354*'Random Analysis'!B$4+'Random Analysis'!$B$5</f>
        <v>7.04</v>
      </c>
      <c r="C354">
        <v>0.89555181533452366</v>
      </c>
      <c r="D354">
        <f>C354*'Random Analysis'!$B$2+'Random Analysis'!$B$3</f>
        <v>0.89555181533452366</v>
      </c>
      <c r="E354">
        <f t="shared" si="29"/>
        <v>1.9999999999999574E-2</v>
      </c>
      <c r="F354">
        <f ca="1">D354-'Random Analysis'!$B$13</f>
        <v>0.8144488173658716</v>
      </c>
      <c r="G354">
        <f t="shared" ca="1" si="25"/>
        <v>5.0055518519995346E-2</v>
      </c>
      <c r="H354">
        <f t="shared" ca="1" si="26"/>
        <v>0.67842664542055264</v>
      </c>
      <c r="I354">
        <f ca="1">IFERROR(SUM(INDIRECT(CONCATENATE("F",MAX(A354-'Random Analysis'!$B$7+3,2),":F",A354+2)))/COUNT(INDIRECT(CONCATENATE("F",MAX(A354-'Random Analysis'!$B$7+3,2),":F",A354+2))),0)</f>
        <v>0.8144488173658716</v>
      </c>
      <c r="J354">
        <f ca="1">IFERROR(MEDIAN(INDIRECT(CONCATENATE("I",MAX(A354-'Random Analysis'!$B$8+3,2),":I",A354+2))),0)</f>
        <v>0.54442486459597283</v>
      </c>
      <c r="K354">
        <f ca="1">IFERROR(SUM(INDIRECT(CONCATENATE("J",MAX(A354-'Random Analysis'!$B$9+3,2),":J",A354+2)))/COUNT(INDIRECT(CONCATENATE("J",MAX(A354-'Random Analysis'!$B$9+3,2),":J",A354+2))),0)</f>
        <v>0.37807931202640083</v>
      </c>
      <c r="L354">
        <f t="shared" ca="1" si="27"/>
        <v>5.1872742054641451E-2</v>
      </c>
      <c r="M354">
        <f t="shared" ca="1" si="28"/>
        <v>1.0558303911898137</v>
      </c>
    </row>
    <row r="355" spans="1:13" x14ac:dyDescent="0.3">
      <c r="A355">
        <v>353</v>
      </c>
      <c r="B355">
        <f>A355*'Random Analysis'!B$4+'Random Analysis'!$B$5</f>
        <v>7.0600000000000005</v>
      </c>
      <c r="C355">
        <v>-0.81870778256010279</v>
      </c>
      <c r="D355">
        <f>C355*'Random Analysis'!$B$2+'Random Analysis'!$B$3</f>
        <v>-0.81870778256010279</v>
      </c>
      <c r="E355">
        <f t="shared" si="29"/>
        <v>2.0000000000000462E-2</v>
      </c>
      <c r="F355">
        <f ca="1">D355-'Random Analysis'!$B$13</f>
        <v>-0.89981078052875485</v>
      </c>
      <c r="G355">
        <f t="shared" ca="1" si="25"/>
        <v>3.2059302909419829E-2</v>
      </c>
      <c r="H355">
        <f t="shared" ca="1" si="26"/>
        <v>0.67906783147874106</v>
      </c>
      <c r="I355">
        <f ca="1">IFERROR(SUM(INDIRECT(CONCATENATE("F",MAX(A355-'Random Analysis'!$B$7+3,2),":F",A355+2)))/COUNT(INDIRECT(CONCATENATE("F",MAX(A355-'Random Analysis'!$B$7+3,2),":F",A355+2))),0)</f>
        <v>-0.89981078052875485</v>
      </c>
      <c r="J355">
        <f ca="1">IFERROR(MEDIAN(INDIRECT(CONCATENATE("I",MAX(A355-'Random Analysis'!$B$8+3,2),":I",A355+2))),0)</f>
        <v>0.54442486459597283</v>
      </c>
      <c r="K355">
        <f ca="1">IFERROR(SUM(INDIRECT(CONCATENATE("J",MAX(A355-'Random Analysis'!$B$9+3,2),":J",A355+2)))/COUNT(INDIRECT(CONCATENATE("J",MAX(A355-'Random Analysis'!$B$9+3,2),":J",A355+2))),0)</f>
        <v>0.38521936012152336</v>
      </c>
      <c r="L355">
        <f t="shared" ca="1" si="27"/>
        <v>5.9577129257072092E-2</v>
      </c>
      <c r="M355">
        <f t="shared" ca="1" si="28"/>
        <v>1.0570219337749551</v>
      </c>
    </row>
    <row r="356" spans="1:13" x14ac:dyDescent="0.3">
      <c r="A356">
        <v>354</v>
      </c>
      <c r="B356">
        <f>A356*'Random Analysis'!B$4+'Random Analysis'!$B$5</f>
        <v>7.08</v>
      </c>
      <c r="C356">
        <v>7.9422776127889838E-2</v>
      </c>
      <c r="D356">
        <f>C356*'Random Analysis'!$B$2+'Random Analysis'!$B$3</f>
        <v>7.9422776127889838E-2</v>
      </c>
      <c r="E356">
        <f t="shared" si="29"/>
        <v>1.9999999999999574E-2</v>
      </c>
      <c r="F356">
        <f ca="1">D356-'Random Analysis'!$B$13</f>
        <v>-1.6802218407622055E-3</v>
      </c>
      <c r="G356">
        <f t="shared" ca="1" si="25"/>
        <v>3.2025698472604586E-2</v>
      </c>
      <c r="H356">
        <f t="shared" ca="1" si="26"/>
        <v>0.67970834544819314</v>
      </c>
      <c r="I356">
        <f ca="1">IFERROR(SUM(INDIRECT(CONCATENATE("F",MAX(A356-'Random Analysis'!$B$7+3,2),":F",A356+2)))/COUNT(INDIRECT(CONCATENATE("F",MAX(A356-'Random Analysis'!$B$7+3,2),":F",A356+2))),0)</f>
        <v>-1.6802218407622055E-3</v>
      </c>
      <c r="J356">
        <f ca="1">IFERROR(MEDIAN(INDIRECT(CONCATENATE("I",MAX(A356-'Random Analysis'!$B$8+3,2),":I",A356+2))),0)</f>
        <v>0.22570324659802499</v>
      </c>
      <c r="K356">
        <f ca="1">IFERROR(SUM(INDIRECT(CONCATENATE("J",MAX(A356-'Random Analysis'!$B$9+3,2),":J",A356+2)))/COUNT(INDIRECT(CONCATENATE("J",MAX(A356-'Random Analysis'!$B$9+3,2),":J",A356+2))),0)</f>
        <v>0.37867326651607458</v>
      </c>
      <c r="L356">
        <f t="shared" ca="1" si="27"/>
        <v>6.715059458739342E-2</v>
      </c>
      <c r="M356">
        <f t="shared" ca="1" si="28"/>
        <v>1.058364945666703</v>
      </c>
    </row>
    <row r="357" spans="1:13" x14ac:dyDescent="0.3">
      <c r="A357">
        <v>355</v>
      </c>
      <c r="B357">
        <f>A357*'Random Analysis'!B$4+'Random Analysis'!$B$5</f>
        <v>7.1000000000000005</v>
      </c>
      <c r="C357">
        <v>-0.89400272164658667</v>
      </c>
      <c r="D357">
        <f>C357*'Random Analysis'!$B$2+'Random Analysis'!$B$3</f>
        <v>-0.89400272164658667</v>
      </c>
      <c r="E357">
        <f t="shared" si="29"/>
        <v>2.0000000000000462E-2</v>
      </c>
      <c r="F357">
        <f ca="1">D357-'Random Analysis'!$B$13</f>
        <v>-0.97510571961523873</v>
      </c>
      <c r="G357">
        <f t="shared" ca="1" si="25"/>
        <v>1.2523584080299362E-2</v>
      </c>
      <c r="H357">
        <f t="shared" ca="1" si="26"/>
        <v>0.67995881712979911</v>
      </c>
      <c r="I357">
        <f ca="1">IFERROR(SUM(INDIRECT(CONCATENATE("F",MAX(A357-'Random Analysis'!$B$7+3,2),":F",A357+2)))/COUNT(INDIRECT(CONCATENATE("F",MAX(A357-'Random Analysis'!$B$7+3,2),":F",A357+2))),0)</f>
        <v>-0.97510571961523873</v>
      </c>
      <c r="J357">
        <f ca="1">IFERROR(MEDIAN(INDIRECT(CONCATENATE("I",MAX(A357-'Random Analysis'!$B$8+3,2),":I",A357+2))),0)</f>
        <v>-0.29883077767330302</v>
      </c>
      <c r="K357">
        <f ca="1">IFERROR(SUM(INDIRECT(CONCATENATE("J",MAX(A357-'Random Analysis'!$B$9+3,2),":J",A357+2)))/COUNT(INDIRECT(CONCATENATE("J",MAX(A357-'Random Analysis'!$B$9+3,2),":J",A357+2))),0)</f>
        <v>0.3456617399627665</v>
      </c>
      <c r="L357">
        <f t="shared" ca="1" si="27"/>
        <v>7.4063829386648905E-2</v>
      </c>
      <c r="M357">
        <f t="shared" ca="1" si="28"/>
        <v>1.059846222254436</v>
      </c>
    </row>
    <row r="358" spans="1:13" x14ac:dyDescent="0.3">
      <c r="A358">
        <v>356</v>
      </c>
      <c r="B358">
        <f>A358*'Random Analysis'!B$4+'Random Analysis'!$B$5</f>
        <v>7.12</v>
      </c>
      <c r="C358">
        <v>0.17407273927695166</v>
      </c>
      <c r="D358">
        <f>C358*'Random Analysis'!$B$2+'Random Analysis'!$B$3</f>
        <v>0.17407273927695166</v>
      </c>
      <c r="E358">
        <f t="shared" si="29"/>
        <v>1.9999999999999574E-2</v>
      </c>
      <c r="F358">
        <f ca="1">D358-'Random Analysis'!$B$13</f>
        <v>9.2969741308299617E-2</v>
      </c>
      <c r="G358">
        <f t="shared" ca="1" si="25"/>
        <v>1.4382978906465314E-2</v>
      </c>
      <c r="H358">
        <f t="shared" ca="1" si="26"/>
        <v>0.68024647670792837</v>
      </c>
      <c r="I358">
        <f ca="1">IFERROR(SUM(INDIRECT(CONCATENATE("F",MAX(A358-'Random Analysis'!$B$7+3,2),":F",A358+2)))/COUNT(INDIRECT(CONCATENATE("F",MAX(A358-'Random Analysis'!$B$7+3,2),":F",A358+2))),0)</f>
        <v>9.2969741308299617E-2</v>
      </c>
      <c r="J358">
        <f ca="1">IFERROR(MEDIAN(INDIRECT(CONCATENATE("I",MAX(A358-'Random Analysis'!$B$8+3,2),":I",A358+2))),0)</f>
        <v>-0.29883077767330302</v>
      </c>
      <c r="K358">
        <f ca="1">IFERROR(SUM(INDIRECT(CONCATENATE("J",MAX(A358-'Random Analysis'!$B$9+3,2),":J",A358+2)))/COUNT(INDIRECT(CONCATENATE("J",MAX(A358-'Random Analysis'!$B$9+3,2),":J",A358+2))),0)</f>
        <v>0.31265021340945842</v>
      </c>
      <c r="L358">
        <f t="shared" ca="1" si="27"/>
        <v>8.0316833654837938E-2</v>
      </c>
      <c r="M358">
        <f t="shared" ca="1" si="28"/>
        <v>1.0614525589275328</v>
      </c>
    </row>
    <row r="359" spans="1:13" x14ac:dyDescent="0.3">
      <c r="A359">
        <v>357</v>
      </c>
      <c r="B359">
        <f>A359*'Random Analysis'!B$4+'Random Analysis'!$B$5</f>
        <v>7.1400000000000006</v>
      </c>
      <c r="C359">
        <v>-0.22570826840045832</v>
      </c>
      <c r="D359">
        <f>C359*'Random Analysis'!$B$2+'Random Analysis'!$B$3</f>
        <v>-0.22570826840045832</v>
      </c>
      <c r="E359">
        <f t="shared" si="29"/>
        <v>2.0000000000000462E-2</v>
      </c>
      <c r="F359">
        <f ca="1">D359-'Random Analysis'!$B$13</f>
        <v>-0.30681126636911038</v>
      </c>
      <c r="G359">
        <f t="shared" ca="1" si="25"/>
        <v>8.2467535790829646E-3</v>
      </c>
      <c r="H359">
        <f t="shared" ca="1" si="26"/>
        <v>0.68041141177951003</v>
      </c>
      <c r="I359">
        <f ca="1">IFERROR(SUM(INDIRECT(CONCATENATE("F",MAX(A359-'Random Analysis'!$B$7+3,2),":F",A359+2)))/COUNT(INDIRECT(CONCATENATE("F",MAX(A359-'Random Analysis'!$B$7+3,2),":F",A359+2))),0)</f>
        <v>-0.30681126636911038</v>
      </c>
      <c r="J359">
        <f ca="1">IFERROR(MEDIAN(INDIRECT(CONCATENATE("I",MAX(A359-'Random Analysis'!$B$8+3,2),":I",A359+2))),0)</f>
        <v>-0.1542457441049363</v>
      </c>
      <c r="K359">
        <f ca="1">IFERROR(SUM(INDIRECT(CONCATENATE("J",MAX(A359-'Random Analysis'!$B$9+3,2),":J",A359+2)))/COUNT(INDIRECT(CONCATENATE("J",MAX(A359-'Random Analysis'!$B$9+3,2),":J",A359+2))),0)</f>
        <v>0.28652368845464404</v>
      </c>
      <c r="L359">
        <f t="shared" ca="1" si="27"/>
        <v>8.6047307423930949E-2</v>
      </c>
      <c r="M359">
        <f t="shared" ca="1" si="28"/>
        <v>1.0631735050760114</v>
      </c>
    </row>
    <row r="360" spans="1:13" x14ac:dyDescent="0.3">
      <c r="A360">
        <v>358</v>
      </c>
      <c r="B360">
        <f>A360*'Random Analysis'!B$4+'Random Analysis'!$B$5</f>
        <v>7.16</v>
      </c>
      <c r="C360">
        <v>-0.93311337270341599</v>
      </c>
      <c r="D360">
        <f>C360*'Random Analysis'!$B$2+'Random Analysis'!$B$3</f>
        <v>-0.93311337270341599</v>
      </c>
      <c r="E360">
        <f t="shared" si="29"/>
        <v>1.9999999999999574E-2</v>
      </c>
      <c r="F360">
        <f ca="1">D360-'Random Analysis'!$B$13</f>
        <v>-1.0142163706720679</v>
      </c>
      <c r="G360">
        <f t="shared" ca="1" si="25"/>
        <v>-1.2037573834357961E-2</v>
      </c>
      <c r="H360">
        <f t="shared" ca="1" si="26"/>
        <v>0.68017066030282292</v>
      </c>
      <c r="I360">
        <f ca="1">IFERROR(SUM(INDIRECT(CONCATENATE("F",MAX(A360-'Random Analysis'!$B$7+3,2),":F",A360+2)))/COUNT(INDIRECT(CONCATENATE("F",MAX(A360-'Random Analysis'!$B$7+3,2),":F",A360+2))),0)</f>
        <v>-1.0142163706720679</v>
      </c>
      <c r="J360">
        <f ca="1">IFERROR(MEDIAN(INDIRECT(CONCATENATE("I",MAX(A360-'Random Analysis'!$B$8+3,2),":I",A360+2))),0)</f>
        <v>-0.1542457441049363</v>
      </c>
      <c r="K360">
        <f ca="1">IFERROR(SUM(INDIRECT(CONCATENATE("J",MAX(A360-'Random Analysis'!$B$9+3,2),":J",A360+2)))/COUNT(INDIRECT(CONCATENATE("J",MAX(A360-'Random Analysis'!$B$9+3,2),":J",A360+2))),0)</f>
        <v>0.26039716349982961</v>
      </c>
      <c r="L360">
        <f t="shared" ca="1" si="27"/>
        <v>9.1255250693927425E-2</v>
      </c>
      <c r="M360">
        <f t="shared" ca="1" si="28"/>
        <v>1.0649986100898898</v>
      </c>
    </row>
    <row r="361" spans="1:13" x14ac:dyDescent="0.3">
      <c r="A361">
        <v>359</v>
      </c>
      <c r="B361">
        <f>A361*'Random Analysis'!B$4+'Random Analysis'!$B$5</f>
        <v>7.18</v>
      </c>
      <c r="C361">
        <v>-6.1931288876895474E-2</v>
      </c>
      <c r="D361">
        <f>C361*'Random Analysis'!$B$2+'Random Analysis'!$B$3</f>
        <v>-6.1931288876895474E-2</v>
      </c>
      <c r="E361">
        <f t="shared" si="29"/>
        <v>1.9999999999999574E-2</v>
      </c>
      <c r="F361">
        <f ca="1">D361-'Random Analysis'!$B$13</f>
        <v>-0.14303428684554753</v>
      </c>
      <c r="G361">
        <f t="shared" ca="1" si="25"/>
        <v>-1.489825957126885E-2</v>
      </c>
      <c r="H361">
        <f t="shared" ca="1" si="26"/>
        <v>0.67987269511139758</v>
      </c>
      <c r="I361">
        <f ca="1">IFERROR(SUM(INDIRECT(CONCATENATE("F",MAX(A361-'Random Analysis'!$B$7+3,2),":F",A361+2)))/COUNT(INDIRECT(CONCATENATE("F",MAX(A361-'Random Analysis'!$B$7+3,2),":F",A361+2))),0)</f>
        <v>-0.14303428684554753</v>
      </c>
      <c r="J361">
        <f ca="1">IFERROR(MEDIAN(INDIRECT(CONCATENATE("I",MAX(A361-'Random Analysis'!$B$8+3,2),":I",A361+2))),0)</f>
        <v>-0.22492277660732896</v>
      </c>
      <c r="K361">
        <f ca="1">IFERROR(SUM(INDIRECT(CONCATENATE("J",MAX(A361-'Random Analysis'!$B$9+3,2),":J",A361+2)))/COUNT(INDIRECT(CONCATENATE("J",MAX(A361-'Random Analysis'!$B$9+3,2),":J",A361+2))),0)</f>
        <v>0.23053237016630918</v>
      </c>
      <c r="L361">
        <f t="shared" ca="1" si="27"/>
        <v>9.5865898097253516E-2</v>
      </c>
      <c r="M361">
        <f t="shared" ca="1" si="28"/>
        <v>1.0669159280518348</v>
      </c>
    </row>
    <row r="362" spans="1:13" x14ac:dyDescent="0.3">
      <c r="A362">
        <v>360</v>
      </c>
      <c r="B362">
        <f>A362*'Random Analysis'!B$4+'Random Analysis'!$B$5</f>
        <v>7.2</v>
      </c>
      <c r="C362">
        <v>-0.47283881383454629</v>
      </c>
      <c r="D362">
        <f>C362*'Random Analysis'!$B$2+'Random Analysis'!$B$3</f>
        <v>-0.47283881383454629</v>
      </c>
      <c r="E362">
        <f t="shared" si="29"/>
        <v>2.0000000000000462E-2</v>
      </c>
      <c r="F362">
        <f ca="1">D362-'Random Analysis'!$B$13</f>
        <v>-0.55394181180319835</v>
      </c>
      <c r="G362">
        <f t="shared" ca="1" si="25"/>
        <v>-2.5977095807333074E-2</v>
      </c>
      <c r="H362">
        <f t="shared" ca="1" si="26"/>
        <v>0.67935315319525091</v>
      </c>
      <c r="I362">
        <f ca="1">IFERROR(SUM(INDIRECT(CONCATENATE("F",MAX(A362-'Random Analysis'!$B$7+3,2),":F",A362+2)))/COUNT(INDIRECT(CONCATENATE("F",MAX(A362-'Random Analysis'!$B$7+3,2),":F",A362+2))),0)</f>
        <v>-0.55394181180319835</v>
      </c>
      <c r="J362">
        <f ca="1">IFERROR(MEDIAN(INDIRECT(CONCATENATE("I",MAX(A362-'Random Analysis'!$B$8+3,2),":I",A362+2))),0)</f>
        <v>-0.43037653908615436</v>
      </c>
      <c r="K362">
        <f ca="1">IFERROR(SUM(INDIRECT(CONCATENATE("J",MAX(A362-'Random Analysis'!$B$9+3,2),":J",A362+2)))/COUNT(INDIRECT(CONCATENATE("J",MAX(A362-'Random Analysis'!$B$9+3,2),":J",A362+2))),0)</f>
        <v>0.19023193712666847</v>
      </c>
      <c r="L362">
        <f t="shared" ca="1" si="27"/>
        <v>9.9670536839786966E-2</v>
      </c>
      <c r="M362">
        <f t="shared" ca="1" si="28"/>
        <v>1.0689093387886306</v>
      </c>
    </row>
    <row r="363" spans="1:13" x14ac:dyDescent="0.3">
      <c r="A363">
        <v>361</v>
      </c>
      <c r="B363">
        <f>A363*'Random Analysis'!B$4+'Random Analysis'!$B$5</f>
        <v>7.22</v>
      </c>
      <c r="C363">
        <v>0.21925937395627648</v>
      </c>
      <c r="D363">
        <f>C363*'Random Analysis'!$B$2+'Random Analysis'!$B$3</f>
        <v>0.21925937395627648</v>
      </c>
      <c r="E363">
        <f t="shared" si="29"/>
        <v>1.9999999999999574E-2</v>
      </c>
      <c r="F363">
        <f ca="1">D363-'Random Analysis'!$B$13</f>
        <v>0.13815637598762442</v>
      </c>
      <c r="G363">
        <f t="shared" ca="1" si="25"/>
        <v>-2.3213968287580645E-2</v>
      </c>
      <c r="H363">
        <f t="shared" ca="1" si="26"/>
        <v>0.67888887382949936</v>
      </c>
      <c r="I363">
        <f ca="1">IFERROR(SUM(INDIRECT(CONCATENATE("F",MAX(A363-'Random Analysis'!$B$7+3,2),":F",A363+2)))/COUNT(INDIRECT(CONCATENATE("F",MAX(A363-'Random Analysis'!$B$7+3,2),":F",A363+2))),0)</f>
        <v>0.13815637598762442</v>
      </c>
      <c r="J363">
        <f ca="1">IFERROR(MEDIAN(INDIRECT(CONCATENATE("I",MAX(A363-'Random Analysis'!$B$8+3,2),":I",A363+2))),0)</f>
        <v>-0.22492277660732896</v>
      </c>
      <c r="K363">
        <f ca="1">IFERROR(SUM(INDIRECT(CONCATENATE("J",MAX(A363-'Random Analysis'!$B$9+3,2),":J",A363+2)))/COUNT(INDIRECT(CONCATENATE("J",MAX(A363-'Random Analysis'!$B$9+3,2),":J",A363+2))),0)</f>
        <v>0.15971501658601944</v>
      </c>
      <c r="L363">
        <f t="shared" ca="1" si="27"/>
        <v>0.10286483717150728</v>
      </c>
      <c r="M363">
        <f t="shared" ca="1" si="28"/>
        <v>1.0709666355320606</v>
      </c>
    </row>
    <row r="364" spans="1:13" x14ac:dyDescent="0.3">
      <c r="A364">
        <v>362</v>
      </c>
      <c r="B364">
        <f>A364*'Random Analysis'!B$4+'Random Analysis'!$B$5</f>
        <v>7.24</v>
      </c>
      <c r="C364">
        <v>0.82928765047832487</v>
      </c>
      <c r="D364">
        <f>C364*'Random Analysis'!$B$2+'Random Analysis'!$B$3</f>
        <v>0.82928765047832487</v>
      </c>
      <c r="E364">
        <f t="shared" si="29"/>
        <v>2.0000000000000462E-2</v>
      </c>
      <c r="F364">
        <f ca="1">D364-'Random Analysis'!$B$13</f>
        <v>0.74818465250967281</v>
      </c>
      <c r="G364">
        <f t="shared" ca="1" si="25"/>
        <v>-8.2502752373868424E-3</v>
      </c>
      <c r="H364">
        <f t="shared" ca="1" si="26"/>
        <v>0.67872386832475162</v>
      </c>
      <c r="I364">
        <f ca="1">IFERROR(SUM(INDIRECT(CONCATENATE("F",MAX(A364-'Random Analysis'!$B$7+3,2),":F",A364+2)))/COUNT(INDIRECT(CONCATENATE("F",MAX(A364-'Random Analysis'!$B$7+3,2),":F",A364+2))),0)</f>
        <v>0.74818465250967281</v>
      </c>
      <c r="J364">
        <f ca="1">IFERROR(MEDIAN(INDIRECT(CONCATENATE("I",MAX(A364-'Random Analysis'!$B$8+3,2),":I",A364+2))),0)</f>
        <v>-0.22492277660732896</v>
      </c>
      <c r="K364">
        <f ca="1">IFERROR(SUM(INDIRECT(CONCATENATE("J",MAX(A364-'Random Analysis'!$B$9+3,2),":J",A364+2)))/COUNT(INDIRECT(CONCATENATE("J",MAX(A364-'Random Analysis'!$B$9+3,2),":J",A364+2))),0)</f>
        <v>0.12919809604537041</v>
      </c>
      <c r="L364">
        <f t="shared" ca="1" si="27"/>
        <v>0.10544879909241475</v>
      </c>
      <c r="M364">
        <f t="shared" ca="1" si="28"/>
        <v>1.0730756115139091</v>
      </c>
    </row>
    <row r="365" spans="1:13" x14ac:dyDescent="0.3">
      <c r="A365">
        <v>363</v>
      </c>
      <c r="B365">
        <f>A365*'Random Analysis'!B$4+'Random Analysis'!$B$5</f>
        <v>7.26</v>
      </c>
      <c r="C365">
        <v>-0.93894192912309182</v>
      </c>
      <c r="D365">
        <f>C365*'Random Analysis'!$B$2+'Random Analysis'!$B$3</f>
        <v>-0.93894192912309182</v>
      </c>
      <c r="E365">
        <f t="shared" si="29"/>
        <v>1.9999999999999574E-2</v>
      </c>
      <c r="F365">
        <f ca="1">D365-'Random Analysis'!$B$13</f>
        <v>-1.0200449270917438</v>
      </c>
      <c r="G365">
        <f t="shared" ca="1" si="25"/>
        <v>-2.865117377922128E-2</v>
      </c>
      <c r="H365">
        <f t="shared" ca="1" si="26"/>
        <v>0.67815084484916721</v>
      </c>
      <c r="I365">
        <f ca="1">IFERROR(SUM(INDIRECT(CONCATENATE("F",MAX(A365-'Random Analysis'!$B$7+3,2),":F",A365+2)))/COUNT(INDIRECT(CONCATENATE("F",MAX(A365-'Random Analysis'!$B$7+3,2),":F",A365+2))),0)</f>
        <v>-1.0200449270917438</v>
      </c>
      <c r="J365">
        <f ca="1">IFERROR(MEDIAN(INDIRECT(CONCATENATE("I",MAX(A365-'Random Analysis'!$B$8+3,2),":I",A365+2))),0)</f>
        <v>-0.22492277660732896</v>
      </c>
      <c r="K365">
        <f ca="1">IFERROR(SUM(INDIRECT(CONCATENATE("J",MAX(A365-'Random Analysis'!$B$9+3,2),":J",A365+2)))/COUNT(INDIRECT(CONCATENATE("J",MAX(A365-'Random Analysis'!$B$9+3,2),":J",A365+2))),0)</f>
        <v>0.10192575913685499</v>
      </c>
      <c r="L365">
        <f t="shared" ca="1" si="27"/>
        <v>0.1074873142751518</v>
      </c>
      <c r="M365">
        <f t="shared" ca="1" si="28"/>
        <v>1.075225357799412</v>
      </c>
    </row>
    <row r="366" spans="1:13" x14ac:dyDescent="0.3">
      <c r="A366">
        <v>364</v>
      </c>
      <c r="B366">
        <f>A366*'Random Analysis'!B$4+'Random Analysis'!$B$5</f>
        <v>7.28</v>
      </c>
      <c r="C366">
        <v>0.16398351893611141</v>
      </c>
      <c r="D366">
        <f>C366*'Random Analysis'!$B$2+'Random Analysis'!$B$3</f>
        <v>0.16398351893611141</v>
      </c>
      <c r="E366">
        <f t="shared" si="29"/>
        <v>2.0000000000000462E-2</v>
      </c>
      <c r="F366">
        <f ca="1">D366-'Random Analysis'!$B$13</f>
        <v>8.2880520967459362E-2</v>
      </c>
      <c r="G366">
        <f t="shared" ca="1" si="25"/>
        <v>-2.6993563359872054E-2</v>
      </c>
      <c r="H366">
        <f t="shared" ca="1" si="26"/>
        <v>0.67761097358196976</v>
      </c>
      <c r="I366">
        <f ca="1">IFERROR(SUM(INDIRECT(CONCATENATE("F",MAX(A366-'Random Analysis'!$B$7+3,2),":F",A366+2)))/COUNT(INDIRECT(CONCATENATE("F",MAX(A366-'Random Analysis'!$B$7+3,2),":F",A366+2))),0)</f>
        <v>8.2880520967459362E-2</v>
      </c>
      <c r="J366">
        <f ca="1">IFERROR(MEDIAN(INDIRECT(CONCATENATE("I",MAX(A366-'Random Analysis'!$B$8+3,2),":I",A366+2))),0)</f>
        <v>-0.22492277660732896</v>
      </c>
      <c r="K366">
        <f ca="1">IFERROR(SUM(INDIRECT(CONCATENATE("J",MAX(A366-'Random Analysis'!$B$9+3,2),":J",A366+2)))/COUNT(INDIRECT(CONCATENATE("J",MAX(A366-'Random Analysis'!$B$9+3,2),":J",A366+2))),0)</f>
        <v>7.4653422228339636E-2</v>
      </c>
      <c r="L366">
        <f t="shared" ca="1" si="27"/>
        <v>0.10898038271971863</v>
      </c>
      <c r="M366">
        <f t="shared" ca="1" si="28"/>
        <v>1.0774049654538065</v>
      </c>
    </row>
    <row r="367" spans="1:13" x14ac:dyDescent="0.3">
      <c r="A367">
        <v>365</v>
      </c>
      <c r="B367">
        <f>A367*'Random Analysis'!B$4+'Random Analysis'!$B$5</f>
        <v>7.3</v>
      </c>
      <c r="C367">
        <v>-3.238755312051711E-2</v>
      </c>
      <c r="D367">
        <f>C367*'Random Analysis'!$B$2+'Random Analysis'!$B$3</f>
        <v>-3.238755312051711E-2</v>
      </c>
      <c r="E367">
        <f t="shared" si="29"/>
        <v>1.9999999999999574E-2</v>
      </c>
      <c r="F367">
        <f ca="1">D367-'Random Analysis'!$B$13</f>
        <v>-0.11349055108916915</v>
      </c>
      <c r="G367">
        <f t="shared" ca="1" si="25"/>
        <v>-2.926337438165539E-2</v>
      </c>
      <c r="H367">
        <f t="shared" ca="1" si="26"/>
        <v>0.67702570609433665</v>
      </c>
      <c r="I367">
        <f ca="1">IFERROR(SUM(INDIRECT(CONCATENATE("F",MAX(A367-'Random Analysis'!$B$7+3,2),":F",A367+2)))/COUNT(INDIRECT(CONCATENATE("F",MAX(A367-'Random Analysis'!$B$7+3,2),":F",A367+2))),0)</f>
        <v>-0.11349055108916915</v>
      </c>
      <c r="J367">
        <f ca="1">IFERROR(MEDIAN(INDIRECT(CONCATENATE("I",MAX(A367-'Random Analysis'!$B$8+3,2),":I",A367+2))),0)</f>
        <v>-0.12826241896735835</v>
      </c>
      <c r="K367">
        <f ca="1">IFERROR(SUM(INDIRECT(CONCATENATE("J",MAX(A367-'Random Analysis'!$B$9+3,2),":J",A367+2)))/COUNT(INDIRECT(CONCATENATE("J",MAX(A367-'Random Analysis'!$B$9+3,2),":J",A367+2))),0)</f>
        <v>4.7242392114508251E-2</v>
      </c>
      <c r="L367">
        <f t="shared" ca="1" si="27"/>
        <v>0.10992523056200877</v>
      </c>
      <c r="M367">
        <f t="shared" ca="1" si="28"/>
        <v>1.0796034700650465</v>
      </c>
    </row>
    <row r="368" spans="1:13" x14ac:dyDescent="0.3">
      <c r="A368">
        <v>366</v>
      </c>
      <c r="B368">
        <f>A368*'Random Analysis'!B$4+'Random Analysis'!$B$5</f>
        <v>7.32</v>
      </c>
      <c r="C368">
        <v>-0.98745060411718266</v>
      </c>
      <c r="D368">
        <f>C368*'Random Analysis'!$B$2+'Random Analysis'!$B$3</f>
        <v>-0.98745060411718266</v>
      </c>
      <c r="E368">
        <f t="shared" si="29"/>
        <v>2.0000000000000462E-2</v>
      </c>
      <c r="F368">
        <f ca="1">D368-'Random Analysis'!$B$13</f>
        <v>-1.0685536020858346</v>
      </c>
      <c r="G368">
        <f t="shared" ca="1" si="25"/>
        <v>-5.0634446423372573E-2</v>
      </c>
      <c r="H368">
        <f t="shared" ca="1" si="26"/>
        <v>0.67601301716586915</v>
      </c>
      <c r="I368">
        <f ca="1">IFERROR(SUM(INDIRECT(CONCATENATE("F",MAX(A368-'Random Analysis'!$B$7+3,2),":F",A368+2)))/COUNT(INDIRECT(CONCATENATE("F",MAX(A368-'Random Analysis'!$B$7+3,2),":F",A368+2))),0)</f>
        <v>-1.0685536020858346</v>
      </c>
      <c r="J368">
        <f ca="1">IFERROR(MEDIAN(INDIRECT(CONCATENATE("I",MAX(A368-'Random Analysis'!$B$8+3,2),":I",A368+2))),0)</f>
        <v>-0.12826241896735835</v>
      </c>
      <c r="K368">
        <f ca="1">IFERROR(SUM(INDIRECT(CONCATENATE("J",MAX(A368-'Random Analysis'!$B$9+3,2),":J",A368+2)))/COUNT(INDIRECT(CONCATENATE("J",MAX(A368-'Random Analysis'!$B$9+3,2),":J",A368+2))),0)</f>
        <v>2.4572929379324787E-2</v>
      </c>
      <c r="L368">
        <f t="shared" ca="1" si="27"/>
        <v>0.11041668914959528</v>
      </c>
      <c r="M368">
        <f t="shared" ca="1" si="28"/>
        <v>1.0818118038480384</v>
      </c>
    </row>
    <row r="369" spans="1:13" x14ac:dyDescent="0.3">
      <c r="A369">
        <v>367</v>
      </c>
      <c r="B369">
        <f>A369*'Random Analysis'!B$4+'Random Analysis'!$B$5</f>
        <v>7.34</v>
      </c>
      <c r="C369">
        <v>-0.78017625588567929</v>
      </c>
      <c r="D369">
        <f>C369*'Random Analysis'!$B$2+'Random Analysis'!$B$3</f>
        <v>-0.78017625588567929</v>
      </c>
      <c r="E369">
        <f t="shared" si="29"/>
        <v>1.9999999999999574E-2</v>
      </c>
      <c r="F369">
        <f ca="1">D369-'Random Analysis'!$B$13</f>
        <v>-0.86127925385433135</v>
      </c>
      <c r="G369">
        <f t="shared" ca="1" si="25"/>
        <v>-6.7860031500458828E-2</v>
      </c>
      <c r="H369">
        <f t="shared" ca="1" si="26"/>
        <v>0.67465581653586004</v>
      </c>
      <c r="I369">
        <f ca="1">IFERROR(SUM(INDIRECT(CONCATENATE("F",MAX(A369-'Random Analysis'!$B$7+3,2),":F",A369+2)))/COUNT(INDIRECT(CONCATENATE("F",MAX(A369-'Random Analysis'!$B$7+3,2),":F",A369+2))),0)</f>
        <v>-0.86127925385433135</v>
      </c>
      <c r="J369">
        <f ca="1">IFERROR(MEDIAN(INDIRECT(CONCATENATE("I",MAX(A369-'Random Analysis'!$B$8+3,2),":I",A369+2))),0)</f>
        <v>-0.33371618144618376</v>
      </c>
      <c r="K369">
        <f ca="1">IFERROR(SUM(INDIRECT(CONCATENATE("J",MAX(A369-'Random Analysis'!$B$9+3,2),":J",A369+2)))/COUNT(INDIRECT(CONCATENATE("J",MAX(A369-'Random Analysis'!$B$9+3,2),":J",A369+2))),0)</f>
        <v>-7.8800458548503229E-3</v>
      </c>
      <c r="L369">
        <f t="shared" ca="1" si="27"/>
        <v>0.11025908823249828</v>
      </c>
      <c r="M369">
        <f t="shared" ca="1" si="28"/>
        <v>1.0840169856126884</v>
      </c>
    </row>
    <row r="370" spans="1:13" x14ac:dyDescent="0.3">
      <c r="A370">
        <v>368</v>
      </c>
      <c r="B370">
        <f>A370*'Random Analysis'!B$4+'Random Analysis'!$B$5</f>
        <v>7.36</v>
      </c>
      <c r="C370">
        <v>0.63597611078254013</v>
      </c>
      <c r="D370">
        <f>C370*'Random Analysis'!$B$2+'Random Analysis'!$B$3</f>
        <v>0.63597611078254013</v>
      </c>
      <c r="E370">
        <f t="shared" si="29"/>
        <v>2.0000000000000462E-2</v>
      </c>
      <c r="F370">
        <f ca="1">D370-'Random Analysis'!$B$13</f>
        <v>0.55487311281388807</v>
      </c>
      <c r="G370">
        <f t="shared" ca="1" si="25"/>
        <v>-5.6762569244180813E-2</v>
      </c>
      <c r="H370">
        <f t="shared" ca="1" si="26"/>
        <v>0.67352056515097636</v>
      </c>
      <c r="I370">
        <f ca="1">IFERROR(SUM(INDIRECT(CONCATENATE("F",MAX(A370-'Random Analysis'!$B$7+3,2),":F",A370+2)))/COUNT(INDIRECT(CONCATENATE("F",MAX(A370-'Random Analysis'!$B$7+3,2),":F",A370+2))),0)</f>
        <v>0.55487311281388807</v>
      </c>
      <c r="J370">
        <f ca="1">IFERROR(MEDIAN(INDIRECT(CONCATENATE("I",MAX(A370-'Random Analysis'!$B$8+3,2),":I",A370+2))),0)</f>
        <v>-1.5305015060854896E-2</v>
      </c>
      <c r="K370">
        <f ca="1">IFERROR(SUM(INDIRECT(CONCATENATE("J",MAX(A370-'Random Analysis'!$B$9+3,2),":J",A370+2)))/COUNT(INDIRECT(CONCATENATE("J",MAX(A370-'Random Analysis'!$B$9+3,2),":J",A370+2))),0)</f>
        <v>-2.572741588707118E-2</v>
      </c>
      <c r="L370">
        <f t="shared" ca="1" si="27"/>
        <v>0.10974453991475684</v>
      </c>
      <c r="M370">
        <f t="shared" ca="1" si="28"/>
        <v>1.0862118764109836</v>
      </c>
    </row>
    <row r="371" spans="1:13" x14ac:dyDescent="0.3">
      <c r="A371">
        <v>369</v>
      </c>
      <c r="B371">
        <f>A371*'Random Analysis'!B$4+'Random Analysis'!$B$5</f>
        <v>7.38</v>
      </c>
      <c r="C371">
        <v>0.63955257949112587</v>
      </c>
      <c r="D371">
        <f>C371*'Random Analysis'!$B$2+'Random Analysis'!$B$3</f>
        <v>0.63955257949112587</v>
      </c>
      <c r="E371">
        <f t="shared" si="29"/>
        <v>1.9999999999999574E-2</v>
      </c>
      <c r="F371">
        <f ca="1">D371-'Random Analysis'!$B$13</f>
        <v>0.55844958152247381</v>
      </c>
      <c r="G371">
        <f t="shared" ca="1" si="25"/>
        <v>-4.5593577613731576E-2</v>
      </c>
      <c r="H371">
        <f t="shared" ca="1" si="26"/>
        <v>0.67260869359870179</v>
      </c>
      <c r="I371">
        <f ca="1">IFERROR(SUM(INDIRECT(CONCATENATE("F",MAX(A371-'Random Analysis'!$B$7+3,2),":F",A371+2)))/COUNT(INDIRECT(CONCATENATE("F",MAX(A371-'Random Analysis'!$B$7+3,2),":F",A371+2))),0)</f>
        <v>0.55844958152247381</v>
      </c>
      <c r="J371">
        <f ca="1">IFERROR(MEDIAN(INDIRECT(CONCATENATE("I",MAX(A371-'Random Analysis'!$B$8+3,2),":I",A371+2))),0)</f>
        <v>-1.5305015060854896E-2</v>
      </c>
      <c r="K371">
        <f ca="1">IFERROR(SUM(INDIRECT(CONCATENATE("J",MAX(A371-'Random Analysis'!$B$9+3,2),":J",A371+2)))/COUNT(INDIRECT(CONCATENATE("J",MAX(A371-'Random Analysis'!$B$9+3,2),":J",A371+2))),0)</f>
        <v>-4.3574785919292057E-2</v>
      </c>
      <c r="L371">
        <f t="shared" ca="1" si="27"/>
        <v>0.10887304419637102</v>
      </c>
      <c r="M371">
        <f t="shared" ca="1" si="28"/>
        <v>1.0883893372949109</v>
      </c>
    </row>
    <row r="372" spans="1:13" x14ac:dyDescent="0.3">
      <c r="A372">
        <v>370</v>
      </c>
      <c r="B372">
        <f>A372*'Random Analysis'!B$4+'Random Analysis'!$B$5</f>
        <v>7.4</v>
      </c>
      <c r="C372">
        <v>0.78128538446142692</v>
      </c>
      <c r="D372">
        <f>C372*'Random Analysis'!$B$2+'Random Analysis'!$B$3</f>
        <v>0.78128538446142692</v>
      </c>
      <c r="E372">
        <f t="shared" si="29"/>
        <v>2.0000000000000462E-2</v>
      </c>
      <c r="F372">
        <f ca="1">D372-'Random Analysis'!$B$13</f>
        <v>0.70018238649277487</v>
      </c>
      <c r="G372">
        <f t="shared" ca="1" si="25"/>
        <v>-3.1589929883875753E-2</v>
      </c>
      <c r="H372">
        <f t="shared" ca="1" si="26"/>
        <v>0.67197689500102431</v>
      </c>
      <c r="I372">
        <f ca="1">IFERROR(SUM(INDIRECT(CONCATENATE("F",MAX(A372-'Random Analysis'!$B$7+3,2),":F",A372+2)))/COUNT(INDIRECT(CONCATENATE("F",MAX(A372-'Random Analysis'!$B$7+3,2),":F",A372+2))),0)</f>
        <v>0.70018238649277487</v>
      </c>
      <c r="J372">
        <f ca="1">IFERROR(MEDIAN(INDIRECT(CONCATENATE("I",MAX(A372-'Random Analysis'!$B$8+3,2),":I",A372+2))),0)</f>
        <v>-1.5305015060854896E-2</v>
      </c>
      <c r="K372">
        <f ca="1">IFERROR(SUM(INDIRECT(CONCATENATE("J",MAX(A372-'Random Analysis'!$B$9+3,2),":J",A372+2)))/COUNT(INDIRECT(CONCATENATE("J",MAX(A372-'Random Analysis'!$B$9+3,2),":J",A372+2))),0)</f>
        <v>-5.2244095991859474E-2</v>
      </c>
      <c r="L372">
        <f t="shared" ca="1" si="27"/>
        <v>0.1078281622765338</v>
      </c>
      <c r="M372">
        <f t="shared" ca="1" si="28"/>
        <v>1.0905459005404416</v>
      </c>
    </row>
    <row r="373" spans="1:13" x14ac:dyDescent="0.3">
      <c r="A373">
        <v>371</v>
      </c>
      <c r="B373">
        <f>A373*'Random Analysis'!B$4+'Random Analysis'!$B$5</f>
        <v>7.42</v>
      </c>
      <c r="C373">
        <v>0.20127938656726485</v>
      </c>
      <c r="D373">
        <f>C373*'Random Analysis'!$B$2+'Random Analysis'!$B$3</f>
        <v>0.20127938656726485</v>
      </c>
      <c r="E373">
        <f t="shared" si="29"/>
        <v>1.9999999999999574E-2</v>
      </c>
      <c r="F373">
        <f ca="1">D373-'Random Analysis'!$B$13</f>
        <v>0.12017638859861281</v>
      </c>
      <c r="G373">
        <f t="shared" ca="1" si="25"/>
        <v>-2.9186402111903549E-2</v>
      </c>
      <c r="H373">
        <f t="shared" ca="1" si="26"/>
        <v>0.67139316695878626</v>
      </c>
      <c r="I373">
        <f ca="1">IFERROR(SUM(INDIRECT(CONCATENATE("F",MAX(A373-'Random Analysis'!$B$7+3,2),":F",A373+2)))/COUNT(INDIRECT(CONCATENATE("F",MAX(A373-'Random Analysis'!$B$7+3,2),":F",A373+2))),0)</f>
        <v>0.12017638859861281</v>
      </c>
      <c r="J373">
        <f ca="1">IFERROR(MEDIAN(INDIRECT(CONCATENATE("I",MAX(A373-'Random Analysis'!$B$8+3,2),":I",A373+2))),0)</f>
        <v>0.10152845478303608</v>
      </c>
      <c r="K373">
        <f ca="1">IFERROR(SUM(INDIRECT(CONCATENATE("J",MAX(A373-'Random Analysis'!$B$9+3,2),":J",A373+2)))/COUNT(INDIRECT(CONCATENATE("J",MAX(A373-'Random Analysis'!$B$9+3,2),":J",A373+2))),0)</f>
        <v>-5.5349907500432081E-2</v>
      </c>
      <c r="L373">
        <f t="shared" ca="1" si="27"/>
        <v>0.10672116412652519</v>
      </c>
      <c r="M373">
        <f t="shared" ca="1" si="28"/>
        <v>1.0926803238229721</v>
      </c>
    </row>
    <row r="374" spans="1:13" x14ac:dyDescent="0.3">
      <c r="A374">
        <v>372</v>
      </c>
      <c r="B374">
        <f>A374*'Random Analysis'!B$4+'Random Analysis'!$B$5</f>
        <v>7.44</v>
      </c>
      <c r="C374">
        <v>0.8680870912359524</v>
      </c>
      <c r="D374">
        <f>C374*'Random Analysis'!$B$2+'Random Analysis'!$B$3</f>
        <v>0.8680870912359524</v>
      </c>
      <c r="E374">
        <f t="shared" si="29"/>
        <v>2.0000000000000462E-2</v>
      </c>
      <c r="F374">
        <f ca="1">D374-'Random Analysis'!$B$13</f>
        <v>0.78698409326730034</v>
      </c>
      <c r="G374">
        <f t="shared" ca="1" si="25"/>
        <v>-1.344672024655718E-2</v>
      </c>
      <c r="H374">
        <f t="shared" ca="1" si="26"/>
        <v>0.67112423255385512</v>
      </c>
      <c r="I374">
        <f ca="1">IFERROR(SUM(INDIRECT(CONCATENATE("F",MAX(A374-'Random Analysis'!$B$7+3,2),":F",A374+2)))/COUNT(INDIRECT(CONCATENATE("F",MAX(A374-'Random Analysis'!$B$7+3,2),":F",A374+2))),0)</f>
        <v>0.78698409326730034</v>
      </c>
      <c r="J374">
        <f ca="1">IFERROR(MEDIAN(INDIRECT(CONCATENATE("I",MAX(A374-'Random Analysis'!$B$8+3,2),":I",A374+2))),0)</f>
        <v>0.33752475070625043</v>
      </c>
      <c r="K374">
        <f ca="1">IFERROR(SUM(INDIRECT(CONCATENATE("J",MAX(A374-'Random Analysis'!$B$9+3,2),":J",A374+2)))/COUNT(INDIRECT(CONCATENATE("J",MAX(A374-'Random Analysis'!$B$9+3,2),":J",A374+2))),0)</f>
        <v>-6.3985397569689809E-2</v>
      </c>
      <c r="L374">
        <f t="shared" ca="1" si="27"/>
        <v>0.10544145617513136</v>
      </c>
      <c r="M374">
        <f t="shared" ca="1" si="28"/>
        <v>1.0947891529464748</v>
      </c>
    </row>
    <row r="375" spans="1:13" x14ac:dyDescent="0.3">
      <c r="A375">
        <v>373</v>
      </c>
      <c r="B375">
        <f>A375*'Random Analysis'!B$4+'Random Analysis'!$B$5</f>
        <v>7.46</v>
      </c>
      <c r="C375">
        <v>-0.11886329618101033</v>
      </c>
      <c r="D375">
        <f>C375*'Random Analysis'!$B$2+'Random Analysis'!$B$3</f>
        <v>-0.11886329618101033</v>
      </c>
      <c r="E375">
        <f t="shared" si="29"/>
        <v>1.9999999999999574E-2</v>
      </c>
      <c r="F375">
        <f ca="1">D375-'Random Analysis'!$B$13</f>
        <v>-0.19996629414966238</v>
      </c>
      <c r="G375">
        <f t="shared" ca="1" si="25"/>
        <v>-1.7446046129550342E-2</v>
      </c>
      <c r="H375">
        <f t="shared" ca="1" si="26"/>
        <v>0.67077531163126414</v>
      </c>
      <c r="I375">
        <f ca="1">IFERROR(SUM(INDIRECT(CONCATENATE("F",MAX(A375-'Random Analysis'!$B$7+3,2),":F",A375+2)))/COUNT(INDIRECT(CONCATENATE("F",MAX(A375-'Random Analysis'!$B$7+3,2),":F",A375+2))),0)</f>
        <v>-0.19996629414966238</v>
      </c>
      <c r="J375">
        <f ca="1">IFERROR(MEDIAN(INDIRECT(CONCATENATE("I",MAX(A375-'Random Analysis'!$B$8+3,2),":I",A375+2))),0)</f>
        <v>0.33752475070625043</v>
      </c>
      <c r="K375">
        <f ca="1">IFERROR(SUM(INDIRECT(CONCATENATE("J",MAX(A375-'Random Analysis'!$B$9+3,2),":J",A375+2)))/COUNT(INDIRECT(CONCATENATE("J",MAX(A375-'Random Analysis'!$B$9+3,2),":J",A375+2))),0)</f>
        <v>-7.3837783945390867E-2</v>
      </c>
      <c r="L375">
        <f t="shared" ca="1" si="27"/>
        <v>0.10396470049622357</v>
      </c>
      <c r="M375">
        <f t="shared" ca="1" si="28"/>
        <v>1.0968684469563992</v>
      </c>
    </row>
    <row r="376" spans="1:13" x14ac:dyDescent="0.3">
      <c r="A376">
        <v>374</v>
      </c>
      <c r="B376">
        <f>A376*'Random Analysis'!B$4+'Random Analysis'!$B$5</f>
        <v>7.48</v>
      </c>
      <c r="C376">
        <v>0.28701830069629386</v>
      </c>
      <c r="D376">
        <f>C376*'Random Analysis'!$B$2+'Random Analysis'!$B$3</f>
        <v>0.28701830069629386</v>
      </c>
      <c r="E376">
        <f t="shared" si="29"/>
        <v>2.0000000000000462E-2</v>
      </c>
      <c r="F376">
        <f ca="1">D376-'Random Analysis'!$B$13</f>
        <v>0.2059153027276418</v>
      </c>
      <c r="G376">
        <f t="shared" ca="1" si="25"/>
        <v>-1.3327740074997412E-2</v>
      </c>
      <c r="H376">
        <f t="shared" ca="1" si="26"/>
        <v>0.67050875682976419</v>
      </c>
      <c r="I376">
        <f ca="1">IFERROR(SUM(INDIRECT(CONCATENATE("F",MAX(A376-'Random Analysis'!$B$7+3,2),":F",A376+2)))/COUNT(INDIRECT(CONCATENATE("F",MAX(A376-'Random Analysis'!$B$7+3,2),":F",A376+2))),0)</f>
        <v>0.2059153027276418</v>
      </c>
      <c r="J376">
        <f ca="1">IFERROR(MEDIAN(INDIRECT(CONCATENATE("I",MAX(A376-'Random Analysis'!$B$8+3,2),":I",A376+2))),0)</f>
        <v>0.38039420777076494</v>
      </c>
      <c r="K376">
        <f ca="1">IFERROR(SUM(INDIRECT(CONCATENATE("J",MAX(A376-'Random Analysis'!$B$9+3,2),":J",A376+2)))/COUNT(INDIRECT(CONCATENATE("J",MAX(A376-'Random Analysis'!$B$9+3,2),":J",A376+2))),0)</f>
        <v>-8.1648767603734101E-2</v>
      </c>
      <c r="L376">
        <f t="shared" ca="1" si="27"/>
        <v>0.10233172514414884</v>
      </c>
      <c r="M376">
        <f t="shared" ca="1" si="28"/>
        <v>1.0989150814592823</v>
      </c>
    </row>
    <row r="377" spans="1:13" x14ac:dyDescent="0.3">
      <c r="A377">
        <v>375</v>
      </c>
      <c r="B377">
        <f>A377*'Random Analysis'!B$4+'Random Analysis'!$B$5</f>
        <v>7.5</v>
      </c>
      <c r="C377">
        <v>0.85912501575174649</v>
      </c>
      <c r="D377">
        <f>C377*'Random Analysis'!$B$2+'Random Analysis'!$B$3</f>
        <v>0.85912501575174649</v>
      </c>
      <c r="E377">
        <f t="shared" si="29"/>
        <v>1.9999999999999574E-2</v>
      </c>
      <c r="F377">
        <f ca="1">D377-'Random Analysis'!$B$13</f>
        <v>0.77802201778309443</v>
      </c>
      <c r="G377">
        <f t="shared" ca="1" si="25"/>
        <v>2.2327002806641454E-3</v>
      </c>
      <c r="H377">
        <f t="shared" ca="1" si="26"/>
        <v>0.67055341083537745</v>
      </c>
      <c r="I377">
        <f ca="1">IFERROR(SUM(INDIRECT(CONCATENATE("F",MAX(A377-'Random Analysis'!$B$7+3,2),":F",A377+2)))/COUNT(INDIRECT(CONCATENATE("F",MAX(A377-'Random Analysis'!$B$7+3,2),":F",A377+2))),0)</f>
        <v>0.77802201778309443</v>
      </c>
      <c r="J377">
        <f ca="1">IFERROR(MEDIAN(INDIRECT(CONCATENATE("I",MAX(A377-'Random Analysis'!$B$8+3,2),":I",A377+2))),0)</f>
        <v>0.55666134716818094</v>
      </c>
      <c r="K377">
        <f ca="1">IFERROR(SUM(INDIRECT(CONCATENATE("J",MAX(A377-'Random Analysis'!$B$9+3,2),":J",A377+2)))/COUNT(INDIRECT(CONCATENATE("J",MAX(A377-'Random Analysis'!$B$9+3,2),":J",A377+2))),0)</f>
        <v>-6.5888858052774293E-2</v>
      </c>
      <c r="L377">
        <f t="shared" ca="1" si="27"/>
        <v>0.10101394798309339</v>
      </c>
      <c r="M377">
        <f t="shared" ca="1" si="28"/>
        <v>1.100935360418944</v>
      </c>
    </row>
    <row r="378" spans="1:13" x14ac:dyDescent="0.3">
      <c r="A378">
        <v>376</v>
      </c>
      <c r="B378">
        <f>A378*'Random Analysis'!B$4+'Random Analysis'!$B$5</f>
        <v>7.5200000000000005</v>
      </c>
      <c r="C378">
        <v>-0.66844861076993034</v>
      </c>
      <c r="D378">
        <f>C378*'Random Analysis'!$B$2+'Random Analysis'!$B$3</f>
        <v>-0.66844861076993034</v>
      </c>
      <c r="E378">
        <f t="shared" si="29"/>
        <v>2.0000000000000462E-2</v>
      </c>
      <c r="F378">
        <f ca="1">D378-'Random Analysis'!$B$13</f>
        <v>-0.7495516087385824</v>
      </c>
      <c r="G378">
        <f t="shared" ca="1" si="25"/>
        <v>-1.2758331894107848E-2</v>
      </c>
      <c r="H378">
        <f t="shared" ca="1" si="26"/>
        <v>0.67029824419749529</v>
      </c>
      <c r="I378">
        <f ca="1">IFERROR(SUM(INDIRECT(CONCATENATE("F",MAX(A378-'Random Analysis'!$B$7+3,2),":F",A378+2)))/COUNT(INDIRECT(CONCATENATE("F",MAX(A378-'Random Analysis'!$B$7+3,2),":F",A378+2))),0)</f>
        <v>-0.7495516087385824</v>
      </c>
      <c r="J378">
        <f ca="1">IFERROR(MEDIAN(INDIRECT(CONCATENATE("I",MAX(A378-'Random Analysis'!$B$8+3,2),":I",A378+2))),0)</f>
        <v>0.38218244212505781</v>
      </c>
      <c r="K378">
        <f ca="1">IFERROR(SUM(INDIRECT(CONCATENATE("J",MAX(A378-'Random Analysis'!$B$9+3,2),":J",A378+2)))/COUNT(INDIRECT(CONCATENATE("J",MAX(A378-'Random Analysis'!$B$9+3,2),":J",A378+2))),0)</f>
        <v>-3.3459657109995239E-2</v>
      </c>
      <c r="L378">
        <f t="shared" ca="1" si="27"/>
        <v>0.10034475484089347</v>
      </c>
      <c r="M378">
        <f t="shared" ca="1" si="28"/>
        <v>1.102942255515762</v>
      </c>
    </row>
    <row r="379" spans="1:13" x14ac:dyDescent="0.3">
      <c r="A379">
        <v>377</v>
      </c>
      <c r="B379">
        <f>A379*'Random Analysis'!B$4+'Random Analysis'!$B$5</f>
        <v>7.54</v>
      </c>
      <c r="C379">
        <v>-0.38513465514767464</v>
      </c>
      <c r="D379">
        <f>C379*'Random Analysis'!$B$2+'Random Analysis'!$B$3</f>
        <v>-0.38513465514767464</v>
      </c>
      <c r="E379">
        <f t="shared" si="29"/>
        <v>1.9999999999999574E-2</v>
      </c>
      <c r="F379">
        <f ca="1">D379-'Random Analysis'!$B$13</f>
        <v>-0.4662376531163267</v>
      </c>
      <c r="G379">
        <f t="shared" ca="1" si="25"/>
        <v>-2.2083084956434185E-2</v>
      </c>
      <c r="H379">
        <f t="shared" ca="1" si="26"/>
        <v>0.66985658249836666</v>
      </c>
      <c r="I379">
        <f ca="1">IFERROR(SUM(INDIRECT(CONCATENATE("F",MAX(A379-'Random Analysis'!$B$7+3,2),":F",A379+2)))/COUNT(INDIRECT(CONCATENATE("F",MAX(A379-'Random Analysis'!$B$7+3,2),":F",A379+2))),0)</f>
        <v>-0.4662376531163267</v>
      </c>
      <c r="J379">
        <f ca="1">IFERROR(MEDIAN(INDIRECT(CONCATENATE("I",MAX(A379-'Random Analysis'!$B$8+3,2),":I",A379+2))),0)</f>
        <v>0.1630458456631273</v>
      </c>
      <c r="K379">
        <f ca="1">IFERROR(SUM(INDIRECT(CONCATENATE("J",MAX(A379-'Random Analysis'!$B$9+3,2),":J",A379+2)))/COUNT(INDIRECT(CONCATENATE("J",MAX(A379-'Random Analysis'!$B$9+3,2),":J",A379+2))),0)</f>
        <v>-1.1465532189212821E-2</v>
      </c>
      <c r="L379">
        <f t="shared" ca="1" si="27"/>
        <v>0.10011544419710922</v>
      </c>
      <c r="M379">
        <f t="shared" ca="1" si="28"/>
        <v>1.104944564399704</v>
      </c>
    </row>
    <row r="380" spans="1:13" x14ac:dyDescent="0.3">
      <c r="A380">
        <v>378</v>
      </c>
      <c r="B380">
        <f>A380*'Random Analysis'!B$4+'Random Analysis'!$B$5</f>
        <v>7.5600000000000005</v>
      </c>
      <c r="C380">
        <v>2.5123994763924129E-2</v>
      </c>
      <c r="D380">
        <f>C380*'Random Analysis'!$B$2+'Random Analysis'!$B$3</f>
        <v>2.5123994763924129E-2</v>
      </c>
      <c r="E380">
        <f t="shared" si="29"/>
        <v>2.0000000000000462E-2</v>
      </c>
      <c r="F380">
        <f ca="1">D380-'Random Analysis'!$B$13</f>
        <v>-5.5979003204727915E-2</v>
      </c>
      <c r="G380">
        <f t="shared" ca="1" si="25"/>
        <v>-2.320266502052877E-2</v>
      </c>
      <c r="H380">
        <f t="shared" ca="1" si="26"/>
        <v>0.66939252919795611</v>
      </c>
      <c r="I380">
        <f ca="1">IFERROR(SUM(INDIRECT(CONCATENATE("F",MAX(A380-'Random Analysis'!$B$7+3,2),":F",A380+2)))/COUNT(INDIRECT(CONCATENATE("F",MAX(A380-'Random Analysis'!$B$7+3,2),":F",A380+2))),0)</f>
        <v>-5.5979003204727915E-2</v>
      </c>
      <c r="J380">
        <f ca="1">IFERROR(MEDIAN(INDIRECT(CONCATENATE("I",MAX(A380-'Random Analysis'!$B$8+3,2),":I",A380+2))),0)</f>
        <v>3.2098692696942446E-2</v>
      </c>
      <c r="K380">
        <f ca="1">IFERROR(SUM(INDIRECT(CONCATENATE("J",MAX(A380-'Random Analysis'!$B$9+3,2),":J",A380+2)))/COUNT(INDIRECT(CONCATENATE("J",MAX(A380-'Random Analysis'!$B$9+3,2),":J",A380+2))),0)</f>
        <v>-2.5919875795995364E-3</v>
      </c>
      <c r="L380">
        <f t="shared" ca="1" si="27"/>
        <v>0.10006360444551722</v>
      </c>
      <c r="M380">
        <f t="shared" ca="1" si="28"/>
        <v>1.1069458364886144</v>
      </c>
    </row>
    <row r="381" spans="1:13" x14ac:dyDescent="0.3">
      <c r="A381">
        <v>379</v>
      </c>
      <c r="B381">
        <f>A381*'Random Analysis'!B$4+'Random Analysis'!$B$5</f>
        <v>7.58</v>
      </c>
      <c r="C381">
        <v>0.28893029913694002</v>
      </c>
      <c r="D381">
        <f>C381*'Random Analysis'!$B$2+'Random Analysis'!$B$3</f>
        <v>0.28893029913694002</v>
      </c>
      <c r="E381">
        <f t="shared" si="29"/>
        <v>1.9999999999999574E-2</v>
      </c>
      <c r="F381">
        <f ca="1">D381-'Random Analysis'!$B$13</f>
        <v>0.20782730116828796</v>
      </c>
      <c r="G381">
        <f t="shared" ca="1" si="25"/>
        <v>-1.9046118997163099E-2</v>
      </c>
      <c r="H381">
        <f t="shared" ca="1" si="26"/>
        <v>0.66901160681801286</v>
      </c>
      <c r="I381">
        <f ca="1">IFERROR(SUM(INDIRECT(CONCATENATE("F",MAX(A381-'Random Analysis'!$B$7+3,2),":F",A381+2)))/COUNT(INDIRECT(CONCATENATE("F",MAX(A381-'Random Analysis'!$B$7+3,2),":F",A381+2))),0)</f>
        <v>0.20782730116828796</v>
      </c>
      <c r="J381">
        <f ca="1">IFERROR(MEDIAN(INDIRECT(CONCATENATE("I",MAX(A381-'Random Analysis'!$B$8+3,2),":I",A381+2))),0)</f>
        <v>7.4968149761456951E-2</v>
      </c>
      <c r="K381">
        <f ca="1">IFERROR(SUM(INDIRECT(CONCATENATE("J",MAX(A381-'Random Analysis'!$B$9+3,2),":J",A381+2)))/COUNT(INDIRECT(CONCATENATE("J",MAX(A381-'Random Analysis'!$B$9+3,2),":J",A381+2))),0)</f>
        <v>8.3229597473715704E-3</v>
      </c>
      <c r="L381">
        <f t="shared" ca="1" si="27"/>
        <v>0.10023006364046465</v>
      </c>
      <c r="M381">
        <f t="shared" ca="1" si="28"/>
        <v>1.1089504377614237</v>
      </c>
    </row>
    <row r="382" spans="1:13" x14ac:dyDescent="0.3">
      <c r="A382">
        <v>380</v>
      </c>
      <c r="B382">
        <f>A382*'Random Analysis'!B$4+'Random Analysis'!$B$5</f>
        <v>7.6000000000000005</v>
      </c>
      <c r="C382">
        <v>0.12562086684819551</v>
      </c>
      <c r="D382">
        <f>C382*'Random Analysis'!$B$2+'Random Analysis'!$B$3</f>
        <v>0.12562086684819551</v>
      </c>
      <c r="E382">
        <f t="shared" si="29"/>
        <v>2.0000000000000462E-2</v>
      </c>
      <c r="F382">
        <f ca="1">D382-'Random Analysis'!$B$13</f>
        <v>4.4517868879543468E-2</v>
      </c>
      <c r="G382">
        <f t="shared" ca="1" si="25"/>
        <v>-1.8155761619572209E-2</v>
      </c>
      <c r="H382">
        <f t="shared" ca="1" si="26"/>
        <v>0.66864849158562145</v>
      </c>
      <c r="I382">
        <f ca="1">IFERROR(SUM(INDIRECT(CONCATENATE("F",MAX(A382-'Random Analysis'!$B$7+3,2),":F",A382+2)))/COUNT(INDIRECT(CONCATENATE("F",MAX(A382-'Random Analysis'!$B$7+3,2),":F",A382+2))),0)</f>
        <v>4.4517868879543468E-2</v>
      </c>
      <c r="J382">
        <f ca="1">IFERROR(MEDIAN(INDIRECT(CONCATENATE("I",MAX(A382-'Random Analysis'!$B$8+3,2),":I",A382+2))),0)</f>
        <v>-5.7305671625922233E-3</v>
      </c>
      <c r="K382">
        <f ca="1">IFERROR(SUM(INDIRECT(CONCATENATE("J",MAX(A382-'Random Analysis'!$B$9+3,2),":J",A382+2)))/COUNT(INDIRECT(CONCATENATE("J",MAX(A382-'Random Analysis'!$B$9+3,2),":J",A382+2))),0)</f>
        <v>1.8760684006644747E-2</v>
      </c>
      <c r="L382">
        <f t="shared" ca="1" si="27"/>
        <v>0.10060527732059756</v>
      </c>
      <c r="M382">
        <f t="shared" ca="1" si="28"/>
        <v>1.1109625433078356</v>
      </c>
    </row>
    <row r="383" spans="1:13" x14ac:dyDescent="0.3">
      <c r="A383">
        <v>381</v>
      </c>
      <c r="B383">
        <f>A383*'Random Analysis'!B$4+'Random Analysis'!$B$5</f>
        <v>7.62</v>
      </c>
      <c r="C383">
        <v>0.18573435450054099</v>
      </c>
      <c r="D383">
        <f>C383*'Random Analysis'!$B$2+'Random Analysis'!$B$3</f>
        <v>0.18573435450054099</v>
      </c>
      <c r="E383">
        <f t="shared" si="29"/>
        <v>1.9999999999999574E-2</v>
      </c>
      <c r="F383">
        <f ca="1">D383-'Random Analysis'!$B$13</f>
        <v>0.10463135653188894</v>
      </c>
      <c r="G383">
        <f t="shared" ca="1" si="25"/>
        <v>-1.6063134488934476E-2</v>
      </c>
      <c r="H383">
        <f t="shared" ca="1" si="26"/>
        <v>0.66832722889584273</v>
      </c>
      <c r="I383">
        <f ca="1">IFERROR(SUM(INDIRECT(CONCATENATE("F",MAX(A383-'Random Analysis'!$B$7+3,2),":F",A383+2)))/COUNT(INDIRECT(CONCATENATE("F",MAX(A383-'Random Analysis'!$B$7+3,2),":F",A383+2))),0)</f>
        <v>0.10463135653188894</v>
      </c>
      <c r="J383">
        <f ca="1">IFERROR(MEDIAN(INDIRECT(CONCATENATE("I",MAX(A383-'Random Analysis'!$B$8+3,2),":I",A383+2))),0)</f>
        <v>7.4574612705716206E-2</v>
      </c>
      <c r="K383">
        <f ca="1">IFERROR(SUM(INDIRECT(CONCATENATE("J",MAX(A383-'Random Analysis'!$B$9+3,2),":J",A383+2)))/COUNT(INDIRECT(CONCATENATE("J",MAX(A383-'Random Analysis'!$B$9+3,2),":J",A383+2))),0)</f>
        <v>4.2805976949114768E-2</v>
      </c>
      <c r="L383">
        <f t="shared" ca="1" si="27"/>
        <v>0.10146139685957983</v>
      </c>
      <c r="M383">
        <f t="shared" ca="1" si="28"/>
        <v>1.1129917712450272</v>
      </c>
    </row>
    <row r="384" spans="1:13" x14ac:dyDescent="0.3">
      <c r="A384">
        <v>382</v>
      </c>
      <c r="B384">
        <f>A384*'Random Analysis'!B$4+'Random Analysis'!$B$5</f>
        <v>7.6400000000000006</v>
      </c>
      <c r="C384">
        <v>0.42939723727791379</v>
      </c>
      <c r="D384">
        <f>C384*'Random Analysis'!$B$2+'Random Analysis'!$B$3</f>
        <v>0.42939723727791379</v>
      </c>
      <c r="E384">
        <f t="shared" si="29"/>
        <v>2.0000000000000462E-2</v>
      </c>
      <c r="F384">
        <f ca="1">D384-'Random Analysis'!$B$13</f>
        <v>0.34829423930926173</v>
      </c>
      <c r="G384">
        <f t="shared" ca="1" si="25"/>
        <v>-9.0972497027490794E-3</v>
      </c>
      <c r="H384">
        <f t="shared" ca="1" si="26"/>
        <v>0.66814528390178773</v>
      </c>
      <c r="I384">
        <f ca="1">IFERROR(SUM(INDIRECT(CONCATENATE("F",MAX(A384-'Random Analysis'!$B$7+3,2),":F",A384+2)))/COUNT(INDIRECT(CONCATENATE("F",MAX(A384-'Random Analysis'!$B$7+3,2),":F",A384+2))),0)</f>
        <v>0.34829423930926173</v>
      </c>
      <c r="J384">
        <f ca="1">IFERROR(MEDIAN(INDIRECT(CONCATENATE("I",MAX(A384-'Random Analysis'!$B$8+3,2),":I",A384+2))),0)</f>
        <v>7.4574612705716206E-2</v>
      </c>
      <c r="K384">
        <f ca="1">IFERROR(SUM(INDIRECT(CONCATENATE("J",MAX(A384-'Random Analysis'!$B$9+3,2),":J",A384+2)))/COUNT(INDIRECT(CONCATENATE("J",MAX(A384-'Random Analysis'!$B$9+3,2),":J",A384+2))),0)</f>
        <v>5.7067757392593128E-2</v>
      </c>
      <c r="L384">
        <f t="shared" ca="1" si="27"/>
        <v>0.10260275200743173</v>
      </c>
      <c r="M384">
        <f t="shared" ca="1" si="28"/>
        <v>1.1150438262851758</v>
      </c>
    </row>
    <row r="385" spans="1:13" x14ac:dyDescent="0.3">
      <c r="A385">
        <v>383</v>
      </c>
      <c r="B385">
        <f>A385*'Random Analysis'!B$4+'Random Analysis'!$B$5</f>
        <v>7.66</v>
      </c>
      <c r="C385">
        <v>0.35027542587899796</v>
      </c>
      <c r="D385">
        <f>C385*'Random Analysis'!$B$2+'Random Analysis'!$B$3</f>
        <v>0.35027542587899796</v>
      </c>
      <c r="E385">
        <f t="shared" si="29"/>
        <v>1.9999999999999574E-2</v>
      </c>
      <c r="F385">
        <f ca="1">D385-'Random Analysis'!$B$13</f>
        <v>0.2691724279103459</v>
      </c>
      <c r="G385">
        <f t="shared" ca="1" si="25"/>
        <v>-3.7138011445422758E-3</v>
      </c>
      <c r="H385">
        <f t="shared" ca="1" si="26"/>
        <v>0.66807100787889684</v>
      </c>
      <c r="I385">
        <f ca="1">IFERROR(SUM(INDIRECT(CONCATENATE("F",MAX(A385-'Random Analysis'!$B$7+3,2),":F",A385+2)))/COUNT(INDIRECT(CONCATENATE("F",MAX(A385-'Random Analysis'!$B$7+3,2),":F",A385+2))),0)</f>
        <v>0.2691724279103459</v>
      </c>
      <c r="J385">
        <f ca="1">IFERROR(MEDIAN(INDIRECT(CONCATENATE("I",MAX(A385-'Random Analysis'!$B$8+3,2),":I",A385+2))),0)</f>
        <v>7.4574612705716206E-2</v>
      </c>
      <c r="K385">
        <f ca="1">IFERROR(SUM(INDIRECT(CONCATENATE("J",MAX(A385-'Random Analysis'!$B$9+3,2),":J",A385+2)))/COUNT(INDIRECT(CONCATENATE("J",MAX(A385-'Random Analysis'!$B$9+3,2),":J",A385+2))),0)</f>
        <v>7.132953783607146E-2</v>
      </c>
      <c r="L385">
        <f t="shared" ca="1" si="27"/>
        <v>0.10402934276415313</v>
      </c>
      <c r="M385">
        <f t="shared" ca="1" si="28"/>
        <v>1.117124413140459</v>
      </c>
    </row>
    <row r="386" spans="1:13" x14ac:dyDescent="0.3">
      <c r="A386">
        <v>384</v>
      </c>
      <c r="B386">
        <f>A386*'Random Analysis'!B$4+'Random Analysis'!$B$5</f>
        <v>7.68</v>
      </c>
      <c r="C386">
        <v>-0.69776939297734519</v>
      </c>
      <c r="D386">
        <f>C386*'Random Analysis'!$B$2+'Random Analysis'!$B$3</f>
        <v>-0.69776939297734519</v>
      </c>
      <c r="E386">
        <f t="shared" si="29"/>
        <v>1.9999999999999574E-2</v>
      </c>
      <c r="F386">
        <f ca="1">D386-'Random Analysis'!$B$13</f>
        <v>-0.77887239094599725</v>
      </c>
      <c r="G386">
        <f t="shared" ca="1" si="25"/>
        <v>-1.9291248963461887E-2</v>
      </c>
      <c r="H386">
        <f t="shared" ca="1" si="26"/>
        <v>0.66768518289962764</v>
      </c>
      <c r="I386">
        <f ca="1">IFERROR(SUM(INDIRECT(CONCATENATE("F",MAX(A386-'Random Analysis'!$B$7+3,2),":F",A386+2)))/COUNT(INDIRECT(CONCATENATE("F",MAX(A386-'Random Analysis'!$B$7+3,2),":F",A386+2))),0)</f>
        <v>-0.77887239094599725</v>
      </c>
      <c r="J386">
        <f ca="1">IFERROR(MEDIAN(INDIRECT(CONCATENATE("I",MAX(A386-'Random Analysis'!$B$8+3,2),":I",A386+2))),0)</f>
        <v>7.4574612705716206E-2</v>
      </c>
      <c r="K386">
        <f ca="1">IFERROR(SUM(INDIRECT(CONCATENATE("J",MAX(A386-'Random Analysis'!$B$9+3,2),":J",A386+2)))/COUNT(INDIRECT(CONCATENATE("J",MAX(A386-'Random Analysis'!$B$9+3,2),":J",A386+2))),0)</f>
        <v>8.5591318279549813E-2</v>
      </c>
      <c r="L386">
        <f t="shared" ca="1" si="27"/>
        <v>0.10574116912974409</v>
      </c>
      <c r="M386">
        <f t="shared" ca="1" si="28"/>
        <v>1.1192392365230539</v>
      </c>
    </row>
    <row r="387" spans="1:13" x14ac:dyDescent="0.3">
      <c r="A387">
        <v>385</v>
      </c>
      <c r="B387">
        <f>A387*'Random Analysis'!B$4+'Random Analysis'!$B$5</f>
        <v>7.7</v>
      </c>
      <c r="C387">
        <v>-0.94046627467065713</v>
      </c>
      <c r="D387">
        <f>C387*'Random Analysis'!$B$2+'Random Analysis'!$B$3</f>
        <v>-0.94046627467065713</v>
      </c>
      <c r="E387">
        <f t="shared" si="29"/>
        <v>2.0000000000000462E-2</v>
      </c>
      <c r="F387">
        <f ca="1">D387-'Random Analysis'!$B$13</f>
        <v>-1.0215692726393091</v>
      </c>
      <c r="G387">
        <f t="shared" ref="G387:G450" ca="1" si="30">G386+F387*$E387</f>
        <v>-3.9722634416248542E-2</v>
      </c>
      <c r="H387">
        <f t="shared" ref="H387:H450" ca="1" si="31">H386+G387*$E387</f>
        <v>0.66689073021130263</v>
      </c>
      <c r="I387">
        <f ca="1">IFERROR(SUM(INDIRECT(CONCATENATE("F",MAX(A387-'Random Analysis'!$B$7+3,2),":F",A387+2)))/COUNT(INDIRECT(CONCATENATE("F",MAX(A387-'Random Analysis'!$B$7+3,2),":F",A387+2))),0)</f>
        <v>-1.0215692726393091</v>
      </c>
      <c r="J387">
        <f ca="1">IFERROR(MEDIAN(INDIRECT(CONCATENATE("I",MAX(A387-'Random Analysis'!$B$8+3,2),":I",A387+2))),0)</f>
        <v>7.4574612705716206E-2</v>
      </c>
      <c r="K387">
        <f ca="1">IFERROR(SUM(INDIRECT(CONCATENATE("J",MAX(A387-'Random Analysis'!$B$9+3,2),":J",A387+2)))/COUNT(INDIRECT(CONCATENATE("J",MAX(A387-'Random Analysis'!$B$9+3,2),":J",A387+2))),0)</f>
        <v>9.9853098723028139E-2</v>
      </c>
      <c r="L387">
        <f t="shared" ref="L387:L450" ca="1" si="32">L386+K387*$E387</f>
        <v>0.10773823110420469</v>
      </c>
      <c r="M387">
        <f t="shared" ref="M387:M450" ca="1" si="33">M386+L387*$E387</f>
        <v>1.121394001145138</v>
      </c>
    </row>
    <row r="388" spans="1:13" x14ac:dyDescent="0.3">
      <c r="A388">
        <v>386</v>
      </c>
      <c r="B388">
        <f>A388*'Random Analysis'!B$4+'Random Analysis'!$B$5</f>
        <v>7.72</v>
      </c>
      <c r="C388">
        <v>-0.14446329836288085</v>
      </c>
      <c r="D388">
        <f>C388*'Random Analysis'!$B$2+'Random Analysis'!$B$3</f>
        <v>-0.14446329836288085</v>
      </c>
      <c r="E388">
        <f t="shared" ref="E388:E451" si="34">B388-B387</f>
        <v>1.9999999999999574E-2</v>
      </c>
      <c r="F388">
        <f ca="1">D388-'Random Analysis'!$B$13</f>
        <v>-0.22556629633153291</v>
      </c>
      <c r="G388">
        <f t="shared" ca="1" si="30"/>
        <v>-4.4233960342879103E-2</v>
      </c>
      <c r="H388">
        <f t="shared" ca="1" si="31"/>
        <v>0.6660060510044451</v>
      </c>
      <c r="I388">
        <f ca="1">IFERROR(SUM(INDIRECT(CONCATENATE("F",MAX(A388-'Random Analysis'!$B$7+3,2),":F",A388+2)))/COUNT(INDIRECT(CONCATENATE("F",MAX(A388-'Random Analysis'!$B$7+3,2),":F",A388+2))),0)</f>
        <v>-0.22556629633153291</v>
      </c>
      <c r="J388">
        <f ca="1">IFERROR(MEDIAN(INDIRECT(CONCATENATE("I",MAX(A388-'Random Analysis'!$B$8+3,2),":I",A388+2))),0)</f>
        <v>7.4574612705716206E-2</v>
      </c>
      <c r="K388">
        <f ca="1">IFERROR(SUM(INDIRECT(CONCATENATE("J",MAX(A388-'Random Analysis'!$B$9+3,2),":J",A388+2)))/COUNT(INDIRECT(CONCATENATE("J",MAX(A388-'Random Analysis'!$B$9+3,2),":J",A388+2))),0)</f>
        <v>0.10951200499317452</v>
      </c>
      <c r="L388">
        <f t="shared" ca="1" si="32"/>
        <v>0.10992847120406814</v>
      </c>
      <c r="M388">
        <f t="shared" ca="1" si="33"/>
        <v>1.1235925705692194</v>
      </c>
    </row>
    <row r="389" spans="1:13" x14ac:dyDescent="0.3">
      <c r="A389">
        <v>387</v>
      </c>
      <c r="B389">
        <f>A389*'Random Analysis'!B$4+'Random Analysis'!$B$5</f>
        <v>7.74</v>
      </c>
      <c r="C389">
        <v>0.22956815658304031</v>
      </c>
      <c r="D389">
        <f>C389*'Random Analysis'!$B$2+'Random Analysis'!$B$3</f>
        <v>0.22956815658304031</v>
      </c>
      <c r="E389">
        <f t="shared" si="34"/>
        <v>2.0000000000000462E-2</v>
      </c>
      <c r="F389">
        <f ca="1">D389-'Random Analysis'!$B$13</f>
        <v>0.14846515861438825</v>
      </c>
      <c r="G389">
        <f t="shared" ca="1" si="30"/>
        <v>-4.1264657170591267E-2</v>
      </c>
      <c r="H389">
        <f t="shared" ca="1" si="31"/>
        <v>0.66518075786103326</v>
      </c>
      <c r="I389">
        <f ca="1">IFERROR(SUM(INDIRECT(CONCATENATE("F",MAX(A389-'Random Analysis'!$B$7+3,2),":F",A389+2)))/COUNT(INDIRECT(CONCATENATE("F",MAX(A389-'Random Analysis'!$B$7+3,2),":F",A389+2))),0)</f>
        <v>0.14846515861438825</v>
      </c>
      <c r="J389">
        <f ca="1">IFERROR(MEDIAN(INDIRECT(CONCATENATE("I",MAX(A389-'Random Analysis'!$B$8+3,2),":I",A389+2))),0)</f>
        <v>7.4574612705716206E-2</v>
      </c>
      <c r="K389">
        <f ca="1">IFERROR(SUM(INDIRECT(CONCATENATE("J",MAX(A389-'Random Analysis'!$B$9+3,2),":J",A389+2)))/COUNT(INDIRECT(CONCATENATE("J",MAX(A389-'Random Analysis'!$B$9+3,2),":J",A389+2))),0)</f>
        <v>0.11917091126332092</v>
      </c>
      <c r="L389">
        <f t="shared" ca="1" si="32"/>
        <v>0.11231188942933461</v>
      </c>
      <c r="M389">
        <f t="shared" ca="1" si="33"/>
        <v>1.1258388083578061</v>
      </c>
    </row>
    <row r="390" spans="1:13" x14ac:dyDescent="0.3">
      <c r="A390">
        <v>388</v>
      </c>
      <c r="B390">
        <f>A390*'Random Analysis'!B$4+'Random Analysis'!$B$5</f>
        <v>7.76</v>
      </c>
      <c r="C390">
        <v>-0.87326526945012883</v>
      </c>
      <c r="D390">
        <f>C390*'Random Analysis'!$B$2+'Random Analysis'!$B$3</f>
        <v>-0.87326526945012883</v>
      </c>
      <c r="E390">
        <f t="shared" si="34"/>
        <v>1.9999999999999574E-2</v>
      </c>
      <c r="F390">
        <f ca="1">D390-'Random Analysis'!$B$13</f>
        <v>-0.95436826741878089</v>
      </c>
      <c r="G390">
        <f t="shared" ca="1" si="30"/>
        <v>-6.0352022518966479E-2</v>
      </c>
      <c r="H390">
        <f t="shared" ca="1" si="31"/>
        <v>0.66397371741065392</v>
      </c>
      <c r="I390">
        <f ca="1">IFERROR(SUM(INDIRECT(CONCATENATE("F",MAX(A390-'Random Analysis'!$B$7+3,2),":F",A390+2)))/COUNT(INDIRECT(CONCATENATE("F",MAX(A390-'Random Analysis'!$B$7+3,2),":F",A390+2))),0)</f>
        <v>-0.95436826741878089</v>
      </c>
      <c r="J390">
        <f ca="1">IFERROR(MEDIAN(INDIRECT(CONCATENATE("I",MAX(A390-'Random Analysis'!$B$8+3,2),":I",A390+2))),0)</f>
        <v>-6.0467469899821991E-2</v>
      </c>
      <c r="K390">
        <f ca="1">IFERROR(SUM(INDIRECT(CONCATENATE("J",MAX(A390-'Random Analysis'!$B$9+3,2),":J",A390+2)))/COUNT(INDIRECT(CONCATENATE("J",MAX(A390-'Random Analysis'!$B$9+3,2),":J",A390+2))),0)</f>
        <v>0.13218275467029053</v>
      </c>
      <c r="L390">
        <f t="shared" ca="1" si="32"/>
        <v>0.11495554452274036</v>
      </c>
      <c r="M390">
        <f t="shared" ca="1" si="33"/>
        <v>1.1281379192482608</v>
      </c>
    </row>
    <row r="391" spans="1:13" x14ac:dyDescent="0.3">
      <c r="A391">
        <v>389</v>
      </c>
      <c r="B391">
        <f>A391*'Random Analysis'!B$4+'Random Analysis'!$B$5</f>
        <v>7.78</v>
      </c>
      <c r="C391">
        <v>0.48876610800152709</v>
      </c>
      <c r="D391">
        <f>C391*'Random Analysis'!$B$2+'Random Analysis'!$B$3</f>
        <v>0.48876610800152709</v>
      </c>
      <c r="E391">
        <f t="shared" si="34"/>
        <v>2.0000000000000462E-2</v>
      </c>
      <c r="F391">
        <f ca="1">D391-'Random Analysis'!$B$13</f>
        <v>0.40766311003287503</v>
      </c>
      <c r="G391">
        <f t="shared" ca="1" si="30"/>
        <v>-5.2198760318308793E-2</v>
      </c>
      <c r="H391">
        <f t="shared" ca="1" si="31"/>
        <v>0.66292974220428769</v>
      </c>
      <c r="I391">
        <f ca="1">IFERROR(SUM(INDIRECT(CONCATENATE("F",MAX(A391-'Random Analysis'!$B$7+3,2),":F",A391+2)))/COUNT(INDIRECT(CONCATENATE("F",MAX(A391-'Random Analysis'!$B$7+3,2),":F",A391+2))),0)</f>
        <v>0.40766311003287503</v>
      </c>
      <c r="J391">
        <f ca="1">IFERROR(MEDIAN(INDIRECT(CONCATENATE("I",MAX(A391-'Random Analysis'!$B$8+3,2),":I",A391+2))),0)</f>
        <v>-3.8550568858572332E-2</v>
      </c>
      <c r="K391">
        <f ca="1">IFERROR(SUM(INDIRECT(CONCATENATE("J",MAX(A391-'Random Analysis'!$B$9+3,2),":J",A391+2)))/COUNT(INDIRECT(CONCATENATE("J",MAX(A391-'Random Analysis'!$B$9+3,2),":J",A391+2))),0)</f>
        <v>0.1310758235370659</v>
      </c>
      <c r="L391">
        <f t="shared" ca="1" si="32"/>
        <v>0.11757706099348174</v>
      </c>
      <c r="M391">
        <f t="shared" ca="1" si="33"/>
        <v>1.1304894604681304</v>
      </c>
    </row>
    <row r="392" spans="1:13" x14ac:dyDescent="0.3">
      <c r="A392">
        <v>390</v>
      </c>
      <c r="B392">
        <f>A392*'Random Analysis'!B$4+'Random Analysis'!$B$5</f>
        <v>7.8</v>
      </c>
      <c r="C392">
        <v>-0.32514577545108714</v>
      </c>
      <c r="D392">
        <f>C392*'Random Analysis'!$B$2+'Random Analysis'!$B$3</f>
        <v>-0.32514577545108714</v>
      </c>
      <c r="E392">
        <f t="shared" si="34"/>
        <v>1.9999999999999574E-2</v>
      </c>
      <c r="F392">
        <f ca="1">D392-'Random Analysis'!$B$13</f>
        <v>-0.4062487734197392</v>
      </c>
      <c r="G392">
        <f t="shared" ca="1" si="30"/>
        <v>-6.03237357867034E-2</v>
      </c>
      <c r="H392">
        <f t="shared" ca="1" si="31"/>
        <v>0.66172326748855359</v>
      </c>
      <c r="I392">
        <f ca="1">IFERROR(SUM(INDIRECT(CONCATENATE("F",MAX(A392-'Random Analysis'!$B$7+3,2),":F",A392+2)))/COUNT(INDIRECT(CONCATENATE("F",MAX(A392-'Random Analysis'!$B$7+3,2),":F",A392+2))),0)</f>
        <v>-0.4062487734197392</v>
      </c>
      <c r="J392">
        <f ca="1">IFERROR(MEDIAN(INDIRECT(CONCATENATE("I",MAX(A392-'Random Analysis'!$B$8+3,2),":I",A392+2))),0)</f>
        <v>-0.31590753487563605</v>
      </c>
      <c r="K392">
        <f ca="1">IFERROR(SUM(INDIRECT(CONCATENATE("J",MAX(A392-'Random Analysis'!$B$9+3,2),":J",A392+2)))/COUNT(INDIRECT(CONCATENATE("J",MAX(A392-'Random Analysis'!$B$9+3,2),":J",A392+2))),0)</f>
        <v>0.11676141783160011</v>
      </c>
      <c r="L392">
        <f t="shared" ca="1" si="32"/>
        <v>0.11991228935011369</v>
      </c>
      <c r="M392">
        <f t="shared" ca="1" si="33"/>
        <v>1.1328877062551326</v>
      </c>
    </row>
    <row r="393" spans="1:13" x14ac:dyDescent="0.3">
      <c r="A393">
        <v>391</v>
      </c>
      <c r="B393">
        <f>A393*'Random Analysis'!B$4+'Random Analysis'!$B$5</f>
        <v>7.82</v>
      </c>
      <c r="C393">
        <v>0.56425098121074124</v>
      </c>
      <c r="D393">
        <f>C393*'Random Analysis'!$B$2+'Random Analysis'!$B$3</f>
        <v>0.56425098121074124</v>
      </c>
      <c r="E393">
        <f t="shared" si="34"/>
        <v>2.0000000000000462E-2</v>
      </c>
      <c r="F393">
        <f ca="1">D393-'Random Analysis'!$B$13</f>
        <v>0.48314798324208919</v>
      </c>
      <c r="G393">
        <f t="shared" ca="1" si="30"/>
        <v>-5.0660776121861394E-2</v>
      </c>
      <c r="H393">
        <f t="shared" ca="1" si="31"/>
        <v>0.66071005196611632</v>
      </c>
      <c r="I393">
        <f ca="1">IFERROR(SUM(INDIRECT(CONCATENATE("F",MAX(A393-'Random Analysis'!$B$7+3,2),":F",A393+2)))/COUNT(INDIRECT(CONCATENATE("F",MAX(A393-'Random Analysis'!$B$7+3,2),":F",A393+2))),0)</f>
        <v>0.48314798324208919</v>
      </c>
      <c r="J393">
        <f ca="1">IFERROR(MEDIAN(INDIRECT(CONCATENATE("I",MAX(A393-'Random Analysis'!$B$8+3,2),":I",A393+2))),0)</f>
        <v>-0.31590753487563605</v>
      </c>
      <c r="K393">
        <f ca="1">IFERROR(SUM(INDIRECT(CONCATENATE("J",MAX(A393-'Random Analysis'!$B$9+3,2),":J",A393+2)))/COUNT(INDIRECT(CONCATENATE("J",MAX(A393-'Random Analysis'!$B$9+3,2),":J",A393+2))),0)</f>
        <v>0.10244701212613437</v>
      </c>
      <c r="L393">
        <f t="shared" ca="1" si="32"/>
        <v>0.12196122959263643</v>
      </c>
      <c r="M393">
        <f t="shared" ca="1" si="33"/>
        <v>1.1353269308469853</v>
      </c>
    </row>
    <row r="394" spans="1:13" x14ac:dyDescent="0.3">
      <c r="A394">
        <v>392</v>
      </c>
      <c r="B394">
        <f>A394*'Random Analysis'!B$4+'Random Analysis'!$B$5</f>
        <v>7.84</v>
      </c>
      <c r="C394">
        <v>-0.33945767211950617</v>
      </c>
      <c r="D394">
        <f>C394*'Random Analysis'!$B$2+'Random Analysis'!$B$3</f>
        <v>-0.33945767211950617</v>
      </c>
      <c r="E394">
        <f t="shared" si="34"/>
        <v>1.9999999999999574E-2</v>
      </c>
      <c r="F394">
        <f ca="1">D394-'Random Analysis'!$B$13</f>
        <v>-0.42056067008815823</v>
      </c>
      <c r="G394">
        <f t="shared" ca="1" si="30"/>
        <v>-5.9071989523624378E-2</v>
      </c>
      <c r="H394">
        <f t="shared" ca="1" si="31"/>
        <v>0.65952861217564385</v>
      </c>
      <c r="I394">
        <f ca="1">IFERROR(SUM(INDIRECT(CONCATENATE("F",MAX(A394-'Random Analysis'!$B$7+3,2),":F",A394+2)))/COUNT(INDIRECT(CONCATENATE("F",MAX(A394-'Random Analysis'!$B$7+3,2),":F",A394+2))),0)</f>
        <v>-0.42056067008815823</v>
      </c>
      <c r="J394">
        <f ca="1">IFERROR(MEDIAN(INDIRECT(CONCATENATE("I",MAX(A394-'Random Analysis'!$B$8+3,2),":I",A394+2))),0)</f>
        <v>-0.31590753487563605</v>
      </c>
      <c r="K394">
        <f ca="1">IFERROR(SUM(INDIRECT(CONCATENATE("J",MAX(A394-'Random Analysis'!$B$9+3,2),":J",A394+2)))/COUNT(INDIRECT(CONCATENATE("J",MAX(A394-'Random Analysis'!$B$9+3,2),":J",A394+2))),0)</f>
        <v>8.256910785667379E-2</v>
      </c>
      <c r="L394">
        <f t="shared" ca="1" si="32"/>
        <v>0.12361261174976987</v>
      </c>
      <c r="M394">
        <f t="shared" ca="1" si="33"/>
        <v>1.1377991830819807</v>
      </c>
    </row>
    <row r="395" spans="1:13" x14ac:dyDescent="0.3">
      <c r="A395">
        <v>393</v>
      </c>
      <c r="B395">
        <f>A395*'Random Analysis'!B$4+'Random Analysis'!$B$5</f>
        <v>7.86</v>
      </c>
      <c r="C395">
        <v>-0.94408017670825384</v>
      </c>
      <c r="D395">
        <f>C395*'Random Analysis'!$B$2+'Random Analysis'!$B$3</f>
        <v>-0.94408017670825384</v>
      </c>
      <c r="E395">
        <f t="shared" si="34"/>
        <v>2.0000000000000462E-2</v>
      </c>
      <c r="F395">
        <f ca="1">D395-'Random Analysis'!$B$13</f>
        <v>-1.0251831746769058</v>
      </c>
      <c r="G395">
        <f t="shared" ca="1" si="30"/>
        <v>-7.9575653017162962E-2</v>
      </c>
      <c r="H395">
        <f t="shared" ca="1" si="31"/>
        <v>0.65793709911530052</v>
      </c>
      <c r="I395">
        <f ca="1">IFERROR(SUM(INDIRECT(CONCATENATE("F",MAX(A395-'Random Analysis'!$B$7+3,2),":F",A395+2)))/COUNT(INDIRECT(CONCATENATE("F",MAX(A395-'Random Analysis'!$B$7+3,2),":F",A395+2))),0)</f>
        <v>-1.0251831746769058</v>
      </c>
      <c r="J395">
        <f ca="1">IFERROR(MEDIAN(INDIRECT(CONCATENATE("I",MAX(A395-'Random Analysis'!$B$8+3,2),":I",A395+2))),0)</f>
        <v>-0.31590753487563605</v>
      </c>
      <c r="K395">
        <f ca="1">IFERROR(SUM(INDIRECT(CONCATENATE("J",MAX(A395-'Random Analysis'!$B$9+3,2),":J",A395+2)))/COUNT(INDIRECT(CONCATENATE("J",MAX(A395-'Random Analysis'!$B$9+3,2),":J",A395+2))),0)</f>
        <v>5.1453284733726831E-2</v>
      </c>
      <c r="L395">
        <f t="shared" ca="1" si="32"/>
        <v>0.12464167744444443</v>
      </c>
      <c r="M395">
        <f t="shared" ca="1" si="33"/>
        <v>1.1402920166308697</v>
      </c>
    </row>
    <row r="396" spans="1:13" x14ac:dyDescent="0.3">
      <c r="A396">
        <v>394</v>
      </c>
      <c r="B396">
        <f>A396*'Random Analysis'!B$4+'Random Analysis'!$B$5</f>
        <v>7.88</v>
      </c>
      <c r="C396">
        <v>0.60297096398881278</v>
      </c>
      <c r="D396">
        <f>C396*'Random Analysis'!$B$2+'Random Analysis'!$B$3</f>
        <v>0.60297096398881278</v>
      </c>
      <c r="E396">
        <f t="shared" si="34"/>
        <v>1.9999999999999574E-2</v>
      </c>
      <c r="F396">
        <f ca="1">D396-'Random Analysis'!$B$13</f>
        <v>0.52186796602016072</v>
      </c>
      <c r="G396">
        <f t="shared" ca="1" si="30"/>
        <v>-6.9138293696759973E-2</v>
      </c>
      <c r="H396">
        <f t="shared" ca="1" si="31"/>
        <v>0.65655433324136536</v>
      </c>
      <c r="I396">
        <f ca="1">IFERROR(SUM(INDIRECT(CONCATENATE("F",MAX(A396-'Random Analysis'!$B$7+3,2),":F",A396+2)))/COUNT(INDIRECT(CONCATENATE("F",MAX(A396-'Random Analysis'!$B$7+3,2),":F",A396+2))),0)</f>
        <v>0.52186796602016072</v>
      </c>
      <c r="J396">
        <f ca="1">IFERROR(MEDIAN(INDIRECT(CONCATENATE("I",MAX(A396-'Random Analysis'!$B$8+3,2),":I",A396+2))),0)</f>
        <v>-0.12889180740267547</v>
      </c>
      <c r="K396">
        <f ca="1">IFERROR(SUM(INDIRECT(CONCATENATE("J",MAX(A396-'Random Analysis'!$B$9+3,2),":J",A396+2)))/COUNT(INDIRECT(CONCATENATE("J",MAX(A396-'Random Analysis'!$B$9+3,2),":J",A396+2))),0)</f>
        <v>2.9242972442825605E-2</v>
      </c>
      <c r="L396">
        <f t="shared" ca="1" si="32"/>
        <v>0.12522653689330093</v>
      </c>
      <c r="M396">
        <f t="shared" ca="1" si="33"/>
        <v>1.1427965473687356</v>
      </c>
    </row>
    <row r="397" spans="1:13" x14ac:dyDescent="0.3">
      <c r="A397">
        <v>395</v>
      </c>
      <c r="B397">
        <f>A397*'Random Analysis'!B$4+'Random Analysis'!$B$5</f>
        <v>7.9</v>
      </c>
      <c r="C397">
        <v>-0.94921899574351465</v>
      </c>
      <c r="D397">
        <f>C397*'Random Analysis'!$B$2+'Random Analysis'!$B$3</f>
        <v>-0.94921899574351465</v>
      </c>
      <c r="E397">
        <f t="shared" si="34"/>
        <v>2.0000000000000462E-2</v>
      </c>
      <c r="F397">
        <f ca="1">D397-'Random Analysis'!$B$13</f>
        <v>-1.0303219937121666</v>
      </c>
      <c r="G397">
        <f t="shared" ca="1" si="30"/>
        <v>-8.9744733571003779E-2</v>
      </c>
      <c r="H397">
        <f t="shared" ca="1" si="31"/>
        <v>0.65475943856994523</v>
      </c>
      <c r="I397">
        <f ca="1">IFERROR(SUM(INDIRECT(CONCATENATE("F",MAX(A397-'Random Analysis'!$B$7+3,2),":F",A397+2)))/COUNT(INDIRECT(CONCATENATE("F",MAX(A397-'Random Analysis'!$B$7+3,2),":F",A397+2))),0)</f>
        <v>-1.0303219937121666</v>
      </c>
      <c r="J397">
        <f ca="1">IFERROR(MEDIAN(INDIRECT(CONCATENATE("I",MAX(A397-'Random Analysis'!$B$8+3,2),":I",A397+2))),0)</f>
        <v>-0.41340472175394871</v>
      </c>
      <c r="K397">
        <f ca="1">IFERROR(SUM(INDIRECT(CONCATENATE("J",MAX(A397-'Random Analysis'!$B$9+3,2),":J",A397+2)))/COUNT(INDIRECT(CONCATENATE("J",MAX(A397-'Random Analysis'!$B$9+3,2),":J",A397+2))),0)</f>
        <v>-8.5569765821607285E-3</v>
      </c>
      <c r="L397">
        <f t="shared" ca="1" si="32"/>
        <v>0.12505539736165772</v>
      </c>
      <c r="M397">
        <f t="shared" ca="1" si="33"/>
        <v>1.1452976553159688</v>
      </c>
    </row>
    <row r="398" spans="1:13" x14ac:dyDescent="0.3">
      <c r="A398">
        <v>396</v>
      </c>
      <c r="B398">
        <f>A398*'Random Analysis'!B$4+'Random Analysis'!$B$5</f>
        <v>7.92</v>
      </c>
      <c r="C398">
        <v>0.58304589864380341</v>
      </c>
      <c r="D398">
        <f>C398*'Random Analysis'!$B$2+'Random Analysis'!$B$3</f>
        <v>0.58304589864380341</v>
      </c>
      <c r="E398">
        <f t="shared" si="34"/>
        <v>1.9999999999999574E-2</v>
      </c>
      <c r="F398">
        <f ca="1">D398-'Random Analysis'!$B$13</f>
        <v>0.50194290067515135</v>
      </c>
      <c r="G398">
        <f t="shared" ca="1" si="30"/>
        <v>-7.9705875557500971E-2</v>
      </c>
      <c r="H398">
        <f t="shared" ca="1" si="31"/>
        <v>0.65316532105879521</v>
      </c>
      <c r="I398">
        <f ca="1">IFERROR(SUM(INDIRECT(CONCATENATE("F",MAX(A398-'Random Analysis'!$B$7+3,2),":F",A398+2)))/COUNT(INDIRECT(CONCATENATE("F",MAX(A398-'Random Analysis'!$B$7+3,2),":F",A398+2))),0)</f>
        <v>0.50194290067515135</v>
      </c>
      <c r="J398">
        <f ca="1">IFERROR(MEDIAN(INDIRECT(CONCATENATE("I",MAX(A398-'Random Analysis'!$B$8+3,2),":I",A398+2))),0)</f>
        <v>7.0716830656791796E-4</v>
      </c>
      <c r="K398">
        <f ca="1">IFERROR(SUM(INDIRECT(CONCATENATE("J",MAX(A398-'Random Analysis'!$B$9+3,2),":J",A398+2)))/COUNT(INDIRECT(CONCATENATE("J",MAX(A398-'Random Analysis'!$B$9+3,2),":J",A398+2))),0)</f>
        <v>-3.5030985099380421E-2</v>
      </c>
      <c r="L398">
        <f t="shared" ca="1" si="32"/>
        <v>0.12435477765967012</v>
      </c>
      <c r="M398">
        <f t="shared" ca="1" si="33"/>
        <v>1.1477847508691621</v>
      </c>
    </row>
    <row r="399" spans="1:13" x14ac:dyDescent="0.3">
      <c r="A399">
        <v>397</v>
      </c>
      <c r="B399">
        <f>A399*'Random Analysis'!B$4+'Random Analysis'!$B$5</f>
        <v>7.94</v>
      </c>
      <c r="C399">
        <v>0.52862450513252512</v>
      </c>
      <c r="D399">
        <f>C399*'Random Analysis'!$B$2+'Random Analysis'!$B$3</f>
        <v>0.52862450513252512</v>
      </c>
      <c r="E399">
        <f t="shared" si="34"/>
        <v>2.0000000000000462E-2</v>
      </c>
      <c r="F399">
        <f ca="1">D399-'Random Analysis'!$B$13</f>
        <v>0.44752150716387307</v>
      </c>
      <c r="G399">
        <f t="shared" ca="1" si="30"/>
        <v>-7.0755445414223309E-2</v>
      </c>
      <c r="H399">
        <f t="shared" ca="1" si="31"/>
        <v>0.65175021215051077</v>
      </c>
      <c r="I399">
        <f ca="1">IFERROR(SUM(INDIRECT(CONCATENATE("F",MAX(A399-'Random Analysis'!$B$7+3,2),":F",A399+2)))/COUNT(INDIRECT(CONCATENATE("F",MAX(A399-'Random Analysis'!$B$7+3,2),":F",A399+2))),0)</f>
        <v>0.44752150716387307</v>
      </c>
      <c r="J399">
        <f ca="1">IFERROR(MEDIAN(INDIRECT(CONCATENATE("I",MAX(A399-'Random Analysis'!$B$8+3,2),":I",A399+2))),0)</f>
        <v>2.0636366872066936E-2</v>
      </c>
      <c r="K399">
        <f ca="1">IFERROR(SUM(INDIRECT(CONCATENATE("J",MAX(A399-'Random Analysis'!$B$9+3,2),":J",A399+2)))/COUNT(INDIRECT(CONCATENATE("J",MAX(A399-'Random Analysis'!$B$9+3,2),":J",A399+2))),0)</f>
        <v>-5.2247464873332372E-2</v>
      </c>
      <c r="L399">
        <f t="shared" ca="1" si="32"/>
        <v>0.12330982836220346</v>
      </c>
      <c r="M399">
        <f t="shared" ca="1" si="33"/>
        <v>1.1502509474364062</v>
      </c>
    </row>
    <row r="400" spans="1:13" x14ac:dyDescent="0.3">
      <c r="A400">
        <v>398</v>
      </c>
      <c r="B400">
        <f>A400*'Random Analysis'!B$4+'Random Analysis'!$B$5</f>
        <v>7.96</v>
      </c>
      <c r="C400">
        <v>0.27978649643524522</v>
      </c>
      <c r="D400">
        <f>C400*'Random Analysis'!$B$2+'Random Analysis'!$B$3</f>
        <v>0.27978649643524522</v>
      </c>
      <c r="E400">
        <f t="shared" si="34"/>
        <v>1.9999999999999574E-2</v>
      </c>
      <c r="F400">
        <f ca="1">D400-'Random Analysis'!$B$13</f>
        <v>0.19868349846659317</v>
      </c>
      <c r="G400">
        <f t="shared" ca="1" si="30"/>
        <v>-6.6781775444891528E-2</v>
      </c>
      <c r="H400">
        <f t="shared" ca="1" si="31"/>
        <v>0.65041457664161295</v>
      </c>
      <c r="I400">
        <f ca="1">IFERROR(SUM(INDIRECT(CONCATENATE("F",MAX(A400-'Random Analysis'!$B$7+3,2),":F",A400+2)))/COUNT(INDIRECT(CONCATENATE("F",MAX(A400-'Random Analysis'!$B$7+3,2),":F",A400+2))),0)</f>
        <v>0.19868349846659317</v>
      </c>
      <c r="J400">
        <f ca="1">IFERROR(MEDIAN(INDIRECT(CONCATENATE("I",MAX(A400-'Random Analysis'!$B$8+3,2),":I",A400+2))),0)</f>
        <v>0.32310250281523312</v>
      </c>
      <c r="K400">
        <f ca="1">IFERROR(SUM(INDIRECT(CONCATENATE("J",MAX(A400-'Random Analysis'!$B$9+3,2),":J",A400+2)))/COUNT(INDIRECT(CONCATENATE("J",MAX(A400-'Random Analysis'!$B$9+3,2),":J",A400+2))),0)</f>
        <v>-4.4625719294660672E-2</v>
      </c>
      <c r="L400">
        <f t="shared" ca="1" si="32"/>
        <v>0.12241731397631027</v>
      </c>
      <c r="M400">
        <f t="shared" ca="1" si="33"/>
        <v>1.1526992937159324</v>
      </c>
    </row>
    <row r="401" spans="1:13" x14ac:dyDescent="0.3">
      <c r="A401">
        <v>399</v>
      </c>
      <c r="B401">
        <f>A401*'Random Analysis'!B$4+'Random Analysis'!$B$5</f>
        <v>7.98</v>
      </c>
      <c r="C401">
        <v>0.10424280801227148</v>
      </c>
      <c r="D401">
        <f>C401*'Random Analysis'!$B$2+'Random Analysis'!$B$3</f>
        <v>0.10424280801227148</v>
      </c>
      <c r="E401">
        <f t="shared" si="34"/>
        <v>2.0000000000000462E-2</v>
      </c>
      <c r="F401">
        <f ca="1">D401-'Random Analysis'!$B$13</f>
        <v>2.3139810043619438E-2</v>
      </c>
      <c r="G401">
        <f t="shared" ca="1" si="30"/>
        <v>-6.6318979244019124E-2</v>
      </c>
      <c r="H401">
        <f t="shared" ca="1" si="31"/>
        <v>0.64908819705673249</v>
      </c>
      <c r="I401">
        <f ca="1">IFERROR(SUM(INDIRECT(CONCATENATE("F",MAX(A401-'Random Analysis'!$B$7+3,2),":F",A401+2)))/COUNT(INDIRECT(CONCATENATE("F",MAX(A401-'Random Analysis'!$B$7+3,2),":F",A401+2))),0)</f>
        <v>2.3139810043619438E-2</v>
      </c>
      <c r="J401">
        <f ca="1">IFERROR(MEDIAN(INDIRECT(CONCATENATE("I",MAX(A401-'Random Analysis'!$B$8+3,2),":I",A401+2))),0)</f>
        <v>0.11091165425510631</v>
      </c>
      <c r="K401">
        <f ca="1">IFERROR(SUM(INDIRECT(CONCATENATE("J",MAX(A401-'Random Analysis'!$B$9+3,2),":J",A401+2)))/COUNT(INDIRECT(CONCATENATE("J",MAX(A401-'Random Analysis'!$B$9+3,2),":J",A401+2))),0)</f>
        <v>-4.0872721125224297E-2</v>
      </c>
      <c r="L401">
        <f t="shared" ca="1" si="32"/>
        <v>0.12159985955380577</v>
      </c>
      <c r="M401">
        <f t="shared" ca="1" si="33"/>
        <v>1.1551312909070086</v>
      </c>
    </row>
    <row r="402" spans="1:13" x14ac:dyDescent="0.3">
      <c r="A402">
        <v>400</v>
      </c>
      <c r="B402">
        <f>A402*'Random Analysis'!B$4+'Random Analysis'!$B$5</f>
        <v>8</v>
      </c>
      <c r="C402">
        <v>3.7042315318729813E-2</v>
      </c>
      <c r="D402">
        <f>C402*'Random Analysis'!$B$2+'Random Analysis'!$B$3</f>
        <v>3.7042315318729813E-2</v>
      </c>
      <c r="E402">
        <f t="shared" si="34"/>
        <v>1.9999999999999574E-2</v>
      </c>
      <c r="F402">
        <f ca="1">D402-'Random Analysis'!$B$13</f>
        <v>-4.4060682649922231E-2</v>
      </c>
      <c r="G402">
        <f t="shared" ca="1" si="30"/>
        <v>-6.7200192897017549E-2</v>
      </c>
      <c r="H402">
        <f t="shared" ca="1" si="31"/>
        <v>0.64774419319879217</v>
      </c>
      <c r="I402">
        <f ca="1">IFERROR(SUM(INDIRECT(CONCATENATE("F",MAX(A402-'Random Analysis'!$B$7+3,2),":F",A402+2)))/COUNT(INDIRECT(CONCATENATE("F",MAX(A402-'Random Analysis'!$B$7+3,2),":F",A402+2))),0)</f>
        <v>-4.4060682649922231E-2</v>
      </c>
      <c r="J402">
        <f ca="1">IFERROR(MEDIAN(INDIRECT(CONCATENATE("I",MAX(A402-'Random Analysis'!$B$8+3,2),":I",A402+2))),0)</f>
        <v>0.11091165425510631</v>
      </c>
      <c r="K402">
        <f ca="1">IFERROR(SUM(INDIRECT(CONCATENATE("J",MAX(A402-'Random Analysis'!$B$9+3,2),":J",A402+2)))/COUNT(INDIRECT(CONCATENATE("J",MAX(A402-'Random Analysis'!$B$9+3,2),":J",A402+2))),0)</f>
        <v>-3.9161125673145752E-2</v>
      </c>
      <c r="L402">
        <f t="shared" ca="1" si="32"/>
        <v>0.12081663704034287</v>
      </c>
      <c r="M402">
        <f t="shared" ca="1" si="33"/>
        <v>1.1575476236478155</v>
      </c>
    </row>
    <row r="403" spans="1:13" x14ac:dyDescent="0.3">
      <c r="A403">
        <v>401</v>
      </c>
      <c r="B403">
        <f>A403*'Random Analysis'!B$4+'Random Analysis'!$B$5</f>
        <v>8.02</v>
      </c>
      <c r="C403">
        <v>0.11898002897241722</v>
      </c>
      <c r="D403">
        <f>C403*'Random Analysis'!$B$2+'Random Analysis'!$B$3</f>
        <v>0.11898002897241722</v>
      </c>
      <c r="E403">
        <f t="shared" si="34"/>
        <v>1.9999999999999574E-2</v>
      </c>
      <c r="F403">
        <f ca="1">D403-'Random Analysis'!$B$13</f>
        <v>3.7877031003765174E-2</v>
      </c>
      <c r="G403">
        <f t="shared" ca="1" si="30"/>
        <v>-6.6442652276942266E-2</v>
      </c>
      <c r="H403">
        <f t="shared" ca="1" si="31"/>
        <v>0.6464153401532533</v>
      </c>
      <c r="I403">
        <f ca="1">IFERROR(SUM(INDIRECT(CONCATENATE("F",MAX(A403-'Random Analysis'!$B$7+3,2),":F",A403+2)))/COUNT(INDIRECT(CONCATENATE("F",MAX(A403-'Random Analysis'!$B$7+3,2),":F",A403+2))),0)</f>
        <v>3.7877031003765174E-2</v>
      </c>
      <c r="J403">
        <f ca="1">IFERROR(MEDIAN(INDIRECT(CONCATENATE("I",MAX(A403-'Random Analysis'!$B$8+3,2),":I",A403+2))),0)</f>
        <v>0.11828026473517918</v>
      </c>
      <c r="K403">
        <f ca="1">IFERROR(SUM(INDIRECT(CONCATENATE("J",MAX(A403-'Random Analysis'!$B$9+3,2),":J",A403+2)))/COUNT(INDIRECT(CONCATENATE("J",MAX(A403-'Random Analysis'!$B$9+3,2),":J",A403+2))),0)</f>
        <v>-3.3255847963728068E-2</v>
      </c>
      <c r="L403">
        <f t="shared" ca="1" si="32"/>
        <v>0.12015152008106833</v>
      </c>
      <c r="M403">
        <f t="shared" ca="1" si="33"/>
        <v>1.1599506540494369</v>
      </c>
    </row>
    <row r="404" spans="1:13" x14ac:dyDescent="0.3">
      <c r="A404">
        <v>402</v>
      </c>
      <c r="B404">
        <f>A404*'Random Analysis'!B$4+'Random Analysis'!$B$5</f>
        <v>8.0400000000000009</v>
      </c>
      <c r="C404">
        <v>-0.82332125009522361</v>
      </c>
      <c r="D404">
        <f>C404*'Random Analysis'!$B$2+'Random Analysis'!$B$3</f>
        <v>-0.82332125009522361</v>
      </c>
      <c r="E404">
        <f t="shared" si="34"/>
        <v>2.000000000000135E-2</v>
      </c>
      <c r="F404">
        <f ca="1">D404-'Random Analysis'!$B$13</f>
        <v>-0.90442424806387567</v>
      </c>
      <c r="G404">
        <f t="shared" ca="1" si="30"/>
        <v>-8.4531137238221005E-2</v>
      </c>
      <c r="H404">
        <f t="shared" ca="1" si="31"/>
        <v>0.6447247174084888</v>
      </c>
      <c r="I404">
        <f ca="1">IFERROR(SUM(INDIRECT(CONCATENATE("F",MAX(A404-'Random Analysis'!$B$7+3,2),":F",A404+2)))/COUNT(INDIRECT(CONCATENATE("F",MAX(A404-'Random Analysis'!$B$7+3,2),":F",A404+2))),0)</f>
        <v>-0.90442424806387567</v>
      </c>
      <c r="J404">
        <f ca="1">IFERROR(MEDIAN(INDIRECT(CONCATENATE("I",MAX(A404-'Random Analysis'!$B$8+3,2),":I",A404+2))),0)</f>
        <v>3.0508420523692306E-2</v>
      </c>
      <c r="K404">
        <f ca="1">IFERROR(SUM(INDIRECT(CONCATENATE("J",MAX(A404-'Random Analysis'!$B$9+3,2),":J",A404+2)))/COUNT(INDIRECT(CONCATENATE("J",MAX(A404-'Random Analysis'!$B$9+3,2),":J",A404+2))),0)</f>
        <v>-3.5354238067633985E-2</v>
      </c>
      <c r="L404">
        <f t="shared" ca="1" si="32"/>
        <v>0.1194444353197156</v>
      </c>
      <c r="M404">
        <f t="shared" ca="1" si="33"/>
        <v>1.1623395427558314</v>
      </c>
    </row>
    <row r="405" spans="1:13" x14ac:dyDescent="0.3">
      <c r="A405">
        <v>403</v>
      </c>
      <c r="B405">
        <f>A405*'Random Analysis'!B$4+'Random Analysis'!$B$5</f>
        <v>8.06</v>
      </c>
      <c r="C405">
        <v>-1.2891945860766141E-2</v>
      </c>
      <c r="D405">
        <f>C405*'Random Analysis'!$B$2+'Random Analysis'!$B$3</f>
        <v>-1.2891945860766141E-2</v>
      </c>
      <c r="E405">
        <f t="shared" si="34"/>
        <v>1.9999999999999574E-2</v>
      </c>
      <c r="F405">
        <f ca="1">D405-'Random Analysis'!$B$13</f>
        <v>-9.3994943829418184E-2</v>
      </c>
      <c r="G405">
        <f t="shared" ca="1" si="30"/>
        <v>-8.6411036114809325E-2</v>
      </c>
      <c r="H405">
        <f t="shared" ca="1" si="31"/>
        <v>0.64299649668619263</v>
      </c>
      <c r="I405">
        <f ca="1">IFERROR(SUM(INDIRECT(CONCATENATE("F",MAX(A405-'Random Analysis'!$B$7+3,2),":F",A405+2)))/COUNT(INDIRECT(CONCATENATE("F",MAX(A405-'Random Analysis'!$B$7+3,2),":F",A405+2))),0)</f>
        <v>-9.3994943829418184E-2</v>
      </c>
      <c r="J405">
        <f ca="1">IFERROR(MEDIAN(INDIRECT(CONCATENATE("I",MAX(A405-'Random Analysis'!$B$8+3,2),":I",A405+2))),0)</f>
        <v>3.0508420523692306E-2</v>
      </c>
      <c r="K405">
        <f ca="1">IFERROR(SUM(INDIRECT(CONCATENATE("J",MAX(A405-'Random Analysis'!$B$9+3,2),":J",A405+2)))/COUNT(INDIRECT(CONCATENATE("J",MAX(A405-'Random Analysis'!$B$9+3,2),":J",A405+2))),0)</f>
        <v>-3.7452628171539881E-2</v>
      </c>
      <c r="L405">
        <f t="shared" ca="1" si="32"/>
        <v>0.11869538275628481</v>
      </c>
      <c r="M405">
        <f t="shared" ca="1" si="33"/>
        <v>1.1647134504109571</v>
      </c>
    </row>
    <row r="406" spans="1:13" x14ac:dyDescent="0.3">
      <c r="A406">
        <v>404</v>
      </c>
      <c r="B406">
        <f>A406*'Random Analysis'!B$4+'Random Analysis'!$B$5</f>
        <v>8.08</v>
      </c>
      <c r="C406">
        <v>-0.85619737155950726</v>
      </c>
      <c r="D406">
        <f>C406*'Random Analysis'!$B$2+'Random Analysis'!$B$3</f>
        <v>-0.85619737155950726</v>
      </c>
      <c r="E406">
        <f t="shared" si="34"/>
        <v>1.9999999999999574E-2</v>
      </c>
      <c r="F406">
        <f ca="1">D406-'Random Analysis'!$B$13</f>
        <v>-0.93730036952815932</v>
      </c>
      <c r="G406">
        <f t="shared" ca="1" si="30"/>
        <v>-0.10515704350537211</v>
      </c>
      <c r="H406">
        <f t="shared" ca="1" si="31"/>
        <v>0.6408933558160852</v>
      </c>
      <c r="I406">
        <f ca="1">IFERROR(SUM(INDIRECT(CONCATENATE("F",MAX(A406-'Random Analysis'!$B$7+3,2),":F",A406+2)))/COUNT(INDIRECT(CONCATENATE("F",MAX(A406-'Random Analysis'!$B$7+3,2),":F",A406+2))),0)</f>
        <v>-0.93730036952815932</v>
      </c>
      <c r="J406">
        <f ca="1">IFERROR(MEDIAN(INDIRECT(CONCATENATE("I",MAX(A406-'Random Analysis'!$B$8+3,2),":I",A406+2))),0)</f>
        <v>-1.0460436303151396E-2</v>
      </c>
      <c r="K406">
        <f ca="1">IFERROR(SUM(INDIRECT(CONCATENATE("J",MAX(A406-'Random Analysis'!$B$9+3,2),":J",A406+2)))/COUNT(INDIRECT(CONCATENATE("J",MAX(A406-'Random Analysis'!$B$9+3,2),":J",A406+2))),0)</f>
        <v>-4.1501916219581186E-2</v>
      </c>
      <c r="L406">
        <f t="shared" ca="1" si="32"/>
        <v>0.11786534443189321</v>
      </c>
      <c r="M406">
        <f t="shared" ca="1" si="33"/>
        <v>1.1670707572995949</v>
      </c>
    </row>
    <row r="407" spans="1:13" x14ac:dyDescent="0.3">
      <c r="A407">
        <v>405</v>
      </c>
      <c r="B407">
        <f>A407*'Random Analysis'!B$4+'Random Analysis'!$B$5</f>
        <v>8.1</v>
      </c>
      <c r="C407">
        <v>0.11910893681432499</v>
      </c>
      <c r="D407">
        <f>C407*'Random Analysis'!$B$2+'Random Analysis'!$B$3</f>
        <v>0.11910893681432499</v>
      </c>
      <c r="E407">
        <f t="shared" si="34"/>
        <v>1.9999999999999574E-2</v>
      </c>
      <c r="F407">
        <f ca="1">D407-'Random Analysis'!$B$13</f>
        <v>3.8005938845672951E-2</v>
      </c>
      <c r="G407">
        <f t="shared" ca="1" si="30"/>
        <v>-0.10439692472845867</v>
      </c>
      <c r="H407">
        <f t="shared" ca="1" si="31"/>
        <v>0.63880541732151608</v>
      </c>
      <c r="I407">
        <f ca="1">IFERROR(SUM(INDIRECT(CONCATENATE("F",MAX(A407-'Random Analysis'!$B$7+3,2),":F",A407+2)))/COUNT(INDIRECT(CONCATENATE("F",MAX(A407-'Random Analysis'!$B$7+3,2),":F",A407+2))),0)</f>
        <v>3.8005938845672951E-2</v>
      </c>
      <c r="J407">
        <f ca="1">IFERROR(MEDIAN(INDIRECT(CONCATENATE("I",MAX(A407-'Random Analysis'!$B$8+3,2),":I",A407+2))),0)</f>
        <v>-1.0460436303151396E-2</v>
      </c>
      <c r="K407">
        <f ca="1">IFERROR(SUM(INDIRECT(CONCATENATE("J",MAX(A407-'Random Analysis'!$B$9+3,2),":J",A407+2)))/COUNT(INDIRECT(CONCATENATE("J",MAX(A407-'Random Analysis'!$B$9+3,2),":J",A407+2))),0)</f>
        <v>-4.5551204267622498E-2</v>
      </c>
      <c r="L407">
        <f t="shared" ca="1" si="32"/>
        <v>0.11695432034654078</v>
      </c>
      <c r="M407">
        <f t="shared" ca="1" si="33"/>
        <v>1.1694098437065257</v>
      </c>
    </row>
    <row r="408" spans="1:13" x14ac:dyDescent="0.3">
      <c r="A408">
        <v>406</v>
      </c>
      <c r="B408">
        <f>A408*'Random Analysis'!B$4+'Random Analysis'!$B$5</f>
        <v>8.120000000000001</v>
      </c>
      <c r="C408">
        <v>0.8428881613123862</v>
      </c>
      <c r="D408">
        <f>C408*'Random Analysis'!$B$2+'Random Analysis'!$B$3</f>
        <v>0.8428881613123862</v>
      </c>
      <c r="E408">
        <f t="shared" si="34"/>
        <v>2.000000000000135E-2</v>
      </c>
      <c r="F408">
        <f ca="1">D408-'Random Analysis'!$B$13</f>
        <v>0.76178516334373414</v>
      </c>
      <c r="G408">
        <f t="shared" ca="1" si="30"/>
        <v>-8.9161221461582965E-2</v>
      </c>
      <c r="H408">
        <f t="shared" ca="1" si="31"/>
        <v>0.63702219289228434</v>
      </c>
      <c r="I408">
        <f ca="1">IFERROR(SUM(INDIRECT(CONCATENATE("F",MAX(A408-'Random Analysis'!$B$7+3,2),":F",A408+2)))/COUNT(INDIRECT(CONCATENATE("F",MAX(A408-'Random Analysis'!$B$7+3,2),":F",A408+2))),0)</f>
        <v>0.76178516334373414</v>
      </c>
      <c r="J408">
        <f ca="1">IFERROR(MEDIAN(INDIRECT(CONCATENATE("I",MAX(A408-'Random Analysis'!$B$8+3,2),":I",A408+2))),0)</f>
        <v>-1.0460436303151396E-2</v>
      </c>
      <c r="K408">
        <f ca="1">IFERROR(SUM(INDIRECT(CONCATENATE("J",MAX(A408-'Random Analysis'!$B$9+3,2),":J",A408+2)))/COUNT(INDIRECT(CONCATENATE("J",MAX(A408-'Random Analysis'!$B$9+3,2),":J",A408+2))),0)</f>
        <v>-4.9600492315663804E-2</v>
      </c>
      <c r="L408">
        <f t="shared" ca="1" si="32"/>
        <v>0.11596231050022744</v>
      </c>
      <c r="M408">
        <f t="shared" ca="1" si="33"/>
        <v>1.1717290899165305</v>
      </c>
    </row>
    <row r="409" spans="1:13" x14ac:dyDescent="0.3">
      <c r="A409">
        <v>407</v>
      </c>
      <c r="B409">
        <f>A409*'Random Analysis'!B$4+'Random Analysis'!$B$5</f>
        <v>8.14</v>
      </c>
      <c r="C409">
        <v>-0.84323791535839421</v>
      </c>
      <c r="D409">
        <f>C409*'Random Analysis'!$B$2+'Random Analysis'!$B$3</f>
        <v>-0.84323791535839421</v>
      </c>
      <c r="E409">
        <f t="shared" si="34"/>
        <v>1.9999999999999574E-2</v>
      </c>
      <c r="F409">
        <f ca="1">D409-'Random Analysis'!$B$13</f>
        <v>-0.92434091332704627</v>
      </c>
      <c r="G409">
        <f t="shared" ca="1" si="30"/>
        <v>-0.10764803972812349</v>
      </c>
      <c r="H409">
        <f t="shared" ca="1" si="31"/>
        <v>0.63486923209772195</v>
      </c>
      <c r="I409">
        <f ca="1">IFERROR(SUM(INDIRECT(CONCATENATE("F",MAX(A409-'Random Analysis'!$B$7+3,2),":F",A409+2)))/COUNT(INDIRECT(CONCATENATE("F",MAX(A409-'Random Analysis'!$B$7+3,2),":F",A409+2))),0)</f>
        <v>-0.92434091332704627</v>
      </c>
      <c r="J409">
        <f ca="1">IFERROR(MEDIAN(INDIRECT(CONCATENATE("I",MAX(A409-'Random Analysis'!$B$8+3,2),":I",A409+2))),0)</f>
        <v>-6.9027813239670208E-2</v>
      </c>
      <c r="K409">
        <f ca="1">IFERROR(SUM(INDIRECT(CONCATENATE("J",MAX(A409-'Random Analysis'!$B$9+3,2),":J",A409+2)))/COUNT(INDIRECT(CONCATENATE("J",MAX(A409-'Random Analysis'!$B$9+3,2),":J",A409+2))),0)</f>
        <v>-5.6438703074967914E-2</v>
      </c>
      <c r="L409">
        <f t="shared" ca="1" si="32"/>
        <v>0.11483353643872811</v>
      </c>
      <c r="M409">
        <f t="shared" ca="1" si="33"/>
        <v>1.1740257606453051</v>
      </c>
    </row>
    <row r="410" spans="1:13" x14ac:dyDescent="0.3">
      <c r="A410">
        <v>408</v>
      </c>
      <c r="B410">
        <f>A410*'Random Analysis'!B$4+'Random Analysis'!$B$5</f>
        <v>8.16</v>
      </c>
      <c r="C410">
        <v>-0.56088015194909158</v>
      </c>
      <c r="D410">
        <f>C410*'Random Analysis'!$B$2+'Random Analysis'!$B$3</f>
        <v>-0.56088015194909158</v>
      </c>
      <c r="E410">
        <f t="shared" si="34"/>
        <v>1.9999999999999574E-2</v>
      </c>
      <c r="F410">
        <f ca="1">D410-'Random Analysis'!$B$13</f>
        <v>-0.64198314991774363</v>
      </c>
      <c r="G410">
        <f t="shared" ca="1" si="30"/>
        <v>-0.12048770272647809</v>
      </c>
      <c r="H410">
        <f t="shared" ca="1" si="31"/>
        <v>0.63245947804319247</v>
      </c>
      <c r="I410">
        <f ca="1">IFERROR(SUM(INDIRECT(CONCATENATE("F",MAX(A410-'Random Analysis'!$B$7+3,2),":F",A410+2)))/COUNT(INDIRECT(CONCATENATE("F",MAX(A410-'Random Analysis'!$B$7+3,2),":F",A410+2))),0)</f>
        <v>-0.64198314991774363</v>
      </c>
      <c r="J410">
        <f ca="1">IFERROR(MEDIAN(INDIRECT(CONCATENATE("I",MAX(A410-'Random Analysis'!$B$8+3,2),":I",A410+2))),0)</f>
        <v>-0.36798904687358092</v>
      </c>
      <c r="K410">
        <f ca="1">IFERROR(SUM(INDIRECT(CONCATENATE("J",MAX(A410-'Random Analysis'!$B$9+3,2),":J",A410+2)))/COUNT(INDIRECT(CONCATENATE("J",MAX(A410-'Random Analysis'!$B$9+3,2),":J",A410+2))),0)</f>
        <v>-7.7513163054934442E-2</v>
      </c>
      <c r="L410">
        <f t="shared" ca="1" si="32"/>
        <v>0.11328327317762946</v>
      </c>
      <c r="M410">
        <f t="shared" ca="1" si="33"/>
        <v>1.1762914261088575</v>
      </c>
    </row>
    <row r="411" spans="1:13" x14ac:dyDescent="0.3">
      <c r="A411">
        <v>409</v>
      </c>
      <c r="B411">
        <f>A411*'Random Analysis'!B$4+'Random Analysis'!$B$5</f>
        <v>8.18</v>
      </c>
      <c r="C411">
        <v>0.21158160564381756</v>
      </c>
      <c r="D411">
        <f>C411*'Random Analysis'!$B$2+'Random Analysis'!$B$3</f>
        <v>0.21158160564381756</v>
      </c>
      <c r="E411">
        <f t="shared" si="34"/>
        <v>1.9999999999999574E-2</v>
      </c>
      <c r="F411">
        <f ca="1">D411-'Random Analysis'!$B$13</f>
        <v>0.1304786076751655</v>
      </c>
      <c r="G411">
        <f t="shared" ca="1" si="30"/>
        <v>-0.11787813057297483</v>
      </c>
      <c r="H411">
        <f t="shared" ca="1" si="31"/>
        <v>0.630101915431733</v>
      </c>
      <c r="I411">
        <f ca="1">IFERROR(SUM(INDIRECT(CONCATENATE("F",MAX(A411-'Random Analysis'!$B$7+3,2),":F",A411+2)))/COUNT(INDIRECT(CONCATENATE("F",MAX(A411-'Random Analysis'!$B$7+3,2),":F",A411+2))),0)</f>
        <v>0.1304786076751655</v>
      </c>
      <c r="J411">
        <f ca="1">IFERROR(MEDIAN(INDIRECT(CONCATENATE("I",MAX(A411-'Random Analysis'!$B$8+3,2),":I",A411+2))),0)</f>
        <v>-0.36798904687358092</v>
      </c>
      <c r="K411">
        <f ca="1">IFERROR(SUM(INDIRECT(CONCATENATE("J",MAX(A411-'Random Analysis'!$B$9+3,2),":J",A411+2)))/COUNT(INDIRECT(CONCATENATE("J",MAX(A411-'Random Analysis'!$B$9+3,2),":J",A411+2))),0)</f>
        <v>-9.2157047672732501E-2</v>
      </c>
      <c r="L411">
        <f t="shared" ca="1" si="32"/>
        <v>0.11144013222417484</v>
      </c>
      <c r="M411">
        <f t="shared" ca="1" si="33"/>
        <v>1.1785202287533409</v>
      </c>
    </row>
    <row r="412" spans="1:13" x14ac:dyDescent="0.3">
      <c r="A412">
        <v>410</v>
      </c>
      <c r="B412">
        <f>A412*'Random Analysis'!B$4+'Random Analysis'!$B$5</f>
        <v>8.1999999999999993</v>
      </c>
      <c r="C412">
        <v>-0.90473622893324412</v>
      </c>
      <c r="D412">
        <f>C412*'Random Analysis'!$B$2+'Random Analysis'!$B$3</f>
        <v>-0.90473622893324412</v>
      </c>
      <c r="E412">
        <f t="shared" si="34"/>
        <v>1.9999999999999574E-2</v>
      </c>
      <c r="F412">
        <f ca="1">D412-'Random Analysis'!$B$13</f>
        <v>-0.98583922690189618</v>
      </c>
      <c r="G412">
        <f t="shared" ca="1" si="30"/>
        <v>-0.13759491511101235</v>
      </c>
      <c r="H412">
        <f t="shared" ca="1" si="31"/>
        <v>0.62735001712951277</v>
      </c>
      <c r="I412">
        <f ca="1">IFERROR(SUM(INDIRECT(CONCATENATE("F",MAX(A412-'Random Analysis'!$B$7+3,2),":F",A412+2)))/COUNT(INDIRECT(CONCATENATE("F",MAX(A412-'Random Analysis'!$B$7+3,2),":F",A412+2))),0)</f>
        <v>-0.98583922690189618</v>
      </c>
      <c r="J412">
        <f ca="1">IFERROR(MEDIAN(INDIRECT(CONCATENATE("I",MAX(A412-'Random Analysis'!$B$8+3,2),":I",A412+2))),0)</f>
        <v>-0.36798904687358092</v>
      </c>
      <c r="K412">
        <f ca="1">IFERROR(SUM(INDIRECT(CONCATENATE("J",MAX(A412-'Random Analysis'!$B$9+3,2),":J",A412+2)))/COUNT(INDIRECT(CONCATENATE("J",MAX(A412-'Random Analysis'!$B$9+3,2),":J",A412+2))),0)</f>
        <v>-0.10784459424487575</v>
      </c>
      <c r="L412">
        <f t="shared" ca="1" si="32"/>
        <v>0.10928324033927737</v>
      </c>
      <c r="M412">
        <f t="shared" ca="1" si="33"/>
        <v>1.1807058935601265</v>
      </c>
    </row>
    <row r="413" spans="1:13" x14ac:dyDescent="0.3">
      <c r="A413">
        <v>411</v>
      </c>
      <c r="B413">
        <f>A413*'Random Analysis'!B$4+'Random Analysis'!$B$5</f>
        <v>8.2200000000000006</v>
      </c>
      <c r="C413">
        <v>-0.57326594210959003</v>
      </c>
      <c r="D413">
        <f>C413*'Random Analysis'!$B$2+'Random Analysis'!$B$3</f>
        <v>-0.57326594210959003</v>
      </c>
      <c r="E413">
        <f t="shared" si="34"/>
        <v>2.000000000000135E-2</v>
      </c>
      <c r="F413">
        <f ca="1">D413-'Random Analysis'!$B$13</f>
        <v>-0.65436894007824209</v>
      </c>
      <c r="G413">
        <f t="shared" ca="1" si="30"/>
        <v>-0.15068229391257806</v>
      </c>
      <c r="H413">
        <f t="shared" ca="1" si="31"/>
        <v>0.62433637125126096</v>
      </c>
      <c r="I413">
        <f ca="1">IFERROR(SUM(INDIRECT(CONCATENATE("F",MAX(A413-'Random Analysis'!$B$7+3,2),":F",A413+2)))/COUNT(INDIRECT(CONCATENATE("F",MAX(A413-'Random Analysis'!$B$7+3,2),":F",A413+2))),0)</f>
        <v>-0.65436894007824209</v>
      </c>
      <c r="J413">
        <f ca="1">IFERROR(MEDIAN(INDIRECT(CONCATENATE("I",MAX(A413-'Random Analysis'!$B$8+3,2),":I",A413+2))),0)</f>
        <v>-0.64817604499799286</v>
      </c>
      <c r="K413">
        <f ca="1">IFERROR(SUM(INDIRECT(CONCATENATE("J",MAX(A413-'Random Analysis'!$B$9+3,2),":J",A413+2)))/COUNT(INDIRECT(CONCATENATE("J",MAX(A413-'Random Analysis'!$B$9+3,2),":J",A413+2))),0)</f>
        <v>-0.12366690425070229</v>
      </c>
      <c r="L413">
        <f t="shared" ca="1" si="32"/>
        <v>0.10680990225426316</v>
      </c>
      <c r="M413">
        <f t="shared" ca="1" si="33"/>
        <v>1.1828420916052118</v>
      </c>
    </row>
    <row r="414" spans="1:13" x14ac:dyDescent="0.3">
      <c r="A414">
        <v>412</v>
      </c>
      <c r="B414">
        <f>A414*'Random Analysis'!B$4+'Random Analysis'!$B$5</f>
        <v>8.24</v>
      </c>
      <c r="C414">
        <v>0.17317579259072935</v>
      </c>
      <c r="D414">
        <f>C414*'Random Analysis'!$B$2+'Random Analysis'!$B$3</f>
        <v>0.17317579259072935</v>
      </c>
      <c r="E414">
        <f t="shared" si="34"/>
        <v>1.9999999999999574E-2</v>
      </c>
      <c r="F414">
        <f ca="1">D414-'Random Analysis'!$B$13</f>
        <v>9.2072794622077306E-2</v>
      </c>
      <c r="G414">
        <f t="shared" ca="1" si="30"/>
        <v>-0.14884083802013656</v>
      </c>
      <c r="H414">
        <f t="shared" ca="1" si="31"/>
        <v>0.62135955449085833</v>
      </c>
      <c r="I414">
        <f ca="1">IFERROR(SUM(INDIRECT(CONCATENATE("F",MAX(A414-'Random Analysis'!$B$7+3,2),":F",A414+2)))/COUNT(INDIRECT(CONCATENATE("F",MAX(A414-'Random Analysis'!$B$7+3,2),":F",A414+2))),0)</f>
        <v>9.2072794622077306E-2</v>
      </c>
      <c r="J414">
        <f ca="1">IFERROR(MEDIAN(INDIRECT(CONCATENATE("I",MAX(A414-'Random Analysis'!$B$8+3,2),":I",A414+2))),0)</f>
        <v>-0.30198860553603535</v>
      </c>
      <c r="K414">
        <f ca="1">IFERROR(SUM(INDIRECT(CONCATENATE("J",MAX(A414-'Random Analysis'!$B$9+3,2),":J",A414+2)))/COUNT(INDIRECT(CONCATENATE("J",MAX(A414-'Random Analysis'!$B$9+3,2),":J",A414+2))),0)</f>
        <v>-0.12300409809167367</v>
      </c>
      <c r="L414">
        <f t="shared" ca="1" si="32"/>
        <v>0.10434982029242974</v>
      </c>
      <c r="M414">
        <f t="shared" ca="1" si="33"/>
        <v>1.1849290880110603</v>
      </c>
    </row>
    <row r="415" spans="1:13" x14ac:dyDescent="0.3">
      <c r="A415">
        <v>413</v>
      </c>
      <c r="B415">
        <f>A415*'Random Analysis'!B$4+'Random Analysis'!$B$5</f>
        <v>8.26</v>
      </c>
      <c r="C415">
        <v>0.9612258847188575</v>
      </c>
      <c r="D415">
        <f>C415*'Random Analysis'!$B$2+'Random Analysis'!$B$3</f>
        <v>0.9612258847188575</v>
      </c>
      <c r="E415">
        <f t="shared" si="34"/>
        <v>1.9999999999999574E-2</v>
      </c>
      <c r="F415">
        <f ca="1">D415-'Random Analysis'!$B$13</f>
        <v>0.88012288675020545</v>
      </c>
      <c r="G415">
        <f t="shared" ca="1" si="30"/>
        <v>-0.13123838028513282</v>
      </c>
      <c r="H415">
        <f t="shared" ca="1" si="31"/>
        <v>0.61873478688515571</v>
      </c>
      <c r="I415">
        <f ca="1">IFERROR(SUM(INDIRECT(CONCATENATE("F",MAX(A415-'Random Analysis'!$B$7+3,2),":F",A415+2)))/COUNT(INDIRECT(CONCATENATE("F",MAX(A415-'Random Analysis'!$B$7+3,2),":F",A415+2))),0)</f>
        <v>0.88012288675020545</v>
      </c>
      <c r="J415">
        <f ca="1">IFERROR(MEDIAN(INDIRECT(CONCATENATE("I",MAX(A415-'Random Analysis'!$B$8+3,2),":I",A415+2))),0)</f>
        <v>-0.27495517764783317</v>
      </c>
      <c r="K415">
        <f ca="1">IFERROR(SUM(INDIRECT(CONCATENATE("J",MAX(A415-'Random Analysis'!$B$9+3,2),":J",A415+2)))/COUNT(INDIRECT(CONCATENATE("J",MAX(A415-'Random Analysis'!$B$9+3,2),":J",A415+2))),0)</f>
        <v>-0.12105398584273069</v>
      </c>
      <c r="L415">
        <f t="shared" ca="1" si="32"/>
        <v>0.10192874057557517</v>
      </c>
      <c r="M415">
        <f t="shared" ca="1" si="33"/>
        <v>1.1869676628225718</v>
      </c>
    </row>
    <row r="416" spans="1:13" x14ac:dyDescent="0.3">
      <c r="A416">
        <v>414</v>
      </c>
      <c r="B416">
        <f>A416*'Random Analysis'!B$4+'Random Analysis'!$B$5</f>
        <v>8.2799999999999994</v>
      </c>
      <c r="C416">
        <v>-0.91569862646709987</v>
      </c>
      <c r="D416">
        <f>C416*'Random Analysis'!$B$2+'Random Analysis'!$B$3</f>
        <v>-0.91569862646709987</v>
      </c>
      <c r="E416">
        <f t="shared" si="34"/>
        <v>1.9999999999999574E-2</v>
      </c>
      <c r="F416">
        <f ca="1">D416-'Random Analysis'!$B$13</f>
        <v>-0.99680162443575193</v>
      </c>
      <c r="G416">
        <f t="shared" ca="1" si="30"/>
        <v>-0.15117441277384744</v>
      </c>
      <c r="H416">
        <f t="shared" ca="1" si="31"/>
        <v>0.61571129862967877</v>
      </c>
      <c r="I416">
        <f ca="1">IFERROR(SUM(INDIRECT(CONCATENATE("F",MAX(A416-'Random Analysis'!$B$7+3,2),":F",A416+2)))/COUNT(INDIRECT(CONCATENATE("F",MAX(A416-'Random Analysis'!$B$7+3,2),":F",A416+2))),0)</f>
        <v>-0.99680162443575193</v>
      </c>
      <c r="J416">
        <f ca="1">IFERROR(MEDIAN(INDIRECT(CONCATENATE("I",MAX(A416-'Random Analysis'!$B$8+3,2),":I",A416+2))),0)</f>
        <v>-0.64817604499799286</v>
      </c>
      <c r="K416">
        <f ca="1">IFERROR(SUM(INDIRECT(CONCATENATE("J",MAX(A416-'Random Analysis'!$B$9+3,2),":J",A416+2)))/COUNT(INDIRECT(CONCATENATE("J",MAX(A416-'Random Analysis'!$B$9+3,2),":J",A416+2))),0)</f>
        <v>-0.13687629584855718</v>
      </c>
      <c r="L416">
        <f t="shared" ca="1" si="32"/>
        <v>9.9191214658604088E-2</v>
      </c>
      <c r="M416">
        <f t="shared" ca="1" si="33"/>
        <v>1.1889514871157438</v>
      </c>
    </row>
    <row r="417" spans="1:13" x14ac:dyDescent="0.3">
      <c r="A417">
        <v>415</v>
      </c>
      <c r="B417">
        <f>A417*'Random Analysis'!B$4+'Random Analysis'!$B$5</f>
        <v>8.3000000000000007</v>
      </c>
      <c r="C417">
        <v>0.50613534064604071</v>
      </c>
      <c r="D417">
        <f>C417*'Random Analysis'!$B$2+'Random Analysis'!$B$3</f>
        <v>0.50613534064604071</v>
      </c>
      <c r="E417">
        <f t="shared" si="34"/>
        <v>2.000000000000135E-2</v>
      </c>
      <c r="F417">
        <f ca="1">D417-'Random Analysis'!$B$13</f>
        <v>0.42503234267738865</v>
      </c>
      <c r="G417">
        <f t="shared" ca="1" si="30"/>
        <v>-0.14267376592029909</v>
      </c>
      <c r="H417">
        <f t="shared" ca="1" si="31"/>
        <v>0.61285782331127259</v>
      </c>
      <c r="I417">
        <f ca="1">IFERROR(SUM(INDIRECT(CONCATENATE("F",MAX(A417-'Random Analysis'!$B$7+3,2),":F",A417+2)))/COUNT(INDIRECT(CONCATENATE("F",MAX(A417-'Random Analysis'!$B$7+3,2),":F",A417+2))),0)</f>
        <v>0.42503234267738865</v>
      </c>
      <c r="J417">
        <f ca="1">IFERROR(MEDIAN(INDIRECT(CONCATENATE("I",MAX(A417-'Random Analysis'!$B$8+3,2),":I",A417+2))),0)</f>
        <v>-0.27495517764783317</v>
      </c>
      <c r="K417">
        <f ca="1">IFERROR(SUM(INDIRECT(CONCATENATE("J",MAX(A417-'Random Analysis'!$B$9+3,2),":J",A417+2)))/COUNT(INDIRECT(CONCATENATE("J",MAX(A417-'Random Analysis'!$B$9+3,2),":J",A417+2))),0)</f>
        <v>-0.14383169443165994</v>
      </c>
      <c r="L417">
        <f t="shared" ca="1" si="32"/>
        <v>9.6314580769970695E-2</v>
      </c>
      <c r="M417">
        <f t="shared" ca="1" si="33"/>
        <v>1.1908777787311433</v>
      </c>
    </row>
    <row r="418" spans="1:13" x14ac:dyDescent="0.3">
      <c r="A418">
        <v>416</v>
      </c>
      <c r="B418">
        <f>A418*'Random Analysis'!B$4+'Random Analysis'!$B$5</f>
        <v>8.32</v>
      </c>
      <c r="C418">
        <v>-0.80804115210220528</v>
      </c>
      <c r="D418">
        <f>C418*'Random Analysis'!$B$2+'Random Analysis'!$B$3</f>
        <v>-0.80804115210220528</v>
      </c>
      <c r="E418">
        <f t="shared" si="34"/>
        <v>1.9999999999999574E-2</v>
      </c>
      <c r="F418">
        <f ca="1">D418-'Random Analysis'!$B$13</f>
        <v>-0.88914415007085734</v>
      </c>
      <c r="G418">
        <f t="shared" ca="1" si="30"/>
        <v>-0.16045664892171585</v>
      </c>
      <c r="H418">
        <f t="shared" ca="1" si="31"/>
        <v>0.60964869033283831</v>
      </c>
      <c r="I418">
        <f ca="1">IFERROR(SUM(INDIRECT(CONCATENATE("F",MAX(A418-'Random Analysis'!$B$7+3,2),":F",A418+2)))/COUNT(INDIRECT(CONCATENATE("F",MAX(A418-'Random Analysis'!$B$7+3,2),":F",A418+2))),0)</f>
        <v>-0.88914415007085734</v>
      </c>
      <c r="J418">
        <f ca="1">IFERROR(MEDIAN(INDIRECT(CONCATENATE("I",MAX(A418-'Random Analysis'!$B$8+3,2),":I",A418+2))),0)</f>
        <v>-0.2811480727280824</v>
      </c>
      <c r="K418">
        <f ca="1">IFERROR(SUM(INDIRECT(CONCATENATE("J",MAX(A418-'Random Analysis'!$B$9+3,2),":J",A418+2)))/COUNT(INDIRECT(CONCATENATE("J",MAX(A418-'Random Analysis'!$B$9+3,2),":J",A418+2))),0)</f>
        <v>-0.13753375876376156</v>
      </c>
      <c r="L418">
        <f t="shared" ca="1" si="32"/>
        <v>9.3563905594695518E-2</v>
      </c>
      <c r="M418">
        <f t="shared" ca="1" si="33"/>
        <v>1.1927490568430372</v>
      </c>
    </row>
    <row r="419" spans="1:13" x14ac:dyDescent="0.3">
      <c r="A419">
        <v>417</v>
      </c>
      <c r="B419">
        <f>A419*'Random Analysis'!B$4+'Random Analysis'!$B$5</f>
        <v>8.34</v>
      </c>
      <c r="C419">
        <v>-0.23516315150558698</v>
      </c>
      <c r="D419">
        <f>C419*'Random Analysis'!$B$2+'Random Analysis'!$B$3</f>
        <v>-0.23516315150558698</v>
      </c>
      <c r="E419">
        <f t="shared" si="34"/>
        <v>1.9999999999999574E-2</v>
      </c>
      <c r="F419">
        <f ca="1">D419-'Random Analysis'!$B$13</f>
        <v>-0.31626614947423903</v>
      </c>
      <c r="G419">
        <f t="shared" ca="1" si="30"/>
        <v>-0.16678197191120051</v>
      </c>
      <c r="H419">
        <f t="shared" ca="1" si="31"/>
        <v>0.6063130508946144</v>
      </c>
      <c r="I419">
        <f ca="1">IFERROR(SUM(INDIRECT(CONCATENATE("F",MAX(A419-'Random Analysis'!$B$7+3,2),":F",A419+2)))/COUNT(INDIRECT(CONCATENATE("F",MAX(A419-'Random Analysis'!$B$7+3,2),":F",A419+2))),0)</f>
        <v>-0.31626614947423903</v>
      </c>
      <c r="J419">
        <f ca="1">IFERROR(MEDIAN(INDIRECT(CONCATENATE("I",MAX(A419-'Random Analysis'!$B$8+3,2),":I",A419+2))),0)</f>
        <v>-0.48531754477624056</v>
      </c>
      <c r="K419">
        <f ca="1">IFERROR(SUM(INDIRECT(CONCATENATE("J",MAX(A419-'Random Analysis'!$B$9+3,2),":J",A419+2)))/COUNT(INDIRECT(CONCATENATE("J",MAX(A419-'Random Analysis'!$B$9+3,2),":J",A419+2))),0)</f>
        <v>-0.16067779272008575</v>
      </c>
      <c r="L419">
        <f t="shared" ca="1" si="32"/>
        <v>9.0350349740293878E-2</v>
      </c>
      <c r="M419">
        <f t="shared" ca="1" si="33"/>
        <v>1.194556063837843</v>
      </c>
    </row>
    <row r="420" spans="1:13" x14ac:dyDescent="0.3">
      <c r="A420">
        <v>418</v>
      </c>
      <c r="B420">
        <f>A420*'Random Analysis'!B$4+'Random Analysis'!$B$5</f>
        <v>8.36</v>
      </c>
      <c r="C420">
        <v>-0.28984617766671095</v>
      </c>
      <c r="D420">
        <f>C420*'Random Analysis'!$B$2+'Random Analysis'!$B$3</f>
        <v>-0.28984617766671095</v>
      </c>
      <c r="E420">
        <f t="shared" si="34"/>
        <v>1.9999999999999574E-2</v>
      </c>
      <c r="F420">
        <f ca="1">D420-'Random Analysis'!$B$13</f>
        <v>-0.370949175635363</v>
      </c>
      <c r="G420">
        <f t="shared" ca="1" si="30"/>
        <v>-0.17420095542390759</v>
      </c>
      <c r="H420">
        <f t="shared" ca="1" si="31"/>
        <v>0.60282903178613634</v>
      </c>
      <c r="I420">
        <f ca="1">IFERROR(SUM(INDIRECT(CONCATENATE("F",MAX(A420-'Random Analysis'!$B$7+3,2),":F",A420+2)))/COUNT(INDIRECT(CONCATENATE("F",MAX(A420-'Random Analysis'!$B$7+3,2),":F",A420+2))),0)</f>
        <v>-0.370949175635363</v>
      </c>
      <c r="J420">
        <f ca="1">IFERROR(MEDIAN(INDIRECT(CONCATENATE("I",MAX(A420-'Random Analysis'!$B$8+3,2),":I",A420+2))),0)</f>
        <v>-0.34360766255480102</v>
      </c>
      <c r="K420">
        <f ca="1">IFERROR(SUM(INDIRECT(CONCATENATE("J",MAX(A420-'Random Analysis'!$B$9+3,2),":J",A420+2)))/COUNT(INDIRECT(CONCATENATE("J",MAX(A420-'Random Analysis'!$B$9+3,2),":J",A420+2))),0)</f>
        <v>-0.17802274650231753</v>
      </c>
      <c r="L420">
        <f t="shared" ca="1" si="32"/>
        <v>8.6789894810247598E-2</v>
      </c>
      <c r="M420">
        <f t="shared" ca="1" si="33"/>
        <v>1.1962918617340479</v>
      </c>
    </row>
    <row r="421" spans="1:13" x14ac:dyDescent="0.3">
      <c r="A421">
        <v>419</v>
      </c>
      <c r="B421">
        <f>A421*'Random Analysis'!B$4+'Random Analysis'!$B$5</f>
        <v>8.3800000000000008</v>
      </c>
      <c r="C421">
        <v>-0.71757158370997987</v>
      </c>
      <c r="D421">
        <f>C421*'Random Analysis'!$B$2+'Random Analysis'!$B$3</f>
        <v>-0.71757158370997987</v>
      </c>
      <c r="E421">
        <f t="shared" si="34"/>
        <v>2.000000000000135E-2</v>
      </c>
      <c r="F421">
        <f ca="1">D421-'Random Analysis'!$B$13</f>
        <v>-0.79867458167863192</v>
      </c>
      <c r="G421">
        <f t="shared" ca="1" si="30"/>
        <v>-0.19017444705748132</v>
      </c>
      <c r="H421">
        <f t="shared" ca="1" si="31"/>
        <v>0.59902554284498644</v>
      </c>
      <c r="I421">
        <f ca="1">IFERROR(SUM(INDIRECT(CONCATENATE("F",MAX(A421-'Random Analysis'!$B$7+3,2),":F",A421+2)))/COUNT(INDIRECT(CONCATENATE("F",MAX(A421-'Random Analysis'!$B$7+3,2),":F",A421+2))),0)</f>
        <v>-0.79867458167863192</v>
      </c>
      <c r="J421">
        <f ca="1">IFERROR(MEDIAN(INDIRECT(CONCATENATE("I",MAX(A421-'Random Analysis'!$B$8+3,2),":I",A421+2))),0)</f>
        <v>-0.34360766255480102</v>
      </c>
      <c r="K421">
        <f ca="1">IFERROR(SUM(INDIRECT(CONCATENATE("J",MAX(A421-'Random Analysis'!$B$9+3,2),":J",A421+2)))/COUNT(INDIRECT(CONCATENATE("J",MAX(A421-'Random Analysis'!$B$9+3,2),":J",A421+2))),0)</f>
        <v>-0.20977084961517631</v>
      </c>
      <c r="L421">
        <f t="shared" ca="1" si="32"/>
        <v>8.2594477817943796E-2</v>
      </c>
      <c r="M421">
        <f t="shared" ca="1" si="33"/>
        <v>1.197943751290407</v>
      </c>
    </row>
    <row r="422" spans="1:13" x14ac:dyDescent="0.3">
      <c r="A422">
        <v>420</v>
      </c>
      <c r="B422">
        <f>A422*'Random Analysis'!B$4+'Random Analysis'!$B$5</f>
        <v>8.4</v>
      </c>
      <c r="C422">
        <v>-0.31086320208229079</v>
      </c>
      <c r="D422">
        <f>C422*'Random Analysis'!$B$2+'Random Analysis'!$B$3</f>
        <v>-0.31086320208229079</v>
      </c>
      <c r="E422">
        <f t="shared" si="34"/>
        <v>1.9999999999999574E-2</v>
      </c>
      <c r="F422">
        <f ca="1">D422-'Random Analysis'!$B$13</f>
        <v>-0.39196620005094285</v>
      </c>
      <c r="G422">
        <f t="shared" ca="1" si="30"/>
        <v>-0.19801377105850002</v>
      </c>
      <c r="H422">
        <f t="shared" ca="1" si="31"/>
        <v>0.59506526742381649</v>
      </c>
      <c r="I422">
        <f ca="1">IFERROR(SUM(INDIRECT(CONCATENATE("F",MAX(A422-'Random Analysis'!$B$7+3,2),":F",A422+2)))/COUNT(INDIRECT(CONCATENATE("F",MAX(A422-'Random Analysis'!$B$7+3,2),":F",A422+2))),0)</f>
        <v>-0.39196620005094285</v>
      </c>
      <c r="J422">
        <f ca="1">IFERROR(MEDIAN(INDIRECT(CONCATENATE("I",MAX(A422-'Random Analysis'!$B$8+3,2),":I",A422+2))),0)</f>
        <v>-0.38145768784315293</v>
      </c>
      <c r="K422">
        <f ca="1">IFERROR(SUM(INDIRECT(CONCATENATE("J",MAX(A422-'Random Analysis'!$B$9+3,2),":J",A422+2)))/COUNT(INDIRECT(CONCATENATE("J",MAX(A422-'Random Analysis'!$B$9+3,2),":J",A422+2))),0)</f>
        <v>-0.23321700876271245</v>
      </c>
      <c r="L422">
        <f t="shared" ca="1" si="32"/>
        <v>7.7930137642689648E-2</v>
      </c>
      <c r="M422">
        <f t="shared" ca="1" si="33"/>
        <v>1.1995023540432608</v>
      </c>
    </row>
    <row r="423" spans="1:13" x14ac:dyDescent="0.3">
      <c r="A423">
        <v>421</v>
      </c>
      <c r="B423">
        <f>A423*'Random Analysis'!B$4+'Random Analysis'!$B$5</f>
        <v>8.42</v>
      </c>
      <c r="C423">
        <v>-0.18791411884333487</v>
      </c>
      <c r="D423">
        <f>C423*'Random Analysis'!$B$2+'Random Analysis'!$B$3</f>
        <v>-0.18791411884333487</v>
      </c>
      <c r="E423">
        <f t="shared" si="34"/>
        <v>1.9999999999999574E-2</v>
      </c>
      <c r="F423">
        <f ca="1">D423-'Random Analysis'!$B$13</f>
        <v>-0.26901711681198692</v>
      </c>
      <c r="G423">
        <f t="shared" ca="1" si="30"/>
        <v>-0.20339411339473965</v>
      </c>
      <c r="H423">
        <f t="shared" ca="1" si="31"/>
        <v>0.59099738515592182</v>
      </c>
      <c r="I423">
        <f ca="1">IFERROR(SUM(INDIRECT(CONCATENATE("F",MAX(A423-'Random Analysis'!$B$7+3,2),":F",A423+2)))/COUNT(INDIRECT(CONCATENATE("F",MAX(A423-'Random Analysis'!$B$7+3,2),":F",A423+2))),0)</f>
        <v>-0.26901711681198692</v>
      </c>
      <c r="J423">
        <f ca="1">IFERROR(MEDIAN(INDIRECT(CONCATENATE("I",MAX(A423-'Random Analysis'!$B$8+3,2),":I",A423+2))),0)</f>
        <v>-0.38145768784315293</v>
      </c>
      <c r="K423">
        <f ca="1">IFERROR(SUM(INDIRECT(CONCATENATE("J",MAX(A423-'Random Analysis'!$B$9+3,2),":J",A423+2)))/COUNT(INDIRECT(CONCATENATE("J",MAX(A423-'Random Analysis'!$B$9+3,2),":J",A423+2))),0)</f>
        <v>-0.25666316791024862</v>
      </c>
      <c r="L423">
        <f t="shared" ca="1" si="32"/>
        <v>7.279687428448478E-2</v>
      </c>
      <c r="M423">
        <f t="shared" ca="1" si="33"/>
        <v>1.2009582915289505</v>
      </c>
    </row>
    <row r="424" spans="1:13" x14ac:dyDescent="0.3">
      <c r="A424">
        <v>422</v>
      </c>
      <c r="B424">
        <f>A424*'Random Analysis'!B$4+'Random Analysis'!$B$5</f>
        <v>8.44</v>
      </c>
      <c r="C424">
        <v>0.7082348220214103</v>
      </c>
      <c r="D424">
        <f>C424*'Random Analysis'!$B$2+'Random Analysis'!$B$3</f>
        <v>0.7082348220214103</v>
      </c>
      <c r="E424">
        <f t="shared" si="34"/>
        <v>1.9999999999999574E-2</v>
      </c>
      <c r="F424">
        <f ca="1">D424-'Random Analysis'!$B$13</f>
        <v>0.62713182405275825</v>
      </c>
      <c r="G424">
        <f t="shared" ca="1" si="30"/>
        <v>-0.19085147691368476</v>
      </c>
      <c r="H424">
        <f t="shared" ca="1" si="31"/>
        <v>0.58718035561764825</v>
      </c>
      <c r="I424">
        <f ca="1">IFERROR(SUM(INDIRECT(CONCATENATE("F",MAX(A424-'Random Analysis'!$B$7+3,2),":F",A424+2)))/COUNT(INDIRECT(CONCATENATE("F",MAX(A424-'Random Analysis'!$B$7+3,2),":F",A424+2))),0)</f>
        <v>0.62713182405275825</v>
      </c>
      <c r="J424">
        <f ca="1">IFERROR(MEDIAN(INDIRECT(CONCATENATE("I",MAX(A424-'Random Analysis'!$B$8+3,2),":I",A424+2))),0)</f>
        <v>-0.34360766255480102</v>
      </c>
      <c r="K424">
        <f ca="1">IFERROR(SUM(INDIRECT(CONCATENATE("J",MAX(A424-'Random Analysis'!$B$9+3,2),":J",A424+2)))/COUNT(INDIRECT(CONCATENATE("J",MAX(A424-'Random Analysis'!$B$9+3,2),":J",A424+2))),0)</f>
        <v>-0.27865783111453341</v>
      </c>
      <c r="L424">
        <f t="shared" ca="1" si="32"/>
        <v>6.7223717662194232E-2</v>
      </c>
      <c r="M424">
        <f t="shared" ca="1" si="33"/>
        <v>1.2023027658821943</v>
      </c>
    </row>
    <row r="425" spans="1:13" x14ac:dyDescent="0.3">
      <c r="A425">
        <v>423</v>
      </c>
      <c r="B425">
        <f>A425*'Random Analysis'!B$4+'Random Analysis'!$B$5</f>
        <v>8.4600000000000009</v>
      </c>
      <c r="C425">
        <v>0.21322900095944552</v>
      </c>
      <c r="D425">
        <f>C425*'Random Analysis'!$B$2+'Random Analysis'!$B$3</f>
        <v>0.21322900095944552</v>
      </c>
      <c r="E425">
        <f t="shared" si="34"/>
        <v>2.000000000000135E-2</v>
      </c>
      <c r="F425">
        <f ca="1">D425-'Random Analysis'!$B$13</f>
        <v>0.13212600299079347</v>
      </c>
      <c r="G425">
        <f t="shared" ca="1" si="30"/>
        <v>-0.18820895685386871</v>
      </c>
      <c r="H425">
        <f t="shared" ca="1" si="31"/>
        <v>0.58341617648057065</v>
      </c>
      <c r="I425">
        <f ca="1">IFERROR(SUM(INDIRECT(CONCATENATE("F",MAX(A425-'Random Analysis'!$B$7+3,2),":F",A425+2)))/COUNT(INDIRECT(CONCATENATE("F",MAX(A425-'Random Analysis'!$B$7+3,2),":F",A425+2))),0)</f>
        <v>0.13212600299079347</v>
      </c>
      <c r="J425">
        <f ca="1">IFERROR(MEDIAN(INDIRECT(CONCATENATE("I",MAX(A425-'Random Analysis'!$B$8+3,2),":I",A425+2))),0)</f>
        <v>-0.34360766255480102</v>
      </c>
      <c r="K425">
        <f ca="1">IFERROR(SUM(INDIRECT(CONCATENATE("J",MAX(A425-'Random Analysis'!$B$9+3,2),":J",A425+2)))/COUNT(INDIRECT(CONCATENATE("J",MAX(A425-'Random Analysis'!$B$9+3,2),":J",A425+2))),0)</f>
        <v>-0.29647288268969973</v>
      </c>
      <c r="L425">
        <f t="shared" ca="1" si="32"/>
        <v>6.129426000839984E-2</v>
      </c>
      <c r="M425">
        <f t="shared" ca="1" si="33"/>
        <v>1.2035286510823624</v>
      </c>
    </row>
    <row r="426" spans="1:13" x14ac:dyDescent="0.3">
      <c r="A426">
        <v>424</v>
      </c>
      <c r="B426">
        <f>A426*'Random Analysis'!B$4+'Random Analysis'!$B$5</f>
        <v>8.48</v>
      </c>
      <c r="C426">
        <v>0.36541318810671108</v>
      </c>
      <c r="D426">
        <f>C426*'Random Analysis'!$B$2+'Random Analysis'!$B$3</f>
        <v>0.36541318810671108</v>
      </c>
      <c r="E426">
        <f t="shared" si="34"/>
        <v>1.9999999999999574E-2</v>
      </c>
      <c r="F426">
        <f ca="1">D426-'Random Analysis'!$B$13</f>
        <v>0.28431019013805903</v>
      </c>
      <c r="G426">
        <f t="shared" ca="1" si="30"/>
        <v>-0.18252275305110766</v>
      </c>
      <c r="H426">
        <f t="shared" ca="1" si="31"/>
        <v>0.57976572141954852</v>
      </c>
      <c r="I426">
        <f ca="1">IFERROR(SUM(INDIRECT(CONCATENATE("F",MAX(A426-'Random Analysis'!$B$7+3,2),":F",A426+2)))/COUNT(INDIRECT(CONCATENATE("F",MAX(A426-'Random Analysis'!$B$7+3,2),":F",A426+2))),0)</f>
        <v>0.28431019013805903</v>
      </c>
      <c r="J426">
        <f ca="1">IFERROR(MEDIAN(INDIRECT(CONCATENATE("I",MAX(A426-'Random Analysis'!$B$8+3,2),":I",A426+2))),0)</f>
        <v>-0.29264163314311298</v>
      </c>
      <c r="K426">
        <f ca="1">IFERROR(SUM(INDIRECT(CONCATENATE("J",MAX(A426-'Random Analysis'!$B$9+3,2),":J",A426+2)))/COUNT(INDIRECT(CONCATENATE("J",MAX(A426-'Random Analysis'!$B$9+3,2),":J",A426+2))),0)</f>
        <v>-0.31186098048335709</v>
      </c>
      <c r="L426">
        <f t="shared" ca="1" si="32"/>
        <v>5.5057040398732833E-2</v>
      </c>
      <c r="M426">
        <f t="shared" ca="1" si="33"/>
        <v>1.204629791890337</v>
      </c>
    </row>
    <row r="427" spans="1:13" x14ac:dyDescent="0.3">
      <c r="A427">
        <v>425</v>
      </c>
      <c r="B427">
        <f>A427*'Random Analysis'!B$4+'Random Analysis'!$B$5</f>
        <v>8.5</v>
      </c>
      <c r="C427">
        <v>0.97361324746711619</v>
      </c>
      <c r="D427">
        <f>C427*'Random Analysis'!$B$2+'Random Analysis'!$B$3</f>
        <v>0.97361324746711619</v>
      </c>
      <c r="E427">
        <f t="shared" si="34"/>
        <v>1.9999999999999574E-2</v>
      </c>
      <c r="F427">
        <f ca="1">D427-'Random Analysis'!$B$13</f>
        <v>0.89251024949846414</v>
      </c>
      <c r="G427">
        <f t="shared" ca="1" si="30"/>
        <v>-0.16467254806113876</v>
      </c>
      <c r="H427">
        <f t="shared" ca="1" si="31"/>
        <v>0.57647227045832583</v>
      </c>
      <c r="I427">
        <f ca="1">IFERROR(SUM(INDIRECT(CONCATENATE("F",MAX(A427-'Random Analysis'!$B$7+3,2),":F",A427+2)))/COUNT(INDIRECT(CONCATENATE("F",MAX(A427-'Random Analysis'!$B$7+3,2),":F",A427+2))),0)</f>
        <v>0.89251024949846414</v>
      </c>
      <c r="J427">
        <f ca="1">IFERROR(MEDIAN(INDIRECT(CONCATENATE("I",MAX(A427-'Random Analysis'!$B$8+3,2),":I",A427+2))),0)</f>
        <v>-6.8445556910596728E-2</v>
      </c>
      <c r="K427">
        <f ca="1">IFERROR(SUM(INDIRECT(CONCATENATE("J",MAX(A427-'Random Analysis'!$B$9+3,2),":J",A427+2)))/COUNT(INDIRECT(CONCATENATE("J",MAX(A427-'Random Analysis'!$B$9+3,2),":J",A427+2))),0)</f>
        <v>-0.31462217670275927</v>
      </c>
      <c r="L427">
        <f t="shared" ca="1" si="32"/>
        <v>4.8764596864677781E-2</v>
      </c>
      <c r="M427">
        <f t="shared" ca="1" si="33"/>
        <v>1.2056050838276307</v>
      </c>
    </row>
    <row r="428" spans="1:13" x14ac:dyDescent="0.3">
      <c r="A428">
        <v>426</v>
      </c>
      <c r="B428">
        <f>A428*'Random Analysis'!B$4+'Random Analysis'!$B$5</f>
        <v>8.52</v>
      </c>
      <c r="C428">
        <v>0.56251463219341358</v>
      </c>
      <c r="D428">
        <f>C428*'Random Analysis'!$B$2+'Random Analysis'!$B$3</f>
        <v>0.56251463219341358</v>
      </c>
      <c r="E428">
        <f t="shared" si="34"/>
        <v>1.9999999999999574E-2</v>
      </c>
      <c r="F428">
        <f ca="1">D428-'Random Analysis'!$B$13</f>
        <v>0.48141163422476152</v>
      </c>
      <c r="G428">
        <f t="shared" ca="1" si="30"/>
        <v>-0.15504431537664373</v>
      </c>
      <c r="H428">
        <f t="shared" ca="1" si="31"/>
        <v>0.57337138415079303</v>
      </c>
      <c r="I428">
        <f ca="1">IFERROR(SUM(INDIRECT(CONCATENATE("F",MAX(A428-'Random Analysis'!$B$7+3,2),":F",A428+2)))/COUNT(INDIRECT(CONCATENATE("F",MAX(A428-'Random Analysis'!$B$7+3,2),":F",A428+2))),0)</f>
        <v>0.48141163422476152</v>
      </c>
      <c r="J428">
        <f ca="1">IFERROR(MEDIAN(INDIRECT(CONCATENATE("I",MAX(A428-'Random Analysis'!$B$8+3,2),":I",A428+2))),0)</f>
        <v>0.20821809656442625</v>
      </c>
      <c r="K428">
        <f ca="1">IFERROR(SUM(INDIRECT(CONCATENATE("J",MAX(A428-'Random Analysis'!$B$9+3,2),":J",A428+2)))/COUNT(INDIRECT(CONCATENATE("J",MAX(A428-'Random Analysis'!$B$9+3,2),":J",A428+2))),0)</f>
        <v>-0.30420891323287463</v>
      </c>
      <c r="L428">
        <f t="shared" ca="1" si="32"/>
        <v>4.268041860002042E-2</v>
      </c>
      <c r="M428">
        <f t="shared" ca="1" si="33"/>
        <v>1.206458692199631</v>
      </c>
    </row>
    <row r="429" spans="1:13" x14ac:dyDescent="0.3">
      <c r="A429">
        <v>427</v>
      </c>
      <c r="B429">
        <f>A429*'Random Analysis'!B$4+'Random Analysis'!$B$5</f>
        <v>8.5400000000000009</v>
      </c>
      <c r="C429">
        <v>0.75782801973832536</v>
      </c>
      <c r="D429">
        <f>C429*'Random Analysis'!$B$2+'Random Analysis'!$B$3</f>
        <v>0.75782801973832536</v>
      </c>
      <c r="E429">
        <f t="shared" si="34"/>
        <v>2.000000000000135E-2</v>
      </c>
      <c r="F429">
        <f ca="1">D429-'Random Analysis'!$B$13</f>
        <v>0.67672502176967331</v>
      </c>
      <c r="G429">
        <f t="shared" ca="1" si="30"/>
        <v>-0.14150981494124934</v>
      </c>
      <c r="H429">
        <f t="shared" ca="1" si="31"/>
        <v>0.57054118785196783</v>
      </c>
      <c r="I429">
        <f ca="1">IFERROR(SUM(INDIRECT(CONCATENATE("F",MAX(A429-'Random Analysis'!$B$7+3,2),":F",A429+2)))/COUNT(INDIRECT(CONCATENATE("F",MAX(A429-'Random Analysis'!$B$7+3,2),":F",A429+2))),0)</f>
        <v>0.67672502176967331</v>
      </c>
      <c r="J429">
        <f ca="1">IFERROR(MEDIAN(INDIRECT(CONCATENATE("I",MAX(A429-'Random Analysis'!$B$8+3,2),":I",A429+2))),0)</f>
        <v>0.38286091218141027</v>
      </c>
      <c r="K429">
        <f ca="1">IFERROR(SUM(INDIRECT(CONCATENATE("J",MAX(A429-'Random Analysis'!$B$9+3,2),":J",A429+2)))/COUNT(INDIRECT(CONCATENATE("J",MAX(A429-'Random Analysis'!$B$9+3,2),":J",A429+2))),0)</f>
        <v>-0.28547932520980024</v>
      </c>
      <c r="L429">
        <f t="shared" ca="1" si="32"/>
        <v>3.6970832095824031E-2</v>
      </c>
      <c r="M429">
        <f t="shared" ca="1" si="33"/>
        <v>1.2071981088415475</v>
      </c>
    </row>
    <row r="430" spans="1:13" x14ac:dyDescent="0.3">
      <c r="A430">
        <v>428</v>
      </c>
      <c r="B430">
        <f>A430*'Random Analysis'!B$4+'Random Analysis'!$B$5</f>
        <v>8.56</v>
      </c>
      <c r="C430">
        <v>-0.64754963237834073</v>
      </c>
      <c r="D430">
        <f>C430*'Random Analysis'!$B$2+'Random Analysis'!$B$3</f>
        <v>-0.64754963237834073</v>
      </c>
      <c r="E430">
        <f t="shared" si="34"/>
        <v>1.9999999999999574E-2</v>
      </c>
      <c r="F430">
        <f ca="1">D430-'Random Analysis'!$B$13</f>
        <v>-0.72865263034699279</v>
      </c>
      <c r="G430">
        <f t="shared" ca="1" si="30"/>
        <v>-0.1560828675481889</v>
      </c>
      <c r="H430">
        <f t="shared" ca="1" si="31"/>
        <v>0.56741953050100413</v>
      </c>
      <c r="I430">
        <f ca="1">IFERROR(SUM(INDIRECT(CONCATENATE("F",MAX(A430-'Random Analysis'!$B$7+3,2),":F",A430+2)))/COUNT(INDIRECT(CONCATENATE("F",MAX(A430-'Random Analysis'!$B$7+3,2),":F",A430+2))),0)</f>
        <v>-0.72865263034699279</v>
      </c>
      <c r="J430">
        <f ca="1">IFERROR(MEDIAN(INDIRECT(CONCATENATE("I",MAX(A430-'Random Analysis'!$B$8+3,2),":I",A430+2))),0)</f>
        <v>0.38286091218141027</v>
      </c>
      <c r="K430">
        <f ca="1">IFERROR(SUM(INDIRECT(CONCATENATE("J",MAX(A430-'Random Analysis'!$B$9+3,2),":J",A430+2)))/COUNT(INDIRECT(CONCATENATE("J",MAX(A430-'Random Analysis'!$B$9+3,2),":J",A430+2))),0)</f>
        <v>-0.2639608144754631</v>
      </c>
      <c r="L430">
        <f t="shared" ca="1" si="32"/>
        <v>3.1691615806314882E-2</v>
      </c>
      <c r="M430">
        <f t="shared" ca="1" si="33"/>
        <v>1.2078319411576739</v>
      </c>
    </row>
    <row r="431" spans="1:13" x14ac:dyDescent="0.3">
      <c r="A431">
        <v>429</v>
      </c>
      <c r="B431">
        <f>A431*'Random Analysis'!B$4+'Random Analysis'!$B$5</f>
        <v>8.58</v>
      </c>
      <c r="C431">
        <v>-0.50656125356156956</v>
      </c>
      <c r="D431">
        <f>C431*'Random Analysis'!$B$2+'Random Analysis'!$B$3</f>
        <v>-0.50656125356156956</v>
      </c>
      <c r="E431">
        <f t="shared" si="34"/>
        <v>1.9999999999999574E-2</v>
      </c>
      <c r="F431">
        <f ca="1">D431-'Random Analysis'!$B$13</f>
        <v>-0.58766425153022162</v>
      </c>
      <c r="G431">
        <f t="shared" ca="1" si="30"/>
        <v>-0.16783615257879309</v>
      </c>
      <c r="H431">
        <f t="shared" ca="1" si="31"/>
        <v>0.56406280744942838</v>
      </c>
      <c r="I431">
        <f ca="1">IFERROR(SUM(INDIRECT(CONCATENATE("F",MAX(A431-'Random Analysis'!$B$7+3,2),":F",A431+2)))/COUNT(INDIRECT(CONCATENATE("F",MAX(A431-'Random Analysis'!$B$7+3,2),":F",A431+2))),0)</f>
        <v>-0.58766425153022162</v>
      </c>
      <c r="J431">
        <f ca="1">IFERROR(MEDIAN(INDIRECT(CONCATENATE("I",MAX(A431-'Random Analysis'!$B$8+3,2),":I",A431+2))),0)</f>
        <v>0.38286091218141027</v>
      </c>
      <c r="K431">
        <f ca="1">IFERROR(SUM(INDIRECT(CONCATENATE("J",MAX(A431-'Random Analysis'!$B$9+3,2),":J",A431+2)))/COUNT(INDIRECT(CONCATENATE("J",MAX(A431-'Random Analysis'!$B$9+3,2),":J",A431+2))),0)</f>
        <v>-0.2282060545204635</v>
      </c>
      <c r="L431">
        <f t="shared" ca="1" si="32"/>
        <v>2.7127494715905712E-2</v>
      </c>
      <c r="M431">
        <f t="shared" ca="1" si="33"/>
        <v>1.208374491051992</v>
      </c>
    </row>
    <row r="432" spans="1:13" x14ac:dyDescent="0.3">
      <c r="A432">
        <v>430</v>
      </c>
      <c r="B432">
        <f>A432*'Random Analysis'!B$4+'Random Analysis'!$B$5</f>
        <v>8.6</v>
      </c>
      <c r="C432">
        <v>-8.9790848729781381E-2</v>
      </c>
      <c r="D432">
        <f>C432*'Random Analysis'!$B$2+'Random Analysis'!$B$3</f>
        <v>-8.9790848729781381E-2</v>
      </c>
      <c r="E432">
        <f t="shared" si="34"/>
        <v>1.9999999999999574E-2</v>
      </c>
      <c r="F432">
        <f ca="1">D432-'Random Analysis'!$B$13</f>
        <v>-0.17089384669843344</v>
      </c>
      <c r="G432">
        <f t="shared" ca="1" si="30"/>
        <v>-0.17125402951276167</v>
      </c>
      <c r="H432">
        <f t="shared" ca="1" si="31"/>
        <v>0.56063772685917324</v>
      </c>
      <c r="I432">
        <f ca="1">IFERROR(SUM(INDIRECT(CONCATENATE("F",MAX(A432-'Random Analysis'!$B$7+3,2),":F",A432+2)))/COUNT(INDIRECT(CONCATENATE("F",MAX(A432-'Random Analysis'!$B$7+3,2),":F",A432+2))),0)</f>
        <v>-0.17089384669843344</v>
      </c>
      <c r="J432">
        <f ca="1">IFERROR(MEDIAN(INDIRECT(CONCATENATE("I",MAX(A432-'Random Analysis'!$B$8+3,2),":I",A432+2))),0)</f>
        <v>0.20821809656442625</v>
      </c>
      <c r="K432">
        <f ca="1">IFERROR(SUM(INDIRECT(CONCATENATE("J",MAX(A432-'Random Analysis'!$B$9+3,2),":J",A432+2)))/COUNT(INDIRECT(CONCATENATE("J",MAX(A432-'Random Analysis'!$B$9+3,2),":J",A432+2))),0)</f>
        <v>-0.20076761911865362</v>
      </c>
      <c r="L432">
        <f t="shared" ca="1" si="32"/>
        <v>2.3112142333532724E-2</v>
      </c>
      <c r="M432">
        <f t="shared" ca="1" si="33"/>
        <v>1.2088367338986628</v>
      </c>
    </row>
    <row r="433" spans="1:13" x14ac:dyDescent="0.3">
      <c r="A433">
        <v>431</v>
      </c>
      <c r="B433">
        <f>A433*'Random Analysis'!B$4+'Random Analysis'!$B$5</f>
        <v>8.620000000000001</v>
      </c>
      <c r="C433">
        <v>7.1732042311711375E-2</v>
      </c>
      <c r="D433">
        <f>C433*'Random Analysis'!$B$2+'Random Analysis'!$B$3</f>
        <v>7.1732042311711375E-2</v>
      </c>
      <c r="E433">
        <f t="shared" si="34"/>
        <v>2.000000000000135E-2</v>
      </c>
      <c r="F433">
        <f ca="1">D433-'Random Analysis'!$B$13</f>
        <v>-9.3709556569406688E-3</v>
      </c>
      <c r="G433">
        <f t="shared" ca="1" si="30"/>
        <v>-0.17144144862590049</v>
      </c>
      <c r="H433">
        <f t="shared" ca="1" si="31"/>
        <v>0.55720889788665495</v>
      </c>
      <c r="I433">
        <f ca="1">IFERROR(SUM(INDIRECT(CONCATENATE("F",MAX(A433-'Random Analysis'!$B$7+3,2),":F",A433+2)))/COUNT(INDIRECT(CONCATENATE("F",MAX(A433-'Random Analysis'!$B$7+3,2),":F",A433+2))),0)</f>
        <v>-9.3709556569406688E-3</v>
      </c>
      <c r="J433">
        <f ca="1">IFERROR(MEDIAN(INDIRECT(CONCATENATE("I",MAX(A433-'Random Analysis'!$B$8+3,2),":I",A433+2))),0)</f>
        <v>0.13746961724055917</v>
      </c>
      <c r="K433">
        <f ca="1">IFERROR(SUM(INDIRECT(CONCATENATE("J",MAX(A433-'Random Analysis'!$B$9+3,2),":J",A433+2)))/COUNT(INDIRECT(CONCATENATE("J",MAX(A433-'Random Analysis'!$B$9+3,2),":J",A433+2))),0)</f>
        <v>-0.17669815892274215</v>
      </c>
      <c r="L433">
        <f t="shared" ca="1" si="32"/>
        <v>1.9578179155077643E-2</v>
      </c>
      <c r="M433">
        <f t="shared" ca="1" si="33"/>
        <v>1.2092282974817643</v>
      </c>
    </row>
    <row r="434" spans="1:13" x14ac:dyDescent="0.3">
      <c r="A434">
        <v>432</v>
      </c>
      <c r="B434">
        <f>A434*'Random Analysis'!B$4+'Random Analysis'!$B$5</f>
        <v>8.64</v>
      </c>
      <c r="C434">
        <v>0.79668024363552825</v>
      </c>
      <c r="D434">
        <f>C434*'Random Analysis'!$B$2+'Random Analysis'!$B$3</f>
        <v>0.79668024363552825</v>
      </c>
      <c r="E434">
        <f t="shared" si="34"/>
        <v>1.9999999999999574E-2</v>
      </c>
      <c r="F434">
        <f ca="1">D434-'Random Analysis'!$B$13</f>
        <v>0.71557724566687619</v>
      </c>
      <c r="G434">
        <f t="shared" ca="1" si="30"/>
        <v>-0.15712990371256327</v>
      </c>
      <c r="H434">
        <f t="shared" ca="1" si="31"/>
        <v>0.55406629981240374</v>
      </c>
      <c r="I434">
        <f ca="1">IFERROR(SUM(INDIRECT(CONCATENATE("F",MAX(A434-'Random Analysis'!$B$7+3,2),":F",A434+2)))/COUNT(INDIRECT(CONCATENATE("F",MAX(A434-'Random Analysis'!$B$7+3,2),":F",A434+2))),0)</f>
        <v>0.71557724566687619</v>
      </c>
      <c r="J434">
        <f ca="1">IFERROR(MEDIAN(INDIRECT(CONCATENATE("I",MAX(A434-'Random Analysis'!$B$8+3,2),":I",A434+2))),0)</f>
        <v>0.23602033928391042</v>
      </c>
      <c r="K434">
        <f ca="1">IFERROR(SUM(INDIRECT(CONCATENATE("J",MAX(A434-'Random Analysis'!$B$9+3,2),":J",A434+2)))/COUNT(INDIRECT(CONCATENATE("J",MAX(A434-'Random Analysis'!$B$9+3,2),":J",A434+2))),0)</f>
        <v>-0.13459356919503249</v>
      </c>
      <c r="L434">
        <f t="shared" ca="1" si="32"/>
        <v>1.6886307771177049E-2</v>
      </c>
      <c r="M434">
        <f t="shared" ca="1" si="33"/>
        <v>1.2095660236371879</v>
      </c>
    </row>
    <row r="435" spans="1:13" x14ac:dyDescent="0.3">
      <c r="A435">
        <v>433</v>
      </c>
      <c r="B435">
        <f>A435*'Random Analysis'!B$4+'Random Analysis'!$B$5</f>
        <v>8.66</v>
      </c>
      <c r="C435">
        <v>-0.31938368069511958</v>
      </c>
      <c r="D435">
        <f>C435*'Random Analysis'!$B$2+'Random Analysis'!$B$3</f>
        <v>-0.31938368069511958</v>
      </c>
      <c r="E435">
        <f t="shared" si="34"/>
        <v>1.9999999999999574E-2</v>
      </c>
      <c r="F435">
        <f ca="1">D435-'Random Analysis'!$B$13</f>
        <v>-0.40048667866377163</v>
      </c>
      <c r="G435">
        <f t="shared" ca="1" si="30"/>
        <v>-0.16513963728583853</v>
      </c>
      <c r="H435">
        <f t="shared" ca="1" si="31"/>
        <v>0.55076350706668709</v>
      </c>
      <c r="I435">
        <f ca="1">IFERROR(SUM(INDIRECT(CONCATENATE("F",MAX(A435-'Random Analysis'!$B$7+3,2),":F",A435+2)))/COUNT(INDIRECT(CONCATENATE("F",MAX(A435-'Random Analysis'!$B$7+3,2),":F",A435+2))),0)</f>
        <v>-0.40048667866377163</v>
      </c>
      <c r="J435">
        <f ca="1">IFERROR(MEDIAN(INDIRECT(CONCATENATE("I",MAX(A435-'Random Analysis'!$B$8+3,2),":I",A435+2))),0)</f>
        <v>-9.013240117768706E-2</v>
      </c>
      <c r="K435">
        <f ca="1">IFERROR(SUM(INDIRECT(CONCATENATE("J",MAX(A435-'Random Analysis'!$B$9+3,2),":J",A435+2)))/COUNT(INDIRECT(CONCATENATE("J",MAX(A435-'Random Analysis'!$B$9+3,2),":J",A435+2))),0)</f>
        <v>-0.12450517851130162</v>
      </c>
      <c r="L435">
        <f t="shared" ca="1" si="32"/>
        <v>1.4396204200951069E-2</v>
      </c>
      <c r="M435">
        <f t="shared" ca="1" si="33"/>
        <v>1.2098539477212069</v>
      </c>
    </row>
    <row r="436" spans="1:13" x14ac:dyDescent="0.3">
      <c r="A436">
        <v>434</v>
      </c>
      <c r="B436">
        <f>A436*'Random Analysis'!B$4+'Random Analysis'!$B$5</f>
        <v>8.68</v>
      </c>
      <c r="C436">
        <v>0.23602802268991874</v>
      </c>
      <c r="D436">
        <f>C436*'Random Analysis'!$B$2+'Random Analysis'!$B$3</f>
        <v>0.23602802268991874</v>
      </c>
      <c r="E436">
        <f t="shared" si="34"/>
        <v>1.9999999999999574E-2</v>
      </c>
      <c r="F436">
        <f ca="1">D436-'Random Analysis'!$B$13</f>
        <v>0.15492502472126668</v>
      </c>
      <c r="G436">
        <f t="shared" ca="1" si="30"/>
        <v>-0.16204113679141327</v>
      </c>
      <c r="H436">
        <f t="shared" ca="1" si="31"/>
        <v>0.54752268433085893</v>
      </c>
      <c r="I436">
        <f ca="1">IFERROR(SUM(INDIRECT(CONCATENATE("F",MAX(A436-'Random Analysis'!$B$7+3,2),":F",A436+2)))/COUNT(INDIRECT(CONCATENATE("F",MAX(A436-'Random Analysis'!$B$7+3,2),":F",A436+2))),0)</f>
        <v>0.15492502472126668</v>
      </c>
      <c r="J436">
        <f ca="1">IFERROR(MEDIAN(INDIRECT(CONCATENATE("I",MAX(A436-'Random Analysis'!$B$8+3,2),":I",A436+2))),0)</f>
        <v>-9.013240117768706E-2</v>
      </c>
      <c r="K436">
        <f ca="1">IFERROR(SUM(INDIRECT(CONCATENATE("J",MAX(A436-'Random Analysis'!$B$9+3,2),":J",A436+2)))/COUNT(INDIRECT(CONCATENATE("J",MAX(A436-'Random Analysis'!$B$9+3,2),":J",A436+2))),0)</f>
        <v>-0.11570409391748517</v>
      </c>
      <c r="L436">
        <f t="shared" ca="1" si="32"/>
        <v>1.2082122322601415E-2</v>
      </c>
      <c r="M436">
        <f t="shared" ca="1" si="33"/>
        <v>1.2100955901676589</v>
      </c>
    </row>
    <row r="437" spans="1:13" x14ac:dyDescent="0.3">
      <c r="A437">
        <v>435</v>
      </c>
      <c r="B437">
        <f>A437*'Random Analysis'!B$4+'Random Analysis'!$B$5</f>
        <v>8.7000000000000011</v>
      </c>
      <c r="C437">
        <v>0.3508607414724334</v>
      </c>
      <c r="D437">
        <f>C437*'Random Analysis'!$B$2+'Random Analysis'!$B$3</f>
        <v>0.3508607414724334</v>
      </c>
      <c r="E437">
        <f t="shared" si="34"/>
        <v>2.000000000000135E-2</v>
      </c>
      <c r="F437">
        <f ca="1">D437-'Random Analysis'!$B$13</f>
        <v>0.26975774350378134</v>
      </c>
      <c r="G437">
        <f t="shared" ca="1" si="30"/>
        <v>-0.15664598192133727</v>
      </c>
      <c r="H437">
        <f t="shared" ca="1" si="31"/>
        <v>0.54438976469243194</v>
      </c>
      <c r="I437">
        <f ca="1">IFERROR(SUM(INDIRECT(CONCATENATE("F",MAX(A437-'Random Analysis'!$B$7+3,2),":F",A437+2)))/COUNT(INDIRECT(CONCATENATE("F",MAX(A437-'Random Analysis'!$B$7+3,2),":F",A437+2))),0)</f>
        <v>0.26975774350378134</v>
      </c>
      <c r="J437">
        <f ca="1">IFERROR(MEDIAN(INDIRECT(CONCATENATE("I",MAX(A437-'Random Analysis'!$B$8+3,2),":I",A437+2))),0)</f>
        <v>-9.013240117768706E-2</v>
      </c>
      <c r="K437">
        <f ca="1">IFERROR(SUM(INDIRECT(CONCATENATE("J",MAX(A437-'Random Analysis'!$B$9+3,2),":J",A437+2)))/COUNT(INDIRECT(CONCATENATE("J",MAX(A437-'Random Analysis'!$B$9+3,2),":J",A437+2))),0)</f>
        <v>-8.9130587068899231E-2</v>
      </c>
      <c r="L437">
        <f t="shared" ca="1" si="32"/>
        <v>1.029951058122331E-2</v>
      </c>
      <c r="M437">
        <f t="shared" ca="1" si="33"/>
        <v>1.2103015803792834</v>
      </c>
    </row>
    <row r="438" spans="1:13" x14ac:dyDescent="0.3">
      <c r="A438">
        <v>436</v>
      </c>
      <c r="B438">
        <f>A438*'Random Analysis'!B$4+'Random Analysis'!$B$5</f>
        <v>8.7200000000000006</v>
      </c>
      <c r="C438">
        <v>-6.3654883889330049E-2</v>
      </c>
      <c r="D438">
        <f>C438*'Random Analysis'!$B$2+'Random Analysis'!$B$3</f>
        <v>-6.3654883889330049E-2</v>
      </c>
      <c r="E438">
        <f t="shared" si="34"/>
        <v>1.9999999999999574E-2</v>
      </c>
      <c r="F438">
        <f ca="1">D438-'Random Analysis'!$B$13</f>
        <v>-0.14475788185798211</v>
      </c>
      <c r="G438">
        <f t="shared" ca="1" si="30"/>
        <v>-0.15954113955849686</v>
      </c>
      <c r="H438">
        <f t="shared" ca="1" si="31"/>
        <v>0.54119894190126205</v>
      </c>
      <c r="I438">
        <f ca="1">IFERROR(SUM(INDIRECT(CONCATENATE("F",MAX(A438-'Random Analysis'!$B$7+3,2),":F",A438+2)))/COUNT(INDIRECT(CONCATENATE("F",MAX(A438-'Random Analysis'!$B$7+3,2),":F",A438+2))),0)</f>
        <v>-0.14475788185798211</v>
      </c>
      <c r="J438">
        <f ca="1">IFERROR(MEDIAN(INDIRECT(CONCATENATE("I",MAX(A438-'Random Analysis'!$B$8+3,2),":I",A438+2))),0)</f>
        <v>-7.7064418757461395E-2</v>
      </c>
      <c r="K438">
        <f ca="1">IFERROR(SUM(INDIRECT(CONCATENATE("J",MAX(A438-'Random Analysis'!$B$9+3,2),":J",A438+2)))/COUNT(INDIRECT(CONCATENATE("J",MAX(A438-'Random Analysis'!$B$9+3,2),":J",A438+2))),0)</f>
        <v>-7.970721759792912E-2</v>
      </c>
      <c r="L438">
        <f t="shared" ca="1" si="32"/>
        <v>8.7053662292647625E-3</v>
      </c>
      <c r="M438">
        <f t="shared" ca="1" si="33"/>
        <v>1.2104756877038687</v>
      </c>
    </row>
    <row r="439" spans="1:13" x14ac:dyDescent="0.3">
      <c r="A439">
        <v>437</v>
      </c>
      <c r="B439">
        <f>A439*'Random Analysis'!B$4+'Random Analysis'!$B$5</f>
        <v>8.74</v>
      </c>
      <c r="C439">
        <v>-0.52083834046269373</v>
      </c>
      <c r="D439">
        <f>C439*'Random Analysis'!$B$2+'Random Analysis'!$B$3</f>
        <v>-0.52083834046269373</v>
      </c>
      <c r="E439">
        <f t="shared" si="34"/>
        <v>1.9999999999999574E-2</v>
      </c>
      <c r="F439">
        <f ca="1">D439-'Random Analysis'!$B$13</f>
        <v>-0.60194133843134578</v>
      </c>
      <c r="G439">
        <f t="shared" ca="1" si="30"/>
        <v>-0.17157996632712352</v>
      </c>
      <c r="H439">
        <f t="shared" ca="1" si="31"/>
        <v>0.5377673425747197</v>
      </c>
      <c r="I439">
        <f ca="1">IFERROR(SUM(INDIRECT(CONCATENATE("F",MAX(A439-'Random Analysis'!$B$7+3,2),":F",A439+2)))/COUNT(INDIRECT(CONCATENATE("F",MAX(A439-'Random Analysis'!$B$7+3,2),":F",A439+2))),0)</f>
        <v>-0.60194133843134578</v>
      </c>
      <c r="J439">
        <f ca="1">IFERROR(MEDIAN(INDIRECT(CONCATENATE("I",MAX(A439-'Random Analysis'!$B$8+3,2),":I",A439+2))),0)</f>
        <v>-7.7064418757461395E-2</v>
      </c>
      <c r="K439">
        <f ca="1">IFERROR(SUM(INDIRECT(CONCATENATE("J",MAX(A439-'Random Analysis'!$B$9+3,2),":J",A439+2)))/COUNT(INDIRECT(CONCATENATE("J",MAX(A439-'Random Analysis'!$B$9+3,2),":J",A439+2))),0)</f>
        <v>-6.9988948361232886E-2</v>
      </c>
      <c r="L439">
        <f t="shared" ca="1" si="32"/>
        <v>7.3055872620401349E-3</v>
      </c>
      <c r="M439">
        <f t="shared" ca="1" si="33"/>
        <v>1.2106217994491095</v>
      </c>
    </row>
    <row r="440" spans="1:13" x14ac:dyDescent="0.3">
      <c r="A440">
        <v>438</v>
      </c>
      <c r="B440">
        <f>A440*'Random Analysis'!B$4+'Random Analysis'!$B$5</f>
        <v>8.76</v>
      </c>
      <c r="C440">
        <v>0.9053087456704465</v>
      </c>
      <c r="D440">
        <f>C440*'Random Analysis'!$B$2+'Random Analysis'!$B$3</f>
        <v>0.9053087456704465</v>
      </c>
      <c r="E440">
        <f t="shared" si="34"/>
        <v>1.9999999999999574E-2</v>
      </c>
      <c r="F440">
        <f ca="1">D440-'Random Analysis'!$B$13</f>
        <v>0.82420574770179444</v>
      </c>
      <c r="G440">
        <f t="shared" ca="1" si="30"/>
        <v>-0.15509585137308798</v>
      </c>
      <c r="H440">
        <f t="shared" ca="1" si="31"/>
        <v>0.53466542554725804</v>
      </c>
      <c r="I440">
        <f ca="1">IFERROR(SUM(INDIRECT(CONCATENATE("F",MAX(A440-'Random Analysis'!$B$7+3,2),":F",A440+2)))/COUNT(INDIRECT(CONCATENATE("F",MAX(A440-'Random Analysis'!$B$7+3,2),":F",A440+2))),0)</f>
        <v>0.82420574770179444</v>
      </c>
      <c r="J440">
        <f ca="1">IFERROR(MEDIAN(INDIRECT(CONCATENATE("I",MAX(A440-'Random Analysis'!$B$8+3,2),":I",A440+2))),0)</f>
        <v>7.2777034532163012E-2</v>
      </c>
      <c r="K440">
        <f ca="1">IFERROR(SUM(INDIRECT(CONCATENATE("J",MAX(A440-'Random Analysis'!$B$9+3,2),":J",A440+2)))/COUNT(INDIRECT(CONCATENATE("J",MAX(A440-'Random Analysis'!$B$9+3,2),":J",A440+2))),0)</f>
        <v>-4.3413016013213665E-2</v>
      </c>
      <c r="L440">
        <f t="shared" ca="1" si="32"/>
        <v>6.4373269417758797E-3</v>
      </c>
      <c r="M440">
        <f t="shared" ca="1" si="33"/>
        <v>1.2107505459879451</v>
      </c>
    </row>
    <row r="441" spans="1:13" x14ac:dyDescent="0.3">
      <c r="A441">
        <v>439</v>
      </c>
      <c r="B441">
        <f>A441*'Random Analysis'!B$4+'Random Analysis'!$B$5</f>
        <v>8.7799999999999994</v>
      </c>
      <c r="C441">
        <v>-0.36317234577995983</v>
      </c>
      <c r="D441">
        <f>C441*'Random Analysis'!$B$2+'Random Analysis'!$B$3</f>
        <v>-0.36317234577995983</v>
      </c>
      <c r="E441">
        <f t="shared" si="34"/>
        <v>1.9999999999999574E-2</v>
      </c>
      <c r="F441">
        <f ca="1">D441-'Random Analysis'!$B$13</f>
        <v>-0.44427534374861188</v>
      </c>
      <c r="G441">
        <f t="shared" ca="1" si="30"/>
        <v>-0.16398135824806004</v>
      </c>
      <c r="H441">
        <f t="shared" ca="1" si="31"/>
        <v>0.53138579838229694</v>
      </c>
      <c r="I441">
        <f ca="1">IFERROR(SUM(INDIRECT(CONCATENATE("F",MAX(A441-'Random Analysis'!$B$7+3,2),":F",A441+2)))/COUNT(INDIRECT(CONCATENATE("F",MAX(A441-'Random Analysis'!$B$7+3,2),":F",A441+2))),0)</f>
        <v>-0.44427534374861188</v>
      </c>
      <c r="J441">
        <f ca="1">IFERROR(MEDIAN(INDIRECT(CONCATENATE("I",MAX(A441-'Random Analysis'!$B$8+3,2),":I",A441+2))),0)</f>
        <v>5.0835714316422864E-3</v>
      </c>
      <c r="K441">
        <f ca="1">IFERROR(SUM(INDIRECT(CONCATENATE("J",MAX(A441-'Random Analysis'!$B$9+3,2),":J",A441+2)))/COUNT(INDIRECT(CONCATENATE("J",MAX(A441-'Random Analysis'!$B$9+3,2),":J",A441+2))),0)</f>
        <v>-2.6808671537668766E-2</v>
      </c>
      <c r="L441">
        <f t="shared" ca="1" si="32"/>
        <v>5.9011535110225161E-3</v>
      </c>
      <c r="M441">
        <f t="shared" ca="1" si="33"/>
        <v>1.2108685690581655</v>
      </c>
    </row>
    <row r="442" spans="1:13" x14ac:dyDescent="0.3">
      <c r="A442">
        <v>440</v>
      </c>
      <c r="B442">
        <f>A442*'Random Analysis'!B$4+'Random Analysis'!$B$5</f>
        <v>8.8000000000000007</v>
      </c>
      <c r="C442">
        <v>0.12408418901436868</v>
      </c>
      <c r="D442">
        <f>C442*'Random Analysis'!$B$2+'Random Analysis'!$B$3</f>
        <v>0.12408418901436868</v>
      </c>
      <c r="E442">
        <f t="shared" si="34"/>
        <v>2.000000000000135E-2</v>
      </c>
      <c r="F442">
        <f ca="1">D442-'Random Analysis'!$B$13</f>
        <v>4.2981191045716641E-2</v>
      </c>
      <c r="G442">
        <f t="shared" ca="1" si="30"/>
        <v>-0.16312173442714564</v>
      </c>
      <c r="H442">
        <f t="shared" ca="1" si="31"/>
        <v>0.52812336369375379</v>
      </c>
      <c r="I442">
        <f ca="1">IFERROR(SUM(INDIRECT(CONCATENATE("F",MAX(A442-'Random Analysis'!$B$7+3,2),":F",A442+2)))/COUNT(INDIRECT(CONCATENATE("F",MAX(A442-'Random Analysis'!$B$7+3,2),":F",A442+2))),0)</f>
        <v>4.2981191045716641E-2</v>
      </c>
      <c r="J442">
        <f ca="1">IFERROR(MEDIAN(INDIRECT(CONCATENATE("I",MAX(A442-'Random Analysis'!$B$8+3,2),":I",A442+2))),0)</f>
        <v>-5.088834540613274E-2</v>
      </c>
      <c r="K442">
        <f ca="1">IFERROR(SUM(INDIRECT(CONCATENATE("J",MAX(A442-'Random Analysis'!$B$9+3,2),":J",A442+2)))/COUNT(INDIRECT(CONCATENATE("J",MAX(A442-'Random Analysis'!$B$9+3,2),":J",A442+2))),0)</f>
        <v>-1.2869656435351243E-2</v>
      </c>
      <c r="L442">
        <f t="shared" ca="1" si="32"/>
        <v>5.6437603823154738E-3</v>
      </c>
      <c r="M442">
        <f t="shared" ca="1" si="33"/>
        <v>1.2109814442658118</v>
      </c>
    </row>
    <row r="443" spans="1:13" x14ac:dyDescent="0.3">
      <c r="A443">
        <v>441</v>
      </c>
      <c r="B443">
        <f>A443*'Random Analysis'!B$4+'Random Analysis'!$B$5</f>
        <v>8.82</v>
      </c>
      <c r="C443">
        <v>-0.10133854199014514</v>
      </c>
      <c r="D443">
        <f>C443*'Random Analysis'!$B$2+'Random Analysis'!$B$3</f>
        <v>-0.10133854199014514</v>
      </c>
      <c r="E443">
        <f t="shared" si="34"/>
        <v>1.9999999999999574E-2</v>
      </c>
      <c r="F443">
        <f ca="1">D443-'Random Analysis'!$B$13</f>
        <v>-0.18244153995879719</v>
      </c>
      <c r="G443">
        <f t="shared" ca="1" si="30"/>
        <v>-0.1667705652263215</v>
      </c>
      <c r="H443">
        <f t="shared" ca="1" si="31"/>
        <v>0.52478795238922737</v>
      </c>
      <c r="I443">
        <f ca="1">IFERROR(SUM(INDIRECT(CONCATENATE("F",MAX(A443-'Random Analysis'!$B$7+3,2),":F",A443+2)))/COUNT(INDIRECT(CONCATENATE("F",MAX(A443-'Random Analysis'!$B$7+3,2),":F",A443+2))),0)</f>
        <v>-0.18244153995879719</v>
      </c>
      <c r="J443">
        <f ca="1">IFERROR(MEDIAN(INDIRECT(CONCATENATE("I",MAX(A443-'Random Analysis'!$B$8+3,2),":I",A443+2))),0)</f>
        <v>-5.088834540613274E-2</v>
      </c>
      <c r="K443">
        <f ca="1">IFERROR(SUM(INDIRECT(CONCATENATE("J",MAX(A443-'Random Analysis'!$B$9+3,2),":J",A443+2)))/COUNT(INDIRECT(CONCATENATE("J",MAX(A443-'Random Analysis'!$B$9+3,2),":J",A443+2))),0)</f>
        <v>2.87174082355449E-3</v>
      </c>
      <c r="L443">
        <f t="shared" ca="1" si="32"/>
        <v>5.7011951987865628E-3</v>
      </c>
      <c r="M443">
        <f t="shared" ca="1" si="33"/>
        <v>1.2110954681697874</v>
      </c>
    </row>
    <row r="444" spans="1:13" x14ac:dyDescent="0.3">
      <c r="A444">
        <v>442</v>
      </c>
      <c r="B444">
        <f>A444*'Random Analysis'!B$4+'Random Analysis'!$B$5</f>
        <v>8.84</v>
      </c>
      <c r="C444">
        <v>-0.74448784025145875</v>
      </c>
      <c r="D444">
        <f>C444*'Random Analysis'!$B$2+'Random Analysis'!$B$3</f>
        <v>-0.74448784025145875</v>
      </c>
      <c r="E444">
        <f t="shared" si="34"/>
        <v>1.9999999999999574E-2</v>
      </c>
      <c r="F444">
        <f ca="1">D444-'Random Analysis'!$B$13</f>
        <v>-0.82559083822011081</v>
      </c>
      <c r="G444">
        <f t="shared" ca="1" si="30"/>
        <v>-0.18328238199072336</v>
      </c>
      <c r="H444">
        <f t="shared" ca="1" si="31"/>
        <v>0.52112230474941301</v>
      </c>
      <c r="I444">
        <f ca="1">IFERROR(SUM(INDIRECT(CONCATENATE("F",MAX(A444-'Random Analysis'!$B$7+3,2),":F",A444+2)))/COUNT(INDIRECT(CONCATENATE("F",MAX(A444-'Random Analysis'!$B$7+3,2),":F",A444+2))),0)</f>
        <v>-0.82559083822011081</v>
      </c>
      <c r="J444">
        <f ca="1">IFERROR(MEDIAN(INDIRECT(CONCATENATE("I",MAX(A444-'Random Analysis'!$B$8+3,2),":I",A444+2))),0)</f>
        <v>-0.16359971090838965</v>
      </c>
      <c r="K444">
        <f ca="1">IFERROR(SUM(INDIRECT(CONCATENATE("J",MAX(A444-'Random Analysis'!$B$9+3,2),":J",A444+2)))/COUNT(INDIRECT(CONCATENATE("J",MAX(A444-'Random Analysis'!$B$9+3,2),":J",A444+2))),0)</f>
        <v>1.3245930201400354E-2</v>
      </c>
      <c r="L444">
        <f t="shared" ca="1" si="32"/>
        <v>5.9661138028145643E-3</v>
      </c>
      <c r="M444">
        <f t="shared" ca="1" si="33"/>
        <v>1.2112147904458437</v>
      </c>
    </row>
    <row r="445" spans="1:13" x14ac:dyDescent="0.3">
      <c r="A445">
        <v>443</v>
      </c>
      <c r="B445">
        <f>A445*'Random Analysis'!B$4+'Random Analysis'!$B$5</f>
        <v>8.86</v>
      </c>
      <c r="C445">
        <v>-0.4030730243171865</v>
      </c>
      <c r="D445">
        <f>C445*'Random Analysis'!$B$2+'Random Analysis'!$B$3</f>
        <v>-0.4030730243171865</v>
      </c>
      <c r="E445">
        <f t="shared" si="34"/>
        <v>1.9999999999999574E-2</v>
      </c>
      <c r="F445">
        <f ca="1">D445-'Random Analysis'!$B$13</f>
        <v>-0.48417602228583856</v>
      </c>
      <c r="G445">
        <f t="shared" ca="1" si="30"/>
        <v>-0.19296590243643993</v>
      </c>
      <c r="H445">
        <f t="shared" ca="1" si="31"/>
        <v>0.51726298670068427</v>
      </c>
      <c r="I445">
        <f ca="1">IFERROR(SUM(INDIRECT(CONCATENATE("F",MAX(A445-'Random Analysis'!$B$7+3,2),":F",A445+2)))/COUNT(INDIRECT(CONCATENATE("F",MAX(A445-'Random Analysis'!$B$7+3,2),":F",A445+2))),0)</f>
        <v>-0.48417602228583856</v>
      </c>
      <c r="J445">
        <f ca="1">IFERROR(MEDIAN(INDIRECT(CONCATENATE("I",MAX(A445-'Random Analysis'!$B$8+3,2),":I",A445+2))),0)</f>
        <v>-0.31335844185370454</v>
      </c>
      <c r="K445">
        <f ca="1">IFERROR(SUM(INDIRECT(CONCATENATE("J",MAX(A445-'Random Analysis'!$B$9+3,2),":J",A445+2)))/COUNT(INDIRECT(CONCATENATE("J",MAX(A445-'Random Analysis'!$B$9+3,2),":J",A445+2))),0)</f>
        <v>1.4686369282404944E-2</v>
      </c>
      <c r="L445">
        <f t="shared" ca="1" si="32"/>
        <v>6.2598411884626573E-3</v>
      </c>
      <c r="M445">
        <f t="shared" ca="1" si="33"/>
        <v>1.2113399872696129</v>
      </c>
    </row>
    <row r="446" spans="1:13" x14ac:dyDescent="0.3">
      <c r="A446">
        <v>444</v>
      </c>
      <c r="B446">
        <f>A446*'Random Analysis'!B$4+'Random Analysis'!$B$5</f>
        <v>8.8800000000000008</v>
      </c>
      <c r="C446">
        <v>0.53898301672012372</v>
      </c>
      <c r="D446">
        <f>C446*'Random Analysis'!$B$2+'Random Analysis'!$B$3</f>
        <v>0.53898301672012372</v>
      </c>
      <c r="E446">
        <f t="shared" si="34"/>
        <v>2.000000000000135E-2</v>
      </c>
      <c r="F446">
        <f ca="1">D446-'Random Analysis'!$B$13</f>
        <v>0.45788001875147166</v>
      </c>
      <c r="G446">
        <f t="shared" ca="1" si="30"/>
        <v>-0.18380830206140988</v>
      </c>
      <c r="H446">
        <f t="shared" ca="1" si="31"/>
        <v>0.51358682065945582</v>
      </c>
      <c r="I446">
        <f ca="1">IFERROR(SUM(INDIRECT(CONCATENATE("F",MAX(A446-'Random Analysis'!$B$7+3,2),":F",A446+2)))/COUNT(INDIRECT(CONCATENATE("F",MAX(A446-'Random Analysis'!$B$7+3,2),":F",A446+2))),0)</f>
        <v>0.45788001875147166</v>
      </c>
      <c r="J446">
        <f ca="1">IFERROR(MEDIAN(INDIRECT(CONCATENATE("I",MAX(A446-'Random Analysis'!$B$8+3,2),":I",A446+2))),0)</f>
        <v>-0.31335844185370454</v>
      </c>
      <c r="K446">
        <f ca="1">IFERROR(SUM(INDIRECT(CONCATENATE("J",MAX(A446-'Random Analysis'!$B$9+3,2),":J",A446+2)))/COUNT(INDIRECT(CONCATENATE("J",MAX(A446-'Random Analysis'!$B$9+3,2),":J",A446+2))),0)</f>
        <v>1.6126808363409528E-2</v>
      </c>
      <c r="L446">
        <f t="shared" ca="1" si="32"/>
        <v>6.5823773557308696E-3</v>
      </c>
      <c r="M446">
        <f t="shared" ca="1" si="33"/>
        <v>1.2114716348167276</v>
      </c>
    </row>
    <row r="447" spans="1:13" x14ac:dyDescent="0.3">
      <c r="A447">
        <v>445</v>
      </c>
      <c r="B447">
        <f>A447*'Random Analysis'!B$4+'Random Analysis'!$B$5</f>
        <v>8.9</v>
      </c>
      <c r="C447">
        <v>-0.41116715273422222</v>
      </c>
      <c r="D447">
        <f>C447*'Random Analysis'!$B$2+'Random Analysis'!$B$3</f>
        <v>-0.41116715273422222</v>
      </c>
      <c r="E447">
        <f t="shared" si="34"/>
        <v>1.9999999999999574E-2</v>
      </c>
      <c r="F447">
        <f ca="1">D447-'Random Analysis'!$B$13</f>
        <v>-0.49227015070287428</v>
      </c>
      <c r="G447">
        <f t="shared" ca="1" si="30"/>
        <v>-0.19365370507546717</v>
      </c>
      <c r="H447">
        <f t="shared" ca="1" si="31"/>
        <v>0.50971374655794655</v>
      </c>
      <c r="I447">
        <f ca="1">IFERROR(SUM(INDIRECT(CONCATENATE("F",MAX(A447-'Random Analysis'!$B$7+3,2),":F",A447+2)))/COUNT(INDIRECT(CONCATENATE("F",MAX(A447-'Random Analysis'!$B$7+3,2),":F",A447+2))),0)</f>
        <v>-0.49227015070287428</v>
      </c>
      <c r="J447">
        <f ca="1">IFERROR(MEDIAN(INDIRECT(CONCATENATE("I",MAX(A447-'Random Analysis'!$B$8+3,2),":I",A447+2))),0)</f>
        <v>-0.31335844185370454</v>
      </c>
      <c r="K447">
        <f ca="1">IFERROR(SUM(INDIRECT(CONCATENATE("J",MAX(A447-'Random Analysis'!$B$9+3,2),":J",A447+2)))/COUNT(INDIRECT(CONCATENATE("J",MAX(A447-'Random Analysis'!$B$9+3,2),":J",A447+2))),0)</f>
        <v>1.5140293662905183E-2</v>
      </c>
      <c r="L447">
        <f t="shared" ca="1" si="32"/>
        <v>6.8851832289889671E-3</v>
      </c>
      <c r="M447">
        <f t="shared" ca="1" si="33"/>
        <v>1.2116093384813074</v>
      </c>
    </row>
    <row r="448" spans="1:13" x14ac:dyDescent="0.3">
      <c r="A448">
        <v>446</v>
      </c>
      <c r="B448">
        <f>A448*'Random Analysis'!B$4+'Random Analysis'!$B$5</f>
        <v>8.92</v>
      </c>
      <c r="C448">
        <v>-0.35163652440456161</v>
      </c>
      <c r="D448">
        <f>C448*'Random Analysis'!$B$2+'Random Analysis'!$B$3</f>
        <v>-0.35163652440456161</v>
      </c>
      <c r="E448">
        <f t="shared" si="34"/>
        <v>1.9999999999999574E-2</v>
      </c>
      <c r="F448">
        <f ca="1">D448-'Random Analysis'!$B$13</f>
        <v>-0.43273952237321367</v>
      </c>
      <c r="G448">
        <f t="shared" ca="1" si="30"/>
        <v>-0.20230849552293126</v>
      </c>
      <c r="H448">
        <f t="shared" ca="1" si="31"/>
        <v>0.50566757664748796</v>
      </c>
      <c r="I448">
        <f ca="1">IFERROR(SUM(INDIRECT(CONCATENATE("F",MAX(A448-'Random Analysis'!$B$7+3,2),":F",A448+2)))/COUNT(INDIRECT(CONCATENATE("F",MAX(A448-'Random Analysis'!$B$7+3,2),":F",A448+2))),0)</f>
        <v>-0.43273952237321367</v>
      </c>
      <c r="J448">
        <f ca="1">IFERROR(MEDIAN(INDIRECT(CONCATENATE("I",MAX(A448-'Random Analysis'!$B$8+3,2),":I",A448+2))),0)</f>
        <v>-0.43850743306091278</v>
      </c>
      <c r="K448">
        <f ca="1">IFERROR(SUM(INDIRECT(CONCATENATE("J",MAX(A448-'Random Analysis'!$B$9+3,2),":J",A448+2)))/COUNT(INDIRECT(CONCATENATE("J",MAX(A448-'Random Analysis'!$B$9+3,2),":J",A448+2))),0)</f>
        <v>-2.4817004394908347E-3</v>
      </c>
      <c r="L448">
        <f t="shared" ca="1" si="32"/>
        <v>6.8355492201991512E-3</v>
      </c>
      <c r="M448">
        <f t="shared" ca="1" si="33"/>
        <v>1.2117460494657113</v>
      </c>
    </row>
    <row r="449" spans="1:13" x14ac:dyDescent="0.3">
      <c r="A449">
        <v>447</v>
      </c>
      <c r="B449">
        <f>A449*'Random Analysis'!B$4+'Random Analysis'!$B$5</f>
        <v>8.94</v>
      </c>
      <c r="C449">
        <v>0.86779791080260638</v>
      </c>
      <c r="D449">
        <f>C449*'Random Analysis'!$B$2+'Random Analysis'!$B$3</f>
        <v>0.86779791080260638</v>
      </c>
      <c r="E449">
        <f t="shared" si="34"/>
        <v>1.9999999999999574E-2</v>
      </c>
      <c r="F449">
        <f ca="1">D449-'Random Analysis'!$B$13</f>
        <v>0.78669491283395432</v>
      </c>
      <c r="G449">
        <f t="shared" ca="1" si="30"/>
        <v>-0.1865745972662525</v>
      </c>
      <c r="H449">
        <f t="shared" ca="1" si="31"/>
        <v>0.501936084702163</v>
      </c>
      <c r="I449">
        <f ca="1">IFERROR(SUM(INDIRECT(CONCATENATE("F",MAX(A449-'Random Analysis'!$B$7+3,2),":F",A449+2)))/COUNT(INDIRECT(CONCATENATE("F",MAX(A449-'Random Analysis'!$B$7+3,2),":F",A449+2))),0)</f>
        <v>0.78669491283395432</v>
      </c>
      <c r="J449">
        <f ca="1">IFERROR(MEDIAN(INDIRECT(CONCATENATE("I",MAX(A449-'Random Analysis'!$B$8+3,2),":I",A449+2))),0)</f>
        <v>-0.30759053116600543</v>
      </c>
      <c r="K449">
        <f ca="1">IFERROR(SUM(INDIRECT(CONCATENATE("J",MAX(A449-'Random Analysis'!$B$9+3,2),":J",A449+2)))/COUNT(INDIRECT(CONCATENATE("J",MAX(A449-'Random Analysis'!$B$9+3,2),":J",A449+2))),0)</f>
        <v>-2.7044016045701866E-2</v>
      </c>
      <c r="L449">
        <f t="shared" ca="1" si="32"/>
        <v>6.2946688992851253E-3</v>
      </c>
      <c r="M449">
        <f t="shared" ca="1" si="33"/>
        <v>1.211871942843697</v>
      </c>
    </row>
    <row r="450" spans="1:13" x14ac:dyDescent="0.3">
      <c r="A450">
        <v>448</v>
      </c>
      <c r="B450">
        <f>A450*'Random Analysis'!B$4+'Random Analysis'!$B$5</f>
        <v>8.9600000000000009</v>
      </c>
      <c r="C450">
        <v>0.12198085245040602</v>
      </c>
      <c r="D450">
        <f>C450*'Random Analysis'!$B$2+'Random Analysis'!$B$3</f>
        <v>0.12198085245040602</v>
      </c>
      <c r="E450">
        <f t="shared" si="34"/>
        <v>2.000000000000135E-2</v>
      </c>
      <c r="F450">
        <f ca="1">D450-'Random Analysis'!$B$13</f>
        <v>4.0877854481753975E-2</v>
      </c>
      <c r="G450">
        <f t="shared" ca="1" si="30"/>
        <v>-0.18575704017661737</v>
      </c>
      <c r="H450">
        <f t="shared" ca="1" si="31"/>
        <v>0.49822094389863042</v>
      </c>
      <c r="I450">
        <f ca="1">IFERROR(SUM(INDIRECT(CONCATENATE("F",MAX(A450-'Random Analysis'!$B$7+3,2),":F",A450+2)))/COUNT(INDIRECT(CONCATENATE("F",MAX(A450-'Random Analysis'!$B$7+3,2),":F",A450+2))),0)</f>
        <v>4.0877854481753975E-2</v>
      </c>
      <c r="J450">
        <f ca="1">IFERROR(MEDIAN(INDIRECT(CONCATENATE("I",MAX(A450-'Random Analysis'!$B$8+3,2),":I",A450+2))),0)</f>
        <v>-0.30759053116600543</v>
      </c>
      <c r="K450">
        <f ca="1">IFERROR(SUM(INDIRECT(CONCATENATE("J",MAX(A450-'Random Analysis'!$B$9+3,2),":J",A450+2)))/COUNT(INDIRECT(CONCATENATE("J",MAX(A450-'Random Analysis'!$B$9+3,2),":J",A450+2))),0)</f>
        <v>-5.9922656205102613E-2</v>
      </c>
      <c r="L450">
        <f t="shared" ca="1" si="32"/>
        <v>5.0962157751829919E-3</v>
      </c>
      <c r="M450">
        <f t="shared" ca="1" si="33"/>
        <v>1.2119738671592006</v>
      </c>
    </row>
    <row r="451" spans="1:13" x14ac:dyDescent="0.3">
      <c r="A451">
        <v>449</v>
      </c>
      <c r="B451">
        <f>A451*'Random Analysis'!B$4+'Random Analysis'!$B$5</f>
        <v>8.98</v>
      </c>
      <c r="C451">
        <v>-0.51034246136155859</v>
      </c>
      <c r="D451">
        <f>C451*'Random Analysis'!$B$2+'Random Analysis'!$B$3</f>
        <v>-0.51034246136155859</v>
      </c>
      <c r="E451">
        <f t="shared" si="34"/>
        <v>1.9999999999999574E-2</v>
      </c>
      <c r="F451">
        <f ca="1">D451-'Random Analysis'!$B$13</f>
        <v>-0.59144545933021064</v>
      </c>
      <c r="G451">
        <f t="shared" ref="G451:G514" ca="1" si="35">G450+F451*$E451</f>
        <v>-0.19758594936322132</v>
      </c>
      <c r="H451">
        <f t="shared" ref="H451:H514" ca="1" si="36">H450+G451*$E451</f>
        <v>0.4942692249113661</v>
      </c>
      <c r="I451">
        <f ca="1">IFERROR(SUM(INDIRECT(CONCATENATE("F",MAX(A451-'Random Analysis'!$B$7+3,2),":F",A451+2)))/COUNT(INDIRECT(CONCATENATE("F",MAX(A451-'Random Analysis'!$B$7+3,2),":F",A451+2))),0)</f>
        <v>-0.59144545933021064</v>
      </c>
      <c r="J451">
        <f ca="1">IFERROR(MEDIAN(INDIRECT(CONCATENATE("I",MAX(A451-'Random Analysis'!$B$8+3,2),":I",A451+2))),0)</f>
        <v>-0.45845777232952611</v>
      </c>
      <c r="K451">
        <f ca="1">IFERROR(SUM(INDIRECT(CONCATENATE("J",MAX(A451-'Random Analysis'!$B$9+3,2),":J",A451+2)))/COUNT(INDIRECT(CONCATENATE("J",MAX(A451-'Random Analysis'!$B$9+3,2),":J",A451+2))),0)</f>
        <v>-9.9985450705623383E-2</v>
      </c>
      <c r="L451">
        <f t="shared" ref="L451:L514" ca="1" si="37">L450+K451*$E451</f>
        <v>3.096506761070567E-3</v>
      </c>
      <c r="M451">
        <f t="shared" ref="M451:M514" ca="1" si="38">M450+L451*$E451</f>
        <v>1.212035797294422</v>
      </c>
    </row>
    <row r="452" spans="1:13" x14ac:dyDescent="0.3">
      <c r="A452">
        <v>450</v>
      </c>
      <c r="B452">
        <f>A452*'Random Analysis'!B$4+'Random Analysis'!$B$5</f>
        <v>9</v>
      </c>
      <c r="C452">
        <v>0.19899918497269109</v>
      </c>
      <c r="D452">
        <f>C452*'Random Analysis'!$B$2+'Random Analysis'!$B$3</f>
        <v>0.19899918497269109</v>
      </c>
      <c r="E452">
        <f t="shared" ref="E452:E515" si="39">B452-B451</f>
        <v>1.9999999999999574E-2</v>
      </c>
      <c r="F452">
        <f ca="1">D452-'Random Analysis'!$B$13</f>
        <v>0.11789618700403905</v>
      </c>
      <c r="G452">
        <f t="shared" ca="1" si="35"/>
        <v>-0.19522802562314059</v>
      </c>
      <c r="H452">
        <f t="shared" ca="1" si="36"/>
        <v>0.49036466439890336</v>
      </c>
      <c r="I452">
        <f ca="1">IFERROR(SUM(INDIRECT(CONCATENATE("F",MAX(A452-'Random Analysis'!$B$7+3,2),":F",A452+2)))/COUNT(INDIRECT(CONCATENATE("F",MAX(A452-'Random Analysis'!$B$7+3,2),":F",A452+2))),0)</f>
        <v>0.11789618700403905</v>
      </c>
      <c r="J452">
        <f ca="1">IFERROR(MEDIAN(INDIRECT(CONCATENATE("I",MAX(A452-'Random Analysis'!$B$8+3,2),":I",A452+2))),0)</f>
        <v>-0.19593083394572985</v>
      </c>
      <c r="K452">
        <f ca="1">IFERROR(SUM(INDIRECT(CONCATENATE("J",MAX(A452-'Random Analysis'!$B$9+3,2),":J",A452+2)))/COUNT(INDIRECT(CONCATENATE("J",MAX(A452-'Random Analysis'!$B$9+3,2),":J",A452+2))),0)</f>
        <v>-0.12754696242596339</v>
      </c>
      <c r="L452">
        <f t="shared" ca="1" si="37"/>
        <v>5.4556751255135363E-4</v>
      </c>
      <c r="M452">
        <f t="shared" ca="1" si="38"/>
        <v>1.2120467086446731</v>
      </c>
    </row>
    <row r="453" spans="1:13" x14ac:dyDescent="0.3">
      <c r="A453">
        <v>451</v>
      </c>
      <c r="B453">
        <f>A453*'Random Analysis'!B$4+'Random Analysis'!$B$5</f>
        <v>9.02</v>
      </c>
      <c r="C453">
        <v>0.89194192499597214</v>
      </c>
      <c r="D453">
        <f>C453*'Random Analysis'!$B$2+'Random Analysis'!$B$3</f>
        <v>0.89194192499597214</v>
      </c>
      <c r="E453">
        <f t="shared" si="39"/>
        <v>1.9999999999999574E-2</v>
      </c>
      <c r="F453">
        <f ca="1">D453-'Random Analysis'!$B$13</f>
        <v>0.81083892702732008</v>
      </c>
      <c r="G453">
        <f t="shared" ca="1" si="35"/>
        <v>-0.17901124708259453</v>
      </c>
      <c r="H453">
        <f t="shared" ca="1" si="36"/>
        <v>0.48678443945725153</v>
      </c>
      <c r="I453">
        <f ca="1">IFERROR(SUM(INDIRECT(CONCATENATE("F",MAX(A453-'Random Analysis'!$B$7+3,2),":F",A453+2)))/COUNT(INDIRECT(CONCATENATE("F",MAX(A453-'Random Analysis'!$B$7+3,2),":F",A453+2))),0)</f>
        <v>0.81083892702732008</v>
      </c>
      <c r="J453">
        <f ca="1">IFERROR(MEDIAN(INDIRECT(CONCATENATE("I",MAX(A453-'Random Analysis'!$B$8+3,2),":I",A453+2))),0)</f>
        <v>7.9387020742896511E-2</v>
      </c>
      <c r="K453">
        <f ca="1">IFERROR(SUM(INDIRECT(CONCATENATE("J",MAX(A453-'Random Analysis'!$B$9+3,2),":J",A453+2)))/COUNT(INDIRECT(CONCATENATE("J",MAX(A453-'Random Analysis'!$B$9+3,2),":J",A453+2))),0)</f>
        <v>-0.13368177556032196</v>
      </c>
      <c r="L453">
        <f t="shared" ca="1" si="37"/>
        <v>-2.1280679986550284E-3</v>
      </c>
      <c r="M453">
        <f t="shared" ca="1" si="38"/>
        <v>1.2120041472847001</v>
      </c>
    </row>
    <row r="454" spans="1:13" x14ac:dyDescent="0.3">
      <c r="A454">
        <v>452</v>
      </c>
      <c r="B454">
        <f>A454*'Random Analysis'!B$4+'Random Analysis'!$B$5</f>
        <v>9.0400000000000009</v>
      </c>
      <c r="C454">
        <v>-0.54863272344305103</v>
      </c>
      <c r="D454">
        <f>C454*'Random Analysis'!$B$2+'Random Analysis'!$B$3</f>
        <v>-0.54863272344305103</v>
      </c>
      <c r="E454">
        <f t="shared" si="39"/>
        <v>2.000000000000135E-2</v>
      </c>
      <c r="F454">
        <f ca="1">D454-'Random Analysis'!$B$13</f>
        <v>-0.62973572141170309</v>
      </c>
      <c r="G454">
        <f t="shared" ca="1" si="35"/>
        <v>-0.19160596151082943</v>
      </c>
      <c r="H454">
        <f t="shared" ca="1" si="36"/>
        <v>0.48295232022703466</v>
      </c>
      <c r="I454">
        <f ca="1">IFERROR(SUM(INDIRECT(CONCATENATE("F",MAX(A454-'Random Analysis'!$B$7+3,2),":F",A454+2)))/COUNT(INDIRECT(CONCATENATE("F",MAX(A454-'Random Analysis'!$B$7+3,2),":F",A454+2))),0)</f>
        <v>-0.62973572141170309</v>
      </c>
      <c r="J454">
        <f ca="1">IFERROR(MEDIAN(INDIRECT(CONCATENATE("I",MAX(A454-'Random Analysis'!$B$8+3,2),":I",A454+2))),0)</f>
        <v>-0.19593083394572985</v>
      </c>
      <c r="K454">
        <f ca="1">IFERROR(SUM(INDIRECT(CONCATENATE("J",MAX(A454-'Random Analysis'!$B$9+3,2),":J",A454+2)))/COUNT(INDIRECT(CONCATENATE("J",MAX(A454-'Random Analysis'!$B$9+3,2),":J",A454+2))),0)</f>
        <v>-0.14955798752157382</v>
      </c>
      <c r="L454">
        <f t="shared" ca="1" si="37"/>
        <v>-5.1192277490867064E-3</v>
      </c>
      <c r="M454">
        <f t="shared" ca="1" si="38"/>
        <v>1.2119017627297184</v>
      </c>
    </row>
    <row r="455" spans="1:13" x14ac:dyDescent="0.3">
      <c r="A455">
        <v>453</v>
      </c>
      <c r="B455">
        <f>A455*'Random Analysis'!B$4+'Random Analysis'!$B$5</f>
        <v>9.06</v>
      </c>
      <c r="C455">
        <v>0.63705132273266907</v>
      </c>
      <c r="D455">
        <f>C455*'Random Analysis'!$B$2+'Random Analysis'!$B$3</f>
        <v>0.63705132273266907</v>
      </c>
      <c r="E455">
        <f t="shared" si="39"/>
        <v>1.9999999999999574E-2</v>
      </c>
      <c r="F455">
        <f ca="1">D455-'Random Analysis'!$B$13</f>
        <v>0.55594832476401701</v>
      </c>
      <c r="G455">
        <f t="shared" ca="1" si="35"/>
        <v>-0.18048699501554932</v>
      </c>
      <c r="H455">
        <f t="shared" ca="1" si="36"/>
        <v>0.47934258032672378</v>
      </c>
      <c r="I455">
        <f ca="1">IFERROR(SUM(INDIRECT(CONCATENATE("F",MAX(A455-'Random Analysis'!$B$7+3,2),":F",A455+2)))/COUNT(INDIRECT(CONCATENATE("F",MAX(A455-'Random Analysis'!$B$7+3,2),":F",A455+2))),0)</f>
        <v>0.55594832476401701</v>
      </c>
      <c r="J455">
        <f ca="1">IFERROR(MEDIAN(INDIRECT(CONCATENATE("I",MAX(A455-'Random Analysis'!$B$8+3,2),":I",A455+2))),0)</f>
        <v>7.9387020742896511E-2</v>
      </c>
      <c r="K455">
        <f ca="1">IFERROR(SUM(INDIRECT(CONCATENATE("J",MAX(A455-'Random Analysis'!$B$9+3,2),":J",A455+2)))/COUNT(INDIRECT(CONCATENATE("J",MAX(A455-'Random Analysis'!$B$9+3,2),":J",A455+2))),0)</f>
        <v>-0.15701671697590786</v>
      </c>
      <c r="L455">
        <f t="shared" ca="1" si="37"/>
        <v>-8.2595620886047969E-3</v>
      </c>
      <c r="M455">
        <f t="shared" ca="1" si="38"/>
        <v>1.2117365714879462</v>
      </c>
    </row>
    <row r="456" spans="1:13" x14ac:dyDescent="0.3">
      <c r="A456">
        <v>454</v>
      </c>
      <c r="B456">
        <f>A456*'Random Analysis'!B$4+'Random Analysis'!$B$5</f>
        <v>9.08</v>
      </c>
      <c r="C456">
        <v>-0.56452915049583297</v>
      </c>
      <c r="D456">
        <f>C456*'Random Analysis'!$B$2+'Random Analysis'!$B$3</f>
        <v>-0.56452915049583297</v>
      </c>
      <c r="E456">
        <f t="shared" si="39"/>
        <v>1.9999999999999574E-2</v>
      </c>
      <c r="F456">
        <f ca="1">D456-'Random Analysis'!$B$13</f>
        <v>-0.64563214846448502</v>
      </c>
      <c r="G456">
        <f t="shared" ca="1" si="35"/>
        <v>-0.19339963798483875</v>
      </c>
      <c r="H456">
        <f t="shared" ca="1" si="36"/>
        <v>0.4754745875670271</v>
      </c>
      <c r="I456">
        <f ca="1">IFERROR(SUM(INDIRECT(CONCATENATE("F",MAX(A456-'Random Analysis'!$B$7+3,2),":F",A456+2)))/COUNT(INDIRECT(CONCATENATE("F",MAX(A456-'Random Analysis'!$B$7+3,2),":F",A456+2))),0)</f>
        <v>-0.64563214846448502</v>
      </c>
      <c r="J456">
        <f ca="1">IFERROR(MEDIAN(INDIRECT(CONCATENATE("I",MAX(A456-'Random Analysis'!$B$8+3,2),":I",A456+2))),0)</f>
        <v>7.9387020742896511E-2</v>
      </c>
      <c r="K456">
        <f ca="1">IFERROR(SUM(INDIRECT(CONCATENATE("J",MAX(A456-'Random Analysis'!$B$9+3,2),":J",A456+2)))/COUNT(INDIRECT(CONCATENATE("J",MAX(A456-'Random Analysis'!$B$9+3,2),":J",A456+2))),0)</f>
        <v>-0.14894436355111815</v>
      </c>
      <c r="L456">
        <f t="shared" ca="1" si="37"/>
        <v>-1.1238449359627097E-2</v>
      </c>
      <c r="M456">
        <f t="shared" ca="1" si="38"/>
        <v>1.2115118025007536</v>
      </c>
    </row>
    <row r="457" spans="1:13" x14ac:dyDescent="0.3">
      <c r="A457">
        <v>455</v>
      </c>
      <c r="B457">
        <f>A457*'Random Analysis'!B$4+'Random Analysis'!$B$5</f>
        <v>9.1</v>
      </c>
      <c r="C457">
        <v>-0.2998934959620585</v>
      </c>
      <c r="D457">
        <f>C457*'Random Analysis'!$B$2+'Random Analysis'!$B$3</f>
        <v>-0.2998934959620585</v>
      </c>
      <c r="E457">
        <f t="shared" si="39"/>
        <v>1.9999999999999574E-2</v>
      </c>
      <c r="F457">
        <f ca="1">D457-'Random Analysis'!$B$13</f>
        <v>-0.38099649393071056</v>
      </c>
      <c r="G457">
        <f t="shared" ca="1" si="35"/>
        <v>-0.20101956786345279</v>
      </c>
      <c r="H457">
        <f t="shared" ca="1" si="36"/>
        <v>0.47145419620975815</v>
      </c>
      <c r="I457">
        <f ca="1">IFERROR(SUM(INDIRECT(CONCATENATE("F",MAX(A457-'Random Analysis'!$B$7+3,2),":F",A457+2)))/COUNT(INDIRECT(CONCATENATE("F",MAX(A457-'Random Analysis'!$B$7+3,2),":F",A457+2))),0)</f>
        <v>-0.38099649393071056</v>
      </c>
      <c r="J457">
        <f ca="1">IFERROR(MEDIAN(INDIRECT(CONCATENATE("I",MAX(A457-'Random Analysis'!$B$8+3,2),":I",A457+2))),0)</f>
        <v>-0.1700593197244783</v>
      </c>
      <c r="K457">
        <f ca="1">IFERROR(SUM(INDIRECT(CONCATENATE("J",MAX(A457-'Random Analysis'!$B$9+3,2),":J",A457+2)))/COUNT(INDIRECT(CONCATENATE("J",MAX(A457-'Random Analysis'!$B$9+3,2),":J",A457+2))),0)</f>
        <v>-0.15275040729144154</v>
      </c>
      <c r="L457">
        <f t="shared" ca="1" si="37"/>
        <v>-1.4293457505455862E-2</v>
      </c>
      <c r="M457">
        <f t="shared" ca="1" si="38"/>
        <v>1.2112259333506445</v>
      </c>
    </row>
    <row r="458" spans="1:13" x14ac:dyDescent="0.3">
      <c r="A458">
        <v>456</v>
      </c>
      <c r="B458">
        <f>A458*'Random Analysis'!B$4+'Random Analysis'!$B$5</f>
        <v>9.120000000000001</v>
      </c>
      <c r="C458">
        <v>-0.99991006059550513</v>
      </c>
      <c r="D458">
        <f>C458*'Random Analysis'!$B$2+'Random Analysis'!$B$3</f>
        <v>-0.99991006059550513</v>
      </c>
      <c r="E458">
        <f t="shared" si="39"/>
        <v>2.000000000000135E-2</v>
      </c>
      <c r="F458">
        <f ca="1">D458-'Random Analysis'!$B$13</f>
        <v>-1.0810130585641571</v>
      </c>
      <c r="G458">
        <f t="shared" ca="1" si="35"/>
        <v>-0.22263982903473739</v>
      </c>
      <c r="H458">
        <f t="shared" ca="1" si="36"/>
        <v>0.46700139962906312</v>
      </c>
      <c r="I458">
        <f ca="1">IFERROR(SUM(INDIRECT(CONCATENATE("F",MAX(A458-'Random Analysis'!$B$7+3,2),":F",A458+2)))/COUNT(INDIRECT(CONCATENATE("F",MAX(A458-'Random Analysis'!$B$7+3,2),":F",A458+2))),0)</f>
        <v>-1.0810130585641571</v>
      </c>
      <c r="J458">
        <f ca="1">IFERROR(MEDIAN(INDIRECT(CONCATENATE("I",MAX(A458-'Random Analysis'!$B$8+3,2),":I",A458+2))),0)</f>
        <v>-0.4862209766304606</v>
      </c>
      <c r="K458">
        <f ca="1">IFERROR(SUM(INDIRECT(CONCATENATE("J",MAX(A458-'Random Analysis'!$B$9+3,2),":J",A458+2)))/COUNT(INDIRECT(CONCATENATE("J",MAX(A458-'Random Analysis'!$B$9+3,2),":J",A458+2))),0)</f>
        <v>-0.17161176802728789</v>
      </c>
      <c r="L458">
        <f t="shared" ca="1" si="37"/>
        <v>-1.7725692866001851E-2</v>
      </c>
      <c r="M458">
        <f t="shared" ca="1" si="38"/>
        <v>1.2108714194933246</v>
      </c>
    </row>
    <row r="459" spans="1:13" x14ac:dyDescent="0.3">
      <c r="A459">
        <v>457</v>
      </c>
      <c r="B459">
        <f>A459*'Random Analysis'!B$4+'Random Analysis'!$B$5</f>
        <v>9.14</v>
      </c>
      <c r="C459">
        <v>-0.1657809418302465</v>
      </c>
      <c r="D459">
        <f>C459*'Random Analysis'!$B$2+'Random Analysis'!$B$3</f>
        <v>-0.1657809418302465</v>
      </c>
      <c r="E459">
        <f t="shared" si="39"/>
        <v>1.9999999999999574E-2</v>
      </c>
      <c r="F459">
        <f ca="1">D459-'Random Analysis'!$B$13</f>
        <v>-0.24688393979889856</v>
      </c>
      <c r="G459">
        <f t="shared" ca="1" si="35"/>
        <v>-0.22757750783071526</v>
      </c>
      <c r="H459">
        <f t="shared" ca="1" si="36"/>
        <v>0.46244984947244894</v>
      </c>
      <c r="I459">
        <f ca="1">IFERROR(SUM(INDIRECT(CONCATENATE("F",MAX(A459-'Random Analysis'!$B$7+3,2),":F",A459+2)))/COUNT(INDIRECT(CONCATENATE("F",MAX(A459-'Random Analysis'!$B$7+3,2),":F",A459+2))),0)</f>
        <v>-0.24688393979889856</v>
      </c>
      <c r="J459">
        <f ca="1">IFERROR(MEDIAN(INDIRECT(CONCATENATE("I",MAX(A459-'Random Analysis'!$B$8+3,2),":I",A459+2))),0)</f>
        <v>-0.31394021686480456</v>
      </c>
      <c r="K459">
        <f ca="1">IFERROR(SUM(INDIRECT(CONCATENATE("J",MAX(A459-'Random Analysis'!$B$9+3,2),":J",A459+2)))/COUNT(INDIRECT(CONCATENATE("J",MAX(A459-'Random Analysis'!$B$9+3,2),":J",A459+2))),0)</f>
        <v>-0.18289156793716135</v>
      </c>
      <c r="L459">
        <f t="shared" ca="1" si="37"/>
        <v>-2.1383524224745001E-2</v>
      </c>
      <c r="M459">
        <f t="shared" ca="1" si="38"/>
        <v>1.2104437490088296</v>
      </c>
    </row>
    <row r="460" spans="1:13" x14ac:dyDescent="0.3">
      <c r="A460">
        <v>458</v>
      </c>
      <c r="B460">
        <f>A460*'Random Analysis'!B$4+'Random Analysis'!$B$5</f>
        <v>9.16</v>
      </c>
      <c r="C460">
        <v>-0.73839205747049519</v>
      </c>
      <c r="D460">
        <f>C460*'Random Analysis'!$B$2+'Random Analysis'!$B$3</f>
        <v>-0.73839205747049519</v>
      </c>
      <c r="E460">
        <f t="shared" si="39"/>
        <v>1.9999999999999574E-2</v>
      </c>
      <c r="F460">
        <f ca="1">D460-'Random Analysis'!$B$13</f>
        <v>-0.81949505543914725</v>
      </c>
      <c r="G460">
        <f t="shared" ca="1" si="35"/>
        <v>-0.24396740893949787</v>
      </c>
      <c r="H460">
        <f t="shared" ca="1" si="36"/>
        <v>0.45757050129365906</v>
      </c>
      <c r="I460">
        <f ca="1">IFERROR(SUM(INDIRECT(CONCATENATE("F",MAX(A460-'Random Analysis'!$B$7+3,2),":F",A460+2)))/COUNT(INDIRECT(CONCATENATE("F",MAX(A460-'Random Analysis'!$B$7+3,2),":F",A460+2))),0)</f>
        <v>-0.81949505543914725</v>
      </c>
      <c r="J460">
        <f ca="1">IFERROR(MEDIAN(INDIRECT(CONCATENATE("I",MAX(A460-'Random Analysis'!$B$8+3,2),":I",A460+2))),0)</f>
        <v>-0.50536610767120682</v>
      </c>
      <c r="K460">
        <f ca="1">IFERROR(SUM(INDIRECT(CONCATENATE("J",MAX(A460-'Random Analysis'!$B$9+3,2),":J",A460+2)))/COUNT(INDIRECT(CONCATENATE("J",MAX(A460-'Random Analysis'!$B$9+3,2),":J",A460+2))),0)</f>
        <v>-0.20328688645686355</v>
      </c>
      <c r="L460">
        <f t="shared" ca="1" si="37"/>
        <v>-2.5449261953882186E-2</v>
      </c>
      <c r="M460">
        <f t="shared" ca="1" si="38"/>
        <v>1.209934763769752</v>
      </c>
    </row>
    <row r="461" spans="1:13" x14ac:dyDescent="0.3">
      <c r="A461">
        <v>459</v>
      </c>
      <c r="B461">
        <f>A461*'Random Analysis'!B$4+'Random Analysis'!$B$5</f>
        <v>9.18</v>
      </c>
      <c r="C461">
        <v>0.19125403007406461</v>
      </c>
      <c r="D461">
        <f>C461*'Random Analysis'!$B$2+'Random Analysis'!$B$3</f>
        <v>0.19125403007406461</v>
      </c>
      <c r="E461">
        <f t="shared" si="39"/>
        <v>1.9999999999999574E-2</v>
      </c>
      <c r="F461">
        <f ca="1">D461-'Random Analysis'!$B$13</f>
        <v>0.11015103210541256</v>
      </c>
      <c r="G461">
        <f t="shared" ca="1" si="35"/>
        <v>-0.24176438829738967</v>
      </c>
      <c r="H461">
        <f t="shared" ca="1" si="36"/>
        <v>0.45273521352771134</v>
      </c>
      <c r="I461">
        <f ca="1">IFERROR(SUM(INDIRECT(CONCATENATE("F",MAX(A461-'Random Analysis'!$B$7+3,2),":F",A461+2)))/COUNT(INDIRECT(CONCATENATE("F",MAX(A461-'Random Analysis'!$B$7+3,2),":F",A461+2))),0)</f>
        <v>0.11015103210541256</v>
      </c>
      <c r="J461">
        <f ca="1">IFERROR(MEDIAN(INDIRECT(CONCATENATE("I",MAX(A461-'Random Analysis'!$B$8+3,2),":I",A461+2))),0)</f>
        <v>-0.50536610767120682</v>
      </c>
      <c r="K461">
        <f ca="1">IFERROR(SUM(INDIRECT(CONCATENATE("J",MAX(A461-'Random Analysis'!$B$9+3,2),":J",A461+2)))/COUNT(INDIRECT(CONCATENATE("J",MAX(A461-'Random Analysis'!$B$9+3,2),":J",A461+2))),0)</f>
        <v>-0.23081751227607161</v>
      </c>
      <c r="L461">
        <f t="shared" ca="1" si="37"/>
        <v>-3.006561219940352E-2</v>
      </c>
      <c r="M461">
        <f t="shared" ca="1" si="38"/>
        <v>1.2093334515257639</v>
      </c>
    </row>
    <row r="462" spans="1:13" x14ac:dyDescent="0.3">
      <c r="A462">
        <v>460</v>
      </c>
      <c r="B462">
        <f>A462*'Random Analysis'!B$4+'Random Analysis'!$B$5</f>
        <v>9.2000000000000011</v>
      </c>
      <c r="C462">
        <v>0.89096410697924977</v>
      </c>
      <c r="D462">
        <f>C462*'Random Analysis'!$B$2+'Random Analysis'!$B$3</f>
        <v>0.89096410697924977</v>
      </c>
      <c r="E462">
        <f t="shared" si="39"/>
        <v>2.000000000000135E-2</v>
      </c>
      <c r="F462">
        <f ca="1">D462-'Random Analysis'!$B$13</f>
        <v>0.80986110901059771</v>
      </c>
      <c r="G462">
        <f t="shared" ca="1" si="35"/>
        <v>-0.22556716611717662</v>
      </c>
      <c r="H462">
        <f t="shared" ca="1" si="36"/>
        <v>0.44822387020536752</v>
      </c>
      <c r="I462">
        <f ca="1">IFERROR(SUM(INDIRECT(CONCATENATE("F",MAX(A462-'Random Analysis'!$B$7+3,2),":F",A462+2)))/COUNT(INDIRECT(CONCATENATE("F",MAX(A462-'Random Analysis'!$B$7+3,2),":F",A462+2))),0)</f>
        <v>0.80986110901059771</v>
      </c>
      <c r="J462">
        <f ca="1">IFERROR(MEDIAN(INDIRECT(CONCATENATE("I",MAX(A462-'Random Analysis'!$B$8+3,2),":I",A462+2))),0)</f>
        <v>-0.31394021686480456</v>
      </c>
      <c r="K462">
        <f ca="1">IFERROR(SUM(INDIRECT(CONCATENATE("J",MAX(A462-'Random Analysis'!$B$9+3,2),":J",A462+2)))/COUNT(INDIRECT(CONCATENATE("J",MAX(A462-'Random Analysis'!$B$9+3,2),":J",A462+2))),0)</f>
        <v>-0.2460091212425691</v>
      </c>
      <c r="L462">
        <f t="shared" ca="1" si="37"/>
        <v>-3.4985794624255231E-2</v>
      </c>
      <c r="M462">
        <f t="shared" ca="1" si="38"/>
        <v>1.2086337356332788</v>
      </c>
    </row>
    <row r="463" spans="1:13" x14ac:dyDescent="0.3">
      <c r="A463">
        <v>461</v>
      </c>
      <c r="B463">
        <f>A463*'Random Analysis'!B$4+'Random Analysis'!$B$5</f>
        <v>9.2200000000000006</v>
      </c>
      <c r="C463">
        <v>0.58951984788653289</v>
      </c>
      <c r="D463">
        <f>C463*'Random Analysis'!$B$2+'Random Analysis'!$B$3</f>
        <v>0.58951984788653289</v>
      </c>
      <c r="E463">
        <f t="shared" si="39"/>
        <v>1.9999999999999574E-2</v>
      </c>
      <c r="F463">
        <f ca="1">D463-'Random Analysis'!$B$13</f>
        <v>0.50841684991788083</v>
      </c>
      <c r="G463">
        <f t="shared" ca="1" si="35"/>
        <v>-0.21539882911881922</v>
      </c>
      <c r="H463">
        <f t="shared" ca="1" si="36"/>
        <v>0.44391589362299122</v>
      </c>
      <c r="I463">
        <f ca="1">IFERROR(SUM(INDIRECT(CONCATENATE("F",MAX(A463-'Random Analysis'!$B$7+3,2),":F",A463+2)))/COUNT(INDIRECT(CONCATENATE("F",MAX(A463-'Random Analysis'!$B$7+3,2),":F",A463+2))),0)</f>
        <v>0.50841684991788083</v>
      </c>
      <c r="J463">
        <f ca="1">IFERROR(MEDIAN(INDIRECT(CONCATENATE("I",MAX(A463-'Random Analysis'!$B$8+3,2),":I",A463+2))),0)</f>
        <v>-0.31394021686480456</v>
      </c>
      <c r="K463">
        <f ca="1">IFERROR(SUM(INDIRECT(CONCATENATE("J",MAX(A463-'Random Analysis'!$B$9+3,2),":J",A463+2)))/COUNT(INDIRECT(CONCATENATE("J",MAX(A463-'Random Analysis'!$B$9+3,2),":J",A463+2))),0)</f>
        <v>-0.2585354008358392</v>
      </c>
      <c r="L463">
        <f t="shared" ca="1" si="37"/>
        <v>-4.0156502640971904E-2</v>
      </c>
      <c r="M463">
        <f t="shared" ca="1" si="38"/>
        <v>1.2078306055804593</v>
      </c>
    </row>
    <row r="464" spans="1:13" x14ac:dyDescent="0.3">
      <c r="A464">
        <v>462</v>
      </c>
      <c r="B464">
        <f>A464*'Random Analysis'!B$4+'Random Analysis'!$B$5</f>
        <v>9.24</v>
      </c>
      <c r="C464">
        <v>-0.24553492559908929</v>
      </c>
      <c r="D464">
        <f>C464*'Random Analysis'!$B$2+'Random Analysis'!$B$3</f>
        <v>-0.24553492559908929</v>
      </c>
      <c r="E464">
        <f t="shared" si="39"/>
        <v>1.9999999999999574E-2</v>
      </c>
      <c r="F464">
        <f ca="1">D464-'Random Analysis'!$B$13</f>
        <v>-0.32663792356774135</v>
      </c>
      <c r="G464">
        <f t="shared" ca="1" si="35"/>
        <v>-0.2219315875901739</v>
      </c>
      <c r="H464">
        <f t="shared" ca="1" si="36"/>
        <v>0.43947726187118785</v>
      </c>
      <c r="I464">
        <f ca="1">IFERROR(SUM(INDIRECT(CONCATENATE("F",MAX(A464-'Random Analysis'!$B$7+3,2),":F",A464+2)))/COUNT(INDIRECT(CONCATENATE("F",MAX(A464-'Random Analysis'!$B$7+3,2),":F",A464+2))),0)</f>
        <v>-0.32663792356774135</v>
      </c>
      <c r="J464">
        <f ca="1">IFERROR(MEDIAN(INDIRECT(CONCATENATE("I",MAX(A464-'Random Analysis'!$B$8+3,2),":I",A464+2))),0)</f>
        <v>-0.28676093168331995</v>
      </c>
      <c r="K464">
        <f ca="1">IFERROR(SUM(INDIRECT(CONCATENATE("J",MAX(A464-'Random Analysis'!$B$9+3,2),":J",A464+2)))/COUNT(INDIRECT(CONCATENATE("J",MAX(A464-'Random Analysis'!$B$9+3,2),":J",A464+2))),0)</f>
        <v>-0.2697674287538005</v>
      </c>
      <c r="L464">
        <f t="shared" ca="1" si="37"/>
        <v>-4.5551851216047802E-2</v>
      </c>
      <c r="M464">
        <f t="shared" ca="1" si="38"/>
        <v>1.2069195685561385</v>
      </c>
    </row>
    <row r="465" spans="1:13" x14ac:dyDescent="0.3">
      <c r="A465">
        <v>463</v>
      </c>
      <c r="B465">
        <f>A465*'Random Analysis'!B$4+'Random Analysis'!$B$5</f>
        <v>9.26</v>
      </c>
      <c r="C465">
        <v>-0.69674600234935036</v>
      </c>
      <c r="D465">
        <f>C465*'Random Analysis'!$B$2+'Random Analysis'!$B$3</f>
        <v>-0.69674600234935036</v>
      </c>
      <c r="E465">
        <f t="shared" si="39"/>
        <v>1.9999999999999574E-2</v>
      </c>
      <c r="F465">
        <f ca="1">D465-'Random Analysis'!$B$13</f>
        <v>-0.77784900031800241</v>
      </c>
      <c r="G465">
        <f t="shared" ca="1" si="35"/>
        <v>-0.23748856759653361</v>
      </c>
      <c r="H465">
        <f t="shared" ca="1" si="36"/>
        <v>0.4347274905192573</v>
      </c>
      <c r="I465">
        <f ca="1">IFERROR(SUM(INDIRECT(CONCATENATE("F",MAX(A465-'Random Analysis'!$B$7+3,2),":F",A465+2)))/COUNT(INDIRECT(CONCATENATE("F",MAX(A465-'Random Analysis'!$B$7+3,2),":F",A465+2))),0)</f>
        <v>-0.77784900031800241</v>
      </c>
      <c r="J465">
        <f ca="1">IFERROR(MEDIAN(INDIRECT(CONCATENATE("I",MAX(A465-'Random Analysis'!$B$8+3,2),":I",A465+2))),0)</f>
        <v>-0.28676093168331995</v>
      </c>
      <c r="K465">
        <f ca="1">IFERROR(SUM(INDIRECT(CONCATENATE("J",MAX(A465-'Random Analysis'!$B$9+3,2),":J",A465+2)))/COUNT(INDIRECT(CONCATENATE("J",MAX(A465-'Random Analysis'!$B$9+3,2),":J",A465+2))),0)</f>
        <v>-0.27563224879070197</v>
      </c>
      <c r="L465">
        <f t="shared" ca="1" si="37"/>
        <v>-5.1064496191861722E-2</v>
      </c>
      <c r="M465">
        <f t="shared" ca="1" si="38"/>
        <v>1.2058982786323011</v>
      </c>
    </row>
    <row r="466" spans="1:13" x14ac:dyDescent="0.3">
      <c r="A466">
        <v>464</v>
      </c>
      <c r="B466">
        <f>A466*'Random Analysis'!B$4+'Random Analysis'!$B$5</f>
        <v>9.2799999999999994</v>
      </c>
      <c r="C466">
        <v>0.21770258100843409</v>
      </c>
      <c r="D466">
        <f>C466*'Random Analysis'!$B$2+'Random Analysis'!$B$3</f>
        <v>0.21770258100843409</v>
      </c>
      <c r="E466">
        <f t="shared" si="39"/>
        <v>1.9999999999999574E-2</v>
      </c>
      <c r="F466">
        <f ca="1">D466-'Random Analysis'!$B$13</f>
        <v>0.13659958303978204</v>
      </c>
      <c r="G466">
        <f t="shared" ca="1" si="35"/>
        <v>-0.23475657593573804</v>
      </c>
      <c r="H466">
        <f t="shared" ca="1" si="36"/>
        <v>0.43003235900054265</v>
      </c>
      <c r="I466">
        <f ca="1">IFERROR(SUM(INDIRECT(CONCATENATE("F",MAX(A466-'Random Analysis'!$B$7+3,2),":F",A466+2)))/COUNT(INDIRECT(CONCATENATE("F",MAX(A466-'Random Analysis'!$B$7+3,2),":F",A466+2))),0)</f>
        <v>0.13659958303978204</v>
      </c>
      <c r="J466">
        <f ca="1">IFERROR(MEDIAN(INDIRECT(CONCATENATE("I",MAX(A466-'Random Analysis'!$B$8+3,2),":I",A466+2))),0)</f>
        <v>-6.8366453846743003E-2</v>
      </c>
      <c r="K466">
        <f ca="1">IFERROR(SUM(INDIRECT(CONCATENATE("J",MAX(A466-'Random Analysis'!$B$9+3,2),":J",A466+2)))/COUNT(INDIRECT(CONCATENATE("J",MAX(A466-'Random Analysis'!$B$9+3,2),":J",A466+2))),0)</f>
        <v>-0.26396596364751329</v>
      </c>
      <c r="L466">
        <f t="shared" ca="1" si="37"/>
        <v>-5.6343815464811875E-2</v>
      </c>
      <c r="M466">
        <f t="shared" ca="1" si="38"/>
        <v>1.2047714023230049</v>
      </c>
    </row>
    <row r="467" spans="1:13" x14ac:dyDescent="0.3">
      <c r="A467">
        <v>465</v>
      </c>
      <c r="B467">
        <f>A467*'Random Analysis'!B$4+'Random Analysis'!$B$5</f>
        <v>9.3000000000000007</v>
      </c>
      <c r="C467">
        <v>0.47928590521702197</v>
      </c>
      <c r="D467">
        <f>C467*'Random Analysis'!$B$2+'Random Analysis'!$B$3</f>
        <v>0.47928590521702197</v>
      </c>
      <c r="E467">
        <f t="shared" si="39"/>
        <v>2.000000000000135E-2</v>
      </c>
      <c r="F467">
        <f ca="1">D467-'Random Analysis'!$B$13</f>
        <v>0.39818290724836991</v>
      </c>
      <c r="G467">
        <f t="shared" ca="1" si="35"/>
        <v>-0.2267929177907701</v>
      </c>
      <c r="H467">
        <f t="shared" ca="1" si="36"/>
        <v>0.42549650064472694</v>
      </c>
      <c r="I467">
        <f ca="1">IFERROR(SUM(INDIRECT(CONCATENATE("F",MAX(A467-'Random Analysis'!$B$7+3,2),":F",A467+2)))/COUNT(INDIRECT(CONCATENATE("F",MAX(A467-'Random Analysis'!$B$7+3,2),":F",A467+2))),0)</f>
        <v>0.39818290724836991</v>
      </c>
      <c r="J467">
        <f ca="1">IFERROR(MEDIAN(INDIRECT(CONCATENATE("I",MAX(A467-'Random Analysis'!$B$8+3,2),":I",A467+2))),0)</f>
        <v>0.12337530757259729</v>
      </c>
      <c r="K467">
        <f ca="1">IFERROR(SUM(INDIRECT(CONCATENATE("J",MAX(A467-'Random Analysis'!$B$9+3,2),":J",A467+2)))/COUNT(INDIRECT(CONCATENATE("J",MAX(A467-'Random Analysis'!$B$9+3,2),":J",A467+2))),0)</f>
        <v>-0.243169118436737</v>
      </c>
      <c r="L467">
        <f t="shared" ca="1" si="37"/>
        <v>-6.1207197833546945E-2</v>
      </c>
      <c r="M467">
        <f t="shared" ca="1" si="38"/>
        <v>1.203547258366334</v>
      </c>
    </row>
    <row r="468" spans="1:13" x14ac:dyDescent="0.3">
      <c r="A468">
        <v>466</v>
      </c>
      <c r="B468">
        <f>A468*'Random Analysis'!B$4+'Random Analysis'!$B$5</f>
        <v>9.32</v>
      </c>
      <c r="C468">
        <v>0.39938851056181801</v>
      </c>
      <c r="D468">
        <f>C468*'Random Analysis'!$B$2+'Random Analysis'!$B$3</f>
        <v>0.39938851056181801</v>
      </c>
      <c r="E468">
        <f t="shared" si="39"/>
        <v>1.9999999999999574E-2</v>
      </c>
      <c r="F468">
        <f ca="1">D468-'Random Analysis'!$B$13</f>
        <v>0.31828551259316595</v>
      </c>
      <c r="G468">
        <f t="shared" ca="1" si="35"/>
        <v>-0.22042720753890691</v>
      </c>
      <c r="H468">
        <f t="shared" ca="1" si="36"/>
        <v>0.42108795649394887</v>
      </c>
      <c r="I468">
        <f ca="1">IFERROR(SUM(INDIRECT(CONCATENATE("F",MAX(A468-'Random Analysis'!$B$7+3,2),":F",A468+2)))/COUNT(INDIRECT(CONCATENATE("F",MAX(A468-'Random Analysis'!$B$7+3,2),":F",A468+2))),0)</f>
        <v>0.31828551259316595</v>
      </c>
      <c r="J468">
        <f ca="1">IFERROR(MEDIAN(INDIRECT(CONCATENATE("I",MAX(A468-'Random Analysis'!$B$8+3,2),":I",A468+2))),0)</f>
        <v>0.22744254781647399</v>
      </c>
      <c r="K468">
        <f ca="1">IFERROR(SUM(INDIRECT(CONCATENATE("J",MAX(A468-'Random Analysis'!$B$9+3,2),":J",A468+2)))/COUNT(INDIRECT(CONCATENATE("J",MAX(A468-'Random Analysis'!$B$9+3,2),":J",A468+2))),0)</f>
        <v>-0.21741669035720468</v>
      </c>
      <c r="L468">
        <f t="shared" ca="1" si="37"/>
        <v>-6.5555531640690945E-2</v>
      </c>
      <c r="M468">
        <f t="shared" ca="1" si="38"/>
        <v>1.2022361477335202</v>
      </c>
    </row>
    <row r="469" spans="1:13" x14ac:dyDescent="0.3">
      <c r="A469">
        <v>467</v>
      </c>
      <c r="B469">
        <f>A469*'Random Analysis'!B$4+'Random Analysis'!$B$5</f>
        <v>9.34</v>
      </c>
      <c r="C469">
        <v>0.97705151824732561</v>
      </c>
      <c r="D469">
        <f>C469*'Random Analysis'!$B$2+'Random Analysis'!$B$3</f>
        <v>0.97705151824732561</v>
      </c>
      <c r="E469">
        <f t="shared" si="39"/>
        <v>1.9999999999999574E-2</v>
      </c>
      <c r="F469">
        <f ca="1">D469-'Random Analysis'!$B$13</f>
        <v>0.89594852027867355</v>
      </c>
      <c r="G469">
        <f t="shared" ca="1" si="35"/>
        <v>-0.20250823713333382</v>
      </c>
      <c r="H469">
        <f t="shared" ca="1" si="36"/>
        <v>0.41703779175128231</v>
      </c>
      <c r="I469">
        <f ca="1">IFERROR(SUM(INDIRECT(CONCATENATE("F",MAX(A469-'Random Analysis'!$B$7+3,2),":F",A469+2)))/COUNT(INDIRECT(CONCATENATE("F",MAX(A469-'Random Analysis'!$B$7+3,2),":F",A469+2))),0)</f>
        <v>0.89594852027867355</v>
      </c>
      <c r="J469">
        <f ca="1">IFERROR(MEDIAN(INDIRECT(CONCATENATE("I",MAX(A469-'Random Analysis'!$B$8+3,2),":I",A469+2))),0)</f>
        <v>0.35823420992076793</v>
      </c>
      <c r="K469">
        <f ca="1">IFERROR(SUM(INDIRECT(CONCATENATE("J",MAX(A469-'Random Analysis'!$B$9+3,2),":J",A469+2)))/COUNT(INDIRECT(CONCATENATE("J",MAX(A469-'Random Analysis'!$B$9+3,2),":J",A469+2))),0)</f>
        <v>-0.17947661211998178</v>
      </c>
      <c r="L469">
        <f t="shared" ca="1" si="37"/>
        <v>-6.914506388309051E-2</v>
      </c>
      <c r="M469">
        <f t="shared" ca="1" si="38"/>
        <v>1.2008532464558583</v>
      </c>
    </row>
    <row r="470" spans="1:13" x14ac:dyDescent="0.3">
      <c r="A470">
        <v>468</v>
      </c>
      <c r="B470">
        <f>A470*'Random Analysis'!B$4+'Random Analysis'!$B$5</f>
        <v>9.36</v>
      </c>
      <c r="C470">
        <v>0.160770300710944</v>
      </c>
      <c r="D470">
        <f>C470*'Random Analysis'!$B$2+'Random Analysis'!$B$3</f>
        <v>0.160770300710944</v>
      </c>
      <c r="E470">
        <f t="shared" si="39"/>
        <v>1.9999999999999574E-2</v>
      </c>
      <c r="F470">
        <f ca="1">D470-'Random Analysis'!$B$13</f>
        <v>7.9667302742291959E-2</v>
      </c>
      <c r="G470">
        <f t="shared" ca="1" si="35"/>
        <v>-0.20091489107848801</v>
      </c>
      <c r="H470">
        <f t="shared" ca="1" si="36"/>
        <v>0.41301949392971266</v>
      </c>
      <c r="I470">
        <f ca="1">IFERROR(SUM(INDIRECT(CONCATENATE("F",MAX(A470-'Random Analysis'!$B$7+3,2),":F",A470+2)))/COUNT(INDIRECT(CONCATENATE("F",MAX(A470-'Random Analysis'!$B$7+3,2),":F",A470+2))),0)</f>
        <v>7.9667302742291959E-2</v>
      </c>
      <c r="J470">
        <f ca="1">IFERROR(MEDIAN(INDIRECT(CONCATENATE("I",MAX(A470-'Random Analysis'!$B$8+3,2),":I",A470+2))),0)</f>
        <v>0.22744254781647399</v>
      </c>
      <c r="K470">
        <f ca="1">IFERROR(SUM(INDIRECT(CONCATENATE("J",MAX(A470-'Random Analysis'!$B$9+3,2),":J",A470+2)))/COUNT(INDIRECT(CONCATENATE("J",MAX(A470-'Random Analysis'!$B$9+3,2),":J",A470+2))),0)</f>
        <v>-0.15399884645414938</v>
      </c>
      <c r="L470">
        <f t="shared" ca="1" si="37"/>
        <v>-7.222504081217343E-2</v>
      </c>
      <c r="M470">
        <f t="shared" ca="1" si="38"/>
        <v>1.199408745639615</v>
      </c>
    </row>
    <row r="471" spans="1:13" x14ac:dyDescent="0.3">
      <c r="A471">
        <v>469</v>
      </c>
      <c r="B471">
        <f>A471*'Random Analysis'!B$4+'Random Analysis'!$B$5</f>
        <v>9.3800000000000008</v>
      </c>
      <c r="C471">
        <v>0.70399709220189366</v>
      </c>
      <c r="D471">
        <f>C471*'Random Analysis'!$B$2+'Random Analysis'!$B$3</f>
        <v>0.70399709220189366</v>
      </c>
      <c r="E471">
        <f t="shared" si="39"/>
        <v>2.000000000000135E-2</v>
      </c>
      <c r="F471">
        <f ca="1">D471-'Random Analysis'!$B$13</f>
        <v>0.6228940942332416</v>
      </c>
      <c r="G471">
        <f t="shared" ca="1" si="35"/>
        <v>-0.18845700919382233</v>
      </c>
      <c r="H471">
        <f t="shared" ca="1" si="36"/>
        <v>0.40925035374583596</v>
      </c>
      <c r="I471">
        <f ca="1">IFERROR(SUM(INDIRECT(CONCATENATE("F",MAX(A471-'Random Analysis'!$B$7+3,2),":F",A471+2)))/COUNT(INDIRECT(CONCATENATE("F",MAX(A471-'Random Analysis'!$B$7+3,2),":F",A471+2))),0)</f>
        <v>0.6228940942332416</v>
      </c>
      <c r="J471">
        <f ca="1">IFERROR(MEDIAN(INDIRECT(CONCATENATE("I",MAX(A471-'Random Analysis'!$B$8+3,2),":I",A471+2))),0)</f>
        <v>0.22744254781647399</v>
      </c>
      <c r="K471">
        <f ca="1">IFERROR(SUM(INDIRECT(CONCATENATE("J",MAX(A471-'Random Analysis'!$B$9+3,2),":J",A471+2)))/COUNT(INDIRECT(CONCATENATE("J",MAX(A471-'Random Analysis'!$B$9+3,2),":J",A471+2))),0)</f>
        <v>-0.12852108078831703</v>
      </c>
      <c r="L471">
        <f t="shared" ca="1" si="37"/>
        <v>-7.479546242793994E-2</v>
      </c>
      <c r="M471">
        <f t="shared" ca="1" si="38"/>
        <v>1.1979128363910561</v>
      </c>
    </row>
    <row r="472" spans="1:13" x14ac:dyDescent="0.3">
      <c r="A472">
        <v>470</v>
      </c>
      <c r="B472">
        <f>A472*'Random Analysis'!B$4+'Random Analysis'!$B$5</f>
        <v>9.4</v>
      </c>
      <c r="C472">
        <v>0.11430169393040002</v>
      </c>
      <c r="D472">
        <f>C472*'Random Analysis'!$B$2+'Random Analysis'!$B$3</f>
        <v>0.11430169393040002</v>
      </c>
      <c r="E472">
        <f t="shared" si="39"/>
        <v>1.9999999999999574E-2</v>
      </c>
      <c r="F472">
        <f ca="1">D472-'Random Analysis'!$B$13</f>
        <v>3.3198695961747973E-2</v>
      </c>
      <c r="G472">
        <f t="shared" ca="1" si="35"/>
        <v>-0.18779303527458738</v>
      </c>
      <c r="H472">
        <f t="shared" ca="1" si="36"/>
        <v>0.40549449304034429</v>
      </c>
      <c r="I472">
        <f ca="1">IFERROR(SUM(INDIRECT(CONCATENATE("F",MAX(A472-'Random Analysis'!$B$7+3,2),":F",A472+2)))/COUNT(INDIRECT(CONCATENATE("F",MAX(A472-'Random Analysis'!$B$7+3,2),":F",A472+2))),0)</f>
        <v>3.3198695961747973E-2</v>
      </c>
      <c r="J472">
        <f ca="1">IFERROR(MEDIAN(INDIRECT(CONCATENATE("I",MAX(A472-'Random Analysis'!$B$8+3,2),":I",A472+2))),0)</f>
        <v>0.22744254781647399</v>
      </c>
      <c r="K472">
        <f ca="1">IFERROR(SUM(INDIRECT(CONCATENATE("J",MAX(A472-'Random Analysis'!$B$9+3,2),":J",A472+2)))/COUNT(INDIRECT(CONCATENATE("J",MAX(A472-'Random Analysis'!$B$9+3,2),":J",A472+2))),0)</f>
        <v>-9.5859160781364694E-2</v>
      </c>
      <c r="L472">
        <f t="shared" ca="1" si="37"/>
        <v>-7.6712645643567196E-2</v>
      </c>
      <c r="M472">
        <f t="shared" ca="1" si="38"/>
        <v>1.1963785834781848</v>
      </c>
    </row>
    <row r="473" spans="1:13" x14ac:dyDescent="0.3">
      <c r="A473">
        <v>471</v>
      </c>
      <c r="B473">
        <f>A473*'Random Analysis'!B$4+'Random Analysis'!$B$5</f>
        <v>9.42</v>
      </c>
      <c r="C473">
        <v>0.8398991767473214</v>
      </c>
      <c r="D473">
        <f>C473*'Random Analysis'!$B$2+'Random Analysis'!$B$3</f>
        <v>0.8398991767473214</v>
      </c>
      <c r="E473">
        <f t="shared" si="39"/>
        <v>1.9999999999999574E-2</v>
      </c>
      <c r="F473">
        <f ca="1">D473-'Random Analysis'!$B$13</f>
        <v>0.75879617877866934</v>
      </c>
      <c r="G473">
        <f t="shared" ca="1" si="35"/>
        <v>-0.17261711169901431</v>
      </c>
      <c r="H473">
        <f t="shared" ca="1" si="36"/>
        <v>0.40204215080636407</v>
      </c>
      <c r="I473">
        <f ca="1">IFERROR(SUM(INDIRECT(CONCATENATE("F",MAX(A473-'Random Analysis'!$B$7+3,2),":F",A473+2)))/COUNT(INDIRECT(CONCATENATE("F",MAX(A473-'Random Analysis'!$B$7+3,2),":F",A473+2))),0)</f>
        <v>0.75879617877866934</v>
      </c>
      <c r="J473">
        <f ca="1">IFERROR(MEDIAN(INDIRECT(CONCATENATE("I",MAX(A473-'Random Analysis'!$B$8+3,2),":I",A473+2))),0)</f>
        <v>0.35823420992076793</v>
      </c>
      <c r="K473">
        <f ca="1">IFERROR(SUM(INDIRECT(CONCATENATE("J",MAX(A473-'Random Analysis'!$B$9+3,2),":J",A473+2)))/COUNT(INDIRECT(CONCATENATE("J",MAX(A473-'Random Analysis'!$B$9+3,2),":J",A473+2))),0)</f>
        <v>-6.9470349168674311E-2</v>
      </c>
      <c r="L473">
        <f t="shared" ca="1" si="37"/>
        <v>-7.8102052626940657E-2</v>
      </c>
      <c r="M473">
        <f t="shared" ca="1" si="38"/>
        <v>1.1948165424256461</v>
      </c>
    </row>
    <row r="474" spans="1:13" x14ac:dyDescent="0.3">
      <c r="A474">
        <v>472</v>
      </c>
      <c r="B474">
        <f>A474*'Random Analysis'!B$4+'Random Analysis'!$B$5</f>
        <v>9.44</v>
      </c>
      <c r="C474">
        <v>0.34991289977239171</v>
      </c>
      <c r="D474">
        <f>C474*'Random Analysis'!$B$2+'Random Analysis'!$B$3</f>
        <v>0.34991289977239171</v>
      </c>
      <c r="E474">
        <f t="shared" si="39"/>
        <v>1.9999999999999574E-2</v>
      </c>
      <c r="F474">
        <f ca="1">D474-'Random Analysis'!$B$13</f>
        <v>0.26880990180373965</v>
      </c>
      <c r="G474">
        <f t="shared" ca="1" si="35"/>
        <v>-0.16724091366293964</v>
      </c>
      <c r="H474">
        <f t="shared" ca="1" si="36"/>
        <v>0.39869733253310535</v>
      </c>
      <c r="I474">
        <f ca="1">IFERROR(SUM(INDIRECT(CONCATENATE("F",MAX(A474-'Random Analysis'!$B$7+3,2),":F",A474+2)))/COUNT(INDIRECT(CONCATENATE("F",MAX(A474-'Random Analysis'!$B$7+3,2),":F",A474+2))),0)</f>
        <v>0.26880990180373965</v>
      </c>
      <c r="J474">
        <f ca="1">IFERROR(MEDIAN(INDIRECT(CONCATENATE("I",MAX(A474-'Random Analysis'!$B$8+3,2),":I",A474+2))),0)</f>
        <v>0.35823420992076793</v>
      </c>
      <c r="K474">
        <f ca="1">IFERROR(SUM(INDIRECT(CONCATENATE("J",MAX(A474-'Random Analysis'!$B$9+3,2),":J",A474+2)))/COUNT(INDIRECT(CONCATENATE("J",MAX(A474-'Random Analysis'!$B$9+3,2),":J",A474+2))),0)</f>
        <v>-5.6191911588775678E-2</v>
      </c>
      <c r="L474">
        <f t="shared" ca="1" si="37"/>
        <v>-7.9225890858716147E-2</v>
      </c>
      <c r="M474">
        <f t="shared" ca="1" si="38"/>
        <v>1.1932320246084718</v>
      </c>
    </row>
    <row r="475" spans="1:13" x14ac:dyDescent="0.3">
      <c r="A475">
        <v>473</v>
      </c>
      <c r="B475">
        <f>A475*'Random Analysis'!B$4+'Random Analysis'!$B$5</f>
        <v>9.4600000000000009</v>
      </c>
      <c r="C475">
        <v>0.48707557250389222</v>
      </c>
      <c r="D475">
        <f>C475*'Random Analysis'!$B$2+'Random Analysis'!$B$3</f>
        <v>0.48707557250389222</v>
      </c>
      <c r="E475">
        <f t="shared" si="39"/>
        <v>2.000000000000135E-2</v>
      </c>
      <c r="F475">
        <f ca="1">D475-'Random Analysis'!$B$13</f>
        <v>0.40597257453524016</v>
      </c>
      <c r="G475">
        <f t="shared" ca="1" si="35"/>
        <v>-0.15912146217223427</v>
      </c>
      <c r="H475">
        <f t="shared" ca="1" si="36"/>
        <v>0.39551490328966044</v>
      </c>
      <c r="I475">
        <f ca="1">IFERROR(SUM(INDIRECT(CONCATENATE("F",MAX(A475-'Random Analysis'!$B$7+3,2),":F",A475+2)))/COUNT(INDIRECT(CONCATENATE("F",MAX(A475-'Random Analysis'!$B$7+3,2),":F",A475+2))),0)</f>
        <v>0.40597257453524016</v>
      </c>
      <c r="J475">
        <f ca="1">IFERROR(MEDIAN(INDIRECT(CONCATENATE("I",MAX(A475-'Random Analysis'!$B$8+3,2),":I",A475+2))),0)</f>
        <v>0.36212904356420306</v>
      </c>
      <c r="K475">
        <f ca="1">IFERROR(SUM(INDIRECT(CONCATENATE("J",MAX(A475-'Random Analysis'!$B$9+3,2),":J",A475+2)))/COUNT(INDIRECT(CONCATENATE("J",MAX(A475-'Random Analysis'!$B$9+3,2),":J",A475+2))),0)</f>
        <v>-2.9617631707350312E-2</v>
      </c>
      <c r="L475">
        <f t="shared" ca="1" si="37"/>
        <v>-7.9818243492863192E-2</v>
      </c>
      <c r="M475">
        <f t="shared" ca="1" si="38"/>
        <v>1.1916356597386144</v>
      </c>
    </row>
    <row r="476" spans="1:13" x14ac:dyDescent="0.3">
      <c r="A476">
        <v>474</v>
      </c>
      <c r="B476">
        <f>A476*'Random Analysis'!B$4+'Random Analysis'!$B$5</f>
        <v>9.48</v>
      </c>
      <c r="C476">
        <v>0.69122614322057907</v>
      </c>
      <c r="D476">
        <f>C476*'Random Analysis'!$B$2+'Random Analysis'!$B$3</f>
        <v>0.69122614322057907</v>
      </c>
      <c r="E476">
        <f t="shared" si="39"/>
        <v>1.9999999999999574E-2</v>
      </c>
      <c r="F476">
        <f ca="1">D476-'Random Analysis'!$B$13</f>
        <v>0.61012314525192701</v>
      </c>
      <c r="G476">
        <f t="shared" ca="1" si="35"/>
        <v>-0.14691899926719598</v>
      </c>
      <c r="H476">
        <f t="shared" ca="1" si="36"/>
        <v>0.39257652330431658</v>
      </c>
      <c r="I476">
        <f ca="1">IFERROR(SUM(INDIRECT(CONCATENATE("F",MAX(A476-'Random Analysis'!$B$7+3,2),":F",A476+2)))/COUNT(INDIRECT(CONCATENATE("F",MAX(A476-'Random Analysis'!$B$7+3,2),":F",A476+2))),0)</f>
        <v>0.61012314525192701</v>
      </c>
      <c r="J476">
        <f ca="1">IFERROR(MEDIAN(INDIRECT(CONCATENATE("I",MAX(A476-'Random Analysis'!$B$8+3,2),":I",A476+2))),0)</f>
        <v>0.50804785989358359</v>
      </c>
      <c r="K476">
        <f ca="1">IFERROR(SUM(INDIRECT(CONCATENATE("J",MAX(A476-'Random Analysis'!$B$9+3,2),":J",A476+2)))/COUNT(INDIRECT(CONCATENATE("J",MAX(A476-'Random Analysis'!$B$9+3,2),":J",A476+2))),0)</f>
        <v>-9.2052107954128312E-3</v>
      </c>
      <c r="L476">
        <f t="shared" ca="1" si="37"/>
        <v>-8.0002347708771446E-2</v>
      </c>
      <c r="M476">
        <f t="shared" ca="1" si="38"/>
        <v>1.1900356127844389</v>
      </c>
    </row>
    <row r="477" spans="1:13" x14ac:dyDescent="0.3">
      <c r="A477">
        <v>475</v>
      </c>
      <c r="B477">
        <f>A477*'Random Analysis'!B$4+'Random Analysis'!$B$5</f>
        <v>9.5</v>
      </c>
      <c r="C477">
        <v>-0.60805558914003077</v>
      </c>
      <c r="D477">
        <f>C477*'Random Analysis'!$B$2+'Random Analysis'!$B$3</f>
        <v>-0.60805558914003077</v>
      </c>
      <c r="E477">
        <f t="shared" si="39"/>
        <v>1.9999999999999574E-2</v>
      </c>
      <c r="F477">
        <f ca="1">D477-'Random Analysis'!$B$13</f>
        <v>-0.68915858710868283</v>
      </c>
      <c r="G477">
        <f t="shared" ca="1" si="35"/>
        <v>-0.16070217100936934</v>
      </c>
      <c r="H477">
        <f t="shared" ca="1" si="36"/>
        <v>0.38936247988412925</v>
      </c>
      <c r="I477">
        <f ca="1">IFERROR(SUM(INDIRECT(CONCATENATE("F",MAX(A477-'Random Analysis'!$B$7+3,2),":F",A477+2)))/COUNT(INDIRECT(CONCATENATE("F",MAX(A477-'Random Analysis'!$B$7+3,2),":F",A477+2))),0)</f>
        <v>-0.68915858710868283</v>
      </c>
      <c r="J477">
        <f ca="1">IFERROR(MEDIAN(INDIRECT(CONCATENATE("I",MAX(A477-'Random Analysis'!$B$8+3,2),":I",A477+2))),0)</f>
        <v>0.3373912381694899</v>
      </c>
      <c r="K477">
        <f ca="1">IFERROR(SUM(INDIRECT(CONCATENATE("J",MAX(A477-'Random Analysis'!$B$9+3,2),":J",A477+2)))/COUNT(INDIRECT(CONCATENATE("J",MAX(A477-'Random Analysis'!$B$9+3,2),":J",A477+2))),0)</f>
        <v>3.0807043201392407E-3</v>
      </c>
      <c r="L477">
        <f t="shared" ca="1" si="37"/>
        <v>-7.9940733622368657E-2</v>
      </c>
      <c r="M477">
        <f t="shared" ca="1" si="38"/>
        <v>1.1884367981119917</v>
      </c>
    </row>
    <row r="478" spans="1:13" x14ac:dyDescent="0.3">
      <c r="A478">
        <v>476</v>
      </c>
      <c r="B478">
        <f>A478*'Random Analysis'!B$4+'Random Analysis'!$B$5</f>
        <v>9.52</v>
      </c>
      <c r="C478">
        <v>-0.59236633694189211</v>
      </c>
      <c r="D478">
        <f>C478*'Random Analysis'!$B$2+'Random Analysis'!$B$3</f>
        <v>-0.59236633694189211</v>
      </c>
      <c r="E478">
        <f t="shared" si="39"/>
        <v>1.9999999999999574E-2</v>
      </c>
      <c r="F478">
        <f ca="1">D478-'Random Analysis'!$B$13</f>
        <v>-0.67346933491054417</v>
      </c>
      <c r="G478">
        <f t="shared" ca="1" si="35"/>
        <v>-0.17417155770757994</v>
      </c>
      <c r="H478">
        <f t="shared" ca="1" si="36"/>
        <v>0.38587904872997775</v>
      </c>
      <c r="I478">
        <f ca="1">IFERROR(SUM(INDIRECT(CONCATENATE("F",MAX(A478-'Random Analysis'!$B$7+3,2),":F",A478+2)))/COUNT(INDIRECT(CONCATENATE("F",MAX(A478-'Random Analysis'!$B$7+3,2),":F",A478+2))),0)</f>
        <v>-0.67346933491054417</v>
      </c>
      <c r="J478">
        <f ca="1">IFERROR(MEDIAN(INDIRECT(CONCATENATE("I",MAX(A478-'Random Analysis'!$B$8+3,2),":I",A478+2))),0)</f>
        <v>0.3373912381694899</v>
      </c>
      <c r="K478">
        <f ca="1">IFERROR(SUM(INDIRECT(CONCATENATE("J",MAX(A478-'Random Analysis'!$B$9+3,2),":J",A478+2)))/COUNT(INDIRECT(CONCATENATE("J",MAX(A478-'Random Analysis'!$B$9+3,2),":J",A478+2))),0)</f>
        <v>2.7245016600804393E-2</v>
      </c>
      <c r="L478">
        <f t="shared" ca="1" si="37"/>
        <v>-7.9395833290352574E-2</v>
      </c>
      <c r="M478">
        <f t="shared" ca="1" si="38"/>
        <v>1.1868488814461846</v>
      </c>
    </row>
    <row r="479" spans="1:13" x14ac:dyDescent="0.3">
      <c r="A479">
        <v>477</v>
      </c>
      <c r="B479">
        <f>A479*'Random Analysis'!B$4+'Random Analysis'!$B$5</f>
        <v>9.5400000000000009</v>
      </c>
      <c r="C479">
        <v>0.17390796450908552</v>
      </c>
      <c r="D479">
        <f>C479*'Random Analysis'!$B$2+'Random Analysis'!$B$3</f>
        <v>0.17390796450908552</v>
      </c>
      <c r="E479">
        <f t="shared" si="39"/>
        <v>2.000000000000135E-2</v>
      </c>
      <c r="F479">
        <f ca="1">D479-'Random Analysis'!$B$13</f>
        <v>9.2804966540433478E-2</v>
      </c>
      <c r="G479">
        <f t="shared" ca="1" si="35"/>
        <v>-0.17231545837677115</v>
      </c>
      <c r="H479">
        <f t="shared" ca="1" si="36"/>
        <v>0.38243273956244211</v>
      </c>
      <c r="I479">
        <f ca="1">IFERROR(SUM(INDIRECT(CONCATENATE("F",MAX(A479-'Random Analysis'!$B$7+3,2),":F",A479+2)))/COUNT(INDIRECT(CONCATENATE("F",MAX(A479-'Random Analysis'!$B$7+3,2),":F",A479+2))),0)</f>
        <v>9.2804966540433478E-2</v>
      </c>
      <c r="J479">
        <f ca="1">IFERROR(MEDIAN(INDIRECT(CONCATENATE("I",MAX(A479-'Random Analysis'!$B$8+3,2),":I",A479+2))),0)</f>
        <v>0.18080743417208656</v>
      </c>
      <c r="K479">
        <f ca="1">IFERROR(SUM(INDIRECT(CONCATENATE("J",MAX(A479-'Random Analysis'!$B$9+3,2),":J",A479+2)))/COUNT(INDIRECT(CONCATENATE("J",MAX(A479-'Random Analysis'!$B$9+3,2),":J",A479+2))),0)</f>
        <v>5.9008274258068566E-2</v>
      </c>
      <c r="L479">
        <f t="shared" ca="1" si="37"/>
        <v>-7.8215667805191125E-2</v>
      </c>
      <c r="M479">
        <f t="shared" ca="1" si="38"/>
        <v>1.1852845680900808</v>
      </c>
    </row>
    <row r="480" spans="1:13" x14ac:dyDescent="0.3">
      <c r="A480">
        <v>478</v>
      </c>
      <c r="B480">
        <f>A480*'Random Analysis'!B$4+'Random Analysis'!$B$5</f>
        <v>9.56</v>
      </c>
      <c r="C480">
        <v>0.59023744984985327</v>
      </c>
      <c r="D480">
        <f>C480*'Random Analysis'!$B$2+'Random Analysis'!$B$3</f>
        <v>0.59023744984985327</v>
      </c>
      <c r="E480">
        <f t="shared" si="39"/>
        <v>1.9999999999999574E-2</v>
      </c>
      <c r="F480">
        <f ca="1">D480-'Random Analysis'!$B$13</f>
        <v>0.50913445188120121</v>
      </c>
      <c r="G480">
        <f t="shared" ca="1" si="35"/>
        <v>-0.16213276933914733</v>
      </c>
      <c r="H480">
        <f t="shared" ca="1" si="36"/>
        <v>0.37919008417565925</v>
      </c>
      <c r="I480">
        <f ca="1">IFERROR(SUM(INDIRECT(CONCATENATE("F",MAX(A480-'Random Analysis'!$B$7+3,2),":F",A480+2)))/COUNT(INDIRECT(CONCATENATE("F",MAX(A480-'Random Analysis'!$B$7+3,2),":F",A480+2))),0)</f>
        <v>0.50913445188120121</v>
      </c>
      <c r="J480">
        <f ca="1">IFERROR(MEDIAN(INDIRECT(CONCATENATE("I",MAX(A480-'Random Analysis'!$B$8+3,2),":I",A480+2))),0)</f>
        <v>0.3373912381694899</v>
      </c>
      <c r="K480">
        <f ca="1">IFERROR(SUM(INDIRECT(CONCATENATE("J",MAX(A480-'Random Analysis'!$B$9+3,2),":J",A480+2)))/COUNT(INDIRECT(CONCATENATE("J",MAX(A480-'Random Analysis'!$B$9+3,2),":J",A480+2))),0)</f>
        <v>9.0024057831130197E-2</v>
      </c>
      <c r="L480">
        <f t="shared" ca="1" si="37"/>
        <v>-7.6415186648568556E-2</v>
      </c>
      <c r="M480">
        <f t="shared" ca="1" si="38"/>
        <v>1.1837562643571093</v>
      </c>
    </row>
    <row r="481" spans="1:13" x14ac:dyDescent="0.3">
      <c r="A481">
        <v>479</v>
      </c>
      <c r="B481">
        <f>A481*'Random Analysis'!B$4+'Random Analysis'!$B$5</f>
        <v>9.58</v>
      </c>
      <c r="C481">
        <v>-0.10105916112304314</v>
      </c>
      <c r="D481">
        <f>C481*'Random Analysis'!$B$2+'Random Analysis'!$B$3</f>
        <v>-0.10105916112304314</v>
      </c>
      <c r="E481">
        <f t="shared" si="39"/>
        <v>1.9999999999999574E-2</v>
      </c>
      <c r="F481">
        <f ca="1">D481-'Random Analysis'!$B$13</f>
        <v>-0.1821621590916952</v>
      </c>
      <c r="G481">
        <f t="shared" ca="1" si="35"/>
        <v>-0.16577601252098115</v>
      </c>
      <c r="H481">
        <f t="shared" ca="1" si="36"/>
        <v>0.37587456392523971</v>
      </c>
      <c r="I481">
        <f ca="1">IFERROR(SUM(INDIRECT(CONCATENATE("F",MAX(A481-'Random Analysis'!$B$7+3,2),":F",A481+2)))/COUNT(INDIRECT(CONCATENATE("F",MAX(A481-'Random Analysis'!$B$7+3,2),":F",A481+2))),0)</f>
        <v>-0.1821621590916952</v>
      </c>
      <c r="J481">
        <f ca="1">IFERROR(MEDIAN(INDIRECT(CONCATENATE("I",MAX(A481-'Random Analysis'!$B$8+3,2),":I",A481+2))),0)</f>
        <v>0.18080743417208656</v>
      </c>
      <c r="K481">
        <f ca="1">IFERROR(SUM(INDIRECT(CONCATENATE("J",MAX(A481-'Random Analysis'!$B$9+3,2),":J",A481+2)))/COUNT(INDIRECT(CONCATENATE("J",MAX(A481-'Random Analysis'!$B$9+3,2),":J",A481+2))),0)</f>
        <v>0.12269898839509652</v>
      </c>
      <c r="L481">
        <f t="shared" ca="1" si="37"/>
        <v>-7.396120688066668E-2</v>
      </c>
      <c r="M481">
        <f t="shared" ca="1" si="38"/>
        <v>1.182277040219496</v>
      </c>
    </row>
    <row r="482" spans="1:13" x14ac:dyDescent="0.3">
      <c r="A482">
        <v>480</v>
      </c>
      <c r="B482">
        <f>A482*'Random Analysis'!B$4+'Random Analysis'!$B$5</f>
        <v>9.6</v>
      </c>
      <c r="C482">
        <v>-0.69078757718860073</v>
      </c>
      <c r="D482">
        <f>C482*'Random Analysis'!$B$2+'Random Analysis'!$B$3</f>
        <v>-0.69078757718860073</v>
      </c>
      <c r="E482">
        <f t="shared" si="39"/>
        <v>1.9999999999999574E-2</v>
      </c>
      <c r="F482">
        <f ca="1">D482-'Random Analysis'!$B$13</f>
        <v>-0.77189057515725279</v>
      </c>
      <c r="G482">
        <f t="shared" ca="1" si="35"/>
        <v>-0.18121382402412586</v>
      </c>
      <c r="H482">
        <f t="shared" ca="1" si="36"/>
        <v>0.3722502874447573</v>
      </c>
      <c r="I482">
        <f ca="1">IFERROR(SUM(INDIRECT(CONCATENATE("F",MAX(A482-'Random Analysis'!$B$7+3,2),":F",A482+2)))/COUNT(INDIRECT(CONCATENATE("F",MAX(A482-'Random Analysis'!$B$7+3,2),":F",A482+2))),0)</f>
        <v>-0.77189057515725279</v>
      </c>
      <c r="J482">
        <f ca="1">IFERROR(MEDIAN(INDIRECT(CONCATENATE("I",MAX(A482-'Random Analysis'!$B$8+3,2),":I",A482+2))),0)</f>
        <v>-4.4678596275630866E-2</v>
      </c>
      <c r="K482">
        <f ca="1">IFERROR(SUM(INDIRECT(CONCATENATE("J",MAX(A482-'Random Analysis'!$B$9+3,2),":J",A482+2)))/COUNT(INDIRECT(CONCATENATE("J",MAX(A482-'Random Analysis'!$B$9+3,2),":J",A482+2))),0)</f>
        <v>0.144636488937743</v>
      </c>
      <c r="L482">
        <f t="shared" ca="1" si="37"/>
        <v>-7.1068477101911887E-2</v>
      </c>
      <c r="M482">
        <f t="shared" ca="1" si="38"/>
        <v>1.1808556706774578</v>
      </c>
    </row>
    <row r="483" spans="1:13" x14ac:dyDescent="0.3">
      <c r="A483">
        <v>481</v>
      </c>
      <c r="B483">
        <f>A483*'Random Analysis'!B$4+'Random Analysis'!$B$5</f>
        <v>9.620000000000001</v>
      </c>
      <c r="C483">
        <v>-0.65001677994914431</v>
      </c>
      <c r="D483">
        <f>C483*'Random Analysis'!$B$2+'Random Analysis'!$B$3</f>
        <v>-0.65001677994914431</v>
      </c>
      <c r="E483">
        <f t="shared" si="39"/>
        <v>2.000000000000135E-2</v>
      </c>
      <c r="F483">
        <f ca="1">D483-'Random Analysis'!$B$13</f>
        <v>-0.73111977791779637</v>
      </c>
      <c r="G483">
        <f t="shared" ca="1" si="35"/>
        <v>-0.19583621958248279</v>
      </c>
      <c r="H483">
        <f t="shared" ca="1" si="36"/>
        <v>0.36833356305310738</v>
      </c>
      <c r="I483">
        <f ca="1">IFERROR(SUM(INDIRECT(CONCATENATE("F",MAX(A483-'Random Analysis'!$B$7+3,2),":F",A483+2)))/COUNT(INDIRECT(CONCATENATE("F",MAX(A483-'Random Analysis'!$B$7+3,2),":F",A483+2))),0)</f>
        <v>-0.73111977791779637</v>
      </c>
      <c r="J483">
        <f ca="1">IFERROR(MEDIAN(INDIRECT(CONCATENATE("I",MAX(A483-'Random Analysis'!$B$8+3,2),":I",A483+2))),0)</f>
        <v>-0.42781574700111968</v>
      </c>
      <c r="K483">
        <f ca="1">IFERROR(SUM(INDIRECT(CONCATENATE("J",MAX(A483-'Random Analysis'!$B$9+3,2),":J",A483+2)))/COUNT(INDIRECT(CONCATENATE("J",MAX(A483-'Random Analysis'!$B$9+3,2),":J",A483+2))),0)</f>
        <v>0.13921384464553754</v>
      </c>
      <c r="L483">
        <f t="shared" ca="1" si="37"/>
        <v>-6.8284200209000945E-2</v>
      </c>
      <c r="M483">
        <f t="shared" ca="1" si="38"/>
        <v>1.1794899866732778</v>
      </c>
    </row>
    <row r="484" spans="1:13" x14ac:dyDescent="0.3">
      <c r="A484">
        <v>482</v>
      </c>
      <c r="B484">
        <f>A484*'Random Analysis'!B$4+'Random Analysis'!$B$5</f>
        <v>9.64</v>
      </c>
      <c r="C484">
        <v>0.84254833475897328</v>
      </c>
      <c r="D484">
        <f>C484*'Random Analysis'!$B$2+'Random Analysis'!$B$3</f>
        <v>0.84254833475897328</v>
      </c>
      <c r="E484">
        <f t="shared" si="39"/>
        <v>1.9999999999999574E-2</v>
      </c>
      <c r="F484">
        <f ca="1">D484-'Random Analysis'!$B$13</f>
        <v>0.76144533679032123</v>
      </c>
      <c r="G484">
        <f t="shared" ca="1" si="35"/>
        <v>-0.18060731284667669</v>
      </c>
      <c r="H484">
        <f t="shared" ca="1" si="36"/>
        <v>0.36472141679617393</v>
      </c>
      <c r="I484">
        <f ca="1">IFERROR(SUM(INDIRECT(CONCATENATE("F",MAX(A484-'Random Analysis'!$B$7+3,2),":F",A484+2)))/COUNT(INDIRECT(CONCATENATE("F",MAX(A484-'Random Analysis'!$B$7+3,2),":F",A484+2))),0)</f>
        <v>0.76144533679032123</v>
      </c>
      <c r="J484">
        <f ca="1">IFERROR(MEDIAN(INDIRECT(CONCATENATE("I",MAX(A484-'Random Analysis'!$B$8+3,2),":I",A484+2))),0)</f>
        <v>-0.42781574700111968</v>
      </c>
      <c r="K484">
        <f ca="1">IFERROR(SUM(INDIRECT(CONCATENATE("J",MAX(A484-'Random Analysis'!$B$9+3,2),":J",A484+2)))/COUNT(INDIRECT(CONCATENATE("J",MAX(A484-'Random Analysis'!$B$9+3,2),":J",A484+2))),0)</f>
        <v>0.13379120035333203</v>
      </c>
      <c r="L484">
        <f t="shared" ca="1" si="37"/>
        <v>-6.5608376201934354E-2</v>
      </c>
      <c r="M484">
        <f t="shared" ca="1" si="38"/>
        <v>1.1781778191492391</v>
      </c>
    </row>
    <row r="485" spans="1:13" x14ac:dyDescent="0.3">
      <c r="A485">
        <v>483</v>
      </c>
      <c r="B485">
        <f>A485*'Random Analysis'!B$4+'Random Analysis'!$B$5</f>
        <v>9.66</v>
      </c>
      <c r="C485">
        <v>9.7659672891666771E-2</v>
      </c>
      <c r="D485">
        <f>C485*'Random Analysis'!$B$2+'Random Analysis'!$B$3</f>
        <v>9.7659672891666771E-2</v>
      </c>
      <c r="E485">
        <f t="shared" si="39"/>
        <v>1.9999999999999574E-2</v>
      </c>
      <c r="F485">
        <f ca="1">D485-'Random Analysis'!$B$13</f>
        <v>1.6556674923014728E-2</v>
      </c>
      <c r="G485">
        <f t="shared" ca="1" si="35"/>
        <v>-0.18027617934821641</v>
      </c>
      <c r="H485">
        <f t="shared" ca="1" si="36"/>
        <v>0.36111589320920967</v>
      </c>
      <c r="I485">
        <f ca="1">IFERROR(SUM(INDIRECT(CONCATENATE("F",MAX(A485-'Random Analysis'!$B$7+3,2),":F",A485+2)))/COUNT(INDIRECT(CONCATENATE("F",MAX(A485-'Random Analysis'!$B$7+3,2),":F",A485+2))),0)</f>
        <v>1.6556674923014728E-2</v>
      </c>
      <c r="J485">
        <f ca="1">IFERROR(MEDIAN(INDIRECT(CONCATENATE("I",MAX(A485-'Random Analysis'!$B$8+3,2),":I",A485+2))),0)</f>
        <v>-8.2802742084340242E-2</v>
      </c>
      <c r="K485">
        <f ca="1">IFERROR(SUM(INDIRECT(CONCATENATE("J",MAX(A485-'Random Analysis'!$B$9+3,2),":J",A485+2)))/COUNT(INDIRECT(CONCATENATE("J",MAX(A485-'Random Analysis'!$B$9+3,2),":J",A485+2))),0)</f>
        <v>0.1435034950961406</v>
      </c>
      <c r="L485">
        <f t="shared" ca="1" si="37"/>
        <v>-6.2738306300011606E-2</v>
      </c>
      <c r="M485">
        <f t="shared" ca="1" si="38"/>
        <v>1.1769230530232389</v>
      </c>
    </row>
    <row r="486" spans="1:13" x14ac:dyDescent="0.3">
      <c r="A486">
        <v>484</v>
      </c>
      <c r="B486">
        <f>A486*'Random Analysis'!B$4+'Random Analysis'!$B$5</f>
        <v>9.68</v>
      </c>
      <c r="C486">
        <v>0.44353475533265385</v>
      </c>
      <c r="D486">
        <f>C486*'Random Analysis'!$B$2+'Random Analysis'!$B$3</f>
        <v>0.44353475533265385</v>
      </c>
      <c r="E486">
        <f t="shared" si="39"/>
        <v>1.9999999999999574E-2</v>
      </c>
      <c r="F486">
        <f ca="1">D486-'Random Analysis'!$B$13</f>
        <v>0.36243175736400179</v>
      </c>
      <c r="G486">
        <f t="shared" ca="1" si="35"/>
        <v>-0.17302754420093652</v>
      </c>
      <c r="H486">
        <f t="shared" ca="1" si="36"/>
        <v>0.35765534232519103</v>
      </c>
      <c r="I486">
        <f ca="1">IFERROR(SUM(INDIRECT(CONCATENATE("F",MAX(A486-'Random Analysis'!$B$7+3,2),":F",A486+2)))/COUNT(INDIRECT(CONCATENATE("F",MAX(A486-'Random Analysis'!$B$7+3,2),":F",A486+2))),0)</f>
        <v>0.36243175736400179</v>
      </c>
      <c r="J486">
        <f ca="1">IFERROR(MEDIAN(INDIRECT(CONCATENATE("I",MAX(A486-'Random Analysis'!$B$8+3,2),":I",A486+2))),0)</f>
        <v>5.4680820731724103E-2</v>
      </c>
      <c r="K486">
        <f ca="1">IFERROR(SUM(INDIRECT(CONCATENATE("J",MAX(A486-'Random Analysis'!$B$9+3,2),":J",A486+2)))/COUNT(INDIRECT(CONCATENATE("J",MAX(A486-'Random Analysis'!$B$9+3,2),":J",A486+2))),0)</f>
        <v>0.15976262616352366</v>
      </c>
      <c r="L486">
        <f t="shared" ca="1" si="37"/>
        <v>-5.9543053776741205E-2</v>
      </c>
      <c r="M486">
        <f t="shared" ca="1" si="38"/>
        <v>1.175732191947704</v>
      </c>
    </row>
    <row r="487" spans="1:13" x14ac:dyDescent="0.3">
      <c r="A487">
        <v>485</v>
      </c>
      <c r="B487">
        <f>A487*'Random Analysis'!B$4+'Random Analysis'!$B$5</f>
        <v>9.7000000000000011</v>
      </c>
      <c r="C487">
        <v>0.39120861476936297</v>
      </c>
      <c r="D487">
        <f>C487*'Random Analysis'!$B$2+'Random Analysis'!$B$3</f>
        <v>0.39120861476936297</v>
      </c>
      <c r="E487">
        <f t="shared" si="39"/>
        <v>2.000000000000135E-2</v>
      </c>
      <c r="F487">
        <f ca="1">D487-'Random Analysis'!$B$13</f>
        <v>0.31010561680071091</v>
      </c>
      <c r="G487">
        <f t="shared" ca="1" si="35"/>
        <v>-0.16682543186492188</v>
      </c>
      <c r="H487">
        <f t="shared" ca="1" si="36"/>
        <v>0.35431883368789235</v>
      </c>
      <c r="I487">
        <f ca="1">IFERROR(SUM(INDIRECT(CONCATENATE("F",MAX(A487-'Random Analysis'!$B$7+3,2),":F",A487+2)))/COUNT(INDIRECT(CONCATENATE("F",MAX(A487-'Random Analysis'!$B$7+3,2),":F",A487+2))),0)</f>
        <v>0.31010561680071091</v>
      </c>
      <c r="J487">
        <f ca="1">IFERROR(MEDIAN(INDIRECT(CONCATENATE("I",MAX(A487-'Random Analysis'!$B$8+3,2),":I",A487+2))),0)</f>
        <v>0.16333114586186281</v>
      </c>
      <c r="K487">
        <f ca="1">IFERROR(SUM(INDIRECT(CONCATENATE("J",MAX(A487-'Random Analysis'!$B$9+3,2),":J",A487+2)))/COUNT(INDIRECT(CONCATENATE("J",MAX(A487-'Random Analysis'!$B$9+3,2),":J",A487+2))),0)</f>
        <v>0.17079584519726676</v>
      </c>
      <c r="L487">
        <f t="shared" ca="1" si="37"/>
        <v>-5.6127136872795635E-2</v>
      </c>
      <c r="M487">
        <f t="shared" ca="1" si="38"/>
        <v>1.174609649210248</v>
      </c>
    </row>
    <row r="488" spans="1:13" x14ac:dyDescent="0.3">
      <c r="A488">
        <v>486</v>
      </c>
      <c r="B488">
        <f>A488*'Random Analysis'!B$4+'Random Analysis'!$B$5</f>
        <v>9.7200000000000006</v>
      </c>
      <c r="C488">
        <v>0.42617410260387589</v>
      </c>
      <c r="D488">
        <f>C488*'Random Analysis'!$B$2+'Random Analysis'!$B$3</f>
        <v>0.42617410260387589</v>
      </c>
      <c r="E488">
        <f t="shared" si="39"/>
        <v>1.9999999999999574E-2</v>
      </c>
      <c r="F488">
        <f ca="1">D488-'Random Analysis'!$B$13</f>
        <v>0.34507110463522384</v>
      </c>
      <c r="G488">
        <f t="shared" ca="1" si="35"/>
        <v>-0.15992400977221755</v>
      </c>
      <c r="H488">
        <f t="shared" ca="1" si="36"/>
        <v>0.35112035349244808</v>
      </c>
      <c r="I488">
        <f ca="1">IFERROR(SUM(INDIRECT(CONCATENATE("F",MAX(A488-'Random Analysis'!$B$7+3,2),":F",A488+2)))/COUNT(INDIRECT(CONCATENATE("F",MAX(A488-'Random Analysis'!$B$7+3,2),":F",A488+2))),0)</f>
        <v>0.34507110463522384</v>
      </c>
      <c r="J488">
        <f ca="1">IFERROR(MEDIAN(INDIRECT(CONCATENATE("I",MAX(A488-'Random Analysis'!$B$8+3,2),":I",A488+2))),0)</f>
        <v>0.16333114586186281</v>
      </c>
      <c r="K488">
        <f ca="1">IFERROR(SUM(INDIRECT(CONCATENATE("J",MAX(A488-'Random Analysis'!$B$9+3,2),":J",A488+2)))/COUNT(INDIRECT(CONCATENATE("J",MAX(A488-'Random Analysis'!$B$9+3,2),":J",A488+2))),0)</f>
        <v>0.17269850416342228</v>
      </c>
      <c r="L488">
        <f t="shared" ca="1" si="37"/>
        <v>-5.2673166789527263E-2</v>
      </c>
      <c r="M488">
        <f t="shared" ca="1" si="38"/>
        <v>1.1735561858744574</v>
      </c>
    </row>
    <row r="489" spans="1:13" x14ac:dyDescent="0.3">
      <c r="A489">
        <v>487</v>
      </c>
      <c r="B489">
        <f>A489*'Random Analysis'!B$4+'Random Analysis'!$B$5</f>
        <v>9.74</v>
      </c>
      <c r="C489">
        <v>0.83289764002137079</v>
      </c>
      <c r="D489">
        <f>C489*'Random Analysis'!$B$2+'Random Analysis'!$B$3</f>
        <v>0.83289764002137079</v>
      </c>
      <c r="E489">
        <f t="shared" si="39"/>
        <v>1.9999999999999574E-2</v>
      </c>
      <c r="F489">
        <f ca="1">D489-'Random Analysis'!$B$13</f>
        <v>0.75179464205271873</v>
      </c>
      <c r="G489">
        <f t="shared" ca="1" si="35"/>
        <v>-0.14488811693116349</v>
      </c>
      <c r="H489">
        <f t="shared" ca="1" si="36"/>
        <v>0.34822259115382487</v>
      </c>
      <c r="I489">
        <f ca="1">IFERROR(SUM(INDIRECT(CONCATENATE("F",MAX(A489-'Random Analysis'!$B$7+3,2),":F",A489+2)))/COUNT(INDIRECT(CONCATENATE("F",MAX(A489-'Random Analysis'!$B$7+3,2),":F",A489+2))),0)</f>
        <v>0.75179464205271873</v>
      </c>
      <c r="J489">
        <f ca="1">IFERROR(MEDIAN(INDIRECT(CONCATENATE("I",MAX(A489-'Random Analysis'!$B$8+3,2),":I",A489+2))),0)</f>
        <v>0.32758836071796738</v>
      </c>
      <c r="K489">
        <f ca="1">IFERROR(SUM(INDIRECT(CONCATENATE("J",MAX(A489-'Random Analysis'!$B$9+3,2),":J",A489+2)))/COUNT(INDIRECT(CONCATENATE("J",MAX(A489-'Random Analysis'!$B$9+3,2),":J",A489+2))),0)</f>
        <v>0.17746735239682673</v>
      </c>
      <c r="L489">
        <f t="shared" ca="1" si="37"/>
        <v>-4.9123819741590802E-2</v>
      </c>
      <c r="M489">
        <f t="shared" ca="1" si="38"/>
        <v>1.1725737094796256</v>
      </c>
    </row>
    <row r="490" spans="1:13" x14ac:dyDescent="0.3">
      <c r="A490">
        <v>488</v>
      </c>
      <c r="B490">
        <f>A490*'Random Analysis'!B$4+'Random Analysis'!$B$5</f>
        <v>9.76</v>
      </c>
      <c r="C490">
        <v>0.72907729877412941</v>
      </c>
      <c r="D490">
        <f>C490*'Random Analysis'!$B$2+'Random Analysis'!$B$3</f>
        <v>0.72907729877412941</v>
      </c>
      <c r="E490">
        <f t="shared" si="39"/>
        <v>1.9999999999999574E-2</v>
      </c>
      <c r="F490">
        <f ca="1">D490-'Random Analysis'!$B$13</f>
        <v>0.64797430080547735</v>
      </c>
      <c r="G490">
        <f t="shared" ca="1" si="35"/>
        <v>-0.13192863091505422</v>
      </c>
      <c r="H490">
        <f t="shared" ca="1" si="36"/>
        <v>0.34558401853552384</v>
      </c>
      <c r="I490">
        <f ca="1">IFERROR(SUM(INDIRECT(CONCATENATE("F",MAX(A490-'Random Analysis'!$B$7+3,2),":F",A490+2)))/COUNT(INDIRECT(CONCATENATE("F",MAX(A490-'Random Analysis'!$B$7+3,2),":F",A490+2))),0)</f>
        <v>0.64797430080547735</v>
      </c>
      <c r="J490">
        <f ca="1">IFERROR(MEDIAN(INDIRECT(CONCATENATE("I",MAX(A490-'Random Analysis'!$B$8+3,2),":I",A490+2))),0)</f>
        <v>0.35375143099961281</v>
      </c>
      <c r="K490">
        <f ca="1">IFERROR(SUM(INDIRECT(CONCATENATE("J",MAX(A490-'Random Analysis'!$B$9+3,2),":J",A490+2)))/COUNT(INDIRECT(CONCATENATE("J",MAX(A490-'Random Analysis'!$B$9+3,2),":J",A490+2))),0)</f>
        <v>0.17725388673391462</v>
      </c>
      <c r="L490">
        <f t="shared" ca="1" si="37"/>
        <v>-4.5578742006912587E-2</v>
      </c>
      <c r="M490">
        <f t="shared" ca="1" si="38"/>
        <v>1.1716621346394873</v>
      </c>
    </row>
    <row r="491" spans="1:13" x14ac:dyDescent="0.3">
      <c r="A491">
        <v>489</v>
      </c>
      <c r="B491">
        <f>A491*'Random Analysis'!B$4+'Random Analysis'!$B$5</f>
        <v>9.7799999999999994</v>
      </c>
      <c r="C491">
        <v>-0.2307741896217097</v>
      </c>
      <c r="D491">
        <f>C491*'Random Analysis'!$B$2+'Random Analysis'!$B$3</f>
        <v>-0.2307741896217097</v>
      </c>
      <c r="E491">
        <f t="shared" si="39"/>
        <v>1.9999999999999574E-2</v>
      </c>
      <c r="F491">
        <f ca="1">D491-'Random Analysis'!$B$13</f>
        <v>-0.31187718759036176</v>
      </c>
      <c r="G491">
        <f t="shared" ca="1" si="35"/>
        <v>-0.13816617466686132</v>
      </c>
      <c r="H491">
        <f t="shared" ca="1" si="36"/>
        <v>0.34282069504218665</v>
      </c>
      <c r="I491">
        <f ca="1">IFERROR(SUM(INDIRECT(CONCATENATE("F",MAX(A491-'Random Analysis'!$B$7+3,2),":F",A491+2)))/COUNT(INDIRECT(CONCATENATE("F",MAX(A491-'Random Analysis'!$B$7+3,2),":F",A491+2))),0)</f>
        <v>-0.31187718759036176</v>
      </c>
      <c r="J491">
        <f ca="1">IFERROR(MEDIAN(INDIRECT(CONCATENATE("I",MAX(A491-'Random Analysis'!$B$8+3,2),":I",A491+2))),0)</f>
        <v>0.35375143099961281</v>
      </c>
      <c r="K491">
        <f ca="1">IFERROR(SUM(INDIRECT(CONCATENATE("J",MAX(A491-'Random Analysis'!$B$9+3,2),":J",A491+2)))/COUNT(INDIRECT(CONCATENATE("J",MAX(A491-'Random Analysis'!$B$9+3,2),":J",A491+2))),0)</f>
        <v>0.18326859545692123</v>
      </c>
      <c r="L491">
        <f t="shared" ca="1" si="37"/>
        <v>-4.1913370097774238E-2</v>
      </c>
      <c r="M491">
        <f t="shared" ca="1" si="38"/>
        <v>1.170823867237532</v>
      </c>
    </row>
    <row r="492" spans="1:13" x14ac:dyDescent="0.3">
      <c r="A492">
        <v>490</v>
      </c>
      <c r="B492">
        <f>A492*'Random Analysis'!B$4+'Random Analysis'!$B$5</f>
        <v>9.8000000000000007</v>
      </c>
      <c r="C492">
        <v>0.49806750870285832</v>
      </c>
      <c r="D492">
        <f>C492*'Random Analysis'!$B$2+'Random Analysis'!$B$3</f>
        <v>0.49806750870285832</v>
      </c>
      <c r="E492">
        <f t="shared" si="39"/>
        <v>2.000000000000135E-2</v>
      </c>
      <c r="F492">
        <f ca="1">D492-'Random Analysis'!$B$13</f>
        <v>0.41696451073420626</v>
      </c>
      <c r="G492">
        <f t="shared" ca="1" si="35"/>
        <v>-0.12982688445217663</v>
      </c>
      <c r="H492">
        <f t="shared" ca="1" si="36"/>
        <v>0.34022415735314293</v>
      </c>
      <c r="I492">
        <f ca="1">IFERROR(SUM(INDIRECT(CONCATENATE("F",MAX(A492-'Random Analysis'!$B$7+3,2),":F",A492+2)))/COUNT(INDIRECT(CONCATENATE("F",MAX(A492-'Random Analysis'!$B$7+3,2),":F",A492+2))),0)</f>
        <v>0.41696451073420626</v>
      </c>
      <c r="J492">
        <f ca="1">IFERROR(MEDIAN(INDIRECT(CONCATENATE("I",MAX(A492-'Random Analysis'!$B$8+3,2),":I",A492+2))),0)</f>
        <v>0.35375143099961281</v>
      </c>
      <c r="K492">
        <f ca="1">IFERROR(SUM(INDIRECT(CONCATENATE("J",MAX(A492-'Random Analysis'!$B$9+3,2),":J",A492+2)))/COUNT(INDIRECT(CONCATENATE("J",MAX(A492-'Random Analysis'!$B$9+3,2),":J",A492+2))),0)</f>
        <v>0.18928330417992786</v>
      </c>
      <c r="L492">
        <f t="shared" ca="1" si="37"/>
        <v>-3.8127704014175423E-2</v>
      </c>
      <c r="M492">
        <f t="shared" ca="1" si="38"/>
        <v>1.1700613131572484</v>
      </c>
    </row>
    <row r="493" spans="1:13" x14ac:dyDescent="0.3">
      <c r="A493">
        <v>491</v>
      </c>
      <c r="B493">
        <f>A493*'Random Analysis'!B$4+'Random Analysis'!$B$5</f>
        <v>9.82</v>
      </c>
      <c r="C493">
        <v>-0.20374482798648552</v>
      </c>
      <c r="D493">
        <f>C493*'Random Analysis'!$B$2+'Random Analysis'!$B$3</f>
        <v>-0.20374482798648552</v>
      </c>
      <c r="E493">
        <f t="shared" si="39"/>
        <v>1.9999999999999574E-2</v>
      </c>
      <c r="F493">
        <f ca="1">D493-'Random Analysis'!$B$13</f>
        <v>-0.28484782595513758</v>
      </c>
      <c r="G493">
        <f t="shared" ca="1" si="35"/>
        <v>-0.13552384097127926</v>
      </c>
      <c r="H493">
        <f t="shared" ca="1" si="36"/>
        <v>0.33751368053371739</v>
      </c>
      <c r="I493">
        <f ca="1">IFERROR(SUM(INDIRECT(CONCATENATE("F",MAX(A493-'Random Analysis'!$B$7+3,2),":F",A493+2)))/COUNT(INDIRECT(CONCATENATE("F",MAX(A493-'Random Analysis'!$B$7+3,2),":F",A493+2))),0)</f>
        <v>-0.28484782595513758</v>
      </c>
      <c r="J493">
        <f ca="1">IFERROR(MEDIAN(INDIRECT(CONCATENATE("I",MAX(A493-'Random Analysis'!$B$8+3,2),":I",A493+2))),0)</f>
        <v>0.35375143099961281</v>
      </c>
      <c r="K493">
        <f ca="1">IFERROR(SUM(INDIRECT(CONCATENATE("J",MAX(A493-'Random Analysis'!$B$9+3,2),":J",A493+2)))/COUNT(INDIRECT(CONCATENATE("J",MAX(A493-'Random Analysis'!$B$9+3,2),":J",A493+2))),0)</f>
        <v>0.1952980129029345</v>
      </c>
      <c r="L493">
        <f t="shared" ca="1" si="37"/>
        <v>-3.4221743756116814E-2</v>
      </c>
      <c r="M493">
        <f t="shared" ca="1" si="38"/>
        <v>1.1693768782821261</v>
      </c>
    </row>
    <row r="494" spans="1:13" x14ac:dyDescent="0.3">
      <c r="A494">
        <v>492</v>
      </c>
      <c r="B494">
        <f>A494*'Random Analysis'!B$4+'Random Analysis'!$B$5</f>
        <v>9.84</v>
      </c>
      <c r="C494">
        <v>-0.33245660280001199</v>
      </c>
      <c r="D494">
        <f>C494*'Random Analysis'!$B$2+'Random Analysis'!$B$3</f>
        <v>-0.33245660280001199</v>
      </c>
      <c r="E494">
        <f t="shared" si="39"/>
        <v>1.9999999999999574E-2</v>
      </c>
      <c r="F494">
        <f ca="1">D494-'Random Analysis'!$B$13</f>
        <v>-0.41355960076866405</v>
      </c>
      <c r="G494">
        <f t="shared" ca="1" si="35"/>
        <v>-0.14379503298665236</v>
      </c>
      <c r="H494">
        <f t="shared" ca="1" si="36"/>
        <v>0.33463777987398441</v>
      </c>
      <c r="I494">
        <f ca="1">IFERROR(SUM(INDIRECT(CONCATENATE("F",MAX(A494-'Random Analysis'!$B$7+3,2),":F",A494+2)))/COUNT(INDIRECT(CONCATENATE("F",MAX(A494-'Random Analysis'!$B$7+3,2),":F",A494+2))),0)</f>
        <v>-0.41355960076866405</v>
      </c>
      <c r="J494">
        <f ca="1">IFERROR(MEDIAN(INDIRECT(CONCATENATE("I",MAX(A494-'Random Analysis'!$B$8+3,2),":I",A494+2))),0)</f>
        <v>0.32758836071796738</v>
      </c>
      <c r="K494">
        <f ca="1">IFERROR(SUM(INDIRECT(CONCATENATE("J",MAX(A494-'Random Analysis'!$B$9+3,2),":J",A494+2)))/COUNT(INDIRECT(CONCATENATE("J",MAX(A494-'Random Analysis'!$B$9+3,2),":J",A494+2))),0)</f>
        <v>0.1938386867504201</v>
      </c>
      <c r="L494">
        <f t="shared" ca="1" si="37"/>
        <v>-3.0344970021108496E-2</v>
      </c>
      <c r="M494">
        <f t="shared" ca="1" si="38"/>
        <v>1.1687699788817039</v>
      </c>
    </row>
    <row r="495" spans="1:13" x14ac:dyDescent="0.3">
      <c r="A495">
        <v>493</v>
      </c>
      <c r="B495">
        <f>A495*'Random Analysis'!B$4+'Random Analysis'!$B$5</f>
        <v>9.86</v>
      </c>
      <c r="C495">
        <v>-0.30710331200391239</v>
      </c>
      <c r="D495">
        <f>C495*'Random Analysis'!$B$2+'Random Analysis'!$B$3</f>
        <v>-0.30710331200391239</v>
      </c>
      <c r="E495">
        <f t="shared" si="39"/>
        <v>1.9999999999999574E-2</v>
      </c>
      <c r="F495">
        <f ca="1">D495-'Random Analysis'!$B$13</f>
        <v>-0.38820630997256445</v>
      </c>
      <c r="G495">
        <f t="shared" ca="1" si="35"/>
        <v>-0.15155915918610349</v>
      </c>
      <c r="H495">
        <f t="shared" ca="1" si="36"/>
        <v>0.33160659669026238</v>
      </c>
      <c r="I495">
        <f ca="1">IFERROR(SUM(INDIRECT(CONCATENATE("F",MAX(A495-'Random Analysis'!$B$7+3,2),":F",A495+2)))/COUNT(INDIRECT(CONCATENATE("F",MAX(A495-'Random Analysis'!$B$7+3,2),":F",A495+2))),0)</f>
        <v>-0.38820630997256445</v>
      </c>
      <c r="J495">
        <f ca="1">IFERROR(MEDIAN(INDIRECT(CONCATENATE("I",MAX(A495-'Random Analysis'!$B$8+3,2),":I",A495+2))),0)</f>
        <v>3.0111639340043128E-2</v>
      </c>
      <c r="K495">
        <f ca="1">IFERROR(SUM(INDIRECT(CONCATENATE("J",MAX(A495-'Random Analysis'!$B$9+3,2),":J",A495+2)))/COUNT(INDIRECT(CONCATENATE("J",MAX(A495-'Random Analysis'!$B$9+3,2),":J",A495+2))),0)</f>
        <v>0.17821380243705232</v>
      </c>
      <c r="L495">
        <f t="shared" ca="1" si="37"/>
        <v>-2.6780693972367525E-2</v>
      </c>
      <c r="M495">
        <f t="shared" ca="1" si="38"/>
        <v>1.1682343650022564</v>
      </c>
    </row>
    <row r="496" spans="1:13" x14ac:dyDescent="0.3">
      <c r="A496">
        <v>494</v>
      </c>
      <c r="B496">
        <f>A496*'Random Analysis'!B$4+'Random Analysis'!$B$5</f>
        <v>9.8800000000000008</v>
      </c>
      <c r="C496">
        <v>-0.74259015247901727</v>
      </c>
      <c r="D496">
        <f>C496*'Random Analysis'!$B$2+'Random Analysis'!$B$3</f>
        <v>-0.74259015247901727</v>
      </c>
      <c r="E496">
        <f t="shared" si="39"/>
        <v>2.000000000000135E-2</v>
      </c>
      <c r="F496">
        <f ca="1">D496-'Random Analysis'!$B$13</f>
        <v>-0.82369315044766933</v>
      </c>
      <c r="G496">
        <f t="shared" ca="1" si="35"/>
        <v>-0.168033022195058</v>
      </c>
      <c r="H496">
        <f t="shared" ca="1" si="36"/>
        <v>0.328245936246361</v>
      </c>
      <c r="I496">
        <f ca="1">IFERROR(SUM(INDIRECT(CONCATENATE("F",MAX(A496-'Random Analysis'!$B$7+3,2),":F",A496+2)))/COUNT(INDIRECT(CONCATENATE("F",MAX(A496-'Random Analysis'!$B$7+3,2),":F",A496+2))),0)</f>
        <v>-0.82369315044766933</v>
      </c>
      <c r="J496">
        <f ca="1">IFERROR(MEDIAN(INDIRECT(CONCATENATE("I",MAX(A496-'Random Analysis'!$B$8+3,2),":I",A496+2))),0)</f>
        <v>-0.29836250677274967</v>
      </c>
      <c r="K496">
        <f ca="1">IFERROR(SUM(INDIRECT(CONCATENATE("J",MAX(A496-'Random Analysis'!$B$9+3,2),":J",A496+2)))/COUNT(INDIRECT(CONCATENATE("J",MAX(A496-'Random Analysis'!$B$9+3,2),":J",A496+2))),0)</f>
        <v>0.14676182384957837</v>
      </c>
      <c r="L496">
        <f t="shared" ca="1" si="37"/>
        <v>-2.3845457495375758E-2</v>
      </c>
      <c r="M496">
        <f t="shared" ca="1" si="38"/>
        <v>1.1677574558523489</v>
      </c>
    </row>
    <row r="497" spans="1:13" x14ac:dyDescent="0.3">
      <c r="A497">
        <v>495</v>
      </c>
      <c r="B497">
        <f>A497*'Random Analysis'!B$4+'Random Analysis'!$B$5</f>
        <v>9.9</v>
      </c>
      <c r="C497">
        <v>0.21780449554603298</v>
      </c>
      <c r="D497">
        <f>C497*'Random Analysis'!$B$2+'Random Analysis'!$B$3</f>
        <v>0.21780449554603298</v>
      </c>
      <c r="E497">
        <f t="shared" si="39"/>
        <v>1.9999999999999574E-2</v>
      </c>
      <c r="F497">
        <f ca="1">D497-'Random Analysis'!$B$13</f>
        <v>0.13670149757738093</v>
      </c>
      <c r="G497">
        <f t="shared" ca="1" si="35"/>
        <v>-0.16529899224351044</v>
      </c>
      <c r="H497">
        <f t="shared" ca="1" si="36"/>
        <v>0.32493995640149087</v>
      </c>
      <c r="I497">
        <f ca="1">IFERROR(SUM(INDIRECT(CONCATENATE("F",MAX(A497-'Random Analysis'!$B$7+3,2),":F",A497+2)))/COUNT(INDIRECT(CONCATENATE("F",MAX(A497-'Random Analysis'!$B$7+3,2),":F",A497+2))),0)</f>
        <v>0.13670149757738093</v>
      </c>
      <c r="J497">
        <f ca="1">IFERROR(MEDIAN(INDIRECT(CONCATENATE("I",MAX(A497-'Random Analysis'!$B$8+3,2),":I",A497+2))),0)</f>
        <v>-0.29836250677274967</v>
      </c>
      <c r="K497">
        <f ca="1">IFERROR(SUM(INDIRECT(CONCATENATE("J",MAX(A497-'Random Analysis'!$B$9+3,2),":J",A497+2)))/COUNT(INDIRECT(CONCATENATE("J",MAX(A497-'Random Analysis'!$B$9+3,2),":J",A497+2))),0)</f>
        <v>0.10836133019880057</v>
      </c>
      <c r="L497">
        <f t="shared" ca="1" si="37"/>
        <v>-2.1678230891399794E-2</v>
      </c>
      <c r="M497">
        <f t="shared" ca="1" si="38"/>
        <v>1.167323891234521</v>
      </c>
    </row>
    <row r="498" spans="1:13" x14ac:dyDescent="0.3">
      <c r="A498">
        <v>496</v>
      </c>
      <c r="B498">
        <f>A498*'Random Analysis'!B$4+'Random Analysis'!$B$5</f>
        <v>9.92</v>
      </c>
      <c r="C498">
        <v>0.82073806382864611</v>
      </c>
      <c r="D498">
        <f>C498*'Random Analysis'!$B$2+'Random Analysis'!$B$3</f>
        <v>0.82073806382864611</v>
      </c>
      <c r="E498">
        <f t="shared" si="39"/>
        <v>1.9999999999999574E-2</v>
      </c>
      <c r="F498">
        <f ca="1">D498-'Random Analysis'!$B$13</f>
        <v>0.73963506585999406</v>
      </c>
      <c r="G498">
        <f t="shared" ca="1" si="35"/>
        <v>-0.15050629092631088</v>
      </c>
      <c r="H498">
        <f t="shared" ca="1" si="36"/>
        <v>0.3219298305829647</v>
      </c>
      <c r="I498">
        <f ca="1">IFERROR(SUM(INDIRECT(CONCATENATE("F",MAX(A498-'Random Analysis'!$B$7+3,2),":F",A498+2)))/COUNT(INDIRECT(CONCATENATE("F",MAX(A498-'Random Analysis'!$B$7+3,2),":F",A498+2))),0)</f>
        <v>0.73963506585999406</v>
      </c>
      <c r="J498">
        <f ca="1">IFERROR(MEDIAN(INDIRECT(CONCATENATE("I",MAX(A498-'Random Analysis'!$B$8+3,2),":I",A498+2))),0)</f>
        <v>-0.29836250677274967</v>
      </c>
      <c r="K498">
        <f ca="1">IFERROR(SUM(INDIRECT(CONCATENATE("J",MAX(A498-'Random Analysis'!$B$9+3,2),":J",A498+2)))/COUNT(INDIRECT(CONCATENATE("J",MAX(A498-'Random Analysis'!$B$9+3,2),":J",A498+2))),0)</f>
        <v>7.8087342344408228E-2</v>
      </c>
      <c r="L498">
        <f t="shared" ca="1" si="37"/>
        <v>-2.0116484044511662E-2</v>
      </c>
      <c r="M498">
        <f t="shared" ca="1" si="38"/>
        <v>1.1669215615536308</v>
      </c>
    </row>
    <row r="499" spans="1:13" x14ac:dyDescent="0.3">
      <c r="A499">
        <v>497</v>
      </c>
      <c r="B499">
        <f>A499*'Random Analysis'!B$4+'Random Analysis'!$B$5</f>
        <v>9.94</v>
      </c>
      <c r="C499">
        <v>0.30296976163702838</v>
      </c>
      <c r="D499">
        <f>C499*'Random Analysis'!$B$2+'Random Analysis'!$B$3</f>
        <v>0.30296976163702838</v>
      </c>
      <c r="E499">
        <f t="shared" si="39"/>
        <v>1.9999999999999574E-2</v>
      </c>
      <c r="F499">
        <f ca="1">D499-'Random Analysis'!$B$13</f>
        <v>0.22186676366837632</v>
      </c>
      <c r="G499">
        <f t="shared" ca="1" si="35"/>
        <v>-0.14606895565294345</v>
      </c>
      <c r="H499">
        <f t="shared" ca="1" si="36"/>
        <v>0.31900845146990592</v>
      </c>
      <c r="I499">
        <f ca="1">IFERROR(SUM(INDIRECT(CONCATENATE("F",MAX(A499-'Random Analysis'!$B$7+3,2),":F",A499+2)))/COUNT(INDIRECT(CONCATENATE("F",MAX(A499-'Random Analysis'!$B$7+3,2),":F",A499+2))),0)</f>
        <v>0.22186676366837632</v>
      </c>
      <c r="J499">
        <f ca="1">IFERROR(MEDIAN(INDIRECT(CONCATENATE("I",MAX(A499-'Random Analysis'!$B$8+3,2),":I",A499+2))),0)</f>
        <v>-7.4073164188878327E-2</v>
      </c>
      <c r="K499">
        <f ca="1">IFERROR(SUM(INDIRECT(CONCATENATE("J",MAX(A499-'Random Analysis'!$B$9+3,2),":J",A499+2)))/COUNT(INDIRECT(CONCATENATE("J",MAX(A499-'Random Analysis'!$B$9+3,2),":J",A499+2))),0)</f>
        <v>5.849379937496213E-2</v>
      </c>
      <c r="L499">
        <f t="shared" ca="1" si="37"/>
        <v>-1.8946608057012444E-2</v>
      </c>
      <c r="M499">
        <f t="shared" ca="1" si="38"/>
        <v>1.1665426293924905</v>
      </c>
    </row>
    <row r="500" spans="1:13" x14ac:dyDescent="0.3">
      <c r="A500">
        <v>498</v>
      </c>
      <c r="B500">
        <f>A500*'Random Analysis'!B$4+'Random Analysis'!$B$5</f>
        <v>9.9600000000000009</v>
      </c>
      <c r="C500">
        <v>0.99858487412832031</v>
      </c>
      <c r="D500">
        <f>C500*'Random Analysis'!$B$2+'Random Analysis'!$B$3</f>
        <v>0.99858487412832031</v>
      </c>
      <c r="E500">
        <f t="shared" si="39"/>
        <v>2.000000000000135E-2</v>
      </c>
      <c r="F500">
        <f ca="1">D500-'Random Analysis'!$B$13</f>
        <v>0.91748187615966825</v>
      </c>
      <c r="G500">
        <f t="shared" ca="1" si="35"/>
        <v>-0.12771931812974885</v>
      </c>
      <c r="H500">
        <f t="shared" ca="1" si="36"/>
        <v>0.31645406510731078</v>
      </c>
      <c r="I500">
        <f ca="1">IFERROR(SUM(INDIRECT(CONCATENATE("F",MAX(A500-'Random Analysis'!$B$7+3,2),":F",A500+2)))/COUNT(INDIRECT(CONCATENATE("F",MAX(A500-'Random Analysis'!$B$7+3,2),":F",A500+2))),0)</f>
        <v>0.91748187615966825</v>
      </c>
      <c r="J500">
        <f ca="1">IFERROR(MEDIAN(INDIRECT(CONCATENATE("I",MAX(A500-'Random Analysis'!$B$8+3,2),":I",A500+2))),0)</f>
        <v>-7.4073164188878327E-2</v>
      </c>
      <c r="K500">
        <f ca="1">IFERROR(SUM(INDIRECT(CONCATENATE("J",MAX(A500-'Random Analysis'!$B$9+3,2),":J",A500+2)))/COUNT(INDIRECT(CONCATENATE("J",MAX(A500-'Random Analysis'!$B$9+3,2),":J",A500+2))),0)</f>
        <v>4.6356628024439996E-2</v>
      </c>
      <c r="L500">
        <f t="shared" ca="1" si="37"/>
        <v>-1.8019475496523583E-2</v>
      </c>
      <c r="M500">
        <f t="shared" ca="1" si="38"/>
        <v>1.1661822398825601</v>
      </c>
    </row>
    <row r="501" spans="1:13" x14ac:dyDescent="0.3">
      <c r="A501">
        <v>499</v>
      </c>
      <c r="B501">
        <f>A501*'Random Analysis'!B$4+'Random Analysis'!$B$5</f>
        <v>9.98</v>
      </c>
      <c r="C501">
        <v>0.1887995730978671</v>
      </c>
      <c r="D501">
        <f>C501*'Random Analysis'!$B$2+'Random Analysis'!$B$3</f>
        <v>0.1887995730978671</v>
      </c>
      <c r="E501">
        <f t="shared" si="39"/>
        <v>1.9999999999999574E-2</v>
      </c>
      <c r="F501">
        <f ca="1">D501-'Random Analysis'!$B$13</f>
        <v>0.10769657512921506</v>
      </c>
      <c r="G501">
        <f t="shared" ca="1" si="35"/>
        <v>-0.1255653866271646</v>
      </c>
      <c r="H501">
        <f t="shared" ca="1" si="36"/>
        <v>0.31394275737476757</v>
      </c>
      <c r="I501">
        <f ca="1">IFERROR(SUM(INDIRECT(CONCATENATE("F",MAX(A501-'Random Analysis'!$B$7+3,2),":F",A501+2)))/COUNT(INDIRECT(CONCATENATE("F",MAX(A501-'Random Analysis'!$B$7+3,2),":F",A501+2))),0)</f>
        <v>0.10769657512921506</v>
      </c>
      <c r="J501">
        <f ca="1">IFERROR(MEDIAN(INDIRECT(CONCATENATE("I",MAX(A501-'Random Analysis'!$B$8+3,2),":I",A501+2))),0)</f>
        <v>0.12219903635329799</v>
      </c>
      <c r="K501">
        <f ca="1">IFERROR(SUM(INDIRECT(CONCATENATE("J",MAX(A501-'Random Analysis'!$B$9+3,2),":J",A501+2)))/COUNT(INDIRECT(CONCATENATE("J",MAX(A501-'Random Analysis'!$B$9+3,2),":J",A501+2))),0)</f>
        <v>3.6109380318907015E-2</v>
      </c>
      <c r="L501">
        <f t="shared" ca="1" si="37"/>
        <v>-1.7297287890145459E-2</v>
      </c>
      <c r="M501">
        <f t="shared" ca="1" si="38"/>
        <v>1.1658362941247571</v>
      </c>
    </row>
    <row r="502" spans="1:13" x14ac:dyDescent="0.3">
      <c r="A502">
        <v>500</v>
      </c>
      <c r="B502">
        <f>A502*'Random Analysis'!B$4+'Random Analysis'!$B$5</f>
        <v>10</v>
      </c>
      <c r="C502">
        <v>-0.58534770475447417</v>
      </c>
      <c r="D502">
        <f>C502*'Random Analysis'!$B$2+'Random Analysis'!$B$3</f>
        <v>-0.58534770475447417</v>
      </c>
      <c r="E502">
        <f t="shared" si="39"/>
        <v>1.9999999999999574E-2</v>
      </c>
      <c r="F502">
        <f ca="1">D502-'Random Analysis'!$B$13</f>
        <v>-0.66645070272312623</v>
      </c>
      <c r="G502">
        <f t="shared" ca="1" si="35"/>
        <v>-0.13889440068162684</v>
      </c>
      <c r="H502">
        <f t="shared" ca="1" si="36"/>
        <v>0.31116486936113508</v>
      </c>
      <c r="I502">
        <f ca="1">IFERROR(SUM(INDIRECT(CONCATENATE("F",MAX(A502-'Random Analysis'!$B$7+3,2),":F",A502+2)))/COUNT(INDIRECT(CONCATENATE("F",MAX(A502-'Random Analysis'!$B$7+3,2),":F",A502+2))),0)</f>
        <v>-0.66645070272312623</v>
      </c>
      <c r="J502">
        <f ca="1">IFERROR(MEDIAN(INDIRECT(CONCATENATE("I",MAX(A502-'Random Analysis'!$B$8+3,2),":I",A502+2))),0)</f>
        <v>0.12219903635329799</v>
      </c>
      <c r="K502">
        <f ca="1">IFERROR(SUM(INDIRECT(CONCATENATE("J",MAX(A502-'Random Analysis'!$B$9+3,2),":J",A502+2)))/COUNT(INDIRECT(CONCATENATE("J",MAX(A502-'Random Analysis'!$B$9+3,2),":J",A502+2))),0)</f>
        <v>3.3318504232298034E-2</v>
      </c>
      <c r="L502">
        <f t="shared" ca="1" si="37"/>
        <v>-1.6630917805499513E-2</v>
      </c>
      <c r="M502">
        <f t="shared" ca="1" si="38"/>
        <v>1.165503675768647</v>
      </c>
    </row>
    <row r="503" spans="1:13" x14ac:dyDescent="0.3">
      <c r="A503">
        <v>501</v>
      </c>
      <c r="B503">
        <f>A503*'Random Analysis'!B$4+'Random Analysis'!$B$5</f>
        <v>10.02</v>
      </c>
      <c r="C503">
        <v>0.73990705485472663</v>
      </c>
      <c r="D503">
        <f>C503*'Random Analysis'!$B$2+'Random Analysis'!$B$3</f>
        <v>0.73990705485472663</v>
      </c>
      <c r="E503">
        <f t="shared" si="39"/>
        <v>1.9999999999999574E-2</v>
      </c>
      <c r="F503">
        <f ca="1">D503-'Random Analysis'!$B$13</f>
        <v>0.65880405688607457</v>
      </c>
      <c r="G503">
        <f t="shared" ca="1" si="35"/>
        <v>-0.12571831954390564</v>
      </c>
      <c r="H503">
        <f t="shared" ca="1" si="36"/>
        <v>0.30865050297025703</v>
      </c>
      <c r="I503">
        <f ca="1">IFERROR(SUM(INDIRECT(CONCATENATE("F",MAX(A503-'Random Analysis'!$B$7+3,2),":F",A503+2)))/COUNT(INDIRECT(CONCATENATE("F",MAX(A503-'Random Analysis'!$B$7+3,2),":F",A503+2))),0)</f>
        <v>0.65880405688607457</v>
      </c>
      <c r="J503">
        <f ca="1">IFERROR(MEDIAN(INDIRECT(CONCATENATE("I",MAX(A503-'Random Analysis'!$B$8+3,2),":I",A503+2))),0)</f>
        <v>0.17928413062287862</v>
      </c>
      <c r="K503">
        <f ca="1">IFERROR(SUM(INDIRECT(CONCATENATE("J",MAX(A503-'Random Analysis'!$B$9+3,2),":J",A503+2)))/COUNT(INDIRECT(CONCATENATE("J",MAX(A503-'Random Analysis'!$B$9+3,2),":J",A503+2))),0)</f>
        <v>4.3983395989369914E-2</v>
      </c>
      <c r="L503">
        <f t="shared" ca="1" si="37"/>
        <v>-1.5751249885712134E-2</v>
      </c>
      <c r="M503">
        <f t="shared" ca="1" si="38"/>
        <v>1.1651886507709328</v>
      </c>
    </row>
    <row r="504" spans="1:13" x14ac:dyDescent="0.3">
      <c r="A504">
        <v>502</v>
      </c>
      <c r="B504">
        <f>A504*'Random Analysis'!B$4+'Random Analysis'!$B$5</f>
        <v>10.040000000000001</v>
      </c>
      <c r="C504">
        <v>-0.5916651056491351</v>
      </c>
      <c r="D504">
        <f>C504*'Random Analysis'!$B$2+'Random Analysis'!$B$3</f>
        <v>-0.5916651056491351</v>
      </c>
      <c r="E504">
        <f t="shared" si="39"/>
        <v>2.000000000000135E-2</v>
      </c>
      <c r="F504">
        <f ca="1">D504-'Random Analysis'!$B$13</f>
        <v>-0.67276810361778716</v>
      </c>
      <c r="G504">
        <f t="shared" ca="1" si="35"/>
        <v>-0.13917368161626228</v>
      </c>
      <c r="H504">
        <f t="shared" ca="1" si="36"/>
        <v>0.30586702933793158</v>
      </c>
      <c r="I504">
        <f ca="1">IFERROR(SUM(INDIRECT(CONCATENATE("F",MAX(A504-'Random Analysis'!$B$7+3,2),":F",A504+2)))/COUNT(INDIRECT(CONCATENATE("F",MAX(A504-'Random Analysis'!$B$7+3,2),":F",A504+2))),0)</f>
        <v>-0.67276810361778716</v>
      </c>
      <c r="J504">
        <f ca="1">IFERROR(MEDIAN(INDIRECT(CONCATENATE("I",MAX(A504-'Random Analysis'!$B$8+3,2),":I",A504+2))),0)</f>
        <v>0.17928413062287862</v>
      </c>
      <c r="K504">
        <f ca="1">IFERROR(SUM(INDIRECT(CONCATENATE("J",MAX(A504-'Random Analysis'!$B$9+3,2),":J",A504+2)))/COUNT(INDIRECT(CONCATENATE("J",MAX(A504-'Random Analysis'!$B$9+3,2),":J",A504+2))),0)</f>
        <v>7.2892913971465065E-2</v>
      </c>
      <c r="L504">
        <f t="shared" ca="1" si="37"/>
        <v>-1.4293391606282735E-2</v>
      </c>
      <c r="M504">
        <f t="shared" ca="1" si="38"/>
        <v>1.1649027829388072</v>
      </c>
    </row>
    <row r="505" spans="1:13" x14ac:dyDescent="0.3">
      <c r="A505">
        <v>503</v>
      </c>
      <c r="B505">
        <f>A505*'Random Analysis'!B$4+'Random Analysis'!$B$5</f>
        <v>10.06</v>
      </c>
      <c r="C505">
        <v>0.2810012254156482</v>
      </c>
      <c r="D505">
        <f>C505*'Random Analysis'!$B$2+'Random Analysis'!$B$3</f>
        <v>0.2810012254156482</v>
      </c>
      <c r="E505">
        <f t="shared" si="39"/>
        <v>1.9999999999999574E-2</v>
      </c>
      <c r="F505">
        <f ca="1">D505-'Random Analysis'!$B$13</f>
        <v>0.19989822744699615</v>
      </c>
      <c r="G505">
        <f t="shared" ca="1" si="35"/>
        <v>-0.13517571706732245</v>
      </c>
      <c r="H505">
        <f t="shared" ca="1" si="36"/>
        <v>0.30316351499658517</v>
      </c>
      <c r="I505">
        <f ca="1">IFERROR(SUM(INDIRECT(CONCATENATE("F",MAX(A505-'Random Analysis'!$B$7+3,2),":F",A505+2)))/COUNT(INDIRECT(CONCATENATE("F",MAX(A505-'Random Analysis'!$B$7+3,2),":F",A505+2))),0)</f>
        <v>0.19989822744699615</v>
      </c>
      <c r="J505">
        <f ca="1">IFERROR(MEDIAN(INDIRECT(CONCATENATE("I",MAX(A505-'Random Analysis'!$B$8+3,2),":I",A505+2))),0)</f>
        <v>0.21088249555768623</v>
      </c>
      <c r="K505">
        <f ca="1">IFERROR(SUM(INDIRECT(CONCATENATE("J",MAX(A505-'Random Analysis'!$B$9+3,2),":J",A505+2)))/COUNT(INDIRECT(CONCATENATE("J",MAX(A505-'Random Analysis'!$B$9+3,2),":J",A505+2))),0)</f>
        <v>0.10330711599807491</v>
      </c>
      <c r="L505">
        <f t="shared" ca="1" si="37"/>
        <v>-1.2227249286321282E-2</v>
      </c>
      <c r="M505">
        <f t="shared" ca="1" si="38"/>
        <v>1.1646582379530808</v>
      </c>
    </row>
    <row r="506" spans="1:13" x14ac:dyDescent="0.3">
      <c r="A506">
        <v>504</v>
      </c>
      <c r="B506">
        <f>A506*'Random Analysis'!B$4+'Random Analysis'!$B$5</f>
        <v>10.08</v>
      </c>
      <c r="C506">
        <v>-0.706066492689162</v>
      </c>
      <c r="D506">
        <f>C506*'Random Analysis'!$B$2+'Random Analysis'!$B$3</f>
        <v>-0.706066492689162</v>
      </c>
      <c r="E506">
        <f t="shared" si="39"/>
        <v>1.9999999999999574E-2</v>
      </c>
      <c r="F506">
        <f ca="1">D506-'Random Analysis'!$B$13</f>
        <v>-0.78716949065781405</v>
      </c>
      <c r="G506">
        <f t="shared" ca="1" si="35"/>
        <v>-0.15091910688047841</v>
      </c>
      <c r="H506">
        <f t="shared" ca="1" si="36"/>
        <v>0.30014513285897565</v>
      </c>
      <c r="I506">
        <f ca="1">IFERROR(SUM(INDIRECT(CONCATENATE("F",MAX(A506-'Random Analysis'!$B$7+3,2),":F",A506+2)))/COUNT(INDIRECT(CONCATENATE("F",MAX(A506-'Random Analysis'!$B$7+3,2),":F",A506+2))),0)</f>
        <v>-0.78716949065781405</v>
      </c>
      <c r="J506">
        <f ca="1">IFERROR(MEDIAN(INDIRECT(CONCATENATE("I",MAX(A506-'Random Analysis'!$B$8+3,2),":I",A506+2))),0)</f>
        <v>0.1537974012881056</v>
      </c>
      <c r="K506">
        <f ca="1">IFERROR(SUM(INDIRECT(CONCATENATE("J",MAX(A506-'Random Analysis'!$B$9+3,2),":J",A506+2)))/COUNT(INDIRECT(CONCATENATE("J",MAX(A506-'Random Analysis'!$B$9+3,2),":J",A506+2))),0)</f>
        <v>0.11457378949200087</v>
      </c>
      <c r="L506">
        <f t="shared" ca="1" si="37"/>
        <v>-9.9357734964813128E-3</v>
      </c>
      <c r="M506">
        <f t="shared" ca="1" si="38"/>
        <v>1.1644595224831511</v>
      </c>
    </row>
    <row r="507" spans="1:13" x14ac:dyDescent="0.3">
      <c r="A507">
        <v>505</v>
      </c>
      <c r="B507">
        <f>A507*'Random Analysis'!B$4+'Random Analysis'!$B$5</f>
        <v>10.1</v>
      </c>
      <c r="C507">
        <v>6.276271650224996E-2</v>
      </c>
      <c r="D507">
        <f>C507*'Random Analysis'!$B$2+'Random Analysis'!$B$3</f>
        <v>6.276271650224996E-2</v>
      </c>
      <c r="E507">
        <f t="shared" si="39"/>
        <v>1.9999999999999574E-2</v>
      </c>
      <c r="F507">
        <f ca="1">D507-'Random Analysis'!$B$13</f>
        <v>-1.8340281466402084E-2</v>
      </c>
      <c r="G507">
        <f t="shared" ca="1" si="35"/>
        <v>-0.15128591250980644</v>
      </c>
      <c r="H507">
        <f t="shared" ca="1" si="36"/>
        <v>0.29711941460877961</v>
      </c>
      <c r="I507">
        <f ca="1">IFERROR(SUM(INDIRECT(CONCATENATE("F",MAX(A507-'Random Analysis'!$B$7+3,2),":F",A507+2)))/COUNT(INDIRECT(CONCATENATE("F",MAX(A507-'Random Analysis'!$B$7+3,2),":F",A507+2))),0)</f>
        <v>-1.8340281466402084E-2</v>
      </c>
      <c r="J507">
        <f ca="1">IFERROR(MEDIAN(INDIRECT(CONCATENATE("I",MAX(A507-'Random Analysis'!$B$8+3,2),":I",A507+2))),0)</f>
        <v>4.4678146831406487E-2</v>
      </c>
      <c r="K507">
        <f ca="1">IFERROR(SUM(INDIRECT(CONCATENATE("J",MAX(A507-'Random Analysis'!$B$9+3,2),":J",A507+2)))/COUNT(INDIRECT(CONCATENATE("J",MAX(A507-'Random Analysis'!$B$9+3,2),":J",A507+2))),0)</f>
        <v>0.11409747168722385</v>
      </c>
      <c r="L507">
        <f t="shared" ca="1" si="37"/>
        <v>-7.6538240627368843E-3</v>
      </c>
      <c r="M507">
        <f t="shared" ca="1" si="38"/>
        <v>1.1643064460018964</v>
      </c>
    </row>
    <row r="508" spans="1:13" x14ac:dyDescent="0.3">
      <c r="A508">
        <v>506</v>
      </c>
      <c r="B508">
        <f>A508*'Random Analysis'!B$4+'Random Analysis'!$B$5</f>
        <v>10.120000000000001</v>
      </c>
      <c r="C508">
        <v>0.44402823660599933</v>
      </c>
      <c r="D508">
        <f>C508*'Random Analysis'!$B$2+'Random Analysis'!$B$3</f>
        <v>0.44402823660599933</v>
      </c>
      <c r="E508">
        <f t="shared" si="39"/>
        <v>2.000000000000135E-2</v>
      </c>
      <c r="F508">
        <f ca="1">D508-'Random Analysis'!$B$13</f>
        <v>0.36292523863734727</v>
      </c>
      <c r="G508">
        <f t="shared" ca="1" si="35"/>
        <v>-0.14402740773705899</v>
      </c>
      <c r="H508">
        <f t="shared" ca="1" si="36"/>
        <v>0.29423886645403824</v>
      </c>
      <c r="I508">
        <f ca="1">IFERROR(SUM(INDIRECT(CONCATENATE("F",MAX(A508-'Random Analysis'!$B$7+3,2),":F",A508+2)))/COUNT(INDIRECT(CONCATENATE("F",MAX(A508-'Random Analysis'!$B$7+3,2),":F",A508+2))),0)</f>
        <v>0.36292523863734727</v>
      </c>
      <c r="J508">
        <f ca="1">IFERROR(MEDIAN(INDIRECT(CONCATENATE("I",MAX(A508-'Random Analysis'!$B$8+3,2),":I",A508+2))),0)</f>
        <v>4.4678146831406487E-2</v>
      </c>
      <c r="K508">
        <f ca="1">IFERROR(SUM(INDIRECT(CONCATENATE("J",MAX(A508-'Random Analysis'!$B$9+3,2),":J",A508+2)))/COUNT(INDIRECT(CONCATENATE("J",MAX(A508-'Random Analysis'!$B$9+3,2),":J",A508+2))),0)</f>
        <v>0.10844732887624971</v>
      </c>
      <c r="L508">
        <f t="shared" ca="1" si="37"/>
        <v>-5.4848774852117432E-3</v>
      </c>
      <c r="M508">
        <f t="shared" ca="1" si="38"/>
        <v>1.1641967484521922</v>
      </c>
    </row>
    <row r="509" spans="1:13" x14ac:dyDescent="0.3">
      <c r="A509">
        <v>507</v>
      </c>
      <c r="B509">
        <f>A509*'Random Analysis'!B$4+'Random Analysis'!$B$5</f>
        <v>10.14</v>
      </c>
      <c r="C509">
        <v>1.1794096041533697E-2</v>
      </c>
      <c r="D509">
        <f>C509*'Random Analysis'!$B$2+'Random Analysis'!$B$3</f>
        <v>1.1794096041533697E-2</v>
      </c>
      <c r="E509">
        <f t="shared" si="39"/>
        <v>1.9999999999999574E-2</v>
      </c>
      <c r="F509">
        <f ca="1">D509-'Random Analysis'!$B$13</f>
        <v>-6.9308901927118347E-2</v>
      </c>
      <c r="G509">
        <f t="shared" ca="1" si="35"/>
        <v>-0.14541358577560132</v>
      </c>
      <c r="H509">
        <f t="shared" ca="1" si="36"/>
        <v>0.29133059473852629</v>
      </c>
      <c r="I509">
        <f ca="1">IFERROR(SUM(INDIRECT(CONCATENATE("F",MAX(A509-'Random Analysis'!$B$7+3,2),":F",A509+2)))/COUNT(INDIRECT(CONCATENATE("F",MAX(A509-'Random Analysis'!$B$7+3,2),":F",A509+2))),0)</f>
        <v>-6.9308901927118347E-2</v>
      </c>
      <c r="J509">
        <f ca="1">IFERROR(MEDIAN(INDIRECT(CONCATENATE("I",MAX(A509-'Random Analysis'!$B$8+3,2),":I",A509+2))),0)</f>
        <v>-4.3824591696760215E-2</v>
      </c>
      <c r="K509">
        <f ca="1">IFERROR(SUM(INDIRECT(CONCATENATE("J",MAX(A509-'Random Analysis'!$B$9+3,2),":J",A509+2)))/COUNT(INDIRECT(CONCATENATE("J",MAX(A509-'Random Analysis'!$B$9+3,2),":J",A509+2))),0)</f>
        <v>9.8582769944886711E-2</v>
      </c>
      <c r="L509">
        <f t="shared" ca="1" si="37"/>
        <v>-3.5132220863140508E-3</v>
      </c>
      <c r="M509">
        <f t="shared" ca="1" si="38"/>
        <v>1.1641264840104659</v>
      </c>
    </row>
    <row r="510" spans="1:13" x14ac:dyDescent="0.3">
      <c r="A510">
        <v>508</v>
      </c>
      <c r="B510">
        <f>A510*'Random Analysis'!B$4+'Random Analysis'!$B$5</f>
        <v>10.16</v>
      </c>
      <c r="C510">
        <v>-0.45796158108106022</v>
      </c>
      <c r="D510">
        <f>C510*'Random Analysis'!$B$2+'Random Analysis'!$B$3</f>
        <v>-0.45796158108106022</v>
      </c>
      <c r="E510">
        <f t="shared" si="39"/>
        <v>1.9999999999999574E-2</v>
      </c>
      <c r="F510">
        <f ca="1">D510-'Random Analysis'!$B$13</f>
        <v>-0.53906457904971228</v>
      </c>
      <c r="G510">
        <f t="shared" ca="1" si="35"/>
        <v>-0.15619487735659532</v>
      </c>
      <c r="H510">
        <f t="shared" ca="1" si="36"/>
        <v>0.28820669719139447</v>
      </c>
      <c r="I510">
        <f ca="1">IFERROR(SUM(INDIRECT(CONCATENATE("F",MAX(A510-'Random Analysis'!$B$7+3,2),":F",A510+2)))/COUNT(INDIRECT(CONCATENATE("F",MAX(A510-'Random Analysis'!$B$7+3,2),":F",A510+2))),0)</f>
        <v>-0.53906457904971228</v>
      </c>
      <c r="J510">
        <f ca="1">IFERROR(MEDIAN(INDIRECT(CONCATENATE("I",MAX(A510-'Random Analysis'!$B$8+3,2),":I",A510+2))),0)</f>
        <v>-4.3824591696760215E-2</v>
      </c>
      <c r="K510">
        <f ca="1">IFERROR(SUM(INDIRECT(CONCATENATE("J",MAX(A510-'Random Analysis'!$B$9+3,2),":J",A510+2)))/COUNT(INDIRECT(CONCATENATE("J",MAX(A510-'Random Analysis'!$B$9+3,2),":J",A510+2))),0)</f>
        <v>8.0896438877518781E-2</v>
      </c>
      <c r="L510">
        <f t="shared" ca="1" si="37"/>
        <v>-1.8952933087637096E-3</v>
      </c>
      <c r="M510">
        <f t="shared" ca="1" si="38"/>
        <v>1.1640885781442907</v>
      </c>
    </row>
    <row r="511" spans="1:13" x14ac:dyDescent="0.3">
      <c r="A511">
        <v>509</v>
      </c>
      <c r="B511">
        <f>A511*'Random Analysis'!B$4+'Random Analysis'!$B$5</f>
        <v>10.18</v>
      </c>
      <c r="C511">
        <v>-0.42501386262524865</v>
      </c>
      <c r="D511">
        <f>C511*'Random Analysis'!$B$2+'Random Analysis'!$B$3</f>
        <v>-0.42501386262524865</v>
      </c>
      <c r="E511">
        <f t="shared" si="39"/>
        <v>1.9999999999999574E-2</v>
      </c>
      <c r="F511">
        <f ca="1">D511-'Random Analysis'!$B$13</f>
        <v>-0.50611686059390071</v>
      </c>
      <c r="G511">
        <f t="shared" ca="1" si="35"/>
        <v>-0.16631721456847312</v>
      </c>
      <c r="H511">
        <f t="shared" ca="1" si="36"/>
        <v>0.28488035290002506</v>
      </c>
      <c r="I511">
        <f ca="1">IFERROR(SUM(INDIRECT(CONCATENATE("F",MAX(A511-'Random Analysis'!$B$7+3,2),":F",A511+2)))/COUNT(INDIRECT(CONCATENATE("F",MAX(A511-'Random Analysis'!$B$7+3,2),":F",A511+2))),0)</f>
        <v>-0.50611686059390071</v>
      </c>
      <c r="J511">
        <f ca="1">IFERROR(MEDIAN(INDIRECT(CONCATENATE("I",MAX(A511-'Random Analysis'!$B$8+3,2),":I",A511+2))),0)</f>
        <v>-0.28771288126050953</v>
      </c>
      <c r="K511">
        <f ca="1">IFERROR(SUM(INDIRECT(CONCATENATE("J",MAX(A511-'Random Analysis'!$B$9+3,2),":J",A511+2)))/COUNT(INDIRECT(CONCATENATE("J",MAX(A511-'Random Analysis'!$B$9+3,2),":J",A511+2))),0)</f>
        <v>5.0350519246084371E-2</v>
      </c>
      <c r="L511">
        <f t="shared" ca="1" si="37"/>
        <v>-8.8828292384204367E-4</v>
      </c>
      <c r="M511">
        <f t="shared" ca="1" si="38"/>
        <v>1.1640708124858139</v>
      </c>
    </row>
    <row r="512" spans="1:13" x14ac:dyDescent="0.3">
      <c r="A512">
        <v>510</v>
      </c>
      <c r="B512">
        <f>A512*'Random Analysis'!B$4+'Random Analysis'!$B$5</f>
        <v>10.200000000000001</v>
      </c>
      <c r="C512">
        <v>-9.5881538012796863E-2</v>
      </c>
      <c r="D512">
        <f>C512*'Random Analysis'!$B$2+'Random Analysis'!$B$3</f>
        <v>-9.5881538012796863E-2</v>
      </c>
      <c r="E512">
        <f t="shared" si="39"/>
        <v>2.000000000000135E-2</v>
      </c>
      <c r="F512">
        <f ca="1">D512-'Random Analysis'!$B$13</f>
        <v>-0.17698453598144892</v>
      </c>
      <c r="G512">
        <f t="shared" ca="1" si="35"/>
        <v>-0.16985690528810235</v>
      </c>
      <c r="H512">
        <f t="shared" ca="1" si="36"/>
        <v>0.2814832147942628</v>
      </c>
      <c r="I512">
        <f ca="1">IFERROR(SUM(INDIRECT(CONCATENATE("F",MAX(A512-'Random Analysis'!$B$7+3,2),":F",A512+2)))/COUNT(INDIRECT(CONCATENATE("F",MAX(A512-'Random Analysis'!$B$7+3,2),":F",A512+2))),0)</f>
        <v>-0.17698453598144892</v>
      </c>
      <c r="J512">
        <f ca="1">IFERROR(MEDIAN(INDIRECT(CONCATENATE("I",MAX(A512-'Random Analysis'!$B$8+3,2),":I",A512+2))),0)</f>
        <v>-0.12314671895428364</v>
      </c>
      <c r="K512">
        <f ca="1">IFERROR(SUM(INDIRECT(CONCATENATE("J",MAX(A512-'Random Analysis'!$B$9+3,2),":J",A512+2)))/COUNT(INDIRECT(CONCATENATE("J",MAX(A512-'Random Analysis'!$B$9+3,2),":J",A512+2))),0)</f>
        <v>2.7641083533994054E-2</v>
      </c>
      <c r="L512">
        <f t="shared" ca="1" si="37"/>
        <v>-3.3546125316212528E-4</v>
      </c>
      <c r="M512">
        <f t="shared" ca="1" si="38"/>
        <v>1.1640641032607506</v>
      </c>
    </row>
    <row r="513" spans="1:13" x14ac:dyDescent="0.3">
      <c r="A513">
        <v>511</v>
      </c>
      <c r="B513">
        <f>A513*'Random Analysis'!B$4+'Random Analysis'!$B$5</f>
        <v>10.220000000000001</v>
      </c>
      <c r="C513">
        <v>0.29722104112209036</v>
      </c>
      <c r="D513">
        <f>C513*'Random Analysis'!$B$2+'Random Analysis'!$B$3</f>
        <v>0.29722104112209036</v>
      </c>
      <c r="E513">
        <f t="shared" si="39"/>
        <v>1.9999999999999574E-2</v>
      </c>
      <c r="F513">
        <f ca="1">D513-'Random Analysis'!$B$13</f>
        <v>0.2161180431534383</v>
      </c>
      <c r="G513">
        <f t="shared" ca="1" si="35"/>
        <v>-0.16553454442503368</v>
      </c>
      <c r="H513">
        <f t="shared" ca="1" si="36"/>
        <v>0.27817252390576219</v>
      </c>
      <c r="I513">
        <f ca="1">IFERROR(SUM(INDIRECT(CONCATENATE("F",MAX(A513-'Random Analysis'!$B$7+3,2),":F",A513+2)))/COUNT(INDIRECT(CONCATENATE("F",MAX(A513-'Random Analysis'!$B$7+3,2),":F",A513+2))),0)</f>
        <v>0.2161180431534383</v>
      </c>
      <c r="J513">
        <f ca="1">IFERROR(MEDIAN(INDIRECT(CONCATENATE("I",MAX(A513-'Random Analysis'!$B$8+3,2),":I",A513+2))),0)</f>
        <v>-0.12314671895428364</v>
      </c>
      <c r="K513">
        <f ca="1">IFERROR(SUM(INDIRECT(CONCATENATE("J",MAX(A513-'Random Analysis'!$B$9+3,2),":J",A513+2)))/COUNT(INDIRECT(CONCATENATE("J",MAX(A513-'Random Analysis'!$B$9+3,2),":J",A513+2))),0)</f>
        <v>4.9316478219037325E-3</v>
      </c>
      <c r="L513">
        <f t="shared" ca="1" si="37"/>
        <v>-2.3682829672405273E-4</v>
      </c>
      <c r="M513">
        <f t="shared" ca="1" si="38"/>
        <v>1.164059366694816</v>
      </c>
    </row>
    <row r="514" spans="1:13" x14ac:dyDescent="0.3">
      <c r="A514">
        <v>512</v>
      </c>
      <c r="B514">
        <f>A514*'Random Analysis'!B$4+'Random Analysis'!$B$5</f>
        <v>10.24</v>
      </c>
      <c r="C514">
        <v>-0.29521450422500584</v>
      </c>
      <c r="D514">
        <f>C514*'Random Analysis'!$B$2+'Random Analysis'!$B$3</f>
        <v>-0.29521450422500584</v>
      </c>
      <c r="E514">
        <f t="shared" si="39"/>
        <v>1.9999999999999574E-2</v>
      </c>
      <c r="F514">
        <f ca="1">D514-'Random Analysis'!$B$13</f>
        <v>-0.37631750219365789</v>
      </c>
      <c r="G514">
        <f t="shared" ca="1" si="35"/>
        <v>-0.17306089446890668</v>
      </c>
      <c r="H514">
        <f t="shared" ca="1" si="36"/>
        <v>0.27471130601638416</v>
      </c>
      <c r="I514">
        <f ca="1">IFERROR(SUM(INDIRECT(CONCATENATE("F",MAX(A514-'Random Analysis'!$B$7+3,2),":F",A514+2)))/COUNT(INDIRECT(CONCATENATE("F",MAX(A514-'Random Analysis'!$B$7+3,2),":F",A514+2))),0)</f>
        <v>-0.37631750219365789</v>
      </c>
      <c r="J514">
        <f ca="1">IFERROR(MEDIAN(INDIRECT(CONCATENATE("I",MAX(A514-'Random Analysis'!$B$8+3,2),":I",A514+2))),0)</f>
        <v>-0.12314671895428364</v>
      </c>
      <c r="K514">
        <f ca="1">IFERROR(SUM(INDIRECT(CONCATENATE("J",MAX(A514-'Random Analysis'!$B$9+3,2),":J",A514+2)))/COUNT(INDIRECT(CONCATENATE("J",MAX(A514-'Random Analysis'!$B$9+3,2),":J",A514+2))),0)</f>
        <v>-1.7777787890186574E-2</v>
      </c>
      <c r="L514">
        <f t="shared" ca="1" si="37"/>
        <v>-5.9238405452777666E-4</v>
      </c>
      <c r="M514">
        <f t="shared" ca="1" si="38"/>
        <v>1.1640475190137254</v>
      </c>
    </row>
    <row r="515" spans="1:13" x14ac:dyDescent="0.3">
      <c r="A515">
        <v>513</v>
      </c>
      <c r="B515">
        <f>A515*'Random Analysis'!B$4+'Random Analysis'!$B$5</f>
        <v>10.26</v>
      </c>
      <c r="C515">
        <v>-0.92977868422747223</v>
      </c>
      <c r="D515">
        <f>C515*'Random Analysis'!$B$2+'Random Analysis'!$B$3</f>
        <v>-0.92977868422747223</v>
      </c>
      <c r="E515">
        <f t="shared" si="39"/>
        <v>1.9999999999999574E-2</v>
      </c>
      <c r="F515">
        <f ca="1">D515-'Random Analysis'!$B$13</f>
        <v>-1.0108816821961242</v>
      </c>
      <c r="G515">
        <f t="shared" ref="G515:G578" ca="1" si="40">G514+F515*$E515</f>
        <v>-0.19327852811282875</v>
      </c>
      <c r="H515">
        <f t="shared" ref="H515:H578" ca="1" si="41">H514+G515*$E515</f>
        <v>0.27084573545412766</v>
      </c>
      <c r="I515">
        <f ca="1">IFERROR(SUM(INDIRECT(CONCATENATE("F",MAX(A515-'Random Analysis'!$B$7+3,2),":F",A515+2)))/COUNT(INDIRECT(CONCATENATE("F",MAX(A515-'Random Analysis'!$B$7+3,2),":F",A515+2))),0)</f>
        <v>-1.0108816821961242</v>
      </c>
      <c r="J515">
        <f ca="1">IFERROR(MEDIAN(INDIRECT(CONCATENATE("I",MAX(A515-'Random Analysis'!$B$8+3,2),":I",A515+2))),0)</f>
        <v>-0.27665101908755341</v>
      </c>
      <c r="K515">
        <f ca="1">IFERROR(SUM(INDIRECT(CONCATENATE("J",MAX(A515-'Random Analysis'!$B$9+3,2),":J",A515+2)))/COUNT(INDIRECT(CONCATENATE("J",MAX(A515-'Random Analysis'!$B$9+3,2),":J",A515+2))),0)</f>
        <v>-4.6551091690449457E-2</v>
      </c>
      <c r="L515">
        <f t="shared" ref="L515:L578" ca="1" si="42">L514+K515*$E515</f>
        <v>-1.523405888336746E-3</v>
      </c>
      <c r="M515">
        <f t="shared" ref="M515:M578" ca="1" si="43">M514+L515*$E515</f>
        <v>1.1640170508959586</v>
      </c>
    </row>
    <row r="516" spans="1:13" x14ac:dyDescent="0.3">
      <c r="A516">
        <v>514</v>
      </c>
      <c r="B516">
        <f>A516*'Random Analysis'!B$4+'Random Analysis'!$B$5</f>
        <v>10.28</v>
      </c>
      <c r="C516">
        <v>0.88350314903615956</v>
      </c>
      <c r="D516">
        <f>C516*'Random Analysis'!$B$2+'Random Analysis'!$B$3</f>
        <v>0.88350314903615956</v>
      </c>
      <c r="E516">
        <f t="shared" ref="E516:E579" si="44">B516-B515</f>
        <v>1.9999999999999574E-2</v>
      </c>
      <c r="F516">
        <f ca="1">D516-'Random Analysis'!$B$13</f>
        <v>0.80240015106750751</v>
      </c>
      <c r="G516">
        <f t="shared" ca="1" si="40"/>
        <v>-0.17723052509147894</v>
      </c>
      <c r="H516">
        <f t="shared" ca="1" si="41"/>
        <v>0.26730112495229813</v>
      </c>
      <c r="I516">
        <f ca="1">IFERROR(SUM(INDIRECT(CONCATENATE("F",MAX(A516-'Random Analysis'!$B$7+3,2),":F",A516+2)))/COUNT(INDIRECT(CONCATENATE("F",MAX(A516-'Random Analysis'!$B$7+3,2),":F",A516+2))),0)</f>
        <v>0.80240015106750751</v>
      </c>
      <c r="J516">
        <f ca="1">IFERROR(MEDIAN(INDIRECT(CONCATENATE("I",MAX(A516-'Random Analysis'!$B$8+3,2),":I",A516+2))),0)</f>
        <v>-0.27665101908755341</v>
      </c>
      <c r="K516">
        <f ca="1">IFERROR(SUM(INDIRECT(CONCATENATE("J",MAX(A516-'Random Analysis'!$B$9+3,2),":J",A516+2)))/COUNT(INDIRECT(CONCATENATE("J",MAX(A516-'Random Analysis'!$B$9+3,2),":J",A516+2))),0)</f>
        <v>-6.1158837329858842E-2</v>
      </c>
      <c r="L516">
        <f t="shared" ca="1" si="42"/>
        <v>-2.7465826349338967E-3</v>
      </c>
      <c r="M516">
        <f t="shared" ca="1" si="43"/>
        <v>1.1639621192432599</v>
      </c>
    </row>
    <row r="517" spans="1:13" x14ac:dyDescent="0.3">
      <c r="A517">
        <v>515</v>
      </c>
      <c r="B517">
        <f>A517*'Random Analysis'!B$4+'Random Analysis'!$B$5</f>
        <v>10.3</v>
      </c>
      <c r="C517">
        <v>0.3972423785796142</v>
      </c>
      <c r="D517">
        <f>C517*'Random Analysis'!$B$2+'Random Analysis'!$B$3</f>
        <v>0.3972423785796142</v>
      </c>
      <c r="E517">
        <f t="shared" si="44"/>
        <v>2.000000000000135E-2</v>
      </c>
      <c r="F517">
        <f ca="1">D517-'Random Analysis'!$B$13</f>
        <v>0.31613938061096214</v>
      </c>
      <c r="G517">
        <f t="shared" ca="1" si="40"/>
        <v>-0.17090773747925928</v>
      </c>
      <c r="H517">
        <f t="shared" ca="1" si="41"/>
        <v>0.26388297020271273</v>
      </c>
      <c r="I517">
        <f ca="1">IFERROR(SUM(INDIRECT(CONCATENATE("F",MAX(A517-'Random Analysis'!$B$7+3,2),":F",A517+2)))/COUNT(INDIRECT(CONCATENATE("F",MAX(A517-'Random Analysis'!$B$7+3,2),":F",A517+2))),0)</f>
        <v>0.31613938061096214</v>
      </c>
      <c r="J517">
        <f ca="1">IFERROR(MEDIAN(INDIRECT(CONCATENATE("I",MAX(A517-'Random Analysis'!$B$8+3,2),":I",A517+2))),0)</f>
        <v>-0.27665101908755341</v>
      </c>
      <c r="K517">
        <f ca="1">IFERROR(SUM(INDIRECT(CONCATENATE("J",MAX(A517-'Random Analysis'!$B$9+3,2),":J",A517+2)))/COUNT(INDIRECT(CONCATENATE("J",MAX(A517-'Random Analysis'!$B$9+3,2),":J",A517+2))),0)</f>
        <v>-6.0124956963897101E-2</v>
      </c>
      <c r="L517">
        <f t="shared" ca="1" si="42"/>
        <v>-3.9490817742119204E-3</v>
      </c>
      <c r="M517">
        <f t="shared" ca="1" si="43"/>
        <v>1.1638831376077756</v>
      </c>
    </row>
    <row r="518" spans="1:13" x14ac:dyDescent="0.3">
      <c r="A518">
        <v>516</v>
      </c>
      <c r="B518">
        <f>A518*'Random Analysis'!B$4+'Random Analysis'!$B$5</f>
        <v>10.32</v>
      </c>
      <c r="C518">
        <v>-2.8149620058988134E-3</v>
      </c>
      <c r="D518">
        <f>C518*'Random Analysis'!$B$2+'Random Analysis'!$B$3</f>
        <v>-2.8149620058988134E-3</v>
      </c>
      <c r="E518">
        <f t="shared" si="44"/>
        <v>1.9999999999999574E-2</v>
      </c>
      <c r="F518">
        <f ca="1">D518-'Random Analysis'!$B$13</f>
        <v>-8.3917959974550857E-2</v>
      </c>
      <c r="G518">
        <f t="shared" ca="1" si="40"/>
        <v>-0.17258609667875024</v>
      </c>
      <c r="H518">
        <f t="shared" ca="1" si="41"/>
        <v>0.26043124826913777</v>
      </c>
      <c r="I518">
        <f ca="1">IFERROR(SUM(INDIRECT(CONCATENATE("F",MAX(A518-'Random Analysis'!$B$7+3,2),":F",A518+2)))/COUNT(INDIRECT(CONCATENATE("F",MAX(A518-'Random Analysis'!$B$7+3,2),":F",A518+2))),0)</f>
        <v>-8.3917959974550857E-2</v>
      </c>
      <c r="J518">
        <f ca="1">IFERROR(MEDIAN(INDIRECT(CONCATENATE("I",MAX(A518-'Random Analysis'!$B$8+3,2),":I",A518+2))),0)</f>
        <v>-0.1304512479779999</v>
      </c>
      <c r="K518">
        <f ca="1">IFERROR(SUM(INDIRECT(CONCATENATE("J",MAX(A518-'Random Analysis'!$B$9+3,2),":J",A518+2)))/COUNT(INDIRECT(CONCATENATE("J",MAX(A518-'Random Analysis'!$B$9+3,2),":J",A518+2))),0)</f>
        <v>-5.2129182735575687E-2</v>
      </c>
      <c r="L518">
        <f t="shared" ca="1" si="42"/>
        <v>-4.9916654289234117E-3</v>
      </c>
      <c r="M518">
        <f t="shared" ca="1" si="43"/>
        <v>1.1637833042991972</v>
      </c>
    </row>
    <row r="519" spans="1:13" x14ac:dyDescent="0.3">
      <c r="A519">
        <v>517</v>
      </c>
      <c r="B519">
        <f>A519*'Random Analysis'!B$4+'Random Analysis'!$B$5</f>
        <v>10.34</v>
      </c>
      <c r="C519">
        <v>0.36551303079545949</v>
      </c>
      <c r="D519">
        <f>C519*'Random Analysis'!$B$2+'Random Analysis'!$B$3</f>
        <v>0.36551303079545949</v>
      </c>
      <c r="E519">
        <f t="shared" si="44"/>
        <v>1.9999999999999574E-2</v>
      </c>
      <c r="F519">
        <f ca="1">D519-'Random Analysis'!$B$13</f>
        <v>0.28441003282680744</v>
      </c>
      <c r="G519">
        <f t="shared" ca="1" si="40"/>
        <v>-0.16689789602221422</v>
      </c>
      <c r="H519">
        <f t="shared" ca="1" si="41"/>
        <v>0.25709329034869355</v>
      </c>
      <c r="I519">
        <f ca="1">IFERROR(SUM(INDIRECT(CONCATENATE("F",MAX(A519-'Random Analysis'!$B$7+3,2),":F",A519+2)))/COUNT(INDIRECT(CONCATENATE("F",MAX(A519-'Random Analysis'!$B$7+3,2),":F",A519+2))),0)</f>
        <v>0.28441003282680744</v>
      </c>
      <c r="J519">
        <f ca="1">IFERROR(MEDIAN(INDIRECT(CONCATENATE("I",MAX(A519-'Random Analysis'!$B$8+3,2),":I",A519+2))),0)</f>
        <v>6.6100041589443728E-2</v>
      </c>
      <c r="K519">
        <f ca="1">IFERROR(SUM(INDIRECT(CONCATENATE("J",MAX(A519-'Random Analysis'!$B$9+3,2),":J",A519+2)))/COUNT(INDIRECT(CONCATENATE("J",MAX(A519-'Random Analysis'!$B$9+3,2),":J",A519+2))),0)</f>
        <v>-3.477382328975695E-2</v>
      </c>
      <c r="L519">
        <f t="shared" ca="1" si="42"/>
        <v>-5.687141894718536E-3</v>
      </c>
      <c r="M519">
        <f t="shared" ca="1" si="43"/>
        <v>1.1636695614613028</v>
      </c>
    </row>
    <row r="520" spans="1:13" x14ac:dyDescent="0.3">
      <c r="A520">
        <v>518</v>
      </c>
      <c r="B520">
        <f>A520*'Random Analysis'!B$4+'Random Analysis'!$B$5</f>
        <v>10.36</v>
      </c>
      <c r="C520">
        <v>-0.92490817498264133</v>
      </c>
      <c r="D520">
        <f>C520*'Random Analysis'!$B$2+'Random Analysis'!$B$3</f>
        <v>-0.92490817498264133</v>
      </c>
      <c r="E520">
        <f t="shared" si="44"/>
        <v>1.9999999999999574E-2</v>
      </c>
      <c r="F520">
        <f ca="1">D520-'Random Analysis'!$B$13</f>
        <v>-1.0060111729512933</v>
      </c>
      <c r="G520">
        <f t="shared" ca="1" si="40"/>
        <v>-0.18701811948123964</v>
      </c>
      <c r="H520">
        <f t="shared" ca="1" si="41"/>
        <v>0.25335292795906883</v>
      </c>
      <c r="I520">
        <f ca="1">IFERROR(SUM(INDIRECT(CONCATENATE("F",MAX(A520-'Random Analysis'!$B$7+3,2),":F",A520+2)))/COUNT(INDIRECT(CONCATENATE("F",MAX(A520-'Random Analysis'!$B$7+3,2),":F",A520+2))),0)</f>
        <v>-1.0060111729512933</v>
      </c>
      <c r="J520">
        <f ca="1">IFERROR(MEDIAN(INDIRECT(CONCATENATE("I",MAX(A520-'Random Analysis'!$B$8+3,2),":I",A520+2))),0)</f>
        <v>6.6100041589443728E-2</v>
      </c>
      <c r="K520">
        <f ca="1">IFERROR(SUM(INDIRECT(CONCATENATE("J",MAX(A520-'Random Analysis'!$B$9+3,2),":J",A520+2)))/COUNT(INDIRECT(CONCATENATE("J",MAX(A520-'Random Analysis'!$B$9+3,2),":J",A520+2))),0)</f>
        <v>-2.8098908728884472E-2</v>
      </c>
      <c r="L520">
        <f t="shared" ca="1" si="42"/>
        <v>-6.2491200692962132E-3</v>
      </c>
      <c r="M520">
        <f t="shared" ca="1" si="43"/>
        <v>1.1635445790599168</v>
      </c>
    </row>
    <row r="521" spans="1:13" x14ac:dyDescent="0.3">
      <c r="A521">
        <v>519</v>
      </c>
      <c r="B521">
        <f>A521*'Random Analysis'!B$4+'Random Analysis'!$B$5</f>
        <v>10.38</v>
      </c>
      <c r="C521">
        <v>0.40187028286587512</v>
      </c>
      <c r="D521">
        <f>C521*'Random Analysis'!$B$2+'Random Analysis'!$B$3</f>
        <v>0.40187028286587512</v>
      </c>
      <c r="E521">
        <f t="shared" si="44"/>
        <v>2.000000000000135E-2</v>
      </c>
      <c r="F521">
        <f ca="1">D521-'Random Analysis'!$B$13</f>
        <v>0.32076728489722306</v>
      </c>
      <c r="G521">
        <f t="shared" ca="1" si="40"/>
        <v>-0.18060277378329476</v>
      </c>
      <c r="H521">
        <f t="shared" ca="1" si="41"/>
        <v>0.24974087248340268</v>
      </c>
      <c r="I521">
        <f ca="1">IFERROR(SUM(INDIRECT(CONCATENATE("F",MAX(A521-'Random Analysis'!$B$7+3,2),":F",A521+2)))/COUNT(INDIRECT(CONCATENATE("F",MAX(A521-'Random Analysis'!$B$7+3,2),":F",A521+2))),0)</f>
        <v>0.32076728489722306</v>
      </c>
      <c r="J521">
        <f ca="1">IFERROR(MEDIAN(INDIRECT(CONCATENATE("I",MAX(A521-'Random Analysis'!$B$8+3,2),":I",A521+2))),0)</f>
        <v>0.1002460364261283</v>
      </c>
      <c r="K521">
        <f ca="1">IFERROR(SUM(INDIRECT(CONCATENATE("J",MAX(A521-'Random Analysis'!$B$9+3,2),":J",A521+2)))/COUNT(INDIRECT(CONCATENATE("J",MAX(A521-'Random Analysis'!$B$9+3,2),":J",A521+2))),0)</f>
        <v>-1.9797994413884142E-2</v>
      </c>
      <c r="L521">
        <f t="shared" ca="1" si="42"/>
        <v>-6.6450799575739228E-3</v>
      </c>
      <c r="M521">
        <f t="shared" ca="1" si="43"/>
        <v>1.1634116774607652</v>
      </c>
    </row>
    <row r="522" spans="1:13" x14ac:dyDescent="0.3">
      <c r="A522">
        <v>520</v>
      </c>
      <c r="B522">
        <f>A522*'Random Analysis'!B$4+'Random Analysis'!$B$5</f>
        <v>10.4</v>
      </c>
      <c r="C522">
        <v>0.98422801073048327</v>
      </c>
      <c r="D522">
        <f>C522*'Random Analysis'!$B$2+'Random Analysis'!$B$3</f>
        <v>0.98422801073048327</v>
      </c>
      <c r="E522">
        <f t="shared" si="44"/>
        <v>1.9999999999999574E-2</v>
      </c>
      <c r="F522">
        <f ca="1">D522-'Random Analysis'!$B$13</f>
        <v>0.90312501276183121</v>
      </c>
      <c r="G522">
        <f t="shared" ca="1" si="40"/>
        <v>-0.16254027352805853</v>
      </c>
      <c r="H522">
        <f t="shared" ca="1" si="41"/>
        <v>0.24649006701284157</v>
      </c>
      <c r="I522">
        <f ca="1">IFERROR(SUM(INDIRECT(CONCATENATE("F",MAX(A522-'Random Analysis'!$B$7+3,2),":F",A522+2)))/COUNT(INDIRECT(CONCATENATE("F",MAX(A522-'Random Analysis'!$B$7+3,2),":F",A522+2))),0)</f>
        <v>0.90312501276183121</v>
      </c>
      <c r="J522">
        <f ca="1">IFERROR(MEDIAN(INDIRECT(CONCATENATE("I",MAX(A522-'Random Analysis'!$B$8+3,2),":I",A522+2))),0)</f>
        <v>0.30027470671888479</v>
      </c>
      <c r="K522">
        <f ca="1">IFERROR(SUM(INDIRECT(CONCATENATE("J",MAX(A522-'Random Analysis'!$B$9+3,2),":J",A522+2)))/COUNT(INDIRECT(CONCATENATE("J",MAX(A522-'Random Analysis'!$B$9+3,2),":J",A522+2))),0)</f>
        <v>-1.1318200586951453E-2</v>
      </c>
      <c r="L522">
        <f t="shared" ca="1" si="42"/>
        <v>-6.8714439693129473E-3</v>
      </c>
      <c r="M522">
        <f t="shared" ca="1" si="43"/>
        <v>1.163274248581379</v>
      </c>
    </row>
    <row r="523" spans="1:13" x14ac:dyDescent="0.3">
      <c r="A523">
        <v>521</v>
      </c>
      <c r="B523">
        <f>A523*'Random Analysis'!B$4+'Random Analysis'!$B$5</f>
        <v>10.42</v>
      </c>
      <c r="C523">
        <v>0.20016649328095992</v>
      </c>
      <c r="D523">
        <f>C523*'Random Analysis'!$B$2+'Random Analysis'!$B$3</f>
        <v>0.20016649328095992</v>
      </c>
      <c r="E523">
        <f t="shared" si="44"/>
        <v>1.9999999999999574E-2</v>
      </c>
      <c r="F523">
        <f ca="1">D523-'Random Analysis'!$B$13</f>
        <v>0.11906349531230788</v>
      </c>
      <c r="G523">
        <f t="shared" ca="1" si="40"/>
        <v>-0.16015900362181243</v>
      </c>
      <c r="H523">
        <f t="shared" ca="1" si="41"/>
        <v>0.2432868869404054</v>
      </c>
      <c r="I523">
        <f ca="1">IFERROR(SUM(INDIRECT(CONCATENATE("F",MAX(A523-'Random Analysis'!$B$7+3,2),":F",A523+2)))/COUNT(INDIRECT(CONCATENATE("F",MAX(A523-'Random Analysis'!$B$7+3,2),":F",A523+2))),0)</f>
        <v>0.11906349531230788</v>
      </c>
      <c r="J523">
        <f ca="1">IFERROR(MEDIAN(INDIRECT(CONCATENATE("I",MAX(A523-'Random Analysis'!$B$8+3,2),":I",A523+2))),0)</f>
        <v>0.30027470671888479</v>
      </c>
      <c r="K523">
        <f ca="1">IFERROR(SUM(INDIRECT(CONCATENATE("J",MAX(A523-'Random Analysis'!$B$9+3,2),":J",A523+2)))/COUNT(INDIRECT(CONCATENATE("J",MAX(A523-'Random Analysis'!$B$9+3,2),":J",A523+2))),0)</f>
        <v>-2.8384067600187488E-3</v>
      </c>
      <c r="L523">
        <f t="shared" ca="1" si="42"/>
        <v>-6.9282121045133212E-3</v>
      </c>
      <c r="M523">
        <f t="shared" ca="1" si="43"/>
        <v>1.1631356843392886</v>
      </c>
    </row>
    <row r="524" spans="1:13" x14ac:dyDescent="0.3">
      <c r="A524">
        <v>522</v>
      </c>
      <c r="B524">
        <f>A524*'Random Analysis'!B$4+'Random Analysis'!$B$5</f>
        <v>10.44</v>
      </c>
      <c r="C524">
        <v>0.67406511670442826</v>
      </c>
      <c r="D524">
        <f>C524*'Random Analysis'!$B$2+'Random Analysis'!$B$3</f>
        <v>0.67406511670442826</v>
      </c>
      <c r="E524">
        <f t="shared" si="44"/>
        <v>1.9999999999999574E-2</v>
      </c>
      <c r="F524">
        <f ca="1">D524-'Random Analysis'!$B$13</f>
        <v>0.5929621187357762</v>
      </c>
      <c r="G524">
        <f t="shared" ca="1" si="40"/>
        <v>-0.14829976124709715</v>
      </c>
      <c r="H524">
        <f t="shared" ca="1" si="41"/>
        <v>0.24032089171546353</v>
      </c>
      <c r="I524">
        <f ca="1">IFERROR(SUM(INDIRECT(CONCATENATE("F",MAX(A524-'Random Analysis'!$B$7+3,2),":F",A524+2)))/COUNT(INDIRECT(CONCATENATE("F",MAX(A524-'Random Analysis'!$B$7+3,2),":F",A524+2))),0)</f>
        <v>0.5929621187357762</v>
      </c>
      <c r="J524">
        <f ca="1">IFERROR(MEDIAN(INDIRECT(CONCATENATE("I",MAX(A524-'Random Analysis'!$B$8+3,2),":I",A524+2))),0)</f>
        <v>0.30027470671888479</v>
      </c>
      <c r="K524">
        <f ca="1">IFERROR(SUM(INDIRECT(CONCATENATE("J",MAX(A524-'Random Analysis'!$B$9+3,2),":J",A524+2)))/COUNT(INDIRECT(CONCATENATE("J",MAX(A524-'Random Analysis'!$B$9+3,2),":J",A524+2))),0)</f>
        <v>2.9230492445529734E-3</v>
      </c>
      <c r="L524">
        <f t="shared" ca="1" si="42"/>
        <v>-6.8697511196222629E-3</v>
      </c>
      <c r="M524">
        <f t="shared" ca="1" si="43"/>
        <v>1.1629982893168962</v>
      </c>
    </row>
    <row r="525" spans="1:13" x14ac:dyDescent="0.3">
      <c r="A525">
        <v>523</v>
      </c>
      <c r="B525">
        <f>A525*'Random Analysis'!B$4+'Random Analysis'!$B$5</f>
        <v>10.46</v>
      </c>
      <c r="C525">
        <v>-0.11458490062456717</v>
      </c>
      <c r="D525">
        <f>C525*'Random Analysis'!$B$2+'Random Analysis'!$B$3</f>
        <v>-0.11458490062456717</v>
      </c>
      <c r="E525">
        <f t="shared" si="44"/>
        <v>2.000000000000135E-2</v>
      </c>
      <c r="F525">
        <f ca="1">D525-'Random Analysis'!$B$13</f>
        <v>-0.19568789859321922</v>
      </c>
      <c r="G525">
        <f t="shared" ca="1" si="40"/>
        <v>-0.15221351921896181</v>
      </c>
      <c r="H525">
        <f t="shared" ca="1" si="41"/>
        <v>0.2372766213310841</v>
      </c>
      <c r="I525">
        <f ca="1">IFERROR(SUM(INDIRECT(CONCATENATE("F",MAX(A525-'Random Analysis'!$B$7+3,2),":F",A525+2)))/COUNT(INDIRECT(CONCATENATE("F",MAX(A525-'Random Analysis'!$B$7+3,2),":F",A525+2))),0)</f>
        <v>-0.19568789859321922</v>
      </c>
      <c r="J525">
        <f ca="1">IFERROR(MEDIAN(INDIRECT(CONCATENATE("I",MAX(A525-'Random Analysis'!$B$8+3,2),":I",A525+2))),0)</f>
        <v>0.20173676406955765</v>
      </c>
      <c r="K525">
        <f ca="1">IFERROR(SUM(INDIRECT(CONCATENATE("J",MAX(A525-'Random Analysis'!$B$9+3,2),":J",A525+2)))/COUNT(INDIRECT(CONCATENATE("J",MAX(A525-'Random Analysis'!$B$9+3,2),":J",A525+2))),0)</f>
        <v>3.9922222658234034E-3</v>
      </c>
      <c r="L525">
        <f t="shared" ca="1" si="42"/>
        <v>-6.7899066743057892E-3</v>
      </c>
      <c r="M525">
        <f t="shared" ca="1" si="43"/>
        <v>1.16286249118341</v>
      </c>
    </row>
    <row r="526" spans="1:13" x14ac:dyDescent="0.3">
      <c r="A526">
        <v>524</v>
      </c>
      <c r="B526">
        <f>A526*'Random Analysis'!B$4+'Random Analysis'!$B$5</f>
        <v>10.48</v>
      </c>
      <c r="C526">
        <v>-0.63162319867875216</v>
      </c>
      <c r="D526">
        <f>C526*'Random Analysis'!$B$2+'Random Analysis'!$B$3</f>
        <v>-0.63162319867875216</v>
      </c>
      <c r="E526">
        <f t="shared" si="44"/>
        <v>1.9999999999999574E-2</v>
      </c>
      <c r="F526">
        <f ca="1">D526-'Random Analysis'!$B$13</f>
        <v>-0.71272619664740422</v>
      </c>
      <c r="G526">
        <f t="shared" ca="1" si="40"/>
        <v>-0.16646804315190961</v>
      </c>
      <c r="H526">
        <f t="shared" ca="1" si="41"/>
        <v>0.23394726046804598</v>
      </c>
      <c r="I526">
        <f ca="1">IFERROR(SUM(INDIRECT(CONCATENATE("F",MAX(A526-'Random Analysis'!$B$7+3,2),":F",A526+2)))/COUNT(INDIRECT(CONCATENATE("F",MAX(A526-'Random Analysis'!$B$7+3,2),":F",A526+2))),0)</f>
        <v>-0.71272619664740422</v>
      </c>
      <c r="J526">
        <f ca="1">IFERROR(MEDIAN(INDIRECT(CONCATENATE("I",MAX(A526-'Random Analysis'!$B$8+3,2),":I",A526+2))),0)</f>
        <v>0.20173676406955765</v>
      </c>
      <c r="K526">
        <f ca="1">IFERROR(SUM(INDIRECT(CONCATENATE("J",MAX(A526-'Random Analysis'!$B$9+3,2),":J",A526+2)))/COUNT(INDIRECT(CONCATENATE("J",MAX(A526-'Random Analysis'!$B$9+3,2),":J",A526+2))),0)</f>
        <v>3.5567112425791852E-3</v>
      </c>
      <c r="L526">
        <f t="shared" ca="1" si="42"/>
        <v>-6.718772449454207E-3</v>
      </c>
      <c r="M526">
        <f t="shared" ca="1" si="43"/>
        <v>1.1627281157344209</v>
      </c>
    </row>
    <row r="527" spans="1:13" x14ac:dyDescent="0.3">
      <c r="A527">
        <v>525</v>
      </c>
      <c r="B527">
        <f>A527*'Random Analysis'!B$4+'Random Analysis'!$B$5</f>
        <v>10.5</v>
      </c>
      <c r="C527">
        <v>7.8445131778160926E-2</v>
      </c>
      <c r="D527">
        <f>C527*'Random Analysis'!$B$2+'Random Analysis'!$B$3</f>
        <v>7.8445131778160926E-2</v>
      </c>
      <c r="E527">
        <f t="shared" si="44"/>
        <v>1.9999999999999574E-2</v>
      </c>
      <c r="F527">
        <f ca="1">D527-'Random Analysis'!$B$13</f>
        <v>-2.6578661904911177E-3</v>
      </c>
      <c r="G527">
        <f t="shared" ca="1" si="40"/>
        <v>-0.16652120047571942</v>
      </c>
      <c r="H527">
        <f t="shared" ca="1" si="41"/>
        <v>0.23061683645853168</v>
      </c>
      <c r="I527">
        <f ca="1">IFERROR(SUM(INDIRECT(CONCATENATE("F",MAX(A527-'Random Analysis'!$B$7+3,2),":F",A527+2)))/COUNT(INDIRECT(CONCATENATE("F",MAX(A527-'Random Analysis'!$B$7+3,2),":F",A527+2))),0)</f>
        <v>-2.6578661904911177E-3</v>
      </c>
      <c r="J527">
        <f ca="1">IFERROR(MEDIAN(INDIRECT(CONCATENATE("I",MAX(A527-'Random Analysis'!$B$8+3,2),":I",A527+2))),0)</f>
        <v>5.8202814560908381E-2</v>
      </c>
      <c r="K527">
        <f ca="1">IFERROR(SUM(INDIRECT(CONCATENATE("J",MAX(A527-'Random Analysis'!$B$9+3,2),":J",A527+2)))/COUNT(INDIRECT(CONCATENATE("J",MAX(A527-'Random Analysis'!$B$9+3,2),":J",A527+2))),0)</f>
        <v>-9.9541193490638069E-4</v>
      </c>
      <c r="L527">
        <f t="shared" ca="1" si="42"/>
        <v>-6.7386806881523341E-3</v>
      </c>
      <c r="M527">
        <f t="shared" ca="1" si="43"/>
        <v>1.1625933421206578</v>
      </c>
    </row>
    <row r="528" spans="1:13" x14ac:dyDescent="0.3">
      <c r="A528">
        <v>526</v>
      </c>
      <c r="B528">
        <f>A528*'Random Analysis'!B$4+'Random Analysis'!$B$5</f>
        <v>10.52</v>
      </c>
      <c r="C528">
        <v>0.35463388022393261</v>
      </c>
      <c r="D528">
        <f>C528*'Random Analysis'!$B$2+'Random Analysis'!$B$3</f>
        <v>0.35463388022393261</v>
      </c>
      <c r="E528">
        <f t="shared" si="44"/>
        <v>1.9999999999999574E-2</v>
      </c>
      <c r="F528">
        <f ca="1">D528-'Random Analysis'!$B$13</f>
        <v>0.27353088225528055</v>
      </c>
      <c r="G528">
        <f t="shared" ca="1" si="40"/>
        <v>-0.16105058283061391</v>
      </c>
      <c r="H528">
        <f t="shared" ca="1" si="41"/>
        <v>0.22739582480191947</v>
      </c>
      <c r="I528">
        <f ca="1">IFERROR(SUM(INDIRECT(CONCATENATE("F",MAX(A528-'Random Analysis'!$B$7+3,2),":F",A528+2)))/COUNT(INDIRECT(CONCATENATE("F",MAX(A528-'Random Analysis'!$B$7+3,2),":F",A528+2))),0)</f>
        <v>0.27353088225528055</v>
      </c>
      <c r="J528">
        <f ca="1">IFERROR(MEDIAN(INDIRECT(CONCATENATE("I",MAX(A528-'Random Analysis'!$B$8+3,2),":I",A528+2))),0)</f>
        <v>0.19629718878379421</v>
      </c>
      <c r="K528">
        <f ca="1">IFERROR(SUM(INDIRECT(CONCATENATE("J",MAX(A528-'Random Analysis'!$B$9+3,2),":J",A528+2)))/COUNT(INDIRECT(CONCATENATE("J",MAX(A528-'Random Analysis'!$B$9+3,2),":J",A528+2))),0)</f>
        <v>6.2245424437787538E-3</v>
      </c>
      <c r="L528">
        <f t="shared" ca="1" si="42"/>
        <v>-6.6141898392767613E-3</v>
      </c>
      <c r="M528">
        <f t="shared" ca="1" si="43"/>
        <v>1.1624610583238724</v>
      </c>
    </row>
    <row r="529" spans="1:13" x14ac:dyDescent="0.3">
      <c r="A529">
        <v>527</v>
      </c>
      <c r="B529">
        <f>A529*'Random Analysis'!B$4+'Random Analysis'!$B$5</f>
        <v>10.540000000000001</v>
      </c>
      <c r="C529">
        <v>-0.2294485850861534</v>
      </c>
      <c r="D529">
        <f>C529*'Random Analysis'!$B$2+'Random Analysis'!$B$3</f>
        <v>-0.2294485850861534</v>
      </c>
      <c r="E529">
        <f t="shared" si="44"/>
        <v>2.000000000000135E-2</v>
      </c>
      <c r="F529">
        <f ca="1">D529-'Random Analysis'!$B$13</f>
        <v>-0.31055158305480546</v>
      </c>
      <c r="G529">
        <f t="shared" ca="1" si="40"/>
        <v>-0.16726161449171043</v>
      </c>
      <c r="H529">
        <f t="shared" ca="1" si="41"/>
        <v>0.22405059251208503</v>
      </c>
      <c r="I529">
        <f ca="1">IFERROR(SUM(INDIRECT(CONCATENATE("F",MAX(A529-'Random Analysis'!$B$7+3,2),":F",A529+2)))/COUNT(INDIRECT(CONCATENATE("F",MAX(A529-'Random Analysis'!$B$7+3,2),":F",A529+2))),0)</f>
        <v>-0.31055158305480546</v>
      </c>
      <c r="J529">
        <f ca="1">IFERROR(MEDIAN(INDIRECT(CONCATENATE("I",MAX(A529-'Random Analysis'!$B$8+3,2),":I",A529+2))),0)</f>
        <v>5.8202814560908381E-2</v>
      </c>
      <c r="K529">
        <f ca="1">IFERROR(SUM(INDIRECT(CONCATENATE("J",MAX(A529-'Random Analysis'!$B$9+3,2),":J",A529+2)))/COUNT(INDIRECT(CONCATENATE("J",MAX(A529-'Random Analysis'!$B$9+3,2),":J",A529+2))),0)</f>
        <v>6.8685742404216866E-3</v>
      </c>
      <c r="L529">
        <f t="shared" ca="1" si="42"/>
        <v>-6.4768183544683181E-3</v>
      </c>
      <c r="M529">
        <f t="shared" ca="1" si="43"/>
        <v>1.1623315219567829</v>
      </c>
    </row>
    <row r="530" spans="1:13" x14ac:dyDescent="0.3">
      <c r="A530">
        <v>528</v>
      </c>
      <c r="B530">
        <f>A530*'Random Analysis'!B$4+'Random Analysis'!$B$5</f>
        <v>10.56</v>
      </c>
      <c r="C530">
        <v>0.98169028330878683</v>
      </c>
      <c r="D530">
        <f>C530*'Random Analysis'!$B$2+'Random Analysis'!$B$3</f>
        <v>0.98169028330878683</v>
      </c>
      <c r="E530">
        <f t="shared" si="44"/>
        <v>1.9999999999999574E-2</v>
      </c>
      <c r="F530">
        <f ca="1">D530-'Random Analysis'!$B$13</f>
        <v>0.90058728534013477</v>
      </c>
      <c r="G530">
        <f t="shared" ca="1" si="40"/>
        <v>-0.14924986878490812</v>
      </c>
      <c r="H530">
        <f t="shared" ca="1" si="41"/>
        <v>0.22106559513638693</v>
      </c>
      <c r="I530">
        <f ca="1">IFERROR(SUM(INDIRECT(CONCATENATE("F",MAX(A530-'Random Analysis'!$B$7+3,2),":F",A530+2)))/COUNT(INDIRECT(CONCATENATE("F",MAX(A530-'Random Analysis'!$B$7+3,2),":F",A530+2))),0)</f>
        <v>0.90058728534013477</v>
      </c>
      <c r="J530">
        <f ca="1">IFERROR(MEDIAN(INDIRECT(CONCATENATE("I",MAX(A530-'Random Analysis'!$B$8+3,2),":I",A530+2))),0)</f>
        <v>5.8202814560908381E-2</v>
      </c>
      <c r="K530">
        <f ca="1">IFERROR(SUM(INDIRECT(CONCATENATE("J",MAX(A530-'Random Analysis'!$B$9+3,2),":J",A530+2)))/COUNT(INDIRECT(CONCATENATE("J",MAX(A530-'Random Analysis'!$B$9+3,2),":J",A530+2))),0)</f>
        <v>1.172702215745353E-2</v>
      </c>
      <c r="L530">
        <f t="shared" ca="1" si="42"/>
        <v>-6.2422779113192528E-3</v>
      </c>
      <c r="M530">
        <f t="shared" ca="1" si="43"/>
        <v>1.1622066763985566</v>
      </c>
    </row>
    <row r="531" spans="1:13" x14ac:dyDescent="0.3">
      <c r="A531">
        <v>529</v>
      </c>
      <c r="B531">
        <f>A531*'Random Analysis'!B$4+'Random Analysis'!$B$5</f>
        <v>10.58</v>
      </c>
      <c r="C531">
        <v>0.31431994658690798</v>
      </c>
      <c r="D531">
        <f>C531*'Random Analysis'!$B$2+'Random Analysis'!$B$3</f>
        <v>0.31431994658690798</v>
      </c>
      <c r="E531">
        <f t="shared" si="44"/>
        <v>1.9999999999999574E-2</v>
      </c>
      <c r="F531">
        <f ca="1">D531-'Random Analysis'!$B$13</f>
        <v>0.23321694861825593</v>
      </c>
      <c r="G531">
        <f t="shared" ca="1" si="40"/>
        <v>-0.14458552981254311</v>
      </c>
      <c r="H531">
        <f t="shared" ca="1" si="41"/>
        <v>0.21817388454013614</v>
      </c>
      <c r="I531">
        <f ca="1">IFERROR(SUM(INDIRECT(CONCATENATE("F",MAX(A531-'Random Analysis'!$B$7+3,2),":F",A531+2)))/COUNT(INDIRECT(CONCATENATE("F",MAX(A531-'Random Analysis'!$B$7+3,2),":F",A531+2))),0)</f>
        <v>0.23321694861825593</v>
      </c>
      <c r="J531">
        <f ca="1">IFERROR(MEDIAN(INDIRECT(CONCATENATE("I",MAX(A531-'Random Analysis'!$B$8+3,2),":I",A531+2))),0)</f>
        <v>0.11527954121388241</v>
      </c>
      <c r="K531">
        <f ca="1">IFERROR(SUM(INDIRECT(CONCATENATE("J",MAX(A531-'Random Analysis'!$B$9+3,2),":J",A531+2)))/COUNT(INDIRECT(CONCATENATE("J",MAX(A531-'Random Analysis'!$B$9+3,2),":J",A531+2))),0)</f>
        <v>1.9303409438912705E-2</v>
      </c>
      <c r="L531">
        <f t="shared" ca="1" si="42"/>
        <v>-5.8562097225410073E-3</v>
      </c>
      <c r="M531">
        <f t="shared" ca="1" si="43"/>
        <v>1.1620895522041057</v>
      </c>
    </row>
    <row r="532" spans="1:13" x14ac:dyDescent="0.3">
      <c r="A532">
        <v>530</v>
      </c>
      <c r="B532">
        <f>A532*'Random Analysis'!B$4+'Random Analysis'!$B$5</f>
        <v>10.6</v>
      </c>
      <c r="C532">
        <v>-0.66652936248426875</v>
      </c>
      <c r="D532">
        <f>C532*'Random Analysis'!$B$2+'Random Analysis'!$B$3</f>
        <v>-0.66652936248426875</v>
      </c>
      <c r="E532">
        <f t="shared" si="44"/>
        <v>1.9999999999999574E-2</v>
      </c>
      <c r="F532">
        <f ca="1">D532-'Random Analysis'!$B$13</f>
        <v>-0.74763236045292081</v>
      </c>
      <c r="G532">
        <f t="shared" ca="1" si="40"/>
        <v>-0.1595381770216012</v>
      </c>
      <c r="H532">
        <f t="shared" ca="1" si="41"/>
        <v>0.21498312099970418</v>
      </c>
      <c r="I532">
        <f ca="1">IFERROR(SUM(INDIRECT(CONCATENATE("F",MAX(A532-'Random Analysis'!$B$7+3,2),":F",A532+2)))/COUNT(INDIRECT(CONCATENATE("F",MAX(A532-'Random Analysis'!$B$7+3,2),":F",A532+2))),0)</f>
        <v>-0.74763236045292081</v>
      </c>
      <c r="J532">
        <f ca="1">IFERROR(MEDIAN(INDIRECT(CONCATENATE("I",MAX(A532-'Random Analysis'!$B$8+3,2),":I",A532+2))),0)</f>
        <v>-9.9172882391855177E-2</v>
      </c>
      <c r="K532">
        <f ca="1">IFERROR(SUM(INDIRECT(CONCATENATE("J",MAX(A532-'Random Analysis'!$B$9+3,2),":J",A532+2)))/COUNT(INDIRECT(CONCATENATE("J",MAX(A532-'Random Analysis'!$B$9+3,2),":J",A532+2))),0)</f>
        <v>2.8281504623134331E-2</v>
      </c>
      <c r="L532">
        <f t="shared" ca="1" si="42"/>
        <v>-5.2905796300783325E-3</v>
      </c>
      <c r="M532">
        <f t="shared" ca="1" si="43"/>
        <v>1.1619837406115041</v>
      </c>
    </row>
    <row r="533" spans="1:13" x14ac:dyDescent="0.3">
      <c r="A533">
        <v>531</v>
      </c>
      <c r="B533">
        <f>A533*'Random Analysis'!B$4+'Random Analysis'!$B$5</f>
        <v>10.620000000000001</v>
      </c>
      <c r="C533">
        <v>-0.66899524319283832</v>
      </c>
      <c r="D533">
        <f>C533*'Random Analysis'!$B$2+'Random Analysis'!$B$3</f>
        <v>-0.66899524319283832</v>
      </c>
      <c r="E533">
        <f t="shared" si="44"/>
        <v>2.000000000000135E-2</v>
      </c>
      <c r="F533">
        <f ca="1">D533-'Random Analysis'!$B$13</f>
        <v>-0.75009824116149038</v>
      </c>
      <c r="G533">
        <f t="shared" ca="1" si="40"/>
        <v>-0.17454014184483202</v>
      </c>
      <c r="H533">
        <f t="shared" ca="1" si="41"/>
        <v>0.21149231816280731</v>
      </c>
      <c r="I533">
        <f ca="1">IFERROR(SUM(INDIRECT(CONCATENATE("F",MAX(A533-'Random Analysis'!$B$7+3,2),":F",A533+2)))/COUNT(INDIRECT(CONCATENATE("F",MAX(A533-'Random Analysis'!$B$7+3,2),":F",A533+2))),0)</f>
        <v>-0.75009824116149038</v>
      </c>
      <c r="J533">
        <f ca="1">IFERROR(MEDIAN(INDIRECT(CONCATENATE("I",MAX(A533-'Random Analysis'!$B$8+3,2),":I",A533+2))),0)</f>
        <v>-0.15660472462264829</v>
      </c>
      <c r="K533">
        <f ca="1">IFERROR(SUM(INDIRECT(CONCATENATE("J",MAX(A533-'Random Analysis'!$B$9+3,2),":J",A533+2)))/COUNT(INDIRECT(CONCATENATE("J",MAX(A533-'Random Analysis'!$B$9+3,2),":J",A533+2))),0)</f>
        <v>2.6688266257974116E-2</v>
      </c>
      <c r="L533">
        <f t="shared" ca="1" si="42"/>
        <v>-4.756814304918814E-3</v>
      </c>
      <c r="M533">
        <f t="shared" ca="1" si="43"/>
        <v>1.1618886043254057</v>
      </c>
    </row>
    <row r="534" spans="1:13" x14ac:dyDescent="0.3">
      <c r="A534">
        <v>532</v>
      </c>
      <c r="B534">
        <f>A534*'Random Analysis'!B$4+'Random Analysis'!$B$5</f>
        <v>10.64</v>
      </c>
      <c r="C534">
        <v>0.96890791223857242</v>
      </c>
      <c r="D534">
        <f>C534*'Random Analysis'!$B$2+'Random Analysis'!$B$3</f>
        <v>0.96890791223857242</v>
      </c>
      <c r="E534">
        <f t="shared" si="44"/>
        <v>1.9999999999999574E-2</v>
      </c>
      <c r="F534">
        <f ca="1">D534-'Random Analysis'!$B$13</f>
        <v>0.88780491426992036</v>
      </c>
      <c r="G534">
        <f t="shared" ca="1" si="40"/>
        <v>-0.15678404355943398</v>
      </c>
      <c r="H534">
        <f t="shared" ca="1" si="41"/>
        <v>0.20835663729161868</v>
      </c>
      <c r="I534">
        <f ca="1">IFERROR(SUM(INDIRECT(CONCATENATE("F",MAX(A534-'Random Analysis'!$B$7+3,2),":F",A534+2)))/COUNT(INDIRECT(CONCATENATE("F",MAX(A534-'Random Analysis'!$B$7+3,2),":F",A534+2))),0)</f>
        <v>0.88780491426992036</v>
      </c>
      <c r="J534">
        <f ca="1">IFERROR(MEDIAN(INDIRECT(CONCATENATE("I",MAX(A534-'Random Analysis'!$B$8+3,2),":I",A534+2))),0)</f>
        <v>0.11527954121388241</v>
      </c>
      <c r="K534">
        <f ca="1">IFERROR(SUM(INDIRECT(CONCATENATE("J",MAX(A534-'Random Analysis'!$B$9+3,2),":J",A534+2)))/COUNT(INDIRECT(CONCATENATE("J",MAX(A534-'Random Analysis'!$B$9+3,2),":J",A534+2))),0)</f>
        <v>3.8041897694553441E-2</v>
      </c>
      <c r="L534">
        <f t="shared" ca="1" si="42"/>
        <v>-3.9959763510277616E-3</v>
      </c>
      <c r="M534">
        <f t="shared" ca="1" si="43"/>
        <v>1.1618086847983853</v>
      </c>
    </row>
    <row r="535" spans="1:13" x14ac:dyDescent="0.3">
      <c r="A535">
        <v>533</v>
      </c>
      <c r="B535">
        <f>A535*'Random Analysis'!B$4+'Random Analysis'!$B$5</f>
        <v>10.66</v>
      </c>
      <c r="C535">
        <v>0.32450527179389743</v>
      </c>
      <c r="D535">
        <f>C535*'Random Analysis'!$B$2+'Random Analysis'!$B$3</f>
        <v>0.32450527179389743</v>
      </c>
      <c r="E535">
        <f t="shared" si="44"/>
        <v>1.9999999999999574E-2</v>
      </c>
      <c r="F535">
        <f ca="1">D535-'Random Analysis'!$B$13</f>
        <v>0.24340227382524537</v>
      </c>
      <c r="G535">
        <f t="shared" ca="1" si="40"/>
        <v>-0.15191599808292919</v>
      </c>
      <c r="H535">
        <f t="shared" ca="1" si="41"/>
        <v>0.20531831732996017</v>
      </c>
      <c r="I535">
        <f ca="1">IFERROR(SUM(INDIRECT(CONCATENATE("F",MAX(A535-'Random Analysis'!$B$7+3,2),":F",A535+2)))/COUNT(INDIRECT(CONCATENATE("F",MAX(A535-'Random Analysis'!$B$7+3,2),":F",A535+2))),0)</f>
        <v>0.24340227382524537</v>
      </c>
      <c r="J535">
        <f ca="1">IFERROR(MEDIAN(INDIRECT(CONCATENATE("I",MAX(A535-'Random Analysis'!$B$8+3,2),":I",A535+2))),0)</f>
        <v>0.23830961122175065</v>
      </c>
      <c r="K535">
        <f ca="1">IFERROR(SUM(INDIRECT(CONCATENATE("J",MAX(A535-'Random Analysis'!$B$9+3,2),":J",A535+2)))/COUNT(INDIRECT(CONCATENATE("J",MAX(A535-'Random Analysis'!$B$9+3,2),":J",A535+2))),0)</f>
        <v>5.5254103893412211E-2</v>
      </c>
      <c r="L535">
        <f t="shared" ca="1" si="42"/>
        <v>-2.8908942731595407E-3</v>
      </c>
      <c r="M535">
        <f t="shared" ca="1" si="43"/>
        <v>1.1617508669129222</v>
      </c>
    </row>
    <row r="536" spans="1:13" x14ac:dyDescent="0.3">
      <c r="A536">
        <v>534</v>
      </c>
      <c r="B536">
        <f>A536*'Random Analysis'!B$4+'Random Analysis'!$B$5</f>
        <v>10.68</v>
      </c>
      <c r="C536">
        <v>-0.79735806605547355</v>
      </c>
      <c r="D536">
        <f>C536*'Random Analysis'!$B$2+'Random Analysis'!$B$3</f>
        <v>-0.79735806605547355</v>
      </c>
      <c r="E536">
        <f t="shared" si="44"/>
        <v>1.9999999999999574E-2</v>
      </c>
      <c r="F536">
        <f ca="1">D536-'Random Analysis'!$B$13</f>
        <v>-0.8784610640241256</v>
      </c>
      <c r="G536">
        <f t="shared" ca="1" si="40"/>
        <v>-0.16948521936341132</v>
      </c>
      <c r="H536">
        <f t="shared" ca="1" si="41"/>
        <v>0.20192861294269202</v>
      </c>
      <c r="I536">
        <f ca="1">IFERROR(SUM(INDIRECT(CONCATENATE("F",MAX(A536-'Random Analysis'!$B$7+3,2),":F",A536+2)))/COUNT(INDIRECT(CONCATENATE("F",MAX(A536-'Random Analysis'!$B$7+3,2),":F",A536+2))),0)</f>
        <v>-0.8784610640241256</v>
      </c>
      <c r="J536">
        <f ca="1">IFERROR(MEDIAN(INDIRECT(CONCATENATE("I",MAX(A536-'Random Analysis'!$B$8+3,2),":I",A536+2))),0)</f>
        <v>-3.8667317218274766E-2</v>
      </c>
      <c r="K536">
        <f ca="1">IFERROR(SUM(INDIRECT(CONCATENATE("J",MAX(A536-'Random Analysis'!$B$9+3,2),":J",A536+2)))/COUNT(INDIRECT(CONCATENATE("J",MAX(A536-'Random Analysis'!$B$9+3,2),":J",A536+2))),0)</f>
        <v>6.6586661125282637E-2</v>
      </c>
      <c r="L536">
        <f t="shared" ca="1" si="42"/>
        <v>-1.5591610506539165E-3</v>
      </c>
      <c r="M536">
        <f t="shared" ca="1" si="43"/>
        <v>1.161719683691909</v>
      </c>
    </row>
    <row r="537" spans="1:13" x14ac:dyDescent="0.3">
      <c r="A537">
        <v>535</v>
      </c>
      <c r="B537">
        <f>A537*'Random Analysis'!B$4+'Random Analysis'!$B$5</f>
        <v>10.700000000000001</v>
      </c>
      <c r="C537">
        <v>0.59504775220211026</v>
      </c>
      <c r="D537">
        <f>C537*'Random Analysis'!$B$2+'Random Analysis'!$B$3</f>
        <v>0.59504775220211026</v>
      </c>
      <c r="E537">
        <f t="shared" si="44"/>
        <v>2.000000000000135E-2</v>
      </c>
      <c r="F537">
        <f ca="1">D537-'Random Analysis'!$B$13</f>
        <v>0.5139447542334582</v>
      </c>
      <c r="G537">
        <f t="shared" ca="1" si="40"/>
        <v>-0.15920632427874146</v>
      </c>
      <c r="H537">
        <f t="shared" ca="1" si="41"/>
        <v>0.19874448645711698</v>
      </c>
      <c r="I537">
        <f ca="1">IFERROR(SUM(INDIRECT(CONCATENATE("F",MAX(A537-'Random Analysis'!$B$7+3,2),":F",A537+2)))/COUNT(INDIRECT(CONCATENATE("F",MAX(A537-'Random Analysis'!$B$7+3,2),":F",A537+2))),0)</f>
        <v>0.5139447542334582</v>
      </c>
      <c r="J537">
        <f ca="1">IFERROR(MEDIAN(INDIRECT(CONCATENATE("I",MAX(A537-'Random Analysis'!$B$8+3,2),":I",A537+2))),0)</f>
        <v>0.23830961122175065</v>
      </c>
      <c r="K537">
        <f ca="1">IFERROR(SUM(INDIRECT(CONCATENATE("J",MAX(A537-'Random Analysis'!$B$9+3,2),":J",A537+2)))/COUNT(INDIRECT(CONCATENATE("J",MAX(A537-'Random Analysis'!$B$9+3,2),":J",A537+2))),0)</f>
        <v>9.1108595901916167E-2</v>
      </c>
      <c r="L537">
        <f t="shared" ca="1" si="42"/>
        <v>2.6301086738452981E-4</v>
      </c>
      <c r="M537">
        <f t="shared" ca="1" si="43"/>
        <v>1.1617249439092567</v>
      </c>
    </row>
    <row r="538" spans="1:13" x14ac:dyDescent="0.3">
      <c r="A538">
        <v>536</v>
      </c>
      <c r="B538">
        <f>A538*'Random Analysis'!B$4+'Random Analysis'!$B$5</f>
        <v>10.72</v>
      </c>
      <c r="C538">
        <v>-0.56698362261923063</v>
      </c>
      <c r="D538">
        <f>C538*'Random Analysis'!$B$2+'Random Analysis'!$B$3</f>
        <v>-0.56698362261923063</v>
      </c>
      <c r="E538">
        <f t="shared" si="44"/>
        <v>1.9999999999999574E-2</v>
      </c>
      <c r="F538">
        <f ca="1">D538-'Random Analysis'!$B$13</f>
        <v>-0.64808662058788269</v>
      </c>
      <c r="G538">
        <f t="shared" ca="1" si="40"/>
        <v>-0.17216805669049884</v>
      </c>
      <c r="H538">
        <f t="shared" ca="1" si="41"/>
        <v>0.19530112532330707</v>
      </c>
      <c r="I538">
        <f ca="1">IFERROR(SUM(INDIRECT(CONCATENATE("F",MAX(A538-'Random Analysis'!$B$7+3,2),":F",A538+2)))/COUNT(INDIRECT(CONCATENATE("F",MAX(A538-'Random Analysis'!$B$7+3,2),":F",A538+2))),0)</f>
        <v>-0.64808662058788269</v>
      </c>
      <c r="J538">
        <f ca="1">IFERROR(MEDIAN(INDIRECT(CONCATENATE("I",MAX(A538-'Random Analysis'!$B$8+3,2),":I",A538+2))),0)</f>
        <v>-0.20743483598481338</v>
      </c>
      <c r="K538">
        <f ca="1">IFERROR(SUM(INDIRECT(CONCATENATE("J",MAX(A538-'Random Analysis'!$B$9+3,2),":J",A538+2)))/COUNT(INDIRECT(CONCATENATE("J",MAX(A538-'Random Analysis'!$B$9+3,2),":J",A538+2))),0)</f>
        <v>9.4404604621094262E-2</v>
      </c>
      <c r="L538">
        <f t="shared" ca="1" si="42"/>
        <v>2.1511029598063748E-3</v>
      </c>
      <c r="M538">
        <f t="shared" ca="1" si="43"/>
        <v>1.1617679659684528</v>
      </c>
    </row>
    <row r="539" spans="1:13" x14ac:dyDescent="0.3">
      <c r="A539">
        <v>537</v>
      </c>
      <c r="B539">
        <f>A539*'Random Analysis'!B$4+'Random Analysis'!$B$5</f>
        <v>10.74</v>
      </c>
      <c r="C539">
        <v>-0.14863437094857135</v>
      </c>
      <c r="D539">
        <f>C539*'Random Analysis'!$B$2+'Random Analysis'!$B$3</f>
        <v>-0.14863437094857135</v>
      </c>
      <c r="E539">
        <f t="shared" si="44"/>
        <v>1.9999999999999574E-2</v>
      </c>
      <c r="F539">
        <f ca="1">D539-'Random Analysis'!$B$13</f>
        <v>-0.22973736891722341</v>
      </c>
      <c r="G539">
        <f t="shared" ca="1" si="40"/>
        <v>-0.1767628040688432</v>
      </c>
      <c r="H539">
        <f t="shared" ca="1" si="41"/>
        <v>0.19176586924193029</v>
      </c>
      <c r="I539">
        <f ca="1">IFERROR(SUM(INDIRECT(CONCATENATE("F",MAX(A539-'Random Analysis'!$B$7+3,2),":F",A539+2)))/COUNT(INDIRECT(CONCATENATE("F",MAX(A539-'Random Analysis'!$B$7+3,2),":F",A539+2))),0)</f>
        <v>-0.22973736891722341</v>
      </c>
      <c r="J539">
        <f ca="1">IFERROR(MEDIAN(INDIRECT(CONCATENATE("I",MAX(A539-'Random Analysis'!$B$8+3,2),":I",A539+2))),0)</f>
        <v>-0.43891199475255305</v>
      </c>
      <c r="K539">
        <f ca="1">IFERROR(SUM(INDIRECT(CONCATENATE("J",MAX(A539-'Random Analysis'!$B$9+3,2),":J",A539+2)))/COUNT(INDIRECT(CONCATENATE("J",MAX(A539-'Random Analysis'!$B$9+3,2),":J",A539+2))),0)</f>
        <v>7.9715997631829821E-2</v>
      </c>
      <c r="L539">
        <f t="shared" ca="1" si="42"/>
        <v>3.7454229124429372E-3</v>
      </c>
      <c r="M539">
        <f t="shared" ca="1" si="43"/>
        <v>1.1618428744267015</v>
      </c>
    </row>
    <row r="540" spans="1:13" x14ac:dyDescent="0.3">
      <c r="A540">
        <v>538</v>
      </c>
      <c r="B540">
        <f>A540*'Random Analysis'!B$4+'Random Analysis'!$B$5</f>
        <v>10.76</v>
      </c>
      <c r="C540">
        <v>-0.29727660028905811</v>
      </c>
      <c r="D540">
        <f>C540*'Random Analysis'!$B$2+'Random Analysis'!$B$3</f>
        <v>-0.29727660028905811</v>
      </c>
      <c r="E540">
        <f t="shared" si="44"/>
        <v>1.9999999999999574E-2</v>
      </c>
      <c r="F540">
        <f ca="1">D540-'Random Analysis'!$B$13</f>
        <v>-0.37837959825771017</v>
      </c>
      <c r="G540">
        <f t="shared" ca="1" si="40"/>
        <v>-0.18433039603399726</v>
      </c>
      <c r="H540">
        <f t="shared" ca="1" si="41"/>
        <v>0.18807926132125041</v>
      </c>
      <c r="I540">
        <f ca="1">IFERROR(SUM(INDIRECT(CONCATENATE("F",MAX(A540-'Random Analysis'!$B$7+3,2),":F",A540+2)))/COUNT(INDIRECT(CONCATENATE("F",MAX(A540-'Random Analysis'!$B$7+3,2),":F",A540+2))),0)</f>
        <v>-0.37837959825771017</v>
      </c>
      <c r="J540">
        <f ca="1">IFERROR(MEDIAN(INDIRECT(CONCATENATE("I",MAX(A540-'Random Analysis'!$B$8+3,2),":I",A540+2))),0)</f>
        <v>-0.30405848358746679</v>
      </c>
      <c r="K540">
        <f ca="1">IFERROR(SUM(INDIRECT(CONCATENATE("J",MAX(A540-'Random Analysis'!$B$9+3,2),":J",A540+2)))/COUNT(INDIRECT(CONCATENATE("J",MAX(A540-'Random Analysis'!$B$9+3,2),":J",A540+2))),0)</f>
        <v>6.2089401194834061E-2</v>
      </c>
      <c r="L540">
        <f t="shared" ca="1" si="42"/>
        <v>4.9872109363395915E-3</v>
      </c>
      <c r="M540">
        <f t="shared" ca="1" si="43"/>
        <v>1.1619426186454282</v>
      </c>
    </row>
    <row r="541" spans="1:13" x14ac:dyDescent="0.3">
      <c r="A541">
        <v>539</v>
      </c>
      <c r="B541">
        <f>A541*'Random Analysis'!B$4+'Random Analysis'!$B$5</f>
        <v>10.78</v>
      </c>
      <c r="C541">
        <v>-0.815223311625624</v>
      </c>
      <c r="D541">
        <f>C541*'Random Analysis'!$B$2+'Random Analysis'!$B$3</f>
        <v>-0.815223311625624</v>
      </c>
      <c r="E541">
        <f t="shared" si="44"/>
        <v>1.9999999999999574E-2</v>
      </c>
      <c r="F541">
        <f ca="1">D541-'Random Analysis'!$B$13</f>
        <v>-0.89632630959427606</v>
      </c>
      <c r="G541">
        <f t="shared" ca="1" si="40"/>
        <v>-0.2022569222258824</v>
      </c>
      <c r="H541">
        <f t="shared" ca="1" si="41"/>
        <v>0.18403412287673285</v>
      </c>
      <c r="I541">
        <f ca="1">IFERROR(SUM(INDIRECT(CONCATENATE("F",MAX(A541-'Random Analysis'!$B$7+3,2),":F",A541+2)))/COUNT(INDIRECT(CONCATENATE("F",MAX(A541-'Random Analysis'!$B$7+3,2),":F",A541+2))),0)</f>
        <v>-0.89632630959427606</v>
      </c>
      <c r="J541">
        <f ca="1">IFERROR(MEDIAN(INDIRECT(CONCATENATE("I",MAX(A541-'Random Analysis'!$B$8+3,2),":I",A541+2))),0)</f>
        <v>-0.30405848358746679</v>
      </c>
      <c r="K541">
        <f ca="1">IFERROR(SUM(INDIRECT(CONCATENATE("J",MAX(A541-'Random Analysis'!$B$9+3,2),":J",A541+2)))/COUNT(INDIRECT(CONCATENATE("J",MAX(A541-'Random Analysis'!$B$9+3,2),":J",A541+2))),0)</f>
        <v>4.4462804757838356E-2</v>
      </c>
      <c r="L541">
        <f t="shared" ca="1" si="42"/>
        <v>5.8764670314963401E-3</v>
      </c>
      <c r="M541">
        <f t="shared" ca="1" si="43"/>
        <v>1.1620601479860582</v>
      </c>
    </row>
    <row r="542" spans="1:13" x14ac:dyDescent="0.3">
      <c r="A542">
        <v>540</v>
      </c>
      <c r="B542">
        <f>A542*'Random Analysis'!B$4+'Random Analysis'!$B$5</f>
        <v>10.8</v>
      </c>
      <c r="C542">
        <v>-0.31886391510281364</v>
      </c>
      <c r="D542">
        <f>C542*'Random Analysis'!$B$2+'Random Analysis'!$B$3</f>
        <v>-0.31886391510281364</v>
      </c>
      <c r="E542">
        <f t="shared" si="44"/>
        <v>2.000000000000135E-2</v>
      </c>
      <c r="F542">
        <f ca="1">D542-'Random Analysis'!$B$13</f>
        <v>-0.3999669130714657</v>
      </c>
      <c r="G542">
        <f t="shared" ca="1" si="40"/>
        <v>-0.21025626048731225</v>
      </c>
      <c r="H542">
        <f t="shared" ca="1" si="41"/>
        <v>0.17982899766698632</v>
      </c>
      <c r="I542">
        <f ca="1">IFERROR(SUM(INDIRECT(CONCATENATE("F",MAX(A542-'Random Analysis'!$B$7+3,2),":F",A542+2)))/COUNT(INDIRECT(CONCATENATE("F",MAX(A542-'Random Analysis'!$B$7+3,2),":F",A542+2))),0)</f>
        <v>-0.3999669130714657</v>
      </c>
      <c r="J542">
        <f ca="1">IFERROR(MEDIAN(INDIRECT(CONCATENATE("I",MAX(A542-'Random Analysis'!$B$8+3,2),":I",A542+2))),0)</f>
        <v>-0.38917325566458794</v>
      </c>
      <c r="K542">
        <f ca="1">IFERROR(SUM(INDIRECT(CONCATENATE("J",MAX(A542-'Random Analysis'!$B$9+3,2),":J",A542+2)))/COUNT(INDIRECT(CONCATENATE("J",MAX(A542-'Random Analysis'!$B$9+3,2),":J",A542+2))),0)</f>
        <v>2.1157124182089947E-2</v>
      </c>
      <c r="L542">
        <f t="shared" ca="1" si="42"/>
        <v>6.2996095151381677E-3</v>
      </c>
      <c r="M542">
        <f t="shared" ca="1" si="43"/>
        <v>1.1621861401763609</v>
      </c>
    </row>
    <row r="543" spans="1:13" x14ac:dyDescent="0.3">
      <c r="A543">
        <v>541</v>
      </c>
      <c r="B543">
        <f>A543*'Random Analysis'!B$4+'Random Analysis'!$B$5</f>
        <v>10.82</v>
      </c>
      <c r="C543">
        <v>0.83004645625299811</v>
      </c>
      <c r="D543">
        <f>C543*'Random Analysis'!$B$2+'Random Analysis'!$B$3</f>
        <v>0.83004645625299811</v>
      </c>
      <c r="E543">
        <f t="shared" si="44"/>
        <v>1.9999999999999574E-2</v>
      </c>
      <c r="F543">
        <f ca="1">D543-'Random Analysis'!$B$13</f>
        <v>0.74894345828434605</v>
      </c>
      <c r="G543">
        <f t="shared" ca="1" si="40"/>
        <v>-0.19527739132162564</v>
      </c>
      <c r="H543">
        <f t="shared" ca="1" si="41"/>
        <v>0.17592344984055389</v>
      </c>
      <c r="I543">
        <f ca="1">IFERROR(SUM(INDIRECT(CONCATENATE("F",MAX(A543-'Random Analysis'!$B$7+3,2),":F",A543+2)))/COUNT(INDIRECT(CONCATENATE("F",MAX(A543-'Random Analysis'!$B$7+3,2),":F",A543+2))),0)</f>
        <v>0.74894345828434605</v>
      </c>
      <c r="J543">
        <f ca="1">IFERROR(MEDIAN(INDIRECT(CONCATENATE("I",MAX(A543-'Random Analysis'!$B$8+3,2),":I",A543+2))),0)</f>
        <v>-0.38917325566458794</v>
      </c>
      <c r="K543">
        <f ca="1">IFERROR(SUM(INDIRECT(CONCATENATE("J",MAX(A543-'Random Analysis'!$B$9+3,2),":J",A543+2)))/COUNT(INDIRECT(CONCATENATE("J",MAX(A543-'Random Analysis'!$B$9+3,2),":J",A543+2))),0)</f>
        <v>-1.1673731169503992E-2</v>
      </c>
      <c r="L543">
        <f t="shared" ca="1" si="42"/>
        <v>6.0661348917480928E-3</v>
      </c>
      <c r="M543">
        <f t="shared" ca="1" si="43"/>
        <v>1.1623074628741958</v>
      </c>
    </row>
    <row r="544" spans="1:13" x14ac:dyDescent="0.3">
      <c r="A544">
        <v>542</v>
      </c>
      <c r="B544">
        <f>A544*'Random Analysis'!B$4+'Random Analysis'!$B$5</f>
        <v>10.84</v>
      </c>
      <c r="C544">
        <v>-0.8431918299267489</v>
      </c>
      <c r="D544">
        <f>C544*'Random Analysis'!$B$2+'Random Analysis'!$B$3</f>
        <v>-0.8431918299267489</v>
      </c>
      <c r="E544">
        <f t="shared" si="44"/>
        <v>1.9999999999999574E-2</v>
      </c>
      <c r="F544">
        <f ca="1">D544-'Random Analysis'!$B$13</f>
        <v>-0.92429482789540096</v>
      </c>
      <c r="G544">
        <f t="shared" ca="1" si="40"/>
        <v>-0.21376328787953325</v>
      </c>
      <c r="H544">
        <f t="shared" ca="1" si="41"/>
        <v>0.17164818408296331</v>
      </c>
      <c r="I544">
        <f ca="1">IFERROR(SUM(INDIRECT(CONCATENATE("F",MAX(A544-'Random Analysis'!$B$7+3,2),":F",A544+2)))/COUNT(INDIRECT(CONCATENATE("F",MAX(A544-'Random Analysis'!$B$7+3,2),":F",A544+2))),0)</f>
        <v>-0.92429482789540096</v>
      </c>
      <c r="J544">
        <f ca="1">IFERROR(MEDIAN(INDIRECT(CONCATENATE("I",MAX(A544-'Random Analysis'!$B$8+3,2),":I",A544+2))),0)</f>
        <v>-0.38917325566458794</v>
      </c>
      <c r="K544">
        <f ca="1">IFERROR(SUM(INDIRECT(CONCATENATE("J",MAX(A544-'Random Analysis'!$B$9+3,2),":J",A544+2)))/COUNT(INDIRECT(CONCATENATE("J",MAX(A544-'Random Analysis'!$B$9+3,2),":J",A544+2))),0)</f>
        <v>-4.4504586521097927E-2</v>
      </c>
      <c r="L544">
        <f t="shared" ca="1" si="42"/>
        <v>5.1760431613261529E-3</v>
      </c>
      <c r="M544">
        <f t="shared" ca="1" si="43"/>
        <v>1.1624109837374224</v>
      </c>
    </row>
    <row r="545" spans="1:13" x14ac:dyDescent="0.3">
      <c r="A545">
        <v>543</v>
      </c>
      <c r="B545">
        <f>A545*'Random Analysis'!B$4+'Random Analysis'!$B$5</f>
        <v>10.86</v>
      </c>
      <c r="C545">
        <v>0.65310856064464429</v>
      </c>
      <c r="D545">
        <f>C545*'Random Analysis'!$B$2+'Random Analysis'!$B$3</f>
        <v>0.65310856064464429</v>
      </c>
      <c r="E545">
        <f t="shared" si="44"/>
        <v>1.9999999999999574E-2</v>
      </c>
      <c r="F545">
        <f ca="1">D545-'Random Analysis'!$B$13</f>
        <v>0.57200556267599223</v>
      </c>
      <c r="G545">
        <f t="shared" ca="1" si="40"/>
        <v>-0.20232317662601365</v>
      </c>
      <c r="H545">
        <f t="shared" ca="1" si="41"/>
        <v>0.16760172055044312</v>
      </c>
      <c r="I545">
        <f ca="1">IFERROR(SUM(INDIRECT(CONCATENATE("F",MAX(A545-'Random Analysis'!$B$7+3,2),":F",A545+2)))/COUNT(INDIRECT(CONCATENATE("F",MAX(A545-'Random Analysis'!$B$7+3,2),":F",A545+2))),0)</f>
        <v>0.57200556267599223</v>
      </c>
      <c r="J545">
        <f ca="1">IFERROR(MEDIAN(INDIRECT(CONCATENATE("I",MAX(A545-'Random Analysis'!$B$8+3,2),":I",A545+2))),0)</f>
        <v>-0.38917325566458794</v>
      </c>
      <c r="K545">
        <f ca="1">IFERROR(SUM(INDIRECT(CONCATENATE("J",MAX(A545-'Random Analysis'!$B$9+3,2),":J",A545+2)))/COUNT(INDIRECT(CONCATENATE("J",MAX(A545-'Random Analysis'!$B$9+3,2),":J",A545+2))),0)</f>
        <v>-7.7335441872691868E-2</v>
      </c>
      <c r="L545">
        <f t="shared" ca="1" si="42"/>
        <v>3.6293343238723488E-3</v>
      </c>
      <c r="M545">
        <f t="shared" ca="1" si="43"/>
        <v>1.1624835704238998</v>
      </c>
    </row>
    <row r="546" spans="1:13" x14ac:dyDescent="0.3">
      <c r="A546">
        <v>544</v>
      </c>
      <c r="B546">
        <f>A546*'Random Analysis'!B$4+'Random Analysis'!$B$5</f>
        <v>10.88</v>
      </c>
      <c r="C546">
        <v>-0.46958322292215415</v>
      </c>
      <c r="D546">
        <f>C546*'Random Analysis'!$B$2+'Random Analysis'!$B$3</f>
        <v>-0.46958322292215415</v>
      </c>
      <c r="E546">
        <f t="shared" si="44"/>
        <v>2.000000000000135E-2</v>
      </c>
      <c r="F546">
        <f ca="1">D546-'Random Analysis'!$B$13</f>
        <v>-0.55068622089080621</v>
      </c>
      <c r="G546">
        <f t="shared" ca="1" si="40"/>
        <v>-0.21333690104383052</v>
      </c>
      <c r="H546">
        <f t="shared" ca="1" si="41"/>
        <v>0.16333498252956621</v>
      </c>
      <c r="I546">
        <f ca="1">IFERROR(SUM(INDIRECT(CONCATENATE("F",MAX(A546-'Random Analysis'!$B$7+3,2),":F",A546+2)))/COUNT(INDIRECT(CONCATENATE("F",MAX(A546-'Random Analysis'!$B$7+3,2),":F",A546+2))),0)</f>
        <v>-0.55068622089080621</v>
      </c>
      <c r="J546">
        <f ca="1">IFERROR(MEDIAN(INDIRECT(CONCATENATE("I",MAX(A546-'Random Analysis'!$B$8+3,2),":I",A546+2))),0)</f>
        <v>-0.38917325566458794</v>
      </c>
      <c r="K546">
        <f ca="1">IFERROR(SUM(INDIRECT(CONCATENATE("J",MAX(A546-'Random Analysis'!$B$9+3,2),":J",A546+2)))/COUNT(INDIRECT(CONCATENATE("J",MAX(A546-'Random Analysis'!$B$9+3,2),":J",A546+2))),0)</f>
        <v>-0.1054740142409845</v>
      </c>
      <c r="L546">
        <f t="shared" ca="1" si="42"/>
        <v>1.5198540390525162E-3</v>
      </c>
      <c r="M546">
        <f t="shared" ca="1" si="43"/>
        <v>1.1625139675046809</v>
      </c>
    </row>
    <row r="547" spans="1:13" x14ac:dyDescent="0.3">
      <c r="A547">
        <v>545</v>
      </c>
      <c r="B547">
        <f>A547*'Random Analysis'!B$4+'Random Analysis'!$B$5</f>
        <v>10.9</v>
      </c>
      <c r="C547">
        <v>0.8740523753476046</v>
      </c>
      <c r="D547">
        <f>C547*'Random Analysis'!$B$2+'Random Analysis'!$B$3</f>
        <v>0.8740523753476046</v>
      </c>
      <c r="E547">
        <f t="shared" si="44"/>
        <v>1.9999999999999574E-2</v>
      </c>
      <c r="F547">
        <f ca="1">D547-'Random Analysis'!$B$13</f>
        <v>0.79294937737895255</v>
      </c>
      <c r="G547">
        <f t="shared" ca="1" si="40"/>
        <v>-0.19747791349625179</v>
      </c>
      <c r="H547">
        <f t="shared" ca="1" si="41"/>
        <v>0.15938542425964125</v>
      </c>
      <c r="I547">
        <f ca="1">IFERROR(SUM(INDIRECT(CONCATENATE("F",MAX(A547-'Random Analysis'!$B$7+3,2),":F",A547+2)))/COUNT(INDIRECT(CONCATENATE("F",MAX(A547-'Random Analysis'!$B$7+3,2),":F",A547+2))),0)</f>
        <v>0.79294937737895255</v>
      </c>
      <c r="J547">
        <f ca="1">IFERROR(MEDIAN(INDIRECT(CONCATENATE("I",MAX(A547-'Random Analysis'!$B$8+3,2),":I",A547+2))),0)</f>
        <v>-0.38917325566458794</v>
      </c>
      <c r="K547">
        <f ca="1">IFERROR(SUM(INDIRECT(CONCATENATE("J",MAX(A547-'Random Analysis'!$B$9+3,2),":J",A547+2)))/COUNT(INDIRECT(CONCATENATE("J",MAX(A547-'Random Analysis'!$B$9+3,2),":J",A547+2))),0)</f>
        <v>-0.13361258660927716</v>
      </c>
      <c r="L547">
        <f t="shared" ca="1" si="42"/>
        <v>-1.1523976931329702E-3</v>
      </c>
      <c r="M547">
        <f t="shared" ca="1" si="43"/>
        <v>1.1624909195508182</v>
      </c>
    </row>
    <row r="548" spans="1:13" x14ac:dyDescent="0.3">
      <c r="A548">
        <v>546</v>
      </c>
      <c r="B548">
        <f>A548*'Random Analysis'!B$4+'Random Analysis'!$B$5</f>
        <v>10.92</v>
      </c>
      <c r="C548">
        <v>0.75667511294898038</v>
      </c>
      <c r="D548">
        <f>C548*'Random Analysis'!$B$2+'Random Analysis'!$B$3</f>
        <v>0.75667511294898038</v>
      </c>
      <c r="E548">
        <f t="shared" si="44"/>
        <v>1.9999999999999574E-2</v>
      </c>
      <c r="F548">
        <f ca="1">D548-'Random Analysis'!$B$13</f>
        <v>0.67557211498032832</v>
      </c>
      <c r="G548">
        <f t="shared" ca="1" si="40"/>
        <v>-0.18396647119664553</v>
      </c>
      <c r="H548">
        <f t="shared" ca="1" si="41"/>
        <v>0.15570609483570841</v>
      </c>
      <c r="I548">
        <f ca="1">IFERROR(SUM(INDIRECT(CONCATENATE("F",MAX(A548-'Random Analysis'!$B$7+3,2),":F",A548+2)))/COUNT(INDIRECT(CONCATENATE("F",MAX(A548-'Random Analysis'!$B$7+3,2),":F",A548+2))),0)</f>
        <v>0.67557211498032832</v>
      </c>
      <c r="J548">
        <f ca="1">IFERROR(MEDIAN(INDIRECT(CONCATENATE("I",MAX(A548-'Random Analysis'!$B$8+3,2),":I",A548+2))),0)</f>
        <v>8.6019324802263264E-2</v>
      </c>
      <c r="K548">
        <f ca="1">IFERROR(SUM(INDIRECT(CONCATENATE("J",MAX(A548-'Random Analysis'!$B$9+3,2),":J",A548+2)))/COUNT(INDIRECT(CONCATENATE("J",MAX(A548-'Random Analysis'!$B$9+3,2),":J",A548+2))),0)</f>
        <v>-0.13228799088349835</v>
      </c>
      <c r="L548">
        <f t="shared" ca="1" si="42"/>
        <v>-3.7981575108028808E-3</v>
      </c>
      <c r="M548">
        <f t="shared" ca="1" si="43"/>
        <v>1.1624149564006021</v>
      </c>
    </row>
    <row r="549" spans="1:13" x14ac:dyDescent="0.3">
      <c r="A549">
        <v>547</v>
      </c>
      <c r="B549">
        <f>A549*'Random Analysis'!B$4+'Random Analysis'!$B$5</f>
        <v>10.94</v>
      </c>
      <c r="C549">
        <v>0.22166227390589022</v>
      </c>
      <c r="D549">
        <f>C549*'Random Analysis'!$B$2+'Random Analysis'!$B$3</f>
        <v>0.22166227390589022</v>
      </c>
      <c r="E549">
        <f t="shared" si="44"/>
        <v>1.9999999999999574E-2</v>
      </c>
      <c r="F549">
        <f ca="1">D549-'Random Analysis'!$B$13</f>
        <v>0.14055927593723816</v>
      </c>
      <c r="G549">
        <f t="shared" ca="1" si="40"/>
        <v>-0.18115528567790082</v>
      </c>
      <c r="H549">
        <f t="shared" ca="1" si="41"/>
        <v>0.15208298912215046</v>
      </c>
      <c r="I549">
        <f ca="1">IFERROR(SUM(INDIRECT(CONCATENATE("F",MAX(A549-'Random Analysis'!$B$7+3,2),":F",A549+2)))/COUNT(INDIRECT(CONCATENATE("F",MAX(A549-'Random Analysis'!$B$7+3,2),":F",A549+2))),0)</f>
        <v>0.14055927593723816</v>
      </c>
      <c r="J549">
        <f ca="1">IFERROR(MEDIAN(INDIRECT(CONCATENATE("I",MAX(A549-'Random Analysis'!$B$8+3,2),":I",A549+2))),0)</f>
        <v>0.35628241930661519</v>
      </c>
      <c r="K549">
        <f ca="1">IFERROR(SUM(INDIRECT(CONCATENATE("J",MAX(A549-'Random Analysis'!$B$9+3,2),":J",A549+2)))/COUNT(INDIRECT(CONCATENATE("J",MAX(A549-'Random Analysis'!$B$9+3,2),":J",A549+2))),0)</f>
        <v>-0.12466964657288784</v>
      </c>
      <c r="L549">
        <f t="shared" ca="1" si="42"/>
        <v>-6.291550442260584E-3</v>
      </c>
      <c r="M549">
        <f t="shared" ca="1" si="43"/>
        <v>1.1622891253917569</v>
      </c>
    </row>
    <row r="550" spans="1:13" x14ac:dyDescent="0.3">
      <c r="A550">
        <v>548</v>
      </c>
      <c r="B550">
        <f>A550*'Random Analysis'!B$4+'Random Analysis'!$B$5</f>
        <v>10.96</v>
      </c>
      <c r="C550">
        <v>0.69926722074932335</v>
      </c>
      <c r="D550">
        <f>C550*'Random Analysis'!$B$2+'Random Analysis'!$B$3</f>
        <v>0.69926722074932335</v>
      </c>
      <c r="E550">
        <f t="shared" si="44"/>
        <v>2.000000000000135E-2</v>
      </c>
      <c r="F550">
        <f ca="1">D550-'Random Analysis'!$B$13</f>
        <v>0.61816422278067129</v>
      </c>
      <c r="G550">
        <f t="shared" ca="1" si="40"/>
        <v>-0.16879200122228655</v>
      </c>
      <c r="H550">
        <f t="shared" ca="1" si="41"/>
        <v>0.14870714909770449</v>
      </c>
      <c r="I550">
        <f ca="1">IFERROR(SUM(INDIRECT(CONCATENATE("F",MAX(A550-'Random Analysis'!$B$7+3,2),":F",A550+2)))/COUNT(INDIRECT(CONCATENATE("F",MAX(A550-'Random Analysis'!$B$7+3,2),":F",A550+2))),0)</f>
        <v>0.61816422278067129</v>
      </c>
      <c r="J550">
        <f ca="1">IFERROR(MEDIAN(INDIRECT(CONCATENATE("I",MAX(A550-'Random Analysis'!$B$8+3,2),":I",A550+2))),0)</f>
        <v>0.59508489272833176</v>
      </c>
      <c r="K550">
        <f ca="1">IFERROR(SUM(INDIRECT(CONCATENATE("J",MAX(A550-'Random Analysis'!$B$9+3,2),":J",A550+2)))/COUNT(INDIRECT(CONCATENATE("J",MAX(A550-'Random Analysis'!$B$9+3,2),":J",A550+2))),0)</f>
        <v>-9.9103833326820059E-2</v>
      </c>
      <c r="L550">
        <f t="shared" ca="1" si="42"/>
        <v>-8.2736271087971193E-3</v>
      </c>
      <c r="M550">
        <f t="shared" ca="1" si="43"/>
        <v>1.1621236528495809</v>
      </c>
    </row>
    <row r="551" spans="1:13" x14ac:dyDescent="0.3">
      <c r="A551">
        <v>549</v>
      </c>
      <c r="B551">
        <f>A551*'Random Analysis'!B$4+'Random Analysis'!$B$5</f>
        <v>10.98</v>
      </c>
      <c r="C551">
        <v>-0.58924643325226422</v>
      </c>
      <c r="D551">
        <f>C551*'Random Analysis'!$B$2+'Random Analysis'!$B$3</f>
        <v>-0.58924643325226422</v>
      </c>
      <c r="E551">
        <f t="shared" si="44"/>
        <v>1.9999999999999574E-2</v>
      </c>
      <c r="F551">
        <f ca="1">D551-'Random Analysis'!$B$13</f>
        <v>-0.67034943122091628</v>
      </c>
      <c r="G551">
        <f t="shared" ca="1" si="40"/>
        <v>-0.18219898984670457</v>
      </c>
      <c r="H551">
        <f t="shared" ca="1" si="41"/>
        <v>0.14506316930077048</v>
      </c>
      <c r="I551">
        <f ca="1">IFERROR(SUM(INDIRECT(CONCATENATE("F",MAX(A551-'Random Analysis'!$B$7+3,2),":F",A551+2)))/COUNT(INDIRECT(CONCATENATE("F",MAX(A551-'Random Analysis'!$B$7+3,2),":F",A551+2))),0)</f>
        <v>-0.67034943122091628</v>
      </c>
      <c r="J551">
        <f ca="1">IFERROR(MEDIAN(INDIRECT(CONCATENATE("I",MAX(A551-'Random Analysis'!$B$8+3,2),":I",A551+2))),0)</f>
        <v>0.35628241930661519</v>
      </c>
      <c r="K551">
        <f ca="1">IFERROR(SUM(INDIRECT(CONCATENATE("J",MAX(A551-'Random Analysis'!$B$9+3,2),":J",A551+2)))/COUNT(INDIRECT(CONCATENATE("J",MAX(A551-'Random Analysis'!$B$9+3,2),":J",A551+2))),0)</f>
        <v>-8.4909566434167347E-2</v>
      </c>
      <c r="L551">
        <f t="shared" ca="1" si="42"/>
        <v>-9.9718184374804307E-3</v>
      </c>
      <c r="M551">
        <f t="shared" ca="1" si="43"/>
        <v>1.1619242164808312</v>
      </c>
    </row>
    <row r="552" spans="1:13" x14ac:dyDescent="0.3">
      <c r="A552">
        <v>550</v>
      </c>
      <c r="B552">
        <f>A552*'Random Analysis'!B$4+'Random Analysis'!$B$5</f>
        <v>11</v>
      </c>
      <c r="C552">
        <v>-0.60404045079096336</v>
      </c>
      <c r="D552">
        <f>C552*'Random Analysis'!$B$2+'Random Analysis'!$B$3</f>
        <v>-0.60404045079096336</v>
      </c>
      <c r="E552">
        <f t="shared" si="44"/>
        <v>1.9999999999999574E-2</v>
      </c>
      <c r="F552">
        <f ca="1">D552-'Random Analysis'!$B$13</f>
        <v>-0.68514344875961541</v>
      </c>
      <c r="G552">
        <f t="shared" ca="1" si="40"/>
        <v>-0.19590185882189659</v>
      </c>
      <c r="H552">
        <f t="shared" ca="1" si="41"/>
        <v>0.14114513212433263</v>
      </c>
      <c r="I552">
        <f ca="1">IFERROR(SUM(INDIRECT(CONCATENATE("F",MAX(A552-'Random Analysis'!$B$7+3,2),":F",A552+2)))/COUNT(INDIRECT(CONCATENATE("F",MAX(A552-'Random Analysis'!$B$7+3,2),":F",A552+2))),0)</f>
        <v>-0.68514344875961541</v>
      </c>
      <c r="J552">
        <f ca="1">IFERROR(MEDIAN(INDIRECT(CONCATENATE("I",MAX(A552-'Random Analysis'!$B$8+3,2),":I",A552+2))),0)</f>
        <v>0.35628241930661519</v>
      </c>
      <c r="K552">
        <f ca="1">IFERROR(SUM(INDIRECT(CONCATENATE("J",MAX(A552-'Random Analysis'!$B$9+3,2),":J",A552+2)))/COUNT(INDIRECT(CONCATENATE("J",MAX(A552-'Random Analysis'!$B$9+3,2),":J",A552+2))),0)</f>
        <v>-7.3433238905941986E-2</v>
      </c>
      <c r="L552">
        <f t="shared" ca="1" si="42"/>
        <v>-1.1440483215599239E-2</v>
      </c>
      <c r="M552">
        <f t="shared" ca="1" si="43"/>
        <v>1.1616954068165193</v>
      </c>
    </row>
    <row r="553" spans="1:13" x14ac:dyDescent="0.3">
      <c r="A553">
        <v>551</v>
      </c>
      <c r="B553">
        <f>A553*'Random Analysis'!B$4+'Random Analysis'!$B$5</f>
        <v>11.02</v>
      </c>
      <c r="C553">
        <v>-0.63835625908131322</v>
      </c>
      <c r="D553">
        <f>C553*'Random Analysis'!$B$2+'Random Analysis'!$B$3</f>
        <v>-0.63835625908131322</v>
      </c>
      <c r="E553">
        <f t="shared" si="44"/>
        <v>1.9999999999999574E-2</v>
      </c>
      <c r="F553">
        <f ca="1">D553-'Random Analysis'!$B$13</f>
        <v>-0.71945925704996527</v>
      </c>
      <c r="G553">
        <f t="shared" ca="1" si="40"/>
        <v>-0.21029104396289558</v>
      </c>
      <c r="H553">
        <f t="shared" ca="1" si="41"/>
        <v>0.1369393112450748</v>
      </c>
      <c r="I553">
        <f ca="1">IFERROR(SUM(INDIRECT(CONCATENATE("F",MAX(A553-'Random Analysis'!$B$7+3,2),":F",A553+2)))/COUNT(INDIRECT(CONCATENATE("F",MAX(A553-'Random Analysis'!$B$7+3,2),":F",A553+2))),0)</f>
        <v>-0.71945925704996527</v>
      </c>
      <c r="J553">
        <f ca="1">IFERROR(MEDIAN(INDIRECT(CONCATENATE("I",MAX(A553-'Random Analysis'!$B$8+3,2),":I",A553+2))),0)</f>
        <v>-0.20506347247678403</v>
      </c>
      <c r="K553">
        <f ca="1">IFERROR(SUM(INDIRECT(CONCATENATE("J",MAX(A553-'Random Analysis'!$B$9+3,2),":J",A553+2)))/COUNT(INDIRECT(CONCATENATE("J",MAX(A553-'Random Analysis'!$B$9+3,2),":J",A553+2))),0)</f>
        <v>-7.8475647957605227E-2</v>
      </c>
      <c r="L553">
        <f t="shared" ca="1" si="42"/>
        <v>-1.300999617475131E-2</v>
      </c>
      <c r="M553">
        <f t="shared" ca="1" si="43"/>
        <v>1.1614352068930243</v>
      </c>
    </row>
    <row r="554" spans="1:13" x14ac:dyDescent="0.3">
      <c r="A554">
        <v>552</v>
      </c>
      <c r="B554">
        <f>A554*'Random Analysis'!B$4+'Random Analysis'!$B$5</f>
        <v>11.040000000000001</v>
      </c>
      <c r="C554">
        <v>0.13545998553838601</v>
      </c>
      <c r="D554">
        <f>C554*'Random Analysis'!$B$2+'Random Analysis'!$B$3</f>
        <v>0.13545998553838601</v>
      </c>
      <c r="E554">
        <f t="shared" si="44"/>
        <v>2.000000000000135E-2</v>
      </c>
      <c r="F554">
        <f ca="1">D554-'Random Analysis'!$B$13</f>
        <v>5.4356987569733964E-2</v>
      </c>
      <c r="G554">
        <f t="shared" ca="1" si="40"/>
        <v>-0.20920390421150084</v>
      </c>
      <c r="H554">
        <f t="shared" ca="1" si="41"/>
        <v>0.1327552331608445</v>
      </c>
      <c r="I554">
        <f ca="1">IFERROR(SUM(INDIRECT(CONCATENATE("F",MAX(A554-'Random Analysis'!$B$7+3,2),":F",A554+2)))/COUNT(INDIRECT(CONCATENATE("F",MAX(A554-'Random Analysis'!$B$7+3,2),":F",A554+2))),0)</f>
        <v>5.4356987569733964E-2</v>
      </c>
      <c r="J554">
        <f ca="1">IFERROR(MEDIAN(INDIRECT(CONCATENATE("I",MAX(A554-'Random Analysis'!$B$8+3,2),":I",A554+2))),0)</f>
        <v>9.7458131753486055E-2</v>
      </c>
      <c r="K554">
        <f ca="1">IFERROR(SUM(INDIRECT(CONCATENATE("J",MAX(A554-'Random Analysis'!$B$9+3,2),":J",A554+2)))/COUNT(INDIRECT(CONCATENATE("J",MAX(A554-'Random Analysis'!$B$9+3,2),":J",A554+2))),0)</f>
        <v>-6.6377416701598857E-2</v>
      </c>
      <c r="L554">
        <f t="shared" ca="1" si="42"/>
        <v>-1.4337544508783377E-2</v>
      </c>
      <c r="M554">
        <f t="shared" ca="1" si="43"/>
        <v>1.1611484560028487</v>
      </c>
    </row>
    <row r="555" spans="1:13" x14ac:dyDescent="0.3">
      <c r="A555">
        <v>553</v>
      </c>
      <c r="B555">
        <f>A555*'Random Analysis'!B$4+'Random Analysis'!$B$5</f>
        <v>11.06</v>
      </c>
      <c r="C555">
        <v>0.87012192751093931</v>
      </c>
      <c r="D555">
        <f>C555*'Random Analysis'!$B$2+'Random Analysis'!$B$3</f>
        <v>0.87012192751093931</v>
      </c>
      <c r="E555">
        <f t="shared" si="44"/>
        <v>1.9999999999999574E-2</v>
      </c>
      <c r="F555">
        <f ca="1">D555-'Random Analysis'!$B$13</f>
        <v>0.78901892954228725</v>
      </c>
      <c r="G555">
        <f t="shared" ca="1" si="40"/>
        <v>-0.19342352562065543</v>
      </c>
      <c r="H555">
        <f t="shared" ca="1" si="41"/>
        <v>0.12888676264843149</v>
      </c>
      <c r="I555">
        <f ca="1">IFERROR(SUM(INDIRECT(CONCATENATE("F",MAX(A555-'Random Analysis'!$B$7+3,2),":F",A555+2)))/COUNT(INDIRECT(CONCATENATE("F",MAX(A555-'Random Analysis'!$B$7+3,2),":F",A555+2))),0)</f>
        <v>0.78901892954228725</v>
      </c>
      <c r="J555">
        <f ca="1">IFERROR(MEDIAN(INDIRECT(CONCATENATE("I",MAX(A555-'Random Analysis'!$B$8+3,2),":I",A555+2))),0)</f>
        <v>9.7458131753486055E-2</v>
      </c>
      <c r="K555">
        <f ca="1">IFERROR(SUM(INDIRECT(CONCATENATE("J",MAX(A555-'Random Analysis'!$B$9+3,2),":J",A555+2)))/COUNT(INDIRECT(CONCATENATE("J",MAX(A555-'Random Analysis'!$B$9+3,2),":J",A555+2))),0)</f>
        <v>-6.7226055247332037E-2</v>
      </c>
      <c r="L555">
        <f t="shared" ca="1" si="42"/>
        <v>-1.5682065613729989E-2</v>
      </c>
      <c r="M555">
        <f t="shared" ca="1" si="43"/>
        <v>1.160834814690574</v>
      </c>
    </row>
    <row r="556" spans="1:13" x14ac:dyDescent="0.3">
      <c r="A556">
        <v>554</v>
      </c>
      <c r="B556">
        <f>A556*'Random Analysis'!B$4+'Random Analysis'!$B$5</f>
        <v>11.08</v>
      </c>
      <c r="C556">
        <v>0.1113292770317944</v>
      </c>
      <c r="D556">
        <f>C556*'Random Analysis'!$B$2+'Random Analysis'!$B$3</f>
        <v>0.1113292770317944</v>
      </c>
      <c r="E556">
        <f t="shared" si="44"/>
        <v>1.9999999999999574E-2</v>
      </c>
      <c r="F556">
        <f ca="1">D556-'Random Analysis'!$B$13</f>
        <v>3.0226279063142361E-2</v>
      </c>
      <c r="G556">
        <f t="shared" ca="1" si="40"/>
        <v>-0.19281900003939259</v>
      </c>
      <c r="H556">
        <f t="shared" ca="1" si="41"/>
        <v>0.12503038264764371</v>
      </c>
      <c r="I556">
        <f ca="1">IFERROR(SUM(INDIRECT(CONCATENATE("F",MAX(A556-'Random Analysis'!$B$7+3,2),":F",A556+2)))/COUNT(INDIRECT(CONCATENATE("F",MAX(A556-'Random Analysis'!$B$7+3,2),":F",A556+2))),0)</f>
        <v>3.0226279063142361E-2</v>
      </c>
      <c r="J556">
        <f ca="1">IFERROR(MEDIAN(INDIRECT(CONCATENATE("I",MAX(A556-'Random Analysis'!$B$8+3,2),":I",A556+2))),0)</f>
        <v>4.2291633316438162E-2</v>
      </c>
      <c r="K556">
        <f ca="1">IFERROR(SUM(INDIRECT(CONCATENATE("J",MAX(A556-'Random Analysis'!$B$9+3,2),":J",A556+2)))/COUNT(INDIRECT(CONCATENATE("J",MAX(A556-'Random Analysis'!$B$9+3,2),":J",A556+2))),0)</f>
        <v>-7.6560244671394495E-2</v>
      </c>
      <c r="L556">
        <f t="shared" ca="1" si="42"/>
        <v>-1.7213270507157846E-2</v>
      </c>
      <c r="M556">
        <f t="shared" ca="1" si="43"/>
        <v>1.1604905492804309</v>
      </c>
    </row>
    <row r="557" spans="1:13" x14ac:dyDescent="0.3">
      <c r="A557">
        <v>555</v>
      </c>
      <c r="B557">
        <f>A557*'Random Analysis'!B$4+'Random Analysis'!$B$5</f>
        <v>11.1</v>
      </c>
      <c r="C557">
        <v>-0.37288553904870958</v>
      </c>
      <c r="D557">
        <f>C557*'Random Analysis'!$B$2+'Random Analysis'!$B$3</f>
        <v>-0.37288553904870958</v>
      </c>
      <c r="E557">
        <f t="shared" si="44"/>
        <v>1.9999999999999574E-2</v>
      </c>
      <c r="F557">
        <f ca="1">D557-'Random Analysis'!$B$13</f>
        <v>-0.45398853701736164</v>
      </c>
      <c r="G557">
        <f t="shared" ca="1" si="40"/>
        <v>-0.20189877077973964</v>
      </c>
      <c r="H557">
        <f t="shared" ca="1" si="41"/>
        <v>0.120992407232049</v>
      </c>
      <c r="I557">
        <f ca="1">IFERROR(SUM(INDIRECT(CONCATENATE("F",MAX(A557-'Random Analysis'!$B$7+3,2),":F",A557+2)))/COUNT(INDIRECT(CONCATENATE("F",MAX(A557-'Random Analysis'!$B$7+3,2),":F",A557+2))),0)</f>
        <v>-0.45398853701736164</v>
      </c>
      <c r="J557">
        <f ca="1">IFERROR(MEDIAN(INDIRECT(CONCATENATE("I",MAX(A557-'Random Analysis'!$B$8+3,2),":I",A557+2))),0)</f>
        <v>-0.21188112897710965</v>
      </c>
      <c r="K557">
        <f ca="1">IFERROR(SUM(INDIRECT(CONCATENATE("J",MAX(A557-'Random Analysis'!$B$9+3,2),":J",A557+2)))/COUNT(INDIRECT(CONCATENATE("J",MAX(A557-'Random Analysis'!$B$9+3,2),":J",A557+2))),0)</f>
        <v>-8.4808521421815233E-2</v>
      </c>
      <c r="L557">
        <f t="shared" ca="1" si="42"/>
        <v>-1.8909440935594116E-2</v>
      </c>
      <c r="M557">
        <f t="shared" ca="1" si="43"/>
        <v>1.1601123604617192</v>
      </c>
    </row>
    <row r="558" spans="1:13" x14ac:dyDescent="0.3">
      <c r="A558">
        <v>556</v>
      </c>
      <c r="B558">
        <f>A558*'Random Analysis'!B$4+'Random Analysis'!$B$5</f>
        <v>11.120000000000001</v>
      </c>
      <c r="C558">
        <v>0.38872785040208391</v>
      </c>
      <c r="D558">
        <f>C558*'Random Analysis'!$B$2+'Random Analysis'!$B$3</f>
        <v>0.38872785040208391</v>
      </c>
      <c r="E558">
        <f t="shared" si="44"/>
        <v>2.000000000000135E-2</v>
      </c>
      <c r="F558">
        <f ca="1">D558-'Random Analysis'!$B$13</f>
        <v>0.30762485243343185</v>
      </c>
      <c r="G558">
        <f t="shared" ca="1" si="40"/>
        <v>-0.19574627373107059</v>
      </c>
      <c r="H558">
        <f t="shared" ca="1" si="41"/>
        <v>0.11707748175742733</v>
      </c>
      <c r="I558">
        <f ca="1">IFERROR(SUM(INDIRECT(CONCATENATE("F",MAX(A558-'Random Analysis'!$B$7+3,2),":F",A558+2)))/COUNT(INDIRECT(CONCATENATE("F",MAX(A558-'Random Analysis'!$B$7+3,2),":F",A558+2))),0)</f>
        <v>0.30762485243343185</v>
      </c>
      <c r="J558">
        <f ca="1">IFERROR(MEDIAN(INDIRECT(CONCATENATE("I",MAX(A558-'Random Analysis'!$B$8+3,2),":I",A558+2))),0)</f>
        <v>-0.21188112897710965</v>
      </c>
      <c r="K558">
        <f ca="1">IFERROR(SUM(INDIRECT(CONCATENATE("J",MAX(A558-'Random Analysis'!$B$9+3,2),":J",A558+2)))/COUNT(INDIRECT(CONCATENATE("J",MAX(A558-'Random Analysis'!$B$9+3,2),":J",A558+2))),0)</f>
        <v>-0.10624617571699908</v>
      </c>
      <c r="L558">
        <f t="shared" ca="1" si="42"/>
        <v>-2.1034364449934242E-2</v>
      </c>
      <c r="M558">
        <f t="shared" ca="1" si="43"/>
        <v>1.1596916731727205</v>
      </c>
    </row>
    <row r="559" spans="1:13" x14ac:dyDescent="0.3">
      <c r="A559">
        <v>557</v>
      </c>
      <c r="B559">
        <f>A559*'Random Analysis'!B$4+'Random Analysis'!$B$5</f>
        <v>11.14</v>
      </c>
      <c r="C559">
        <v>0.95241370399214453</v>
      </c>
      <c r="D559">
        <f>C559*'Random Analysis'!$B$2+'Random Analysis'!$B$3</f>
        <v>0.95241370399214453</v>
      </c>
      <c r="E559">
        <f t="shared" si="44"/>
        <v>1.9999999999999574E-2</v>
      </c>
      <c r="F559">
        <f ca="1">D559-'Random Analysis'!$B$13</f>
        <v>0.87131070602349248</v>
      </c>
      <c r="G559">
        <f t="shared" ca="1" si="40"/>
        <v>-0.1783200596106011</v>
      </c>
      <c r="H559">
        <f t="shared" ca="1" si="41"/>
        <v>0.11351108056521537</v>
      </c>
      <c r="I559">
        <f ca="1">IFERROR(SUM(INDIRECT(CONCATENATE("F",MAX(A559-'Random Analysis'!$B$7+3,2),":F",A559+2)))/COUNT(INDIRECT(CONCATENATE("F",MAX(A559-'Random Analysis'!$B$7+3,2),":F",A559+2))),0)</f>
        <v>0.87131070602349248</v>
      </c>
      <c r="J559">
        <f ca="1">IFERROR(MEDIAN(INDIRECT(CONCATENATE("I",MAX(A559-'Random Analysis'!$B$8+3,2),":I",A559+2))),0)</f>
        <v>4.2291633316438162E-2</v>
      </c>
      <c r="K559">
        <f ca="1">IFERROR(SUM(INDIRECT(CONCATENATE("J",MAX(A559-'Random Analysis'!$B$9+3,2),":J",A559+2)))/COUNT(INDIRECT(CONCATENATE("J",MAX(A559-'Random Analysis'!$B$9+3,2),":J",A559+2))),0)</f>
        <v>-9.4354439083606079E-2</v>
      </c>
      <c r="L559">
        <f t="shared" ca="1" si="42"/>
        <v>-2.2921453231606322E-2</v>
      </c>
      <c r="M559">
        <f t="shared" ca="1" si="43"/>
        <v>1.1592332441080884</v>
      </c>
    </row>
    <row r="560" spans="1:13" x14ac:dyDescent="0.3">
      <c r="A560">
        <v>558</v>
      </c>
      <c r="B560">
        <f>A560*'Random Analysis'!B$4+'Random Analysis'!$B$5</f>
        <v>11.16</v>
      </c>
      <c r="C560">
        <v>-0.62508910383862415</v>
      </c>
      <c r="D560">
        <f>C560*'Random Analysis'!$B$2+'Random Analysis'!$B$3</f>
        <v>-0.62508910383862415</v>
      </c>
      <c r="E560">
        <f t="shared" si="44"/>
        <v>1.9999999999999574E-2</v>
      </c>
      <c r="F560">
        <f ca="1">D560-'Random Analysis'!$B$13</f>
        <v>-0.70619210180727621</v>
      </c>
      <c r="G560">
        <f t="shared" ca="1" si="40"/>
        <v>-0.19244390164674632</v>
      </c>
      <c r="H560">
        <f t="shared" ca="1" si="41"/>
        <v>0.10966220253228053</v>
      </c>
      <c r="I560">
        <f ca="1">IFERROR(SUM(INDIRECT(CONCATENATE("F",MAX(A560-'Random Analysis'!$B$7+3,2),":F",A560+2)))/COUNT(INDIRECT(CONCATENATE("F",MAX(A560-'Random Analysis'!$B$7+3,2),":F",A560+2))),0)</f>
        <v>-0.70619210180727621</v>
      </c>
      <c r="J560">
        <f ca="1">IFERROR(MEDIAN(INDIRECT(CONCATENATE("I",MAX(A560-'Random Analysis'!$B$8+3,2),":I",A560+2))),0)</f>
        <v>4.2291633316438162E-2</v>
      </c>
      <c r="K560">
        <f ca="1">IFERROR(SUM(INDIRECT(CONCATENATE("J",MAX(A560-'Random Analysis'!$B$9+3,2),":J",A560+2)))/COUNT(INDIRECT(CONCATENATE("J",MAX(A560-'Random Analysis'!$B$9+3,2),":J",A560+2))),0)</f>
        <v>-7.1439980604130343E-2</v>
      </c>
      <c r="L560">
        <f t="shared" ca="1" si="42"/>
        <v>-2.4350252843688899E-2</v>
      </c>
      <c r="M560">
        <f t="shared" ca="1" si="43"/>
        <v>1.1587462390512147</v>
      </c>
    </row>
    <row r="561" spans="1:13" x14ac:dyDescent="0.3">
      <c r="A561">
        <v>559</v>
      </c>
      <c r="B561">
        <f>A561*'Random Analysis'!B$4+'Random Analysis'!$B$5</f>
        <v>11.18</v>
      </c>
      <c r="C561">
        <v>-0.29168092278050972</v>
      </c>
      <c r="D561">
        <f>C561*'Random Analysis'!$B$2+'Random Analysis'!$B$3</f>
        <v>-0.29168092278050972</v>
      </c>
      <c r="E561">
        <f t="shared" si="44"/>
        <v>1.9999999999999574E-2</v>
      </c>
      <c r="F561">
        <f ca="1">D561-'Random Analysis'!$B$13</f>
        <v>-0.37278392074916178</v>
      </c>
      <c r="G561">
        <f t="shared" ca="1" si="40"/>
        <v>-0.19989958006172939</v>
      </c>
      <c r="H561">
        <f t="shared" ca="1" si="41"/>
        <v>0.10566421093104603</v>
      </c>
      <c r="I561">
        <f ca="1">IFERROR(SUM(INDIRECT(CONCATENATE("F",MAX(A561-'Random Analysis'!$B$7+3,2),":F",A561+2)))/COUNT(INDIRECT(CONCATENATE("F",MAX(A561-'Random Analysis'!$B$7+3,2),":F",A561+2))),0)</f>
        <v>-0.37278392074916178</v>
      </c>
      <c r="J561">
        <f ca="1">IFERROR(MEDIAN(INDIRECT(CONCATENATE("I",MAX(A561-'Random Analysis'!$B$8+3,2),":I",A561+2))),0)</f>
        <v>4.2291633316438162E-2</v>
      </c>
      <c r="K561">
        <f ca="1">IFERROR(SUM(INDIRECT(CONCATENATE("J",MAX(A561-'Random Analysis'!$B$9+3,2),":J",A561+2)))/COUNT(INDIRECT(CONCATENATE("J",MAX(A561-'Random Analysis'!$B$9+3,2),":J",A561+2))),0)</f>
        <v>-5.4947117894420604E-2</v>
      </c>
      <c r="L561">
        <f t="shared" ca="1" si="42"/>
        <v>-2.5449195201577287E-2</v>
      </c>
      <c r="M561">
        <f t="shared" ca="1" si="43"/>
        <v>1.1582372551471831</v>
      </c>
    </row>
    <row r="562" spans="1:13" x14ac:dyDescent="0.3">
      <c r="A562">
        <v>560</v>
      </c>
      <c r="B562">
        <f>A562*'Random Analysis'!B$4+'Random Analysis'!$B$5</f>
        <v>11.200000000000001</v>
      </c>
      <c r="C562">
        <v>0.25319168404043779</v>
      </c>
      <c r="D562">
        <f>C562*'Random Analysis'!$B$2+'Random Analysis'!$B$3</f>
        <v>0.25319168404043779</v>
      </c>
      <c r="E562">
        <f t="shared" si="44"/>
        <v>2.000000000000135E-2</v>
      </c>
      <c r="F562">
        <f ca="1">D562-'Random Analysis'!$B$13</f>
        <v>0.17208868607178573</v>
      </c>
      <c r="G562">
        <f t="shared" ca="1" si="40"/>
        <v>-0.19645780634029344</v>
      </c>
      <c r="H562">
        <f t="shared" ca="1" si="41"/>
        <v>0.10173505480423989</v>
      </c>
      <c r="I562">
        <f ca="1">IFERROR(SUM(INDIRECT(CONCATENATE("F",MAX(A562-'Random Analysis'!$B$7+3,2),":F",A562+2)))/COUNT(INDIRECT(CONCATENATE("F",MAX(A562-'Random Analysis'!$B$7+3,2),":F",A562+2))),0)</f>
        <v>0.17208868607178573</v>
      </c>
      <c r="J562">
        <f ca="1">IFERROR(MEDIAN(INDIRECT(CONCATENATE("I",MAX(A562-'Random Analysis'!$B$8+3,2),":I",A562+2))),0)</f>
        <v>0.10115748256746405</v>
      </c>
      <c r="K562">
        <f ca="1">IFERROR(SUM(INDIRECT(CONCATENATE("J",MAX(A562-'Random Analysis'!$B$9+3,2),":J",A562+2)))/COUNT(INDIRECT(CONCATENATE("J",MAX(A562-'Random Analysis'!$B$9+3,2),":J",A562+2))),0)</f>
        <v>-3.5651119506090553E-2</v>
      </c>
      <c r="L562">
        <f t="shared" ca="1" si="42"/>
        <v>-2.6162217591699146E-2</v>
      </c>
      <c r="M562">
        <f t="shared" ca="1" si="43"/>
        <v>1.1577140107953492</v>
      </c>
    </row>
    <row r="563" spans="1:13" x14ac:dyDescent="0.3">
      <c r="A563">
        <v>561</v>
      </c>
      <c r="B563">
        <f>A563*'Random Analysis'!B$4+'Random Analysis'!$B$5</f>
        <v>11.22</v>
      </c>
      <c r="C563">
        <v>0.37478655436743691</v>
      </c>
      <c r="D563">
        <f>C563*'Random Analysis'!$B$2+'Random Analysis'!$B$3</f>
        <v>0.37478655436743691</v>
      </c>
      <c r="E563">
        <f t="shared" si="44"/>
        <v>1.9999999999999574E-2</v>
      </c>
      <c r="F563">
        <f ca="1">D563-'Random Analysis'!$B$13</f>
        <v>0.29368355639878485</v>
      </c>
      <c r="G563">
        <f t="shared" ca="1" si="40"/>
        <v>-0.19058413521231787</v>
      </c>
      <c r="H563">
        <f t="shared" ca="1" si="41"/>
        <v>9.7923372099993605E-2</v>
      </c>
      <c r="I563">
        <f ca="1">IFERROR(SUM(INDIRECT(CONCATENATE("F",MAX(A563-'Random Analysis'!$B$7+3,2),":F",A563+2)))/COUNT(INDIRECT(CONCATENATE("F",MAX(A563-'Random Analysis'!$B$7+3,2),":F",A563+2))),0)</f>
        <v>0.29368355639878485</v>
      </c>
      <c r="J563">
        <f ca="1">IFERROR(MEDIAN(INDIRECT(CONCATENATE("I",MAX(A563-'Random Analysis'!$B$8+3,2),":I",A563+2))),0)</f>
        <v>0.10115748256746405</v>
      </c>
      <c r="K563">
        <f ca="1">IFERROR(SUM(INDIRECT(CONCATENATE("J",MAX(A563-'Random Analysis'!$B$9+3,2),":J",A563+2)))/COUNT(INDIRECT(CONCATENATE("J",MAX(A563-'Random Analysis'!$B$9+3,2),":J",A563+2))),0)</f>
        <v>-1.230203673313569E-2</v>
      </c>
      <c r="L563">
        <f t="shared" ca="1" si="42"/>
        <v>-2.6408258326361855E-2</v>
      </c>
      <c r="M563">
        <f t="shared" ca="1" si="43"/>
        <v>1.157185845628822</v>
      </c>
    </row>
    <row r="564" spans="1:13" x14ac:dyDescent="0.3">
      <c r="A564">
        <v>562</v>
      </c>
      <c r="B564">
        <f>A564*'Random Analysis'!B$4+'Random Analysis'!$B$5</f>
        <v>11.24</v>
      </c>
      <c r="C564">
        <v>4.7808630701236421E-2</v>
      </c>
      <c r="D564">
        <f>C564*'Random Analysis'!$B$2+'Random Analysis'!$B$3</f>
        <v>4.7808630701236421E-2</v>
      </c>
      <c r="E564">
        <f t="shared" si="44"/>
        <v>1.9999999999999574E-2</v>
      </c>
      <c r="F564">
        <f ca="1">D564-'Random Analysis'!$B$13</f>
        <v>-3.3294367267415623E-2</v>
      </c>
      <c r="G564">
        <f t="shared" ca="1" si="40"/>
        <v>-0.19125002255766618</v>
      </c>
      <c r="H564">
        <f t="shared" ca="1" si="41"/>
        <v>9.4098371648840357E-2</v>
      </c>
      <c r="I564">
        <f ca="1">IFERROR(SUM(INDIRECT(CONCATENATE("F",MAX(A564-'Random Analysis'!$B$7+3,2),":F",A564+2)))/COUNT(INDIRECT(CONCATENATE("F",MAX(A564-'Random Analysis'!$B$7+3,2),":F",A564+2))),0)</f>
        <v>-3.3294367267415623E-2</v>
      </c>
      <c r="J564">
        <f ca="1">IFERROR(MEDIAN(INDIRECT(CONCATENATE("I",MAX(A564-'Random Analysis'!$B$8+3,2),":I",A564+2))),0)</f>
        <v>6.9397159402185063E-2</v>
      </c>
      <c r="K564">
        <f ca="1">IFERROR(SUM(INDIRECT(CONCATENATE("J",MAX(A564-'Random Analysis'!$B$9+3,2),":J",A564+2)))/COUNT(INDIRECT(CONCATENATE("J",MAX(A564-'Random Analysis'!$B$9+3,2),":J",A564+2))),0)</f>
        <v>9.5346496986153974E-3</v>
      </c>
      <c r="L564">
        <f t="shared" ca="1" si="42"/>
        <v>-2.6217565332389552E-2</v>
      </c>
      <c r="M564">
        <f t="shared" ca="1" si="43"/>
        <v>1.1566614943221742</v>
      </c>
    </row>
    <row r="565" spans="1:13" x14ac:dyDescent="0.3">
      <c r="A565">
        <v>563</v>
      </c>
      <c r="B565">
        <f>A565*'Random Analysis'!B$4+'Random Analysis'!$B$5</f>
        <v>11.26</v>
      </c>
      <c r="C565">
        <v>-0.7785718306262186</v>
      </c>
      <c r="D565">
        <f>C565*'Random Analysis'!$B$2+'Random Analysis'!$B$3</f>
        <v>-0.7785718306262186</v>
      </c>
      <c r="E565">
        <f t="shared" si="44"/>
        <v>1.9999999999999574E-2</v>
      </c>
      <c r="F565">
        <f ca="1">D565-'Random Analysis'!$B$13</f>
        <v>-0.85967482859487065</v>
      </c>
      <c r="G565">
        <f t="shared" ca="1" si="40"/>
        <v>-0.20844351912956322</v>
      </c>
      <c r="H565">
        <f t="shared" ca="1" si="41"/>
        <v>8.9929501266249184E-2</v>
      </c>
      <c r="I565">
        <f ca="1">IFERROR(SUM(INDIRECT(CONCATENATE("F",MAX(A565-'Random Analysis'!$B$7+3,2),":F",A565+2)))/COUNT(INDIRECT(CONCATENATE("F",MAX(A565-'Random Analysis'!$B$7+3,2),":F",A565+2))),0)</f>
        <v>-0.85967482859487065</v>
      </c>
      <c r="J565">
        <f ca="1">IFERROR(MEDIAN(INDIRECT(CONCATENATE("I",MAX(A565-'Random Analysis'!$B$8+3,2),":I",A565+2))),0)</f>
        <v>6.9397159402185063E-2</v>
      </c>
      <c r="K565">
        <f ca="1">IFERROR(SUM(INDIRECT(CONCATENATE("J",MAX(A565-'Random Analysis'!$B$9+3,2),":J",A565+2)))/COUNT(INDIRECT(CONCATENATE("J",MAX(A565-'Random Analysis'!$B$9+3,2),":J",A565+2))),0)</f>
        <v>3.1371336130366502E-2</v>
      </c>
      <c r="L565">
        <f t="shared" ca="1" si="42"/>
        <v>-2.5590138609782234E-2</v>
      </c>
      <c r="M565">
        <f t="shared" ca="1" si="43"/>
        <v>1.1561496915499787</v>
      </c>
    </row>
    <row r="566" spans="1:13" x14ac:dyDescent="0.3">
      <c r="A566">
        <v>564</v>
      </c>
      <c r="B566">
        <f>A566*'Random Analysis'!B$4+'Random Analysis'!$B$5</f>
        <v>11.28</v>
      </c>
      <c r="C566">
        <v>0.34159528489269042</v>
      </c>
      <c r="D566">
        <f>C566*'Random Analysis'!$B$2+'Random Analysis'!$B$3</f>
        <v>0.34159528489269042</v>
      </c>
      <c r="E566">
        <f t="shared" si="44"/>
        <v>1.9999999999999574E-2</v>
      </c>
      <c r="F566">
        <f ca="1">D566-'Random Analysis'!$B$13</f>
        <v>0.26049228692403836</v>
      </c>
      <c r="G566">
        <f t="shared" ca="1" si="40"/>
        <v>-0.20323367339108256</v>
      </c>
      <c r="H566">
        <f t="shared" ca="1" si="41"/>
        <v>8.586482779842762E-2</v>
      </c>
      <c r="I566">
        <f ca="1">IFERROR(SUM(INDIRECT(CONCATENATE("F",MAX(A566-'Random Analysis'!$B$7+3,2),":F",A566+2)))/COUNT(INDIRECT(CONCATENATE("F",MAX(A566-'Random Analysis'!$B$7+3,2),":F",A566+2))),0)</f>
        <v>0.26049228692403836</v>
      </c>
      <c r="J566">
        <f ca="1">IFERROR(MEDIAN(INDIRECT(CONCATENATE("I",MAX(A566-'Random Analysis'!$B$8+3,2),":I",A566+2))),0)</f>
        <v>6.9397159402185063E-2</v>
      </c>
      <c r="K566">
        <f ca="1">IFERROR(SUM(INDIRECT(CONCATENATE("J",MAX(A566-'Random Analysis'!$B$9+3,2),":J",A566+2)))/COUNT(INDIRECT(CONCATENATE("J",MAX(A566-'Random Analysis'!$B$9+3,2),":J",A566+2))),0)</f>
        <v>5.3208022562117596E-2</v>
      </c>
      <c r="L566">
        <f t="shared" ca="1" si="42"/>
        <v>-2.4525978158539904E-2</v>
      </c>
      <c r="M566">
        <f t="shared" ca="1" si="43"/>
        <v>1.1556591719868079</v>
      </c>
    </row>
    <row r="567" spans="1:13" x14ac:dyDescent="0.3">
      <c r="A567">
        <v>565</v>
      </c>
      <c r="B567">
        <f>A567*'Random Analysis'!B$4+'Random Analysis'!$B$5</f>
        <v>11.3</v>
      </c>
      <c r="C567">
        <v>-0.42946328360330899</v>
      </c>
      <c r="D567">
        <f>C567*'Random Analysis'!$B$2+'Random Analysis'!$B$3</f>
        <v>-0.42946328360330899</v>
      </c>
      <c r="E567">
        <f t="shared" si="44"/>
        <v>2.000000000000135E-2</v>
      </c>
      <c r="F567">
        <f ca="1">D567-'Random Analysis'!$B$13</f>
        <v>-0.51056628157196104</v>
      </c>
      <c r="G567">
        <f t="shared" ca="1" si="40"/>
        <v>-0.21344499902252248</v>
      </c>
      <c r="H567">
        <f t="shared" ca="1" si="41"/>
        <v>8.1595927817976879E-2</v>
      </c>
      <c r="I567">
        <f ca="1">IFERROR(SUM(INDIRECT(CONCATENATE("F",MAX(A567-'Random Analysis'!$B$7+3,2),":F",A567+2)))/COUNT(INDIRECT(CONCATENATE("F",MAX(A567-'Random Analysis'!$B$7+3,2),":F",A567+2))),0)</f>
        <v>-0.51056628157196104</v>
      </c>
      <c r="J567">
        <f ca="1">IFERROR(MEDIAN(INDIRECT(CONCATENATE("I",MAX(A567-'Random Analysis'!$B$8+3,2),":I",A567+2))),0)</f>
        <v>-0.20303914400828871</v>
      </c>
      <c r="K567">
        <f ca="1">IFERROR(SUM(INDIRECT(CONCATENATE("J",MAX(A567-'Random Analysis'!$B$9+3,2),":J",A567+2)))/COUNT(INDIRECT(CONCATENATE("J",MAX(A567-'Random Analysis'!$B$9+3,2),":J",A567+2))),0)</f>
        <v>6.2071551688608055E-2</v>
      </c>
      <c r="L567">
        <f t="shared" ca="1" si="42"/>
        <v>-2.3284547124767657E-2</v>
      </c>
      <c r="M567">
        <f t="shared" ca="1" si="43"/>
        <v>1.1551934810443125</v>
      </c>
    </row>
    <row r="568" spans="1:13" x14ac:dyDescent="0.3">
      <c r="A568">
        <v>566</v>
      </c>
      <c r="B568">
        <f>A568*'Random Analysis'!B$4+'Random Analysis'!$B$5</f>
        <v>11.32</v>
      </c>
      <c r="C568">
        <v>-0.61145285045632902</v>
      </c>
      <c r="D568">
        <f>C568*'Random Analysis'!$B$2+'Random Analysis'!$B$3</f>
        <v>-0.61145285045632902</v>
      </c>
      <c r="E568">
        <f t="shared" si="44"/>
        <v>1.9999999999999574E-2</v>
      </c>
      <c r="F568">
        <f ca="1">D568-'Random Analysis'!$B$13</f>
        <v>-0.69255584842498108</v>
      </c>
      <c r="G568">
        <f t="shared" ca="1" si="40"/>
        <v>-0.22729611599102181</v>
      </c>
      <c r="H568">
        <f t="shared" ca="1" si="41"/>
        <v>7.7050005498156535E-2</v>
      </c>
      <c r="I568">
        <f ca="1">IFERROR(SUM(INDIRECT(CONCATENATE("F",MAX(A568-'Random Analysis'!$B$7+3,2),":F",A568+2)))/COUNT(INDIRECT(CONCATENATE("F",MAX(A568-'Random Analysis'!$B$7+3,2),":F",A568+2))),0)</f>
        <v>-0.69255584842498108</v>
      </c>
      <c r="J568">
        <f ca="1">IFERROR(MEDIAN(INDIRECT(CONCATENATE("I",MAX(A568-'Random Analysis'!$B$8+3,2),":I",A568+2))),0)</f>
        <v>-0.20303914400828871</v>
      </c>
      <c r="K568">
        <f ca="1">IFERROR(SUM(INDIRECT(CONCATENATE("J",MAX(A568-'Random Analysis'!$B$9+3,2),":J",A568+2)))/COUNT(INDIRECT(CONCATENATE("J",MAX(A568-'Random Analysis'!$B$9+3,2),":J",A568+2))),0)</f>
        <v>7.09350808150985E-2</v>
      </c>
      <c r="L568">
        <f t="shared" ca="1" si="42"/>
        <v>-2.1865845508465716E-2</v>
      </c>
      <c r="M568">
        <f t="shared" ca="1" si="43"/>
        <v>1.1547561641341433</v>
      </c>
    </row>
    <row r="569" spans="1:13" x14ac:dyDescent="0.3">
      <c r="A569">
        <v>567</v>
      </c>
      <c r="B569">
        <f>A569*'Random Analysis'!B$4+'Random Analysis'!$B$5</f>
        <v>11.34</v>
      </c>
      <c r="C569">
        <v>6.8236906667966224E-2</v>
      </c>
      <c r="D569">
        <f>C569*'Random Analysis'!$B$2+'Random Analysis'!$B$3</f>
        <v>6.8236906667966224E-2</v>
      </c>
      <c r="E569">
        <f t="shared" si="44"/>
        <v>1.9999999999999574E-2</v>
      </c>
      <c r="F569">
        <f ca="1">D569-'Random Analysis'!$B$13</f>
        <v>-1.286609130068582E-2</v>
      </c>
      <c r="G569">
        <f t="shared" ca="1" si="40"/>
        <v>-0.22755343781703552</v>
      </c>
      <c r="H569">
        <f t="shared" ca="1" si="41"/>
        <v>7.2498936741815928E-2</v>
      </c>
      <c r="I569">
        <f ca="1">IFERROR(SUM(INDIRECT(CONCATENATE("F",MAX(A569-'Random Analysis'!$B$7+3,2),":F",A569+2)))/COUNT(INDIRECT(CONCATENATE("F",MAX(A569-'Random Analysis'!$B$7+3,2),":F",A569+2))),0)</f>
        <v>-1.286609130068582E-2</v>
      </c>
      <c r="J569">
        <f ca="1">IFERROR(MEDIAN(INDIRECT(CONCATENATE("I",MAX(A569-'Random Analysis'!$B$8+3,2),":I",A569+2))),0)</f>
        <v>-2.3080229284050721E-2</v>
      </c>
      <c r="K569">
        <f ca="1">IFERROR(SUM(INDIRECT(CONCATENATE("J",MAX(A569-'Random Analysis'!$B$9+3,2),":J",A569+2)))/COUNT(INDIRECT(CONCATENATE("J",MAX(A569-'Random Analysis'!$B$9+3,2),":J",A569+2))),0)</f>
        <v>6.5739863953845443E-2</v>
      </c>
      <c r="L569">
        <f t="shared" ca="1" si="42"/>
        <v>-2.0551048229388837E-2</v>
      </c>
      <c r="M569">
        <f t="shared" ca="1" si="43"/>
        <v>1.1543451431695555</v>
      </c>
    </row>
    <row r="570" spans="1:13" x14ac:dyDescent="0.3">
      <c r="A570">
        <v>568</v>
      </c>
      <c r="B570">
        <f>A570*'Random Analysis'!B$4+'Random Analysis'!$B$5</f>
        <v>11.36</v>
      </c>
      <c r="C570">
        <v>0.12976582951490268</v>
      </c>
      <c r="D570">
        <f>C570*'Random Analysis'!$B$2+'Random Analysis'!$B$3</f>
        <v>0.12976582951490268</v>
      </c>
      <c r="E570">
        <f t="shared" si="44"/>
        <v>1.9999999999999574E-2</v>
      </c>
      <c r="F570">
        <f ca="1">D570-'Random Analysis'!$B$13</f>
        <v>4.8662831546250632E-2</v>
      </c>
      <c r="G570">
        <f t="shared" ca="1" si="40"/>
        <v>-0.22658018118611054</v>
      </c>
      <c r="H570">
        <f t="shared" ca="1" si="41"/>
        <v>6.7967333118093817E-2</v>
      </c>
      <c r="I570">
        <f ca="1">IFERROR(SUM(INDIRECT(CONCATENATE("F",MAX(A570-'Random Analysis'!$B$7+3,2),":F",A570+2)))/COUNT(INDIRECT(CONCATENATE("F",MAX(A570-'Random Analysis'!$B$7+3,2),":F",A570+2))),0)</f>
        <v>4.8662831546250632E-2</v>
      </c>
      <c r="J570">
        <f ca="1">IFERROR(MEDIAN(INDIRECT(CONCATENATE("I",MAX(A570-'Random Analysis'!$B$8+3,2),":I",A570+2))),0)</f>
        <v>-2.3080229284050721E-2</v>
      </c>
      <c r="K570">
        <f ca="1">IFERROR(SUM(INDIRECT(CONCATENATE("J",MAX(A570-'Random Analysis'!$B$9+3,2),":J",A570+2)))/COUNT(INDIRECT(CONCATENATE("J",MAX(A570-'Random Analysis'!$B$9+3,2),":J",A570+2))),0)</f>
        <v>4.767497592571851E-2</v>
      </c>
      <c r="L570">
        <f t="shared" ca="1" si="42"/>
        <v>-1.9597548710874487E-2</v>
      </c>
      <c r="M570">
        <f t="shared" ca="1" si="43"/>
        <v>1.1539531921953381</v>
      </c>
    </row>
    <row r="571" spans="1:13" x14ac:dyDescent="0.3">
      <c r="A571">
        <v>569</v>
      </c>
      <c r="B571">
        <f>A571*'Random Analysis'!B$4+'Random Analysis'!$B$5</f>
        <v>11.38</v>
      </c>
      <c r="C571">
        <v>0.73848923141153455</v>
      </c>
      <c r="D571">
        <f>C571*'Random Analysis'!$B$2+'Random Analysis'!$B$3</f>
        <v>0.73848923141153455</v>
      </c>
      <c r="E571">
        <f t="shared" si="44"/>
        <v>2.000000000000135E-2</v>
      </c>
      <c r="F571">
        <f ca="1">D571-'Random Analysis'!$B$13</f>
        <v>0.65738623344288249</v>
      </c>
      <c r="G571">
        <f t="shared" ca="1" si="40"/>
        <v>-0.21343245651725201</v>
      </c>
      <c r="H571">
        <f t="shared" ca="1" si="41"/>
        <v>6.3698683987748486E-2</v>
      </c>
      <c r="I571">
        <f ca="1">IFERROR(SUM(INDIRECT(CONCATENATE("F",MAX(A571-'Random Analysis'!$B$7+3,2),":F",A571+2)))/COUNT(INDIRECT(CONCATENATE("F",MAX(A571-'Random Analysis'!$B$7+3,2),":F",A571+2))),0)</f>
        <v>0.65738623344288249</v>
      </c>
      <c r="J571">
        <f ca="1">IFERROR(MEDIAN(INDIRECT(CONCATENATE("I",MAX(A571-'Random Analysis'!$B$8+3,2),":I",A571+2))),0)</f>
        <v>-2.3080229284050721E-2</v>
      </c>
      <c r="K571">
        <f ca="1">IFERROR(SUM(INDIRECT(CONCATENATE("J",MAX(A571-'Random Analysis'!$B$9+3,2),":J",A571+2)))/COUNT(INDIRECT(CONCATENATE("J",MAX(A571-'Random Analysis'!$B$9+3,2),":J",A571+2))),0)</f>
        <v>1.8238541544176447E-2</v>
      </c>
      <c r="L571">
        <f t="shared" ca="1" si="42"/>
        <v>-1.9232777879990934E-2</v>
      </c>
      <c r="M571">
        <f t="shared" ca="1" si="43"/>
        <v>1.1535685366377382</v>
      </c>
    </row>
    <row r="572" spans="1:13" x14ac:dyDescent="0.3">
      <c r="A572">
        <v>570</v>
      </c>
      <c r="B572">
        <f>A572*'Random Analysis'!B$4+'Random Analysis'!$B$5</f>
        <v>11.4</v>
      </c>
      <c r="C572">
        <v>-0.88051429755486166</v>
      </c>
      <c r="D572">
        <f>C572*'Random Analysis'!$B$2+'Random Analysis'!$B$3</f>
        <v>-0.88051429755486166</v>
      </c>
      <c r="E572">
        <f t="shared" si="44"/>
        <v>1.9999999999999574E-2</v>
      </c>
      <c r="F572">
        <f ca="1">D572-'Random Analysis'!$B$13</f>
        <v>-0.96161729552351372</v>
      </c>
      <c r="G572">
        <f t="shared" ca="1" si="40"/>
        <v>-0.23266480242772186</v>
      </c>
      <c r="H572">
        <f t="shared" ca="1" si="41"/>
        <v>5.9045387939194151E-2</v>
      </c>
      <c r="I572">
        <f ca="1">IFERROR(SUM(INDIRECT(CONCATENATE("F",MAX(A572-'Random Analysis'!$B$7+3,2),":F",A572+2)))/COUNT(INDIRECT(CONCATENATE("F",MAX(A572-'Random Analysis'!$B$7+3,2),":F",A572+2))),0)</f>
        <v>-0.96161729552351372</v>
      </c>
      <c r="J572">
        <f ca="1">IFERROR(MEDIAN(INDIRECT(CONCATENATE("I",MAX(A572-'Random Analysis'!$B$8+3,2),":I",A572+2))),0)</f>
        <v>-0.26171618643632344</v>
      </c>
      <c r="K572">
        <f ca="1">IFERROR(SUM(INDIRECT(CONCATENATE("J",MAX(A572-'Random Analysis'!$B$9+3,2),":J",A572+2)))/COUNT(INDIRECT(CONCATENATE("J",MAX(A572-'Random Analysis'!$B$9+3,2),":J",A572+2))),0)</f>
        <v>-1.1189963491201575E-2</v>
      </c>
      <c r="L572">
        <f t="shared" ca="1" si="42"/>
        <v>-1.9456577149814962E-2</v>
      </c>
      <c r="M572">
        <f t="shared" ca="1" si="43"/>
        <v>1.1531794050947419</v>
      </c>
    </row>
    <row r="573" spans="1:13" x14ac:dyDescent="0.3">
      <c r="A573">
        <v>571</v>
      </c>
      <c r="B573">
        <f>A573*'Random Analysis'!B$4+'Random Analysis'!$B$5</f>
        <v>11.42</v>
      </c>
      <c r="C573">
        <v>0.2336533757250181</v>
      </c>
      <c r="D573">
        <f>C573*'Random Analysis'!$B$2+'Random Analysis'!$B$3</f>
        <v>0.2336533757250181</v>
      </c>
      <c r="E573">
        <f t="shared" si="44"/>
        <v>1.9999999999999574E-2</v>
      </c>
      <c r="F573">
        <f ca="1">D573-'Random Analysis'!$B$13</f>
        <v>0.15255037775636604</v>
      </c>
      <c r="G573">
        <f t="shared" ca="1" si="40"/>
        <v>-0.22961379487259462</v>
      </c>
      <c r="H573">
        <f t="shared" ca="1" si="41"/>
        <v>5.4453112041742358E-2</v>
      </c>
      <c r="I573">
        <f ca="1">IFERROR(SUM(INDIRECT(CONCATENATE("F",MAX(A573-'Random Analysis'!$B$7+3,2),":F",A573+2)))/COUNT(INDIRECT(CONCATENATE("F",MAX(A573-'Random Analysis'!$B$7+3,2),":F",A573+2))),0)</f>
        <v>0.15255037775636604</v>
      </c>
      <c r="J573">
        <f ca="1">IFERROR(MEDIAN(INDIRECT(CONCATENATE("I",MAX(A573-'Random Analysis'!$B$8+3,2),":I",A573+2))),0)</f>
        <v>1.7898370122782406E-2</v>
      </c>
      <c r="K573">
        <f ca="1">IFERROR(SUM(INDIRECT(CONCATENATE("J",MAX(A573-'Random Analysis'!$B$9+3,2),":J",A573+2)))/COUNT(INDIRECT(CONCATENATE("J",MAX(A573-'Random Analysis'!$B$9+3,2),":J",A573+2))),0)</f>
        <v>-2.7303489642812668E-2</v>
      </c>
      <c r="L573">
        <f t="shared" ca="1" si="42"/>
        <v>-2.0002646942671204E-2</v>
      </c>
      <c r="M573">
        <f t="shared" ca="1" si="43"/>
        <v>1.1527793521558884</v>
      </c>
    </row>
    <row r="574" spans="1:13" x14ac:dyDescent="0.3">
      <c r="A574">
        <v>572</v>
      </c>
      <c r="B574">
        <f>A574*'Random Analysis'!B$4+'Random Analysis'!$B$5</f>
        <v>11.44</v>
      </c>
      <c r="C574">
        <v>-0.70768558578632335</v>
      </c>
      <c r="D574">
        <f>C574*'Random Analysis'!$B$2+'Random Analysis'!$B$3</f>
        <v>-0.70768558578632335</v>
      </c>
      <c r="E574">
        <f t="shared" si="44"/>
        <v>1.9999999999999574E-2</v>
      </c>
      <c r="F574">
        <f ca="1">D574-'Random Analysis'!$B$13</f>
        <v>-0.7887885837549754</v>
      </c>
      <c r="G574">
        <f t="shared" ca="1" si="40"/>
        <v>-0.24538956654769378</v>
      </c>
      <c r="H574">
        <f t="shared" ca="1" si="41"/>
        <v>4.9545320710788585E-2</v>
      </c>
      <c r="I574">
        <f ca="1">IFERROR(SUM(INDIRECT(CONCATENATE("F",MAX(A574-'Random Analysis'!$B$7+3,2),":F",A574+2)))/COUNT(INDIRECT(CONCATENATE("F",MAX(A574-'Random Analysis'!$B$7+3,2),":F",A574+2))),0)</f>
        <v>-0.7887885837549754</v>
      </c>
      <c r="J574">
        <f ca="1">IFERROR(MEDIAN(INDIRECT(CONCATENATE("I",MAX(A574-'Random Analysis'!$B$8+3,2),":I",A574+2))),0)</f>
        <v>-0.26171618643632344</v>
      </c>
      <c r="K574">
        <f ca="1">IFERROR(SUM(INDIRECT(CONCATENATE("J",MAX(A574-'Random Analysis'!$B$9+3,2),":J",A574+2)))/COUNT(INDIRECT(CONCATENATE("J",MAX(A574-'Random Analysis'!$B$9+3,2),":J",A574+2))),0)</f>
        <v>-3.0001237926600255E-2</v>
      </c>
      <c r="L574">
        <f t="shared" ca="1" si="42"/>
        <v>-2.0602671701203196E-2</v>
      </c>
      <c r="M574">
        <f t="shared" ca="1" si="43"/>
        <v>1.1523672987218645</v>
      </c>
    </row>
    <row r="575" spans="1:13" x14ac:dyDescent="0.3">
      <c r="A575">
        <v>573</v>
      </c>
      <c r="B575">
        <f>A575*'Random Analysis'!B$4+'Random Analysis'!$B$5</f>
        <v>11.46</v>
      </c>
      <c r="C575">
        <v>-0.89980435722525187</v>
      </c>
      <c r="D575">
        <f>C575*'Random Analysis'!$B$2+'Random Analysis'!$B$3</f>
        <v>-0.89980435722525187</v>
      </c>
      <c r="E575">
        <f t="shared" si="44"/>
        <v>2.000000000000135E-2</v>
      </c>
      <c r="F575">
        <f ca="1">D575-'Random Analysis'!$B$13</f>
        <v>-0.98090735519390393</v>
      </c>
      <c r="G575">
        <f t="shared" ca="1" si="40"/>
        <v>-0.26500771365157316</v>
      </c>
      <c r="H575">
        <f t="shared" ca="1" si="41"/>
        <v>4.4245166437756764E-2</v>
      </c>
      <c r="I575">
        <f ca="1">IFERROR(SUM(INDIRECT(CONCATENATE("F",MAX(A575-'Random Analysis'!$B$7+3,2),":F",A575+2)))/COUNT(INDIRECT(CONCATENATE("F",MAX(A575-'Random Analysis'!$B$7+3,2),":F",A575+2))),0)</f>
        <v>-0.98090735519390393</v>
      </c>
      <c r="J575">
        <f ca="1">IFERROR(MEDIAN(INDIRECT(CONCATENATE("I",MAX(A575-'Random Analysis'!$B$8+3,2),":I",A575+2))),0)</f>
        <v>-0.35271096986283346</v>
      </c>
      <c r="K575">
        <f ca="1">IFERROR(SUM(INDIRECT(CONCATENATE("J",MAX(A575-'Random Analysis'!$B$9+3,2),":J",A575+2)))/COUNT(INDIRECT(CONCATENATE("J",MAX(A575-'Random Analysis'!$B$9+3,2),":J",A575+2))),0)</f>
        <v>-5.1437861813091658E-2</v>
      </c>
      <c r="L575">
        <f t="shared" ca="1" si="42"/>
        <v>-2.16314289374651E-2</v>
      </c>
      <c r="M575">
        <f t="shared" ca="1" si="43"/>
        <v>1.1519346701431152</v>
      </c>
    </row>
    <row r="576" spans="1:13" x14ac:dyDescent="0.3">
      <c r="A576">
        <v>574</v>
      </c>
      <c r="B576">
        <f>A576*'Random Analysis'!B$4+'Random Analysis'!$B$5</f>
        <v>11.48</v>
      </c>
      <c r="C576">
        <v>-0.17112605395364722</v>
      </c>
      <c r="D576">
        <f>C576*'Random Analysis'!$B$2+'Random Analysis'!$B$3</f>
        <v>-0.17112605395364722</v>
      </c>
      <c r="E576">
        <f t="shared" si="44"/>
        <v>1.9999999999999574E-2</v>
      </c>
      <c r="F576">
        <f ca="1">D576-'Random Analysis'!$B$13</f>
        <v>-0.25222905192229927</v>
      </c>
      <c r="G576">
        <f t="shared" ca="1" si="40"/>
        <v>-0.27005229469001901</v>
      </c>
      <c r="H576">
        <f t="shared" ca="1" si="41"/>
        <v>3.8844120543956501E-2</v>
      </c>
      <c r="I576">
        <f ca="1">IFERROR(SUM(INDIRECT(CONCATENATE("F",MAX(A576-'Random Analysis'!$B$7+3,2),":F",A576+2)))/COUNT(INDIRECT(CONCATENATE("F",MAX(A576-'Random Analysis'!$B$7+3,2),":F",A576+2))),0)</f>
        <v>-0.25222905192229927</v>
      </c>
      <c r="J576">
        <f ca="1">IFERROR(MEDIAN(INDIRECT(CONCATENATE("I",MAX(A576-'Random Analysis'!$B$8+3,2),":I",A576+2))),0)</f>
        <v>-0.13254757161149255</v>
      </c>
      <c r="K576">
        <f ca="1">IFERROR(SUM(INDIRECT(CONCATENATE("J",MAX(A576-'Random Analysis'!$B$9+3,2),":J",A576+2)))/COUNT(INDIRECT(CONCATENATE("J",MAX(A576-'Random Analysis'!$B$9+3,2),":J",A576+2))),0)</f>
        <v>-6.2390514354281112E-2</v>
      </c>
      <c r="L576">
        <f t="shared" ca="1" si="42"/>
        <v>-2.2879239224550697E-2</v>
      </c>
      <c r="M576">
        <f t="shared" ca="1" si="43"/>
        <v>1.1514770853586243</v>
      </c>
    </row>
    <row r="577" spans="1:13" x14ac:dyDescent="0.3">
      <c r="A577">
        <v>575</v>
      </c>
      <c r="B577">
        <f>A577*'Random Analysis'!B$4+'Random Analysis'!$B$5</f>
        <v>11.5</v>
      </c>
      <c r="C577">
        <v>0.43123633854225729</v>
      </c>
      <c r="D577">
        <f>C577*'Random Analysis'!$B$2+'Random Analysis'!$B$3</f>
        <v>0.43123633854225729</v>
      </c>
      <c r="E577">
        <f t="shared" si="44"/>
        <v>1.9999999999999574E-2</v>
      </c>
      <c r="F577">
        <f ca="1">D577-'Random Analysis'!$B$13</f>
        <v>0.35013334057360523</v>
      </c>
      <c r="G577">
        <f t="shared" ca="1" si="40"/>
        <v>-0.26304962787854708</v>
      </c>
      <c r="H577">
        <f t="shared" ca="1" si="41"/>
        <v>3.3583127986385672E-2</v>
      </c>
      <c r="I577">
        <f ca="1">IFERROR(SUM(INDIRECT(CONCATENATE("F",MAX(A577-'Random Analysis'!$B$7+3,2),":F",A577+2)))/COUNT(INDIRECT(CONCATENATE("F",MAX(A577-'Random Analysis'!$B$7+3,2),":F",A577+2))),0)</f>
        <v>0.35013334057360523</v>
      </c>
      <c r="J577">
        <f ca="1">IFERROR(MEDIAN(INDIRECT(CONCATENATE("I",MAX(A577-'Random Analysis'!$B$8+3,2),":I",A577+2))),0)</f>
        <v>-0.10178311018802433</v>
      </c>
      <c r="K577">
        <f ca="1">IFERROR(SUM(INDIRECT(CONCATENATE("J",MAX(A577-'Random Analysis'!$B$9+3,2),":J",A577+2)))/COUNT(INDIRECT(CONCATENATE("J",MAX(A577-'Random Analysis'!$B$9+3,2),":J",A577+2))),0)</f>
        <v>-6.9251216425922191E-2</v>
      </c>
      <c r="L577">
        <f t="shared" ca="1" si="42"/>
        <v>-2.4264263553069113E-2</v>
      </c>
      <c r="M577">
        <f t="shared" ca="1" si="43"/>
        <v>1.150991800087563</v>
      </c>
    </row>
    <row r="578" spans="1:13" x14ac:dyDescent="0.3">
      <c r="A578">
        <v>576</v>
      </c>
      <c r="B578">
        <f>A578*'Random Analysis'!B$4+'Random Analysis'!$B$5</f>
        <v>11.52</v>
      </c>
      <c r="C578">
        <v>-0.67742153486093115</v>
      </c>
      <c r="D578">
        <f>C578*'Random Analysis'!$B$2+'Random Analysis'!$B$3</f>
        <v>-0.67742153486093115</v>
      </c>
      <c r="E578">
        <f t="shared" si="44"/>
        <v>1.9999999999999574E-2</v>
      </c>
      <c r="F578">
        <f ca="1">D578-'Random Analysis'!$B$13</f>
        <v>-0.75852453282958321</v>
      </c>
      <c r="G578">
        <f t="shared" ca="1" si="40"/>
        <v>-0.27822011853513839</v>
      </c>
      <c r="H578">
        <f t="shared" ca="1" si="41"/>
        <v>2.8018725615683023E-2</v>
      </c>
      <c r="I578">
        <f ca="1">IFERROR(SUM(INDIRECT(CONCATENATE("F",MAX(A578-'Random Analysis'!$B$7+3,2),":F",A578+2)))/COUNT(INDIRECT(CONCATENATE("F",MAX(A578-'Random Analysis'!$B$7+3,2),":F",A578+2))),0)</f>
        <v>-0.75852453282958321</v>
      </c>
      <c r="J578">
        <f ca="1">IFERROR(MEDIAN(INDIRECT(CONCATENATE("I",MAX(A578-'Random Analysis'!$B$8+3,2),":I",A578+2))),0)</f>
        <v>-0.50537679237594124</v>
      </c>
      <c r="K578">
        <f ca="1">IFERROR(SUM(INDIRECT(CONCATENATE("J",MAX(A578-'Random Analysis'!$B$9+3,2),":J",A578+2)))/COUNT(INDIRECT(CONCATENATE("J",MAX(A578-'Random Analysis'!$B$9+3,2),":J",A578+2))),0)</f>
        <v>-8.3227200397295115E-2</v>
      </c>
      <c r="L578">
        <f t="shared" ca="1" si="42"/>
        <v>-2.5928807561014979E-2</v>
      </c>
      <c r="M578">
        <f t="shared" ca="1" si="43"/>
        <v>1.1504732239363427</v>
      </c>
    </row>
    <row r="579" spans="1:13" x14ac:dyDescent="0.3">
      <c r="A579">
        <v>577</v>
      </c>
      <c r="B579">
        <f>A579*'Random Analysis'!B$4+'Random Analysis'!$B$5</f>
        <v>11.540000000000001</v>
      </c>
      <c r="C579">
        <v>-0.72915193012143042</v>
      </c>
      <c r="D579">
        <f>C579*'Random Analysis'!$B$2+'Random Analysis'!$B$3</f>
        <v>-0.72915193012143042</v>
      </c>
      <c r="E579">
        <f t="shared" si="44"/>
        <v>2.000000000000135E-2</v>
      </c>
      <c r="F579">
        <f ca="1">D579-'Random Analysis'!$B$13</f>
        <v>-0.81025492809008248</v>
      </c>
      <c r="G579">
        <f t="shared" ref="G579:G642" ca="1" si="45">G578+F579*$E579</f>
        <v>-0.29442521709694114</v>
      </c>
      <c r="H579">
        <f t="shared" ref="H579:H642" ca="1" si="46">H578+G579*$E579</f>
        <v>2.2130221273743804E-2</v>
      </c>
      <c r="I579">
        <f ca="1">IFERROR(SUM(INDIRECT(CONCATENATE("F",MAX(A579-'Random Analysis'!$B$7+3,2),":F",A579+2)))/COUNT(INDIRECT(CONCATENATE("F",MAX(A579-'Random Analysis'!$B$7+3,2),":F",A579+2))),0)</f>
        <v>-0.81025492809008248</v>
      </c>
      <c r="J579">
        <f ca="1">IFERROR(MEDIAN(INDIRECT(CONCATENATE("I",MAX(A579-'Random Analysis'!$B$8+3,2),":I",A579+2))),0)</f>
        <v>-0.77365655829227931</v>
      </c>
      <c r="K579">
        <f ca="1">IFERROR(SUM(INDIRECT(CONCATENATE("J",MAX(A579-'Random Analysis'!$B$9+3,2),":J",A579+2)))/COUNT(INDIRECT(CONCATENATE("J",MAX(A579-'Random Analysis'!$B$9+3,2),":J",A579+2))),0)</f>
        <v>-0.10997841131706512</v>
      </c>
      <c r="L579">
        <f t="shared" ref="L579:L642" ca="1" si="47">L578+K579*$E579</f>
        <v>-2.8128375787356431E-2</v>
      </c>
      <c r="M579">
        <f t="shared" ref="M579:M642" ca="1" si="48">M578+L579*$E579</f>
        <v>1.1499106564205954</v>
      </c>
    </row>
    <row r="580" spans="1:13" x14ac:dyDescent="0.3">
      <c r="A580">
        <v>578</v>
      </c>
      <c r="B580">
        <f>A580*'Random Analysis'!B$4+'Random Analysis'!$B$5</f>
        <v>11.56</v>
      </c>
      <c r="C580">
        <v>9.0904634814463536E-2</v>
      </c>
      <c r="D580">
        <f>C580*'Random Analysis'!$B$2+'Random Analysis'!$B$3</f>
        <v>9.0904634814463536E-2</v>
      </c>
      <c r="E580">
        <f t="shared" ref="E580:E643" si="49">B580-B579</f>
        <v>1.9999999999999574E-2</v>
      </c>
      <c r="F580">
        <f ca="1">D580-'Random Analysis'!$B$13</f>
        <v>9.8016368458114927E-3</v>
      </c>
      <c r="G580">
        <f t="shared" ca="1" si="45"/>
        <v>-0.29422918436002493</v>
      </c>
      <c r="H580">
        <f t="shared" ca="1" si="46"/>
        <v>1.6245637586543432E-2</v>
      </c>
      <c r="I580">
        <f ca="1">IFERROR(SUM(INDIRECT(CONCATENATE("F",MAX(A580-'Random Analysis'!$B$7+3,2),":F",A580+2)))/COUNT(INDIRECT(CONCATENATE("F",MAX(A580-'Random Analysis'!$B$7+3,2),":F",A580+2))),0)</f>
        <v>9.8016368458114927E-3</v>
      </c>
      <c r="J580">
        <f ca="1">IFERROR(MEDIAN(INDIRECT(CONCATENATE("I",MAX(A580-'Random Analysis'!$B$8+3,2),":I",A580+2))),0)</f>
        <v>-0.50537679237594124</v>
      </c>
      <c r="K580">
        <f ca="1">IFERROR(SUM(INDIRECT(CONCATENATE("J",MAX(A580-'Random Analysis'!$B$9+3,2),":J",A580+2)))/COUNT(INDIRECT(CONCATENATE("J",MAX(A580-'Random Analysis'!$B$9+3,2),":J",A580+2))),0)</f>
        <v>-0.13605786015955937</v>
      </c>
      <c r="L580">
        <f t="shared" ca="1" si="47"/>
        <v>-3.084953299054756E-2</v>
      </c>
      <c r="M580">
        <f t="shared" ca="1" si="48"/>
        <v>1.1492936657607844</v>
      </c>
    </row>
    <row r="581" spans="1:13" x14ac:dyDescent="0.3">
      <c r="A581">
        <v>579</v>
      </c>
      <c r="B581">
        <f>A581*'Random Analysis'!B$4+'Random Analysis'!$B$5</f>
        <v>11.58</v>
      </c>
      <c r="C581">
        <v>0.55556194207285303</v>
      </c>
      <c r="D581">
        <f>C581*'Random Analysis'!$B$2+'Random Analysis'!$B$3</f>
        <v>0.55556194207285303</v>
      </c>
      <c r="E581">
        <f t="shared" si="49"/>
        <v>1.9999999999999574E-2</v>
      </c>
      <c r="F581">
        <f ca="1">D581-'Random Analysis'!$B$13</f>
        <v>0.47445894410420097</v>
      </c>
      <c r="G581">
        <f t="shared" ca="1" si="45"/>
        <v>-0.28474000547794109</v>
      </c>
      <c r="H581">
        <f t="shared" ca="1" si="46"/>
        <v>1.0550837476984732E-2</v>
      </c>
      <c r="I581">
        <f ca="1">IFERROR(SUM(INDIRECT(CONCATENATE("F",MAX(A581-'Random Analysis'!$B$7+3,2),":F",A581+2)))/COUNT(INDIRECT(CONCATENATE("F",MAX(A581-'Random Analysis'!$B$7+3,2),":F",A581+2))),0)</f>
        <v>0.47445894410420097</v>
      </c>
      <c r="J581">
        <f ca="1">IFERROR(MEDIAN(INDIRECT(CONCATENATE("I",MAX(A581-'Random Analysis'!$B$8+3,2),":I",A581+2))),0)</f>
        <v>-0.50537679237594124</v>
      </c>
      <c r="K581">
        <f ca="1">IFERROR(SUM(INDIRECT(CONCATENATE("J",MAX(A581-'Random Analysis'!$B$9+3,2),":J",A581+2)))/COUNT(INDIRECT(CONCATENATE("J",MAX(A581-'Random Analysis'!$B$9+3,2),":J",A581+2))),0)</f>
        <v>-0.16213730900205364</v>
      </c>
      <c r="L581">
        <f t="shared" ca="1" si="47"/>
        <v>-3.409227917058856E-2</v>
      </c>
      <c r="M581">
        <f t="shared" ca="1" si="48"/>
        <v>1.1486118201773727</v>
      </c>
    </row>
    <row r="582" spans="1:13" x14ac:dyDescent="0.3">
      <c r="A582">
        <v>580</v>
      </c>
      <c r="B582">
        <f>A582*'Random Analysis'!B$4+'Random Analysis'!$B$5</f>
        <v>11.6</v>
      </c>
      <c r="C582">
        <v>-0.29668937129341733</v>
      </c>
      <c r="D582">
        <f>C582*'Random Analysis'!$B$2+'Random Analysis'!$B$3</f>
        <v>-0.29668937129341733</v>
      </c>
      <c r="E582">
        <f t="shared" si="49"/>
        <v>1.9999999999999574E-2</v>
      </c>
      <c r="F582">
        <f ca="1">D582-'Random Analysis'!$B$13</f>
        <v>-0.37779236926206938</v>
      </c>
      <c r="G582">
        <f t="shared" ca="1" si="45"/>
        <v>-0.29229585286318233</v>
      </c>
      <c r="H582">
        <f t="shared" ca="1" si="46"/>
        <v>4.7049204197212096E-3</v>
      </c>
      <c r="I582">
        <f ca="1">IFERROR(SUM(INDIRECT(CONCATENATE("F",MAX(A582-'Random Analysis'!$B$7+3,2),":F",A582+2)))/COUNT(INDIRECT(CONCATENATE("F",MAX(A582-'Random Analysis'!$B$7+3,2),":F",A582+2))),0)</f>
        <v>-0.37779236926206938</v>
      </c>
      <c r="J582">
        <f ca="1">IFERROR(MEDIAN(INDIRECT(CONCATENATE("I",MAX(A582-'Random Analysis'!$B$8+3,2),":I",A582+2))),0)</f>
        <v>-0.31501071059218433</v>
      </c>
      <c r="K582">
        <f ca="1">IFERROR(SUM(INDIRECT(CONCATENATE("J",MAX(A582-'Random Analysis'!$B$9+3,2),":J",A582+2)))/COUNT(INDIRECT(CONCATENATE("J",MAX(A582-'Random Analysis'!$B$9+3,2),":J",A582+2))),0)</f>
        <v>-0.17915170633103564</v>
      </c>
      <c r="L582">
        <f t="shared" ca="1" si="47"/>
        <v>-3.7675313297209197E-2</v>
      </c>
      <c r="M582">
        <f t="shared" ca="1" si="48"/>
        <v>1.1478583139114287</v>
      </c>
    </row>
    <row r="583" spans="1:13" x14ac:dyDescent="0.3">
      <c r="A583">
        <v>581</v>
      </c>
      <c r="B583">
        <f>A583*'Random Analysis'!B$4+'Random Analysis'!$B$5</f>
        <v>11.620000000000001</v>
      </c>
      <c r="C583">
        <v>-0.89599203357812507</v>
      </c>
      <c r="D583">
        <f>C583*'Random Analysis'!$B$2+'Random Analysis'!$B$3</f>
        <v>-0.89599203357812507</v>
      </c>
      <c r="E583">
        <f t="shared" si="49"/>
        <v>2.000000000000135E-2</v>
      </c>
      <c r="F583">
        <f ca="1">D583-'Random Analysis'!$B$13</f>
        <v>-0.97709503154677713</v>
      </c>
      <c r="G583">
        <f t="shared" ca="1" si="45"/>
        <v>-0.31183775349411919</v>
      </c>
      <c r="H583">
        <f t="shared" ca="1" si="46"/>
        <v>-1.5318346501615948E-3</v>
      </c>
      <c r="I583">
        <f ca="1">IFERROR(SUM(INDIRECT(CONCATENATE("F",MAX(A583-'Random Analysis'!$B$7+3,2),":F",A583+2)))/COUNT(INDIRECT(CONCATENATE("F",MAX(A583-'Random Analysis'!$B$7+3,2),":F",A583+2))),0)</f>
        <v>-0.97709503154677713</v>
      </c>
      <c r="J583">
        <f ca="1">IFERROR(MEDIAN(INDIRECT(CONCATENATE("I",MAX(A583-'Random Analysis'!$B$8+3,2),":I",A583+2))),0)</f>
        <v>-0.31501071059218433</v>
      </c>
      <c r="K583">
        <f ca="1">IFERROR(SUM(INDIRECT(CONCATENATE("J",MAX(A583-'Random Analysis'!$B$9+3,2),":J",A583+2)))/COUNT(INDIRECT(CONCATENATE("J",MAX(A583-'Random Analysis'!$B$9+3,2),":J",A583+2))),0)</f>
        <v>-0.19896923933863797</v>
      </c>
      <c r="L583">
        <f t="shared" ca="1" si="47"/>
        <v>-4.1654698083982228E-2</v>
      </c>
      <c r="M583">
        <f t="shared" ca="1" si="48"/>
        <v>1.147025219949749</v>
      </c>
    </row>
    <row r="584" spans="1:13" x14ac:dyDescent="0.3">
      <c r="A584">
        <v>582</v>
      </c>
      <c r="B584">
        <f>A584*'Random Analysis'!B$4+'Random Analysis'!$B$5</f>
        <v>11.64</v>
      </c>
      <c r="C584">
        <v>0.81825115648951385</v>
      </c>
      <c r="D584">
        <f>C584*'Random Analysis'!$B$2+'Random Analysis'!$B$3</f>
        <v>0.81825115648951385</v>
      </c>
      <c r="E584">
        <f t="shared" si="49"/>
        <v>1.9999999999999574E-2</v>
      </c>
      <c r="F584">
        <f ca="1">D584-'Random Analysis'!$B$13</f>
        <v>0.7371481585208618</v>
      </c>
      <c r="G584">
        <f t="shared" ca="1" si="45"/>
        <v>-0.29709479032370228</v>
      </c>
      <c r="H584">
        <f t="shared" ca="1" si="46"/>
        <v>-7.4737304566355137E-3</v>
      </c>
      <c r="I584">
        <f ca="1">IFERROR(SUM(INDIRECT(CONCATENATE("F",MAX(A584-'Random Analysis'!$B$7+3,2),":F",A584+2)))/COUNT(INDIRECT(CONCATENATE("F",MAX(A584-'Random Analysis'!$B$7+3,2),":F",A584+2))),0)</f>
        <v>0.7371481585208618</v>
      </c>
      <c r="J584">
        <f ca="1">IFERROR(MEDIAN(INDIRECT(CONCATENATE("I",MAX(A584-'Random Analysis'!$B$8+3,2),":I",A584+2))),0)</f>
        <v>-0.18399536620812895</v>
      </c>
      <c r="K584">
        <f ca="1">IFERROR(SUM(INDIRECT(CONCATENATE("J",MAX(A584-'Random Analysis'!$B$9+3,2),":J",A584+2)))/COUNT(INDIRECT(CONCATENATE("J",MAX(A584-'Random Analysis'!$B$9+3,2),":J",A584+2))),0)</f>
        <v>-0.21254794642319</v>
      </c>
      <c r="L584">
        <f t="shared" ca="1" si="47"/>
        <v>-4.5905657012445936E-2</v>
      </c>
      <c r="M584">
        <f t="shared" ca="1" si="48"/>
        <v>1.1461071068095001</v>
      </c>
    </row>
    <row r="585" spans="1:13" x14ac:dyDescent="0.3">
      <c r="A585">
        <v>583</v>
      </c>
      <c r="B585">
        <f>A585*'Random Analysis'!B$4+'Random Analysis'!$B$5</f>
        <v>11.66</v>
      </c>
      <c r="C585">
        <v>0.29817047372957406</v>
      </c>
      <c r="D585">
        <f>C585*'Random Analysis'!$B$2+'Random Analysis'!$B$3</f>
        <v>0.29817047372957406</v>
      </c>
      <c r="E585">
        <f t="shared" si="49"/>
        <v>1.9999999999999574E-2</v>
      </c>
      <c r="F585">
        <f ca="1">D585-'Random Analysis'!$B$13</f>
        <v>0.217067475760922</v>
      </c>
      <c r="G585">
        <f t="shared" ca="1" si="45"/>
        <v>-0.29275344080848392</v>
      </c>
      <c r="H585">
        <f t="shared" ca="1" si="46"/>
        <v>-1.3328799272805067E-2</v>
      </c>
      <c r="I585">
        <f ca="1">IFERROR(SUM(INDIRECT(CONCATENATE("F",MAX(A585-'Random Analysis'!$B$7+3,2),":F",A585+2)))/COUNT(INDIRECT(CONCATENATE("F",MAX(A585-'Random Analysis'!$B$7+3,2),":F",A585+2))),0)</f>
        <v>0.217067475760922</v>
      </c>
      <c r="J585">
        <f ca="1">IFERROR(MEDIAN(INDIRECT(CONCATENATE("I",MAX(A585-'Random Analysis'!$B$8+3,2),":I",A585+2))),0)</f>
        <v>-0.18399536620812895</v>
      </c>
      <c r="K585">
        <f ca="1">IFERROR(SUM(INDIRECT(CONCATENATE("J",MAX(A585-'Random Analysis'!$B$9+3,2),":J",A585+2)))/COUNT(INDIRECT(CONCATENATE("J",MAX(A585-'Random Analysis'!$B$9+3,2),":J",A585+2))),0)</f>
        <v>-0.22461425716653829</v>
      </c>
      <c r="L585">
        <f t="shared" ca="1" si="47"/>
        <v>-5.0397942155776608E-2</v>
      </c>
      <c r="M585">
        <f t="shared" ca="1" si="48"/>
        <v>1.1450991479663846</v>
      </c>
    </row>
    <row r="586" spans="1:13" x14ac:dyDescent="0.3">
      <c r="A586">
        <v>584</v>
      </c>
      <c r="B586">
        <f>A586*'Random Analysis'!B$4+'Random Analysis'!$B$5</f>
        <v>11.68</v>
      </c>
      <c r="C586">
        <v>0.93349367004048411</v>
      </c>
      <c r="D586">
        <f>C586*'Random Analysis'!$B$2+'Random Analysis'!$B$3</f>
        <v>0.93349367004048411</v>
      </c>
      <c r="E586">
        <f t="shared" si="49"/>
        <v>1.9999999999999574E-2</v>
      </c>
      <c r="F586">
        <f ca="1">D586-'Random Analysis'!$B$13</f>
        <v>0.85239067207183206</v>
      </c>
      <c r="G586">
        <f t="shared" ca="1" si="45"/>
        <v>-0.27570562736704762</v>
      </c>
      <c r="H586">
        <f t="shared" ca="1" si="46"/>
        <v>-1.8842911820145903E-2</v>
      </c>
      <c r="I586">
        <f ca="1">IFERROR(SUM(INDIRECT(CONCATENATE("F",MAX(A586-'Random Analysis'!$B$7+3,2),":F",A586+2)))/COUNT(INDIRECT(CONCATENATE("F",MAX(A586-'Random Analysis'!$B$7+3,2),":F",A586+2))),0)</f>
        <v>0.85239067207183206</v>
      </c>
      <c r="J586">
        <f ca="1">IFERROR(MEDIAN(INDIRECT(CONCATENATE("I",MAX(A586-'Random Analysis'!$B$8+3,2),":I",A586+2))),0)</f>
        <v>0.11343455630336675</v>
      </c>
      <c r="K586">
        <f ca="1">IFERROR(SUM(INDIRECT(CONCATENATE("J",MAX(A586-'Random Analysis'!$B$9+3,2),":J",A586+2)))/COUNT(INDIRECT(CONCATENATE("J",MAX(A586-'Random Analysis'!$B$9+3,2),":J",A586+2))),0)</f>
        <v>-0.22251723826648204</v>
      </c>
      <c r="L586">
        <f t="shared" ca="1" si="47"/>
        <v>-5.4848286921106153E-2</v>
      </c>
      <c r="M586">
        <f t="shared" ca="1" si="48"/>
        <v>1.1440021822279625</v>
      </c>
    </row>
    <row r="587" spans="1:13" x14ac:dyDescent="0.3">
      <c r="A587">
        <v>585</v>
      </c>
      <c r="B587">
        <f>A587*'Random Analysis'!B$4+'Random Analysis'!$B$5</f>
        <v>11.700000000000001</v>
      </c>
      <c r="C587">
        <v>0.53096196089811798</v>
      </c>
      <c r="D587">
        <f>C587*'Random Analysis'!$B$2+'Random Analysis'!$B$3</f>
        <v>0.53096196089811798</v>
      </c>
      <c r="E587">
        <f t="shared" si="49"/>
        <v>2.000000000000135E-2</v>
      </c>
      <c r="F587">
        <f ca="1">D587-'Random Analysis'!$B$13</f>
        <v>0.44985896292946592</v>
      </c>
      <c r="G587">
        <f t="shared" ca="1" si="45"/>
        <v>-0.26670844810845767</v>
      </c>
      <c r="H587">
        <f t="shared" ca="1" si="46"/>
        <v>-2.4177080782315417E-2</v>
      </c>
      <c r="I587">
        <f ca="1">IFERROR(SUM(INDIRECT(CONCATENATE("F",MAX(A587-'Random Analysis'!$B$7+3,2),":F",A587+2)))/COUNT(INDIRECT(CONCATENATE("F",MAX(A587-'Random Analysis'!$B$7+3,2),":F",A587+2))),0)</f>
        <v>0.44985896292946592</v>
      </c>
      <c r="J587">
        <f ca="1">IFERROR(MEDIAN(INDIRECT(CONCATENATE("I",MAX(A587-'Random Analysis'!$B$8+3,2),":I",A587+2))),0)</f>
        <v>0.33346321934519396</v>
      </c>
      <c r="K587">
        <f ca="1">IFERROR(SUM(INDIRECT(CONCATENATE("J",MAX(A587-'Random Analysis'!$B$9+3,2),":J",A587+2)))/COUNT(INDIRECT(CONCATENATE("J",MAX(A587-'Random Analysis'!$B$9+3,2),":J",A587+2))),0)</f>
        <v>-0.20994266398348163</v>
      </c>
      <c r="L587">
        <f t="shared" ca="1" si="47"/>
        <v>-5.9047140200776067E-2</v>
      </c>
      <c r="M587">
        <f t="shared" ca="1" si="48"/>
        <v>1.1428212394239468</v>
      </c>
    </row>
    <row r="588" spans="1:13" x14ac:dyDescent="0.3">
      <c r="A588">
        <v>586</v>
      </c>
      <c r="B588">
        <f>A588*'Random Analysis'!B$4+'Random Analysis'!$B$5</f>
        <v>11.72</v>
      </c>
      <c r="C588">
        <v>0.77464400158434032</v>
      </c>
      <c r="D588">
        <f>C588*'Random Analysis'!$B$2+'Random Analysis'!$B$3</f>
        <v>0.77464400158434032</v>
      </c>
      <c r="E588">
        <f t="shared" si="49"/>
        <v>1.9999999999999574E-2</v>
      </c>
      <c r="F588">
        <f ca="1">D588-'Random Analysis'!$B$13</f>
        <v>0.69354100361568827</v>
      </c>
      <c r="G588">
        <f t="shared" ca="1" si="45"/>
        <v>-0.25283762803614418</v>
      </c>
      <c r="H588">
        <f t="shared" ca="1" si="46"/>
        <v>-2.9233833343038192E-2</v>
      </c>
      <c r="I588">
        <f ca="1">IFERROR(SUM(INDIRECT(CONCATENATE("F",MAX(A588-'Random Analysis'!$B$7+3,2),":F",A588+2)))/COUNT(INDIRECT(CONCATENATE("F",MAX(A588-'Random Analysis'!$B$7+3,2),":F",A588+2))),0)</f>
        <v>0.69354100361568827</v>
      </c>
      <c r="J588">
        <f ca="1">IFERROR(MEDIAN(INDIRECT(CONCATENATE("I",MAX(A588-'Random Analysis'!$B$8+3,2),":I",A588+2))),0)</f>
        <v>0.46215895351683345</v>
      </c>
      <c r="K588">
        <f ca="1">IFERROR(SUM(INDIRECT(CONCATENATE("J",MAX(A588-'Random Analysis'!$B$9+3,2),":J",A588+2)))/COUNT(INDIRECT(CONCATENATE("J",MAX(A588-'Random Analysis'!$B$9+3,2),":J",A588+2))),0)</f>
        <v>-0.17826656410133296</v>
      </c>
      <c r="L588">
        <f t="shared" ca="1" si="47"/>
        <v>-6.2612471482802648E-2</v>
      </c>
      <c r="M588">
        <f t="shared" ca="1" si="48"/>
        <v>1.1415689899942907</v>
      </c>
    </row>
    <row r="589" spans="1:13" x14ac:dyDescent="0.3">
      <c r="A589">
        <v>587</v>
      </c>
      <c r="B589">
        <f>A589*'Random Analysis'!B$4+'Random Analysis'!$B$5</f>
        <v>11.74</v>
      </c>
      <c r="C589">
        <v>0.50871624588719744</v>
      </c>
      <c r="D589">
        <f>C589*'Random Analysis'!$B$2+'Random Analysis'!$B$3</f>
        <v>0.50871624588719744</v>
      </c>
      <c r="E589">
        <f t="shared" si="49"/>
        <v>1.9999999999999574E-2</v>
      </c>
      <c r="F589">
        <f ca="1">D589-'Random Analysis'!$B$13</f>
        <v>0.42761324791854538</v>
      </c>
      <c r="G589">
        <f t="shared" ca="1" si="45"/>
        <v>-0.24428536307777346</v>
      </c>
      <c r="H589">
        <f t="shared" ca="1" si="46"/>
        <v>-3.411954060459356E-2</v>
      </c>
      <c r="I589">
        <f ca="1">IFERROR(SUM(INDIRECT(CONCATENATE("F",MAX(A589-'Random Analysis'!$B$7+3,2),":F",A589+2)))/COUNT(INDIRECT(CONCATENATE("F",MAX(A589-'Random Analysis'!$B$7+3,2),":F",A589+2))),0)</f>
        <v>0.42761324791854538</v>
      </c>
      <c r="J589">
        <f ca="1">IFERROR(MEDIAN(INDIRECT(CONCATENATE("I",MAX(A589-'Random Analysis'!$B$8+3,2),":I",A589+2))),0)</f>
        <v>0.43873610542400565</v>
      </c>
      <c r="K589">
        <f ca="1">IFERROR(SUM(INDIRECT(CONCATENATE("J",MAX(A589-'Random Analysis'!$B$9+3,2),":J",A589+2)))/COUNT(INDIRECT(CONCATENATE("J",MAX(A589-'Random Analysis'!$B$9+3,2),":J",A589+2))),0)</f>
        <v>-0.14770583793789036</v>
      </c>
      <c r="L589">
        <f t="shared" ca="1" si="47"/>
        <v>-6.5566588241560392E-2</v>
      </c>
      <c r="M589">
        <f t="shared" ca="1" si="48"/>
        <v>1.1402576582294595</v>
      </c>
    </row>
    <row r="590" spans="1:13" x14ac:dyDescent="0.3">
      <c r="A590">
        <v>588</v>
      </c>
      <c r="B590">
        <f>A590*'Random Analysis'!B$4+'Random Analysis'!$B$5</f>
        <v>11.76</v>
      </c>
      <c r="C590">
        <v>-0.77214686069729965</v>
      </c>
      <c r="D590">
        <f>C590*'Random Analysis'!$B$2+'Random Analysis'!$B$3</f>
        <v>-0.77214686069729965</v>
      </c>
      <c r="E590">
        <f t="shared" si="49"/>
        <v>1.9999999999999574E-2</v>
      </c>
      <c r="F590">
        <f ca="1">D590-'Random Analysis'!$B$13</f>
        <v>-0.85324985866595171</v>
      </c>
      <c r="G590">
        <f t="shared" ca="1" si="45"/>
        <v>-0.26135036025109215</v>
      </c>
      <c r="H590">
        <f t="shared" ca="1" si="46"/>
        <v>-3.9346547809615294E-2</v>
      </c>
      <c r="I590">
        <f ca="1">IFERROR(SUM(INDIRECT(CONCATENATE("F",MAX(A590-'Random Analysis'!$B$7+3,2),":F",A590+2)))/COUNT(INDIRECT(CONCATENATE("F",MAX(A590-'Random Analysis'!$B$7+3,2),":F",A590+2))),0)</f>
        <v>-0.85324985866595171</v>
      </c>
      <c r="J590">
        <f ca="1">IFERROR(MEDIAN(INDIRECT(CONCATENATE("I",MAX(A590-'Random Analysis'!$B$8+3,2),":I",A590+2))),0)</f>
        <v>0.43873610542400565</v>
      </c>
      <c r="K590">
        <f ca="1">IFERROR(SUM(INDIRECT(CONCATENATE("J",MAX(A590-'Random Analysis'!$B$9+3,2),":J",A590+2)))/COUNT(INDIRECT(CONCATENATE("J",MAX(A590-'Random Analysis'!$B$9+3,2),":J",A590+2))),0)</f>
        <v>-0.12571458390417339</v>
      </c>
      <c r="L590">
        <f t="shared" ca="1" si="47"/>
        <v>-6.8080879919643802E-2</v>
      </c>
      <c r="M590">
        <f t="shared" ca="1" si="48"/>
        <v>1.1388960406310666</v>
      </c>
    </row>
    <row r="591" spans="1:13" x14ac:dyDescent="0.3">
      <c r="A591">
        <v>589</v>
      </c>
      <c r="B591">
        <f>A591*'Random Analysis'!B$4+'Random Analysis'!$B$5</f>
        <v>11.78</v>
      </c>
      <c r="C591">
        <v>0.14422951774150494</v>
      </c>
      <c r="D591">
        <f>C591*'Random Analysis'!$B$2+'Random Analysis'!$B$3</f>
        <v>0.14422951774150494</v>
      </c>
      <c r="E591">
        <f t="shared" si="49"/>
        <v>1.9999999999999574E-2</v>
      </c>
      <c r="F591">
        <f ca="1">D591-'Random Analysis'!$B$13</f>
        <v>6.3126519772852899E-2</v>
      </c>
      <c r="G591">
        <f t="shared" ca="1" si="45"/>
        <v>-0.26008782985563511</v>
      </c>
      <c r="H591">
        <f t="shared" ca="1" si="46"/>
        <v>-4.4548304406727884E-2</v>
      </c>
      <c r="I591">
        <f ca="1">IFERROR(SUM(INDIRECT(CONCATENATE("F",MAX(A591-'Random Analysis'!$B$7+3,2),":F",A591+2)))/COUNT(INDIRECT(CONCATENATE("F",MAX(A591-'Random Analysis'!$B$7+3,2),":F",A591+2))),0)</f>
        <v>6.3126519772852899E-2</v>
      </c>
      <c r="J591">
        <f ca="1">IFERROR(MEDIAN(INDIRECT(CONCATENATE("I",MAX(A591-'Random Analysis'!$B$8+3,2),":I",A591+2))),0)</f>
        <v>0.43873610542400565</v>
      </c>
      <c r="K591">
        <f ca="1">IFERROR(SUM(INDIRECT(CONCATENATE("J",MAX(A591-'Random Analysis'!$B$9+3,2),":J",A591+2)))/COUNT(INDIRECT(CONCATENATE("J",MAX(A591-'Random Analysis'!$B$9+3,2),":J",A591+2))),0)</f>
        <v>-0.10372332987045642</v>
      </c>
      <c r="L591">
        <f t="shared" ca="1" si="47"/>
        <v>-7.015534651705288E-2</v>
      </c>
      <c r="M591">
        <f t="shared" ca="1" si="48"/>
        <v>1.1374929337007256</v>
      </c>
    </row>
    <row r="592" spans="1:13" x14ac:dyDescent="0.3">
      <c r="A592">
        <v>590</v>
      </c>
      <c r="B592">
        <f>A592*'Random Analysis'!B$4+'Random Analysis'!$B$5</f>
        <v>11.8</v>
      </c>
      <c r="C592">
        <v>0.28788252568630801</v>
      </c>
      <c r="D592">
        <f>C592*'Random Analysis'!$B$2+'Random Analysis'!$B$3</f>
        <v>0.28788252568630801</v>
      </c>
      <c r="E592">
        <f t="shared" si="49"/>
        <v>2.000000000000135E-2</v>
      </c>
      <c r="F592">
        <f ca="1">D592-'Random Analysis'!$B$13</f>
        <v>0.20677952771765595</v>
      </c>
      <c r="G592">
        <f t="shared" ca="1" si="45"/>
        <v>-0.25595223930128169</v>
      </c>
      <c r="H592">
        <f t="shared" ca="1" si="46"/>
        <v>-4.9667349192753861E-2</v>
      </c>
      <c r="I592">
        <f ca="1">IFERROR(SUM(INDIRECT(CONCATENATE("F",MAX(A592-'Random Analysis'!$B$7+3,2),":F",A592+2)))/COUNT(INDIRECT(CONCATENATE("F",MAX(A592-'Random Analysis'!$B$7+3,2),":F",A592+2))),0)</f>
        <v>0.20677952771765595</v>
      </c>
      <c r="J592">
        <f ca="1">IFERROR(MEDIAN(INDIRECT(CONCATENATE("I",MAX(A592-'Random Analysis'!$B$8+3,2),":I",A592+2))),0)</f>
        <v>0.32234036183973369</v>
      </c>
      <c r="K592">
        <f ca="1">IFERROR(SUM(INDIRECT(CONCATENATE("J",MAX(A592-'Random Analysis'!$B$9+3,2),":J",A592+2)))/COUNT(INDIRECT(CONCATENATE("J",MAX(A592-'Random Analysis'!$B$9+3,2),":J",A592+2))),0)</f>
        <v>-8.7274730293133346E-2</v>
      </c>
      <c r="L592">
        <f t="shared" ca="1" si="47"/>
        <v>-7.1900841122915671E-2</v>
      </c>
      <c r="M592">
        <f t="shared" ca="1" si="48"/>
        <v>1.1360549168782672</v>
      </c>
    </row>
    <row r="593" spans="1:13" x14ac:dyDescent="0.3">
      <c r="A593">
        <v>591</v>
      </c>
      <c r="B593">
        <f>A593*'Random Analysis'!B$4+'Random Analysis'!$B$5</f>
        <v>11.82</v>
      </c>
      <c r="C593">
        <v>-0.51747997670302515</v>
      </c>
      <c r="D593">
        <f>C593*'Random Analysis'!$B$2+'Random Analysis'!$B$3</f>
        <v>-0.51747997670302515</v>
      </c>
      <c r="E593">
        <f t="shared" si="49"/>
        <v>1.9999999999999574E-2</v>
      </c>
      <c r="F593">
        <f ca="1">D593-'Random Analysis'!$B$13</f>
        <v>-0.5985829746716772</v>
      </c>
      <c r="G593">
        <f t="shared" ca="1" si="45"/>
        <v>-0.26792389879471495</v>
      </c>
      <c r="H593">
        <f t="shared" ca="1" si="46"/>
        <v>-5.5025827168648046E-2</v>
      </c>
      <c r="I593">
        <f ca="1">IFERROR(SUM(INDIRECT(CONCATENATE("F",MAX(A593-'Random Analysis'!$B$7+3,2),":F",A593+2)))/COUNT(INDIRECT(CONCATENATE("F",MAX(A593-'Random Analysis'!$B$7+3,2),":F",A593+2))),0)</f>
        <v>-0.5985829746716772</v>
      </c>
      <c r="J593">
        <f ca="1">IFERROR(MEDIAN(INDIRECT(CONCATENATE("I",MAX(A593-'Random Analysis'!$B$8+3,2),":I",A593+2))),0)</f>
        <v>0.31719638781810067</v>
      </c>
      <c r="K593">
        <f ca="1">IFERROR(SUM(INDIRECT(CONCATENATE("J",MAX(A593-'Random Analysis'!$B$9+3,2),":J",A593+2)))/COUNT(INDIRECT(CONCATENATE("J",MAX(A593-'Random Analysis'!$B$9+3,2),":J",A593+2))),0)</f>
        <v>-5.9707464852446455E-2</v>
      </c>
      <c r="L593">
        <f t="shared" ca="1" si="47"/>
        <v>-7.3094990419964576E-2</v>
      </c>
      <c r="M593">
        <f t="shared" ca="1" si="48"/>
        <v>1.1345930170698679</v>
      </c>
    </row>
    <row r="594" spans="1:13" x14ac:dyDescent="0.3">
      <c r="A594">
        <v>592</v>
      </c>
      <c r="B594">
        <f>A594*'Random Analysis'!B$4+'Random Analysis'!$B$5</f>
        <v>11.84</v>
      </c>
      <c r="C594">
        <v>0.82065923665437324</v>
      </c>
      <c r="D594">
        <f>C594*'Random Analysis'!$B$2+'Random Analysis'!$B$3</f>
        <v>0.82065923665437324</v>
      </c>
      <c r="E594">
        <f t="shared" si="49"/>
        <v>1.9999999999999574E-2</v>
      </c>
      <c r="F594">
        <f ca="1">D594-'Random Analysis'!$B$13</f>
        <v>0.73955623868572118</v>
      </c>
      <c r="G594">
        <f t="shared" ca="1" si="45"/>
        <v>-0.25313277402100087</v>
      </c>
      <c r="H594">
        <f t="shared" ca="1" si="46"/>
        <v>-6.0088482649067958E-2</v>
      </c>
      <c r="I594">
        <f ca="1">IFERROR(SUM(INDIRECT(CONCATENATE("F",MAX(A594-'Random Analysis'!$B$7+3,2),":F",A594+2)))/COUNT(INDIRECT(CONCATENATE("F",MAX(A594-'Random Analysis'!$B$7+3,2),":F",A594+2))),0)</f>
        <v>0.73955623868572118</v>
      </c>
      <c r="J594">
        <f ca="1">IFERROR(MEDIAN(INDIRECT(CONCATENATE("I",MAX(A594-'Random Analysis'!$B$8+3,2),":I",A594+2))),0)</f>
        <v>0.31719638781810067</v>
      </c>
      <c r="K594">
        <f ca="1">IFERROR(SUM(INDIRECT(CONCATENATE("J",MAX(A594-'Random Analysis'!$B$9+3,2),":J",A594+2)))/COUNT(INDIRECT(CONCATENATE("J",MAX(A594-'Random Analysis'!$B$9+3,2),":J",A594+2))),0)</f>
        <v>-4.5455178295526519E-2</v>
      </c>
      <c r="L594">
        <f t="shared" ca="1" si="47"/>
        <v>-7.4004093985875083E-2</v>
      </c>
      <c r="M594">
        <f t="shared" ca="1" si="48"/>
        <v>1.1331129351901505</v>
      </c>
    </row>
    <row r="595" spans="1:13" x14ac:dyDescent="0.3">
      <c r="A595">
        <v>593</v>
      </c>
      <c r="B595">
        <f>A595*'Random Analysis'!B$4+'Random Analysis'!$B$5</f>
        <v>11.86</v>
      </c>
      <c r="C595">
        <v>2.146794122957596E-3</v>
      </c>
      <c r="D595">
        <f>C595*'Random Analysis'!$B$2+'Random Analysis'!$B$3</f>
        <v>2.146794122957596E-3</v>
      </c>
      <c r="E595">
        <f t="shared" si="49"/>
        <v>1.9999999999999574E-2</v>
      </c>
      <c r="F595">
        <f ca="1">D595-'Random Analysis'!$B$13</f>
        <v>-7.8956203845694448E-2</v>
      </c>
      <c r="G595">
        <f t="shared" ca="1" si="45"/>
        <v>-0.25471189809791472</v>
      </c>
      <c r="H595">
        <f t="shared" ca="1" si="46"/>
        <v>-6.5182720611026146E-2</v>
      </c>
      <c r="I595">
        <f ca="1">IFERROR(SUM(INDIRECT(CONCATENATE("F",MAX(A595-'Random Analysis'!$B$7+3,2),":F",A595+2)))/COUNT(INDIRECT(CONCATENATE("F",MAX(A595-'Random Analysis'!$B$7+3,2),":F",A595+2))),0)</f>
        <v>-7.8956203845694448E-2</v>
      </c>
      <c r="J595">
        <f ca="1">IFERROR(MEDIAN(INDIRECT(CONCATENATE("I",MAX(A595-'Random Analysis'!$B$8+3,2),":I",A595+2))),0)</f>
        <v>0.13495302374525442</v>
      </c>
      <c r="K595">
        <f ca="1">IFERROR(SUM(INDIRECT(CONCATENATE("J",MAX(A595-'Random Analysis'!$B$9+3,2),":J",A595+2)))/COUNT(INDIRECT(CONCATENATE("J",MAX(A595-'Random Analysis'!$B$9+3,2),":J",A595+2))),0)</f>
        <v>-2.6566168286879972E-2</v>
      </c>
      <c r="L595">
        <f t="shared" ca="1" si="47"/>
        <v>-7.4535417351612676E-2</v>
      </c>
      <c r="M595">
        <f t="shared" ca="1" si="48"/>
        <v>1.1316222268431184</v>
      </c>
    </row>
    <row r="596" spans="1:13" x14ac:dyDescent="0.3">
      <c r="A596">
        <v>594</v>
      </c>
      <c r="B596">
        <f>A596*'Random Analysis'!B$4+'Random Analysis'!$B$5</f>
        <v>11.88</v>
      </c>
      <c r="C596">
        <v>-0.87312872183541002</v>
      </c>
      <c r="D596">
        <f>C596*'Random Analysis'!$B$2+'Random Analysis'!$B$3</f>
        <v>-0.87312872183541002</v>
      </c>
      <c r="E596">
        <f t="shared" si="49"/>
        <v>2.000000000000135E-2</v>
      </c>
      <c r="F596">
        <f ca="1">D596-'Random Analysis'!$B$13</f>
        <v>-0.95423171980406207</v>
      </c>
      <c r="G596">
        <f t="shared" ca="1" si="45"/>
        <v>-0.27379653249399727</v>
      </c>
      <c r="H596">
        <f t="shared" ca="1" si="46"/>
        <v>-7.0658651260906466E-2</v>
      </c>
      <c r="I596">
        <f ca="1">IFERROR(SUM(INDIRECT(CONCATENATE("F",MAX(A596-'Random Analysis'!$B$7+3,2),":F",A596+2)))/COUNT(INDIRECT(CONCATENATE("F",MAX(A596-'Random Analysis'!$B$7+3,2),":F",A596+2))),0)</f>
        <v>-0.95423171980406207</v>
      </c>
      <c r="J596">
        <f ca="1">IFERROR(MEDIAN(INDIRECT(CONCATENATE("I",MAX(A596-'Random Analysis'!$B$8+3,2),":I",A596+2))),0)</f>
        <v>-7.9148420364207744E-3</v>
      </c>
      <c r="K596">
        <f ca="1">IFERROR(SUM(INDIRECT(CONCATENATE("J",MAX(A596-'Random Analysis'!$B$9+3,2),":J",A596+2)))/COUNT(INDIRECT(CONCATENATE("J",MAX(A596-'Random Analysis'!$B$9+3,2),":J",A596+2))),0)</f>
        <v>-1.0147305057050818E-2</v>
      </c>
      <c r="L596">
        <f t="shared" ca="1" si="47"/>
        <v>-7.4738363452753712E-2</v>
      </c>
      <c r="M596">
        <f t="shared" ca="1" si="48"/>
        <v>1.1301274595740631</v>
      </c>
    </row>
    <row r="597" spans="1:13" x14ac:dyDescent="0.3">
      <c r="A597">
        <v>595</v>
      </c>
      <c r="B597">
        <f>A597*'Random Analysis'!B$4+'Random Analysis'!$B$5</f>
        <v>11.9</v>
      </c>
      <c r="C597">
        <v>-0.42944619642261639</v>
      </c>
      <c r="D597">
        <f>C597*'Random Analysis'!$B$2+'Random Analysis'!$B$3</f>
        <v>-0.42944619642261639</v>
      </c>
      <c r="E597">
        <f t="shared" si="49"/>
        <v>1.9999999999999574E-2</v>
      </c>
      <c r="F597">
        <f ca="1">D597-'Random Analysis'!$B$13</f>
        <v>-0.51054919439126845</v>
      </c>
      <c r="G597">
        <f t="shared" ca="1" si="45"/>
        <v>-0.28400751638182242</v>
      </c>
      <c r="H597">
        <f t="shared" ca="1" si="46"/>
        <v>-7.6338801588542796E-2</v>
      </c>
      <c r="I597">
        <f ca="1">IFERROR(SUM(INDIRECT(CONCATENATE("F",MAX(A597-'Random Analysis'!$B$7+3,2),":F",A597+2)))/COUNT(INDIRECT(CONCATENATE("F",MAX(A597-'Random Analysis'!$B$7+3,2),":F",A597+2))),0)</f>
        <v>-0.51054919439126845</v>
      </c>
      <c r="J597">
        <f ca="1">IFERROR(MEDIAN(INDIRECT(CONCATENATE("I",MAX(A597-'Random Analysis'!$B$8+3,2),":I",A597+2))),0)</f>
        <v>-0.29475269911848145</v>
      </c>
      <c r="K597">
        <f ca="1">IFERROR(SUM(INDIRECT(CONCATENATE("J",MAX(A597-'Random Analysis'!$B$9+3,2),":J",A597+2)))/COUNT(INDIRECT(CONCATENATE("J",MAX(A597-'Random Analysis'!$B$9+3,2),":J",A597+2))),0)</f>
        <v>-1.7871358747859813E-2</v>
      </c>
      <c r="L597">
        <f t="shared" ca="1" si="47"/>
        <v>-7.5095790627710907E-2</v>
      </c>
      <c r="M597">
        <f t="shared" ca="1" si="48"/>
        <v>1.1286255437615089</v>
      </c>
    </row>
    <row r="598" spans="1:13" x14ac:dyDescent="0.3">
      <c r="A598">
        <v>596</v>
      </c>
      <c r="B598">
        <f>A598*'Random Analysis'!B$4+'Random Analysis'!$B$5</f>
        <v>11.92</v>
      </c>
      <c r="C598">
        <v>0.26322506263189172</v>
      </c>
      <c r="D598">
        <f>C598*'Random Analysis'!$B$2+'Random Analysis'!$B$3</f>
        <v>0.26322506263189172</v>
      </c>
      <c r="E598">
        <f t="shared" si="49"/>
        <v>1.9999999999999574E-2</v>
      </c>
      <c r="F598">
        <f ca="1">D598-'Random Analysis'!$B$13</f>
        <v>0.18212206466323966</v>
      </c>
      <c r="G598">
        <f t="shared" ca="1" si="45"/>
        <v>-0.28036507508855768</v>
      </c>
      <c r="H598">
        <f t="shared" ca="1" si="46"/>
        <v>-8.1946103090313832E-2</v>
      </c>
      <c r="I598">
        <f ca="1">IFERROR(SUM(INDIRECT(CONCATENATE("F",MAX(A598-'Random Analysis'!$B$7+3,2),":F",A598+2)))/COUNT(INDIRECT(CONCATENATE("F",MAX(A598-'Random Analysis'!$B$7+3,2),":F",A598+2))),0)</f>
        <v>0.18212206466323966</v>
      </c>
      <c r="J598">
        <f ca="1">IFERROR(MEDIAN(INDIRECT(CONCATENATE("I",MAX(A598-'Random Analysis'!$B$8+3,2),":I",A598+2))),0)</f>
        <v>-7.9148420364207744E-3</v>
      </c>
      <c r="K598">
        <f ca="1">IFERROR(SUM(INDIRECT(CONCATENATE("J",MAX(A598-'Random Analysis'!$B$9+3,2),":J",A598+2)))/COUNT(INDIRECT(CONCATENATE("J",MAX(A598-'Random Analysis'!$B$9+3,2),":J",A598+2))),0)</f>
        <v>-1.3401441216831057E-2</v>
      </c>
      <c r="L598">
        <f t="shared" ca="1" si="47"/>
        <v>-7.5363819452047523E-2</v>
      </c>
      <c r="M598">
        <f t="shared" ca="1" si="48"/>
        <v>1.127118267372468</v>
      </c>
    </row>
    <row r="599" spans="1:13" x14ac:dyDescent="0.3">
      <c r="A599">
        <v>597</v>
      </c>
      <c r="B599">
        <f>A599*'Random Analysis'!B$4+'Random Analysis'!$B$5</f>
        <v>11.94</v>
      </c>
      <c r="C599">
        <v>0.77125676001515164</v>
      </c>
      <c r="D599">
        <f>C599*'Random Analysis'!$B$2+'Random Analysis'!$B$3</f>
        <v>0.77125676001515164</v>
      </c>
      <c r="E599">
        <f t="shared" si="49"/>
        <v>1.9999999999999574E-2</v>
      </c>
      <c r="F599">
        <f ca="1">D599-'Random Analysis'!$B$13</f>
        <v>0.69015376204649959</v>
      </c>
      <c r="G599">
        <f t="shared" ca="1" si="45"/>
        <v>-0.26656199984762796</v>
      </c>
      <c r="H599">
        <f t="shared" ca="1" si="46"/>
        <v>-8.7277343087266285E-2</v>
      </c>
      <c r="I599">
        <f ca="1">IFERROR(SUM(INDIRECT(CONCATENATE("F",MAX(A599-'Random Analysis'!$B$7+3,2),":F",A599+2)))/COUNT(INDIRECT(CONCATENATE("F",MAX(A599-'Random Analysis'!$B$7+3,2),":F",A599+2))),0)</f>
        <v>0.69015376204649959</v>
      </c>
      <c r="J599">
        <f ca="1">IFERROR(MEDIAN(INDIRECT(CONCATENATE("I",MAX(A599-'Random Analysis'!$B$8+3,2),":I",A599+2))),0)</f>
        <v>5.1582930408772612E-2</v>
      </c>
      <c r="K599">
        <f ca="1">IFERROR(SUM(INDIRECT(CONCATENATE("J",MAX(A599-'Random Analysis'!$B$9+3,2),":J",A599+2)))/COUNT(INDIRECT(CONCATENATE("J",MAX(A599-'Random Analysis'!$B$9+3,2),":J",A599+2))),0)</f>
        <v>1.3120450344345809E-2</v>
      </c>
      <c r="L599">
        <f t="shared" ca="1" si="47"/>
        <v>-7.510141044516061E-2</v>
      </c>
      <c r="M599">
        <f t="shared" ca="1" si="48"/>
        <v>1.1256162391635649</v>
      </c>
    </row>
    <row r="600" spans="1:13" x14ac:dyDescent="0.3">
      <c r="A600">
        <v>598</v>
      </c>
      <c r="B600">
        <f>A600*'Random Analysis'!B$4+'Random Analysis'!$B$5</f>
        <v>11.96</v>
      </c>
      <c r="C600">
        <v>-0.9104258004245509</v>
      </c>
      <c r="D600">
        <f>C600*'Random Analysis'!$B$2+'Random Analysis'!$B$3</f>
        <v>-0.9104258004245509</v>
      </c>
      <c r="E600">
        <f t="shared" si="49"/>
        <v>2.000000000000135E-2</v>
      </c>
      <c r="F600">
        <f ca="1">D600-'Random Analysis'!$B$13</f>
        <v>-0.99152879839320296</v>
      </c>
      <c r="G600">
        <f t="shared" ca="1" si="45"/>
        <v>-0.28639257581549338</v>
      </c>
      <c r="H600">
        <f t="shared" ca="1" si="46"/>
        <v>-9.3005194603576535E-2</v>
      </c>
      <c r="I600">
        <f ca="1">IFERROR(SUM(INDIRECT(CONCATENATE("F",MAX(A600-'Random Analysis'!$B$7+3,2),":F",A600+2)))/COUNT(INDIRECT(CONCATENATE("F",MAX(A600-'Random Analysis'!$B$7+3,2),":F",A600+2))),0)</f>
        <v>-0.99152879839320296</v>
      </c>
      <c r="J600">
        <f ca="1">IFERROR(MEDIAN(INDIRECT(CONCATENATE("I",MAX(A600-'Random Analysis'!$B$8+3,2),":I",A600+2))),0)</f>
        <v>-0.29475269911848145</v>
      </c>
      <c r="K600">
        <f ca="1">IFERROR(SUM(INDIRECT(CONCATENATE("J",MAX(A600-'Random Analysis'!$B$9+3,2),":J",A600+2)))/COUNT(INDIRECT(CONCATENATE("J",MAX(A600-'Random Analysis'!$B$9+3,2),":J",A600+2))),0)</f>
        <v>3.5925396019288562E-2</v>
      </c>
      <c r="L600">
        <f t="shared" ca="1" si="47"/>
        <v>-7.4382902524774794E-2</v>
      </c>
      <c r="M600">
        <f t="shared" ca="1" si="48"/>
        <v>1.1241285811130692</v>
      </c>
    </row>
    <row r="601" spans="1:13" x14ac:dyDescent="0.3">
      <c r="A601">
        <v>599</v>
      </c>
      <c r="B601">
        <f>A601*'Random Analysis'!B$4+'Random Analysis'!$B$5</f>
        <v>11.98</v>
      </c>
      <c r="C601">
        <v>0.9299210205946038</v>
      </c>
      <c r="D601">
        <f>C601*'Random Analysis'!$B$2+'Random Analysis'!$B$3</f>
        <v>0.9299210205946038</v>
      </c>
      <c r="E601">
        <f t="shared" si="49"/>
        <v>1.9999999999999574E-2</v>
      </c>
      <c r="F601">
        <f ca="1">D601-'Random Analysis'!$B$13</f>
        <v>0.84881802262595174</v>
      </c>
      <c r="G601">
        <f t="shared" ca="1" si="45"/>
        <v>-0.26941621536297472</v>
      </c>
      <c r="H601">
        <f t="shared" ca="1" si="46"/>
        <v>-9.839351891083592E-2</v>
      </c>
      <c r="I601">
        <f ca="1">IFERROR(SUM(INDIRECT(CONCATENATE("F",MAX(A601-'Random Analysis'!$B$7+3,2),":F",A601+2)))/COUNT(INDIRECT(CONCATENATE("F",MAX(A601-'Random Analysis'!$B$7+3,2),":F",A601+2))),0)</f>
        <v>0.84881802262595174</v>
      </c>
      <c r="J601">
        <f ca="1">IFERROR(MEDIAN(INDIRECT(CONCATENATE("I",MAX(A601-'Random Analysis'!$B$8+3,2),":I",A601+2))),0)</f>
        <v>5.1582930408772612E-2</v>
      </c>
      <c r="K601">
        <f ca="1">IFERROR(SUM(INDIRECT(CONCATENATE("J",MAX(A601-'Random Analysis'!$B$9+3,2),":J",A601+2)))/COUNT(INDIRECT(CONCATENATE("J",MAX(A601-'Random Analysis'!$B$9+3,2),":J",A601+2))),0)</f>
        <v>6.2447287580465423E-2</v>
      </c>
      <c r="L601">
        <f t="shared" ca="1" si="47"/>
        <v>-7.3133956773165518E-2</v>
      </c>
      <c r="M601">
        <f t="shared" ca="1" si="48"/>
        <v>1.122665901977606</v>
      </c>
    </row>
    <row r="602" spans="1:13" x14ac:dyDescent="0.3">
      <c r="A602">
        <v>600</v>
      </c>
      <c r="B602">
        <f>A602*'Random Analysis'!B$4+'Random Analysis'!$B$5</f>
        <v>12</v>
      </c>
      <c r="C602">
        <v>-0.45390890802429062</v>
      </c>
      <c r="D602">
        <f>C602*'Random Analysis'!$B$2+'Random Analysis'!$B$3</f>
        <v>-0.45390890802429062</v>
      </c>
      <c r="E602">
        <f t="shared" si="49"/>
        <v>1.9999999999999574E-2</v>
      </c>
      <c r="F602">
        <f ca="1">D602-'Random Analysis'!$B$13</f>
        <v>-0.53501190599294268</v>
      </c>
      <c r="G602">
        <f t="shared" ca="1" si="45"/>
        <v>-0.28011645348283337</v>
      </c>
      <c r="H602">
        <f t="shared" ca="1" si="46"/>
        <v>-0.10399584798049247</v>
      </c>
      <c r="I602">
        <f ca="1">IFERROR(SUM(INDIRECT(CONCATENATE("F",MAX(A602-'Random Analysis'!$B$7+3,2),":F",A602+2)))/COUNT(INDIRECT(CONCATENATE("F",MAX(A602-'Random Analysis'!$B$7+3,2),":F",A602+2))),0)</f>
        <v>-0.53501190599294268</v>
      </c>
      <c r="J602">
        <f ca="1">IFERROR(MEDIAN(INDIRECT(CONCATENATE("I",MAX(A602-'Random Analysis'!$B$8+3,2),":I",A602+2))),0)</f>
        <v>-0.29475269911848145</v>
      </c>
      <c r="K602">
        <f ca="1">IFERROR(SUM(INDIRECT(CONCATENATE("J",MAX(A602-'Random Analysis'!$B$9+3,2),":J",A602+2)))/COUNT(INDIRECT(CONCATENATE("J",MAX(A602-'Random Analysis'!$B$9+3,2),":J",A602+2))),0)</f>
        <v>7.2477006307011149E-2</v>
      </c>
      <c r="L602">
        <f t="shared" ca="1" si="47"/>
        <v>-7.1684416647025323E-2</v>
      </c>
      <c r="M602">
        <f t="shared" ca="1" si="48"/>
        <v>1.1212322136446655</v>
      </c>
    </row>
    <row r="603" spans="1:13" x14ac:dyDescent="0.3">
      <c r="A603">
        <v>601</v>
      </c>
      <c r="B603">
        <f>A603*'Random Analysis'!B$4+'Random Analysis'!$B$5</f>
        <v>12.02</v>
      </c>
      <c r="C603">
        <v>-1.8903072948786459E-2</v>
      </c>
      <c r="D603">
        <f>C603*'Random Analysis'!$B$2+'Random Analysis'!$B$3</f>
        <v>-1.8903072948786459E-2</v>
      </c>
      <c r="E603">
        <f t="shared" si="49"/>
        <v>1.9999999999999574E-2</v>
      </c>
      <c r="F603">
        <f ca="1">D603-'Random Analysis'!$B$13</f>
        <v>-0.1000060709174385</v>
      </c>
      <c r="G603">
        <f t="shared" ca="1" si="45"/>
        <v>-0.28211657490118208</v>
      </c>
      <c r="H603">
        <f t="shared" ca="1" si="46"/>
        <v>-0.10963817947851599</v>
      </c>
      <c r="I603">
        <f ca="1">IFERROR(SUM(INDIRECT(CONCATENATE("F",MAX(A603-'Random Analysis'!$B$7+3,2),":F",A603+2)))/COUNT(INDIRECT(CONCATENATE("F",MAX(A603-'Random Analysis'!$B$7+3,2),":F",A603+2))),0)</f>
        <v>-0.1000060709174385</v>
      </c>
      <c r="J603">
        <f ca="1">IFERROR(MEDIAN(INDIRECT(CONCATENATE("I",MAX(A603-'Random Analysis'!$B$8+3,2),":I",A603+2))),0)</f>
        <v>-0.30527763265435348</v>
      </c>
      <c r="K603">
        <f ca="1">IFERROR(SUM(INDIRECT(CONCATENATE("J",MAX(A603-'Random Analysis'!$B$9+3,2),":J",A603+2)))/COUNT(INDIRECT(CONCATENATE("J",MAX(A603-'Random Analysis'!$B$9+3,2),":J",A603+2))),0)</f>
        <v>7.2940486208812605E-2</v>
      </c>
      <c r="L603">
        <f t="shared" ca="1" si="47"/>
        <v>-7.0225606922849099E-2</v>
      </c>
      <c r="M603">
        <f t="shared" ca="1" si="48"/>
        <v>1.1198277015062086</v>
      </c>
    </row>
    <row r="604" spans="1:13" x14ac:dyDescent="0.3">
      <c r="A604">
        <v>602</v>
      </c>
      <c r="B604">
        <f>A604*'Random Analysis'!B$4+'Random Analysis'!$B$5</f>
        <v>12.040000000000001</v>
      </c>
      <c r="C604">
        <v>0.20923910910745169</v>
      </c>
      <c r="D604">
        <f>C604*'Random Analysis'!$B$2+'Random Analysis'!$B$3</f>
        <v>0.20923910910745169</v>
      </c>
      <c r="E604">
        <f t="shared" si="49"/>
        <v>2.000000000000135E-2</v>
      </c>
      <c r="F604">
        <f ca="1">D604-'Random Analysis'!$B$13</f>
        <v>0.12813611113879964</v>
      </c>
      <c r="G604">
        <f t="shared" ca="1" si="45"/>
        <v>-0.27955385267840593</v>
      </c>
      <c r="H604">
        <f t="shared" ca="1" si="46"/>
        <v>-0.11522925653208449</v>
      </c>
      <c r="I604">
        <f ca="1">IFERROR(SUM(INDIRECT(CONCATENATE("F",MAX(A604-'Random Analysis'!$B$7+3,2),":F",A604+2)))/COUNT(INDIRECT(CONCATENATE("F",MAX(A604-'Random Analysis'!$B$7+3,2),":F",A604+2))),0)</f>
        <v>0.12813611113879964</v>
      </c>
      <c r="J604">
        <f ca="1">IFERROR(MEDIAN(INDIRECT(CONCATENATE("I",MAX(A604-'Random Analysis'!$B$8+3,2),":I",A604+2))),0)</f>
        <v>1.4065020110680573E-2</v>
      </c>
      <c r="K604">
        <f ca="1">IFERROR(SUM(INDIRECT(CONCATENATE("J",MAX(A604-'Random Analysis'!$B$9+3,2),":J",A604+2)))/COUNT(INDIRECT(CONCATENATE("J",MAX(A604-'Random Analysis'!$B$9+3,2),":J",A604+2))),0)</f>
        <v>8.8610759099425201E-2</v>
      </c>
      <c r="L604">
        <f t="shared" ca="1" si="47"/>
        <v>-6.8453391740860473E-2</v>
      </c>
      <c r="M604">
        <f t="shared" ca="1" si="48"/>
        <v>1.1184586336713913</v>
      </c>
    </row>
    <row r="605" spans="1:13" x14ac:dyDescent="0.3">
      <c r="A605">
        <v>603</v>
      </c>
      <c r="B605">
        <f>A605*'Random Analysis'!B$4+'Random Analysis'!$B$5</f>
        <v>12.06</v>
      </c>
      <c r="C605">
        <v>-0.84462007366544167</v>
      </c>
      <c r="D605">
        <f>C605*'Random Analysis'!$B$2+'Random Analysis'!$B$3</f>
        <v>-0.84462007366544167</v>
      </c>
      <c r="E605">
        <f t="shared" si="49"/>
        <v>1.9999999999999574E-2</v>
      </c>
      <c r="F605">
        <f ca="1">D605-'Random Analysis'!$B$13</f>
        <v>-0.92572307163409373</v>
      </c>
      <c r="G605">
        <f t="shared" ca="1" si="45"/>
        <v>-0.29806831411108742</v>
      </c>
      <c r="H605">
        <f t="shared" ca="1" si="46"/>
        <v>-0.12119062281430611</v>
      </c>
      <c r="I605">
        <f ca="1">IFERROR(SUM(INDIRECT(CONCATENATE("F",MAX(A605-'Random Analysis'!$B$7+3,2),":F",A605+2)))/COUNT(INDIRECT(CONCATENATE("F",MAX(A605-'Random Analysis'!$B$7+3,2),":F",A605+2))),0)</f>
        <v>-0.92572307163409373</v>
      </c>
      <c r="J605">
        <f ca="1">IFERROR(MEDIAN(INDIRECT(CONCATENATE("I",MAX(A605-'Random Analysis'!$B$8+3,2),":I",A605+2))),0)</f>
        <v>1.4065020110680573E-2</v>
      </c>
      <c r="K605">
        <f ca="1">IFERROR(SUM(INDIRECT(CONCATENATE("J",MAX(A605-'Random Analysis'!$B$9+3,2),":J",A605+2)))/COUNT(INDIRECT(CONCATENATE("J",MAX(A605-'Random Analysis'!$B$9+3,2),":J",A605+2))),0)</f>
        <v>9.8042206066987561E-2</v>
      </c>
      <c r="L605">
        <f t="shared" ca="1" si="47"/>
        <v>-6.6492547619520767E-2</v>
      </c>
      <c r="M605">
        <f t="shared" ca="1" si="48"/>
        <v>1.1171287827190008</v>
      </c>
    </row>
    <row r="606" spans="1:13" x14ac:dyDescent="0.3">
      <c r="A606">
        <v>604</v>
      </c>
      <c r="B606">
        <f>A606*'Random Analysis'!B$4+'Random Analysis'!$B$5</f>
        <v>12.08</v>
      </c>
      <c r="C606">
        <v>-0.3591567767682311</v>
      </c>
      <c r="D606">
        <f>C606*'Random Analysis'!$B$2+'Random Analysis'!$B$3</f>
        <v>-0.3591567767682311</v>
      </c>
      <c r="E606">
        <f t="shared" si="49"/>
        <v>1.9999999999999574E-2</v>
      </c>
      <c r="F606">
        <f ca="1">D606-'Random Analysis'!$B$13</f>
        <v>-0.44025977473688316</v>
      </c>
      <c r="G606">
        <f t="shared" ca="1" si="45"/>
        <v>-0.30687350960582488</v>
      </c>
      <c r="H606">
        <f t="shared" ca="1" si="46"/>
        <v>-0.12732809300642248</v>
      </c>
      <c r="I606">
        <f ca="1">IFERROR(SUM(INDIRECT(CONCATENATE("F",MAX(A606-'Random Analysis'!$B$7+3,2),":F",A606+2)))/COUNT(INDIRECT(CONCATENATE("F",MAX(A606-'Random Analysis'!$B$7+3,2),":F",A606+2))),0)</f>
        <v>-0.44025977473688316</v>
      </c>
      <c r="J606">
        <f ca="1">IFERROR(MEDIAN(INDIRECT(CONCATENATE("I",MAX(A606-'Random Analysis'!$B$8+3,2),":I",A606+2))),0)</f>
        <v>-0.27013292282716084</v>
      </c>
      <c r="K606">
        <f ca="1">IFERROR(SUM(INDIRECT(CONCATENATE("J",MAX(A606-'Random Analysis'!$B$9+3,2),":J",A606+2)))/COUNT(INDIRECT(CONCATENATE("J",MAX(A606-'Random Analysis'!$B$9+3,2),":J",A606+2))),0)</f>
        <v>9.3940417656557487E-2</v>
      </c>
      <c r="L606">
        <f t="shared" ca="1" si="47"/>
        <v>-6.4613739266389664E-2</v>
      </c>
      <c r="M606">
        <f t="shared" ca="1" si="48"/>
        <v>1.1158365079336732</v>
      </c>
    </row>
    <row r="607" spans="1:13" x14ac:dyDescent="0.3">
      <c r="A607">
        <v>605</v>
      </c>
      <c r="B607">
        <f>A607*'Random Analysis'!B$4+'Random Analysis'!$B$5</f>
        <v>12.1</v>
      </c>
      <c r="C607">
        <v>-0.58458578241990011</v>
      </c>
      <c r="D607">
        <f>C607*'Random Analysis'!$B$2+'Random Analysis'!$B$3</f>
        <v>-0.58458578241990011</v>
      </c>
      <c r="E607">
        <f t="shared" si="49"/>
        <v>1.9999999999999574E-2</v>
      </c>
      <c r="F607">
        <f ca="1">D607-'Random Analysis'!$B$13</f>
        <v>-0.66568878038855217</v>
      </c>
      <c r="G607">
        <f t="shared" ca="1" si="45"/>
        <v>-0.32018728521359563</v>
      </c>
      <c r="H607">
        <f t="shared" ca="1" si="46"/>
        <v>-0.13373183871069425</v>
      </c>
      <c r="I607">
        <f ca="1">IFERROR(SUM(INDIRECT(CONCATENATE("F",MAX(A607-'Random Analysis'!$B$7+3,2),":F",A607+2)))/COUNT(INDIRECT(CONCATENATE("F",MAX(A607-'Random Analysis'!$B$7+3,2),":F",A607+2))),0)</f>
        <v>-0.66568878038855217</v>
      </c>
      <c r="J607">
        <f ca="1">IFERROR(MEDIAN(INDIRECT(CONCATENATE("I",MAX(A607-'Random Analysis'!$B$8+3,2),":I",A607+2))),0)</f>
        <v>-0.48763584036491292</v>
      </c>
      <c r="K607">
        <f ca="1">IFERROR(SUM(INDIRECT(CONCATENATE("J",MAX(A607-'Random Analysis'!$B$9+3,2),":J",A607+2)))/COUNT(INDIRECT(CONCATENATE("J",MAX(A607-'Random Analysis'!$B$9+3,2),":J",A607+2))),0)</f>
        <v>6.5318017815210835E-2</v>
      </c>
      <c r="L607">
        <f t="shared" ca="1" si="47"/>
        <v>-6.3307378910085477E-2</v>
      </c>
      <c r="M607">
        <f t="shared" ca="1" si="48"/>
        <v>1.1145703603554715</v>
      </c>
    </row>
    <row r="608" spans="1:13" x14ac:dyDescent="0.3">
      <c r="A608">
        <v>606</v>
      </c>
      <c r="B608">
        <f>A608*'Random Analysis'!B$4+'Random Analysis'!$B$5</f>
        <v>12.120000000000001</v>
      </c>
      <c r="C608">
        <v>-0.30660358438942503</v>
      </c>
      <c r="D608">
        <f>C608*'Random Analysis'!$B$2+'Random Analysis'!$B$3</f>
        <v>-0.30660358438942503</v>
      </c>
      <c r="E608">
        <f t="shared" si="49"/>
        <v>2.000000000000135E-2</v>
      </c>
      <c r="F608">
        <f ca="1">D608-'Random Analysis'!$B$13</f>
        <v>-0.38770658235807709</v>
      </c>
      <c r="G608">
        <f t="shared" ca="1" si="45"/>
        <v>-0.32794141686075767</v>
      </c>
      <c r="H608">
        <f t="shared" ca="1" si="46"/>
        <v>-0.14029066704790985</v>
      </c>
      <c r="I608">
        <f ca="1">IFERROR(SUM(INDIRECT(CONCATENATE("F",MAX(A608-'Random Analysis'!$B$7+3,2),":F",A608+2)))/COUNT(INDIRECT(CONCATENATE("F",MAX(A608-'Random Analysis'!$B$7+3,2),":F",A608+2))),0)</f>
        <v>-0.38770658235807709</v>
      </c>
      <c r="J608">
        <f ca="1">IFERROR(MEDIAN(INDIRECT(CONCATENATE("I",MAX(A608-'Random Analysis'!$B$8+3,2),":I",A608+2))),0)</f>
        <v>-0.41398317854748012</v>
      </c>
      <c r="K608">
        <f ca="1">IFERROR(SUM(INDIRECT(CONCATENATE("J",MAX(A608-'Random Analysis'!$B$9+3,2),":J",A608+2)))/COUNT(INDIRECT(CONCATENATE("J",MAX(A608-'Random Analysis'!$B$9+3,2),":J",A608+2))),0)</f>
        <v>2.9725332201273953E-2</v>
      </c>
      <c r="L608">
        <f t="shared" ca="1" si="47"/>
        <v>-6.2712872266059955E-2</v>
      </c>
      <c r="M608">
        <f t="shared" ca="1" si="48"/>
        <v>1.1133161029101502</v>
      </c>
    </row>
    <row r="609" spans="1:13" x14ac:dyDescent="0.3">
      <c r="A609">
        <v>607</v>
      </c>
      <c r="B609">
        <f>A609*'Random Analysis'!B$4+'Random Analysis'!$B$5</f>
        <v>12.14</v>
      </c>
      <c r="C609">
        <v>0.55367576903835247</v>
      </c>
      <c r="D609">
        <f>C609*'Random Analysis'!$B$2+'Random Analysis'!$B$3</f>
        <v>0.55367576903835247</v>
      </c>
      <c r="E609">
        <f t="shared" si="49"/>
        <v>1.9999999999999574E-2</v>
      </c>
      <c r="F609">
        <f ca="1">D609-'Random Analysis'!$B$13</f>
        <v>0.47257277106970041</v>
      </c>
      <c r="G609">
        <f t="shared" ca="1" si="45"/>
        <v>-0.31848996143936387</v>
      </c>
      <c r="H609">
        <f t="shared" ca="1" si="46"/>
        <v>-0.14666046627669699</v>
      </c>
      <c r="I609">
        <f ca="1">IFERROR(SUM(INDIRECT(CONCATENATE("F",MAX(A609-'Random Analysis'!$B$7+3,2),":F",A609+2)))/COUNT(INDIRECT(CONCATENATE("F",MAX(A609-'Random Analysis'!$B$7+3,2),":F",A609+2))),0)</f>
        <v>0.47257277106970041</v>
      </c>
      <c r="J609">
        <f ca="1">IFERROR(MEDIAN(INDIRECT(CONCATENATE("I",MAX(A609-'Random Analysis'!$B$8+3,2),":I",A609+2))),0)</f>
        <v>-0.41398317854748012</v>
      </c>
      <c r="K609">
        <f ca="1">IFERROR(SUM(INDIRECT(CONCATENATE("J",MAX(A609-'Random Analysis'!$B$9+3,2),":J",A609+2)))/COUNT(INDIRECT(CONCATENATE("J",MAX(A609-'Random Analysis'!$B$9+3,2),":J",A609+2))),0)</f>
        <v>-1.1995721706550453E-2</v>
      </c>
      <c r="L609">
        <f t="shared" ca="1" si="47"/>
        <v>-6.2952786700190957E-2</v>
      </c>
      <c r="M609">
        <f t="shared" ca="1" si="48"/>
        <v>1.1120570471761464</v>
      </c>
    </row>
    <row r="610" spans="1:13" x14ac:dyDescent="0.3">
      <c r="A610">
        <v>608</v>
      </c>
      <c r="B610">
        <f>A610*'Random Analysis'!B$4+'Random Analysis'!$B$5</f>
        <v>12.16</v>
      </c>
      <c r="C610">
        <v>-0.21831932098657125</v>
      </c>
      <c r="D610">
        <f>C610*'Random Analysis'!$B$2+'Random Analysis'!$B$3</f>
        <v>-0.21831932098657125</v>
      </c>
      <c r="E610">
        <f t="shared" si="49"/>
        <v>1.9999999999999574E-2</v>
      </c>
      <c r="F610">
        <f ca="1">D610-'Random Analysis'!$B$13</f>
        <v>-0.29942231895522331</v>
      </c>
      <c r="G610">
        <f t="shared" ca="1" si="45"/>
        <v>-0.32447840781846821</v>
      </c>
      <c r="H610">
        <f t="shared" ca="1" si="46"/>
        <v>-0.15315003443306621</v>
      </c>
      <c r="I610">
        <f ca="1">IFERROR(SUM(INDIRECT(CONCATENATE("F",MAX(A610-'Random Analysis'!$B$7+3,2),":F",A610+2)))/COUNT(INDIRECT(CONCATENATE("F",MAX(A610-'Random Analysis'!$B$7+3,2),":F",A610+2))),0)</f>
        <v>-0.29942231895522331</v>
      </c>
      <c r="J610">
        <f ca="1">IFERROR(MEDIAN(INDIRECT(CONCATENATE("I",MAX(A610-'Random Analysis'!$B$8+3,2),":I",A610+2))),0)</f>
        <v>-0.3435644506566502</v>
      </c>
      <c r="K610">
        <f ca="1">IFERROR(SUM(INDIRECT(CONCATENATE("J",MAX(A610-'Random Analysis'!$B$9+3,2),":J",A610+2)))/COUNT(INDIRECT(CONCATENATE("J",MAX(A610-'Random Analysis'!$B$9+3,2),":J",A610+2))),0)</f>
        <v>-4.9248129138962676E-2</v>
      </c>
      <c r="L610">
        <f t="shared" ca="1" si="47"/>
        <v>-6.3937749282970191E-2</v>
      </c>
      <c r="M610">
        <f t="shared" ca="1" si="48"/>
        <v>1.110778292190487</v>
      </c>
    </row>
    <row r="611" spans="1:13" x14ac:dyDescent="0.3">
      <c r="A611">
        <v>609</v>
      </c>
      <c r="B611">
        <f>A611*'Random Analysis'!B$4+'Random Analysis'!$B$5</f>
        <v>12.18</v>
      </c>
      <c r="C611">
        <v>0.93134697383358378</v>
      </c>
      <c r="D611">
        <f>C611*'Random Analysis'!$B$2+'Random Analysis'!$B$3</f>
        <v>0.93134697383358378</v>
      </c>
      <c r="E611">
        <f t="shared" si="49"/>
        <v>1.9999999999999574E-2</v>
      </c>
      <c r="F611">
        <f ca="1">D611-'Random Analysis'!$B$13</f>
        <v>0.85024397586493172</v>
      </c>
      <c r="G611">
        <f t="shared" ca="1" si="45"/>
        <v>-0.30747352830116992</v>
      </c>
      <c r="H611">
        <f t="shared" ca="1" si="46"/>
        <v>-0.15929950499908949</v>
      </c>
      <c r="I611">
        <f ca="1">IFERROR(SUM(INDIRECT(CONCATENATE("F",MAX(A611-'Random Analysis'!$B$7+3,2),":F",A611+2)))/COUNT(INDIRECT(CONCATENATE("F",MAX(A611-'Random Analysis'!$B$7+3,2),":F",A611+2))),0)</f>
        <v>0.85024397586493172</v>
      </c>
      <c r="J611">
        <f ca="1">IFERROR(MEDIAN(INDIRECT(CONCATENATE("I",MAX(A611-'Random Analysis'!$B$8+3,2),":I",A611+2))),0)</f>
        <v>-0.3435644506566502</v>
      </c>
      <c r="K611">
        <f ca="1">IFERROR(SUM(INDIRECT(CONCATENATE("J",MAX(A611-'Random Analysis'!$B$9+3,2),":J",A611+2)))/COUNT(INDIRECT(CONCATENATE("J",MAX(A611-'Random Analysis'!$B$9+3,2),":J",A611+2))),0)</f>
        <v>-8.6500536571374839E-2</v>
      </c>
      <c r="L611">
        <f t="shared" ca="1" si="47"/>
        <v>-6.5667760014397655E-2</v>
      </c>
      <c r="M611">
        <f t="shared" ca="1" si="48"/>
        <v>1.109464936990199</v>
      </c>
    </row>
    <row r="612" spans="1:13" x14ac:dyDescent="0.3">
      <c r="A612">
        <v>610</v>
      </c>
      <c r="B612">
        <f>A612*'Random Analysis'!B$4+'Random Analysis'!$B$5</f>
        <v>12.200000000000001</v>
      </c>
      <c r="C612">
        <v>0.65695931678316466</v>
      </c>
      <c r="D612">
        <f>C612*'Random Analysis'!$B$2+'Random Analysis'!$B$3</f>
        <v>0.65695931678316466</v>
      </c>
      <c r="E612">
        <f t="shared" si="49"/>
        <v>2.000000000000135E-2</v>
      </c>
      <c r="F612">
        <f ca="1">D612-'Random Analysis'!$B$13</f>
        <v>0.5758563188145126</v>
      </c>
      <c r="G612">
        <f t="shared" ca="1" si="45"/>
        <v>-0.29595640192487888</v>
      </c>
      <c r="H612">
        <f t="shared" ca="1" si="46"/>
        <v>-0.16521863303758746</v>
      </c>
      <c r="I612">
        <f ca="1">IFERROR(SUM(INDIRECT(CONCATENATE("F",MAX(A612-'Random Analysis'!$B$7+3,2),":F",A612+2)))/COUNT(INDIRECT(CONCATENATE("F",MAX(A612-'Random Analysis'!$B$7+3,2),":F",A612+2))),0)</f>
        <v>0.5758563188145126</v>
      </c>
      <c r="J612">
        <f ca="1">IFERROR(MEDIAN(INDIRECT(CONCATENATE("I",MAX(A612-'Random Analysis'!$B$8+3,2),":I",A612+2))),0)</f>
        <v>-0.3435644506566502</v>
      </c>
      <c r="K612">
        <f ca="1">IFERROR(SUM(INDIRECT(CONCATENATE("J",MAX(A612-'Random Analysis'!$B$9+3,2),":J",A612+2)))/COUNT(INDIRECT(CONCATENATE("J",MAX(A612-'Random Analysis'!$B$9+3,2),":J",A612+2))),0)</f>
        <v>-0.12375294400378707</v>
      </c>
      <c r="L612">
        <f t="shared" ca="1" si="47"/>
        <v>-6.8142818894473559E-2</v>
      </c>
      <c r="M612">
        <f t="shared" ca="1" si="48"/>
        <v>1.1081020806123094</v>
      </c>
    </row>
    <row r="613" spans="1:13" x14ac:dyDescent="0.3">
      <c r="A613">
        <v>611</v>
      </c>
      <c r="B613">
        <f>A613*'Random Analysis'!B$4+'Random Analysis'!$B$5</f>
        <v>12.22</v>
      </c>
      <c r="C613">
        <v>0.69329640198312403</v>
      </c>
      <c r="D613">
        <f>C613*'Random Analysis'!$B$2+'Random Analysis'!$B$3</f>
        <v>0.69329640198312403</v>
      </c>
      <c r="E613">
        <f t="shared" si="49"/>
        <v>1.9999999999999574E-2</v>
      </c>
      <c r="F613">
        <f ca="1">D613-'Random Analysis'!$B$13</f>
        <v>0.61219340401447198</v>
      </c>
      <c r="G613">
        <f t="shared" ca="1" si="45"/>
        <v>-0.28371253384458972</v>
      </c>
      <c r="H613">
        <f t="shared" ca="1" si="46"/>
        <v>-0.17089288371447914</v>
      </c>
      <c r="I613">
        <f ca="1">IFERROR(SUM(INDIRECT(CONCATENATE("F",MAX(A613-'Random Analysis'!$B$7+3,2),":F",A613+2)))/COUNT(INDIRECT(CONCATENATE("F",MAX(A613-'Random Analysis'!$B$7+3,2),":F",A613+2))),0)</f>
        <v>0.61219340401447198</v>
      </c>
      <c r="J613">
        <f ca="1">IFERROR(MEDIAN(INDIRECT(CONCATENATE("I",MAX(A613-'Random Analysis'!$B$8+3,2),":I",A613+2))),0)</f>
        <v>8.6575226057238552E-2</v>
      </c>
      <c r="K613">
        <f ca="1">IFERROR(SUM(INDIRECT(CONCATENATE("J",MAX(A613-'Random Analysis'!$B$9+3,2),":J",A613+2)))/COUNT(INDIRECT(CONCATENATE("J",MAX(A613-'Random Analysis'!$B$9+3,2),":J",A613+2))),0)</f>
        <v>-0.13497985523152495</v>
      </c>
      <c r="L613">
        <f t="shared" ca="1" si="47"/>
        <v>-7.0842415999104E-2</v>
      </c>
      <c r="M613">
        <f t="shared" ca="1" si="48"/>
        <v>1.1066852322923273</v>
      </c>
    </row>
    <row r="614" spans="1:13" x14ac:dyDescent="0.3">
      <c r="A614">
        <v>612</v>
      </c>
      <c r="B614">
        <f>A614*'Random Analysis'!B$4+'Random Analysis'!$B$5</f>
        <v>12.24</v>
      </c>
      <c r="C614">
        <v>-0.80156208959155606</v>
      </c>
      <c r="D614">
        <f>C614*'Random Analysis'!$B$2+'Random Analysis'!$B$3</f>
        <v>-0.80156208959155606</v>
      </c>
      <c r="E614">
        <f t="shared" si="49"/>
        <v>1.9999999999999574E-2</v>
      </c>
      <c r="F614">
        <f ca="1">D614-'Random Analysis'!$B$13</f>
        <v>-0.88266508756020812</v>
      </c>
      <c r="G614">
        <f t="shared" ca="1" si="45"/>
        <v>-0.3013658355957935</v>
      </c>
      <c r="H614">
        <f t="shared" ca="1" si="46"/>
        <v>-0.17692020042639489</v>
      </c>
      <c r="I614">
        <f ca="1">IFERROR(SUM(INDIRECT(CONCATENATE("F",MAX(A614-'Random Analysis'!$B$7+3,2),":F",A614+2)))/COUNT(INDIRECT(CONCATENATE("F",MAX(A614-'Random Analysis'!$B$7+3,2),":F",A614+2))),0)</f>
        <v>-0.88266508756020812</v>
      </c>
      <c r="J614">
        <f ca="1">IFERROR(MEDIAN(INDIRECT(CONCATENATE("I",MAX(A614-'Random Analysis'!$B$8+3,2),":I",A614+2))),0)</f>
        <v>8.6575226057238552E-2</v>
      </c>
      <c r="K614">
        <f ca="1">IFERROR(SUM(INDIRECT(CONCATENATE("J",MAX(A614-'Random Analysis'!$B$9+3,2),":J",A614+2)))/COUNT(INDIRECT(CONCATENATE("J",MAX(A614-'Random Analysis'!$B$9+3,2),":J",A614+2))),0)</f>
        <v>-0.1459618153153755</v>
      </c>
      <c r="L614">
        <f t="shared" ca="1" si="47"/>
        <v>-7.3761652305411443E-2</v>
      </c>
      <c r="M614">
        <f t="shared" ca="1" si="48"/>
        <v>1.105209999246219</v>
      </c>
    </row>
    <row r="615" spans="1:13" x14ac:dyDescent="0.3">
      <c r="A615">
        <v>613</v>
      </c>
      <c r="B615">
        <f>A615*'Random Analysis'!B$4+'Random Analysis'!$B$5</f>
        <v>12.26</v>
      </c>
      <c r="C615">
        <v>0.94833167883664449</v>
      </c>
      <c r="D615">
        <f>C615*'Random Analysis'!$B$2+'Random Analysis'!$B$3</f>
        <v>0.94833167883664449</v>
      </c>
      <c r="E615">
        <f t="shared" si="49"/>
        <v>1.9999999999999574E-2</v>
      </c>
      <c r="F615">
        <f ca="1">D615-'Random Analysis'!$B$13</f>
        <v>0.86722868086799243</v>
      </c>
      <c r="G615">
        <f t="shared" ca="1" si="45"/>
        <v>-0.28402126197843403</v>
      </c>
      <c r="H615">
        <f t="shared" ca="1" si="46"/>
        <v>-0.18260062566596344</v>
      </c>
      <c r="I615">
        <f ca="1">IFERROR(SUM(INDIRECT(CONCATENATE("F",MAX(A615-'Random Analysis'!$B$7+3,2),":F",A615+2)))/COUNT(INDIRECT(CONCATENATE("F",MAX(A615-'Random Analysis'!$B$7+3,2),":F",A615+2))),0)</f>
        <v>0.86722868086799243</v>
      </c>
      <c r="J615">
        <f ca="1">IFERROR(MEDIAN(INDIRECT(CONCATENATE("I",MAX(A615-'Random Analysis'!$B$8+3,2),":I",A615+2))),0)</f>
        <v>0.52421454494210651</v>
      </c>
      <c r="K615">
        <f ca="1">IFERROR(SUM(INDIRECT(CONCATENATE("J",MAX(A615-'Random Analysis'!$B$9+3,2),":J",A615+2)))/COUNT(INDIRECT(CONCATENATE("J",MAX(A615-'Random Analysis'!$B$9+3,2),":J",A615+2))),0)</f>
        <v>-0.13610380783328002</v>
      </c>
      <c r="L615">
        <f t="shared" ca="1" si="47"/>
        <v>-7.6483728462076989E-2</v>
      </c>
      <c r="M615">
        <f t="shared" ca="1" si="48"/>
        <v>1.1036803246769775</v>
      </c>
    </row>
    <row r="616" spans="1:13" x14ac:dyDescent="0.3">
      <c r="A616">
        <v>614</v>
      </c>
      <c r="B616">
        <f>A616*'Random Analysis'!B$4+'Random Analysis'!$B$5</f>
        <v>12.280000000000001</v>
      </c>
      <c r="C616">
        <v>-0.77412492764753349</v>
      </c>
      <c r="D616">
        <f>C616*'Random Analysis'!$B$2+'Random Analysis'!$B$3</f>
        <v>-0.77412492764753349</v>
      </c>
      <c r="E616">
        <f t="shared" si="49"/>
        <v>2.000000000000135E-2</v>
      </c>
      <c r="F616">
        <f ca="1">D616-'Random Analysis'!$B$13</f>
        <v>-0.85522792561618555</v>
      </c>
      <c r="G616">
        <f t="shared" ca="1" si="45"/>
        <v>-0.30112582049075887</v>
      </c>
      <c r="H616">
        <f t="shared" ca="1" si="46"/>
        <v>-0.18862314207577902</v>
      </c>
      <c r="I616">
        <f ca="1">IFERROR(SUM(INDIRECT(CONCATENATE("F",MAX(A616-'Random Analysis'!$B$7+3,2),":F",A616+2)))/COUNT(INDIRECT(CONCATENATE("F",MAX(A616-'Random Analysis'!$B$7+3,2),":F",A616+2))),0)</f>
        <v>-0.85522792561618555</v>
      </c>
      <c r="J616">
        <f ca="1">IFERROR(MEDIAN(INDIRECT(CONCATENATE("I",MAX(A616-'Random Analysis'!$B$8+3,2),":I",A616+2))),0)</f>
        <v>0.52421454494210651</v>
      </c>
      <c r="K616">
        <f ca="1">IFERROR(SUM(INDIRECT(CONCATENATE("J",MAX(A616-'Random Analysis'!$B$9+3,2),":J",A616+2)))/COUNT(INDIRECT(CONCATENATE("J",MAX(A616-'Random Analysis'!$B$9+3,2),":J",A616+2))),0)</f>
        <v>-0.1175675449191442</v>
      </c>
      <c r="L616">
        <f t="shared" ca="1" si="47"/>
        <v>-7.8835079360460025E-2</v>
      </c>
      <c r="M616">
        <f t="shared" ca="1" si="48"/>
        <v>1.1021036230897683</v>
      </c>
    </row>
    <row r="617" spans="1:13" x14ac:dyDescent="0.3">
      <c r="A617">
        <v>615</v>
      </c>
      <c r="B617">
        <f>A617*'Random Analysis'!B$4+'Random Analysis'!$B$5</f>
        <v>12.3</v>
      </c>
      <c r="C617">
        <v>-0.6876650677707552</v>
      </c>
      <c r="D617">
        <f>C617*'Random Analysis'!$B$2+'Random Analysis'!$B$3</f>
        <v>-0.6876650677707552</v>
      </c>
      <c r="E617">
        <f t="shared" si="49"/>
        <v>1.9999999999999574E-2</v>
      </c>
      <c r="F617">
        <f ca="1">D617-'Random Analysis'!$B$13</f>
        <v>-0.76876806573940726</v>
      </c>
      <c r="G617">
        <f t="shared" ca="1" si="45"/>
        <v>-0.31650118180554671</v>
      </c>
      <c r="H617">
        <f t="shared" ca="1" si="46"/>
        <v>-0.19495316571188981</v>
      </c>
      <c r="I617">
        <f ca="1">IFERROR(SUM(INDIRECT(CONCATENATE("F",MAX(A617-'Random Analysis'!$B$7+3,2),":F",A617+2)))/COUNT(INDIRECT(CONCATENATE("F",MAX(A617-'Random Analysis'!$B$7+3,2),":F",A617+2))),0)</f>
        <v>-0.76876806573940726</v>
      </c>
      <c r="J617">
        <f ca="1">IFERROR(MEDIAN(INDIRECT(CONCATENATE("I",MAX(A617-'Random Analysis'!$B$8+3,2),":I",A617+2))),0)</f>
        <v>0.13821699992964465</v>
      </c>
      <c r="K617">
        <f ca="1">IFERROR(SUM(INDIRECT(CONCATENATE("J",MAX(A617-'Random Analysis'!$B$9+3,2),":J",A617+2)))/COUNT(INDIRECT(CONCATENATE("J",MAX(A617-'Random Analysis'!$B$9+3,2),":J",A617+2))),0)</f>
        <v>-0.11060888577790295</v>
      </c>
      <c r="L617">
        <f t="shared" ca="1" si="47"/>
        <v>-8.1047257076018037E-2</v>
      </c>
      <c r="M617">
        <f t="shared" ca="1" si="48"/>
        <v>1.1004826779482479</v>
      </c>
    </row>
    <row r="618" spans="1:13" x14ac:dyDescent="0.3">
      <c r="A618">
        <v>616</v>
      </c>
      <c r="B618">
        <f>A618*'Random Analysis'!B$4+'Random Analysis'!$B$5</f>
        <v>12.32</v>
      </c>
      <c r="C618">
        <v>-0.27419459958242243</v>
      </c>
      <c r="D618">
        <f>C618*'Random Analysis'!$B$2+'Random Analysis'!$B$3</f>
        <v>-0.27419459958242243</v>
      </c>
      <c r="E618">
        <f t="shared" si="49"/>
        <v>1.9999999999999574E-2</v>
      </c>
      <c r="F618">
        <f ca="1">D618-'Random Analysis'!$B$13</f>
        <v>-0.35529759755107448</v>
      </c>
      <c r="G618">
        <f t="shared" ca="1" si="45"/>
        <v>-0.32360713375656802</v>
      </c>
      <c r="H618">
        <f t="shared" ca="1" si="46"/>
        <v>-0.20142530838702102</v>
      </c>
      <c r="I618">
        <f ca="1">IFERROR(SUM(INDIRECT(CONCATENATE("F",MAX(A618-'Random Analysis'!$B$7+3,2),":F",A618+2)))/COUNT(INDIRECT(CONCATENATE("F",MAX(A618-'Random Analysis'!$B$7+3,2),":F",A618+2))),0)</f>
        <v>-0.35529759755107448</v>
      </c>
      <c r="J618">
        <f ca="1">IFERROR(MEDIAN(INDIRECT(CONCATENATE("I",MAX(A618-'Random Analysis'!$B$8+3,2),":I",A618+2))),0)</f>
        <v>0.11027936063171906</v>
      </c>
      <c r="K618">
        <f ca="1">IFERROR(SUM(INDIRECT(CONCATENATE("J",MAX(A618-'Random Analysis'!$B$9+3,2),":J",A618+2)))/COUNT(INDIRECT(CONCATENATE("J",MAX(A618-'Random Analysis'!$B$9+3,2),":J",A618+2))),0)</f>
        <v>-9.1321644837417282E-2</v>
      </c>
      <c r="L618">
        <f t="shared" ca="1" si="47"/>
        <v>-8.287368997276634E-2</v>
      </c>
      <c r="M618">
        <f t="shared" ca="1" si="48"/>
        <v>1.0988252041487927</v>
      </c>
    </row>
    <row r="619" spans="1:13" x14ac:dyDescent="0.3">
      <c r="A619">
        <v>617</v>
      </c>
      <c r="B619">
        <f>A619*'Random Analysis'!B$4+'Random Analysis'!$B$5</f>
        <v>12.34</v>
      </c>
      <c r="C619">
        <v>6.7593035162920145E-2</v>
      </c>
      <c r="D619">
        <f>C619*'Random Analysis'!$B$2+'Random Analysis'!$B$3</f>
        <v>6.7593035162920145E-2</v>
      </c>
      <c r="E619">
        <f t="shared" si="49"/>
        <v>1.9999999999999574E-2</v>
      </c>
      <c r="F619">
        <f ca="1">D619-'Random Analysis'!$B$13</f>
        <v>-1.3509962805731898E-2</v>
      </c>
      <c r="G619">
        <f t="shared" ca="1" si="45"/>
        <v>-0.32387733301268268</v>
      </c>
      <c r="H619">
        <f t="shared" ca="1" si="46"/>
        <v>-0.20790285504727454</v>
      </c>
      <c r="I619">
        <f ca="1">IFERROR(SUM(INDIRECT(CONCATENATE("F",MAX(A619-'Random Analysis'!$B$7+3,2),":F",A619+2)))/COUNT(INDIRECT(CONCATENATE("F",MAX(A619-'Random Analysis'!$B$7+3,2),":F",A619+2))),0)</f>
        <v>-1.3509962805731898E-2</v>
      </c>
      <c r="J619">
        <f ca="1">IFERROR(MEDIAN(INDIRECT(CONCATENATE("I",MAX(A619-'Random Analysis'!$B$8+3,2),":I",A619+2))),0)</f>
        <v>-0.1844037801784032</v>
      </c>
      <c r="K619">
        <f ca="1">IFERROR(SUM(INDIRECT(CONCATENATE("J",MAX(A619-'Random Analysis'!$B$9+3,2),":J",A619+2)))/COUNT(INDIRECT(CONCATENATE("J",MAX(A619-'Random Analysis'!$B$9+3,2),":J",A619+2))),0)</f>
        <v>-9.9725879987035457E-2</v>
      </c>
      <c r="L619">
        <f t="shared" ca="1" si="47"/>
        <v>-8.4868207572507001E-2</v>
      </c>
      <c r="M619">
        <f t="shared" ca="1" si="48"/>
        <v>1.0971278399973425</v>
      </c>
    </row>
    <row r="620" spans="1:13" x14ac:dyDescent="0.3">
      <c r="A620">
        <v>618</v>
      </c>
      <c r="B620">
        <f>A620*'Random Analysis'!B$4+'Random Analysis'!$B$5</f>
        <v>12.36</v>
      </c>
      <c r="C620">
        <v>0.66766403662941021</v>
      </c>
      <c r="D620">
        <f>C620*'Random Analysis'!$B$2+'Random Analysis'!$B$3</f>
        <v>0.66766403662941021</v>
      </c>
      <c r="E620">
        <f t="shared" si="49"/>
        <v>1.9999999999999574E-2</v>
      </c>
      <c r="F620">
        <f ca="1">D620-'Random Analysis'!$B$13</f>
        <v>0.58656103866075815</v>
      </c>
      <c r="G620">
        <f t="shared" ca="1" si="45"/>
        <v>-0.31214611223946775</v>
      </c>
      <c r="H620">
        <f t="shared" ca="1" si="46"/>
        <v>-0.21414577729206377</v>
      </c>
      <c r="I620">
        <f ca="1">IFERROR(SUM(INDIRECT(CONCATENATE("F",MAX(A620-'Random Analysis'!$B$7+3,2),":F",A620+2)))/COUNT(INDIRECT(CONCATENATE("F",MAX(A620-'Random Analysis'!$B$7+3,2),":F",A620+2))),0)</f>
        <v>0.58656103866075815</v>
      </c>
      <c r="J620">
        <f ca="1">IFERROR(MEDIAN(INDIRECT(CONCATENATE("I",MAX(A620-'Random Analysis'!$B$8+3,2),":I",A620+2))),0)</f>
        <v>-0.1844037801784032</v>
      </c>
      <c r="K620">
        <f ca="1">IFERROR(SUM(INDIRECT(CONCATENATE("J",MAX(A620-'Random Analysis'!$B$9+3,2),":J",A620+2)))/COUNT(INDIRECT(CONCATENATE("J",MAX(A620-'Random Analysis'!$B$9+3,2),":J",A620+2))),0)</f>
        <v>-0.11096334239594861</v>
      </c>
      <c r="L620">
        <f t="shared" ca="1" si="47"/>
        <v>-8.7087474420425928E-2</v>
      </c>
      <c r="M620">
        <f t="shared" ca="1" si="48"/>
        <v>1.0953860905089341</v>
      </c>
    </row>
    <row r="621" spans="1:13" x14ac:dyDescent="0.3">
      <c r="A621">
        <v>619</v>
      </c>
      <c r="B621">
        <f>A621*'Random Analysis'!B$4+'Random Analysis'!$B$5</f>
        <v>12.38</v>
      </c>
      <c r="C621">
        <v>0.51028057522718728</v>
      </c>
      <c r="D621">
        <f>C621*'Random Analysis'!$B$2+'Random Analysis'!$B$3</f>
        <v>0.51028057522718728</v>
      </c>
      <c r="E621">
        <f t="shared" si="49"/>
        <v>2.000000000000135E-2</v>
      </c>
      <c r="F621">
        <f ca="1">D621-'Random Analysis'!$B$13</f>
        <v>0.42917757725853523</v>
      </c>
      <c r="G621">
        <f t="shared" ca="1" si="45"/>
        <v>-0.30356256069429649</v>
      </c>
      <c r="H621">
        <f t="shared" ca="1" si="46"/>
        <v>-0.22021702850595012</v>
      </c>
      <c r="I621">
        <f ca="1">IFERROR(SUM(INDIRECT(CONCATENATE("F",MAX(A621-'Random Analysis'!$B$7+3,2),":F",A621+2)))/COUNT(INDIRECT(CONCATENATE("F",MAX(A621-'Random Analysis'!$B$7+3,2),":F",A621+2))),0)</f>
        <v>0.42917757725853523</v>
      </c>
      <c r="J621">
        <f ca="1">IFERROR(MEDIAN(INDIRECT(CONCATENATE("I",MAX(A621-'Random Analysis'!$B$8+3,2),":I",A621+2))),0)</f>
        <v>-0.1844037801784032</v>
      </c>
      <c r="K621">
        <f ca="1">IFERROR(SUM(INDIRECT(CONCATENATE("J",MAX(A621-'Random Analysis'!$B$9+3,2),":J",A621+2)))/COUNT(INDIRECT(CONCATENATE("J",MAX(A621-'Random Analysis'!$B$9+3,2),":J",A621+2))),0)</f>
        <v>-0.10570863197023062</v>
      </c>
      <c r="L621">
        <f t="shared" ca="1" si="47"/>
        <v>-8.9201647059830677E-2</v>
      </c>
      <c r="M621">
        <f t="shared" ca="1" si="48"/>
        <v>1.0936020575677374</v>
      </c>
    </row>
    <row r="622" spans="1:13" x14ac:dyDescent="0.3">
      <c r="A622">
        <v>620</v>
      </c>
      <c r="B622">
        <f>A622*'Random Analysis'!B$4+'Random Analysis'!$B$5</f>
        <v>12.4</v>
      </c>
      <c r="C622">
        <v>-0.92652946775384959</v>
      </c>
      <c r="D622">
        <f>C622*'Random Analysis'!$B$2+'Random Analysis'!$B$3</f>
        <v>-0.92652946775384959</v>
      </c>
      <c r="E622">
        <f t="shared" si="49"/>
        <v>1.9999999999999574E-2</v>
      </c>
      <c r="F622">
        <f ca="1">D622-'Random Analysis'!$B$13</f>
        <v>-1.0076324657225015</v>
      </c>
      <c r="G622">
        <f t="shared" ca="1" si="45"/>
        <v>-0.32371521000874609</v>
      </c>
      <c r="H622">
        <f t="shared" ca="1" si="46"/>
        <v>-0.2266913327061249</v>
      </c>
      <c r="I622">
        <f ca="1">IFERROR(SUM(INDIRECT(CONCATENATE("F",MAX(A622-'Random Analysis'!$B$7+3,2),":F",A622+2)))/COUNT(INDIRECT(CONCATENATE("F",MAX(A622-'Random Analysis'!$B$7+3,2),":F",A622+2))),0)</f>
        <v>-1.0076324657225015</v>
      </c>
      <c r="J622">
        <f ca="1">IFERROR(MEDIAN(INDIRECT(CONCATENATE("I",MAX(A622-'Random Analysis'!$B$8+3,2),":I",A622+2))),0)</f>
        <v>-0.1844037801784032</v>
      </c>
      <c r="K622">
        <f ca="1">IFERROR(SUM(INDIRECT(CONCATENATE("J",MAX(A622-'Random Analysis'!$B$9+3,2),":J",A622+2)))/COUNT(INDIRECT(CONCATENATE("J",MAX(A622-'Random Analysis'!$B$9+3,2),":J",A622+2))),0)</f>
        <v>-0.11694609437914373</v>
      </c>
      <c r="L622">
        <f t="shared" ca="1" si="47"/>
        <v>-9.1540568947413498E-2</v>
      </c>
      <c r="M622">
        <f t="shared" ca="1" si="48"/>
        <v>1.0917712461887892</v>
      </c>
    </row>
    <row r="623" spans="1:13" x14ac:dyDescent="0.3">
      <c r="A623">
        <v>621</v>
      </c>
      <c r="B623">
        <f>A623*'Random Analysis'!B$4+'Random Analysis'!$B$5</f>
        <v>12.42</v>
      </c>
      <c r="C623">
        <v>0.59058628957122594</v>
      </c>
      <c r="D623">
        <f>C623*'Random Analysis'!$B$2+'Random Analysis'!$B$3</f>
        <v>0.59058628957122594</v>
      </c>
      <c r="E623">
        <f t="shared" si="49"/>
        <v>1.9999999999999574E-2</v>
      </c>
      <c r="F623">
        <f ca="1">D623-'Random Analysis'!$B$13</f>
        <v>0.50948329160257388</v>
      </c>
      <c r="G623">
        <f t="shared" ca="1" si="45"/>
        <v>-0.31352554417669481</v>
      </c>
      <c r="H623">
        <f t="shared" ca="1" si="46"/>
        <v>-0.23296184358965866</v>
      </c>
      <c r="I623">
        <f ca="1">IFERROR(SUM(INDIRECT(CONCATENATE("F",MAX(A623-'Random Analysis'!$B$7+3,2),":F",A623+2)))/COUNT(INDIRECT(CONCATENATE("F",MAX(A623-'Random Analysis'!$B$7+3,2),":F",A623+2))),0)</f>
        <v>0.50948329160257388</v>
      </c>
      <c r="J623">
        <f ca="1">IFERROR(MEDIAN(INDIRECT(CONCATENATE("I",MAX(A623-'Random Analysis'!$B$8+3,2),":I",A623+2))),0)</f>
        <v>-0.1844037801784032</v>
      </c>
      <c r="K623">
        <f ca="1">IFERROR(SUM(INDIRECT(CONCATENATE("J",MAX(A623-'Random Analysis'!$B$9+3,2),":J",A623+2)))/COUNT(INDIRECT(CONCATENATE("J",MAX(A623-'Random Analysis'!$B$9+3,2),":J",A623+2))),0)</f>
        <v>-0.11169138395342573</v>
      </c>
      <c r="L623">
        <f t="shared" ca="1" si="47"/>
        <v>-9.377439662648196E-2</v>
      </c>
      <c r="M623">
        <f t="shared" ca="1" si="48"/>
        <v>1.0898957582562596</v>
      </c>
    </row>
    <row r="624" spans="1:13" x14ac:dyDescent="0.3">
      <c r="A624">
        <v>622</v>
      </c>
      <c r="B624">
        <f>A624*'Random Analysis'!B$4+'Random Analysis'!$B$5</f>
        <v>12.44</v>
      </c>
      <c r="C624">
        <v>-0.8606079315679469</v>
      </c>
      <c r="D624">
        <f>C624*'Random Analysis'!$B$2+'Random Analysis'!$B$3</f>
        <v>-0.8606079315679469</v>
      </c>
      <c r="E624">
        <f t="shared" si="49"/>
        <v>1.9999999999999574E-2</v>
      </c>
      <c r="F624">
        <f ca="1">D624-'Random Analysis'!$B$13</f>
        <v>-0.94171092953659896</v>
      </c>
      <c r="G624">
        <f t="shared" ca="1" si="45"/>
        <v>-0.3323597627674264</v>
      </c>
      <c r="H624">
        <f t="shared" ca="1" si="46"/>
        <v>-0.23960903884500703</v>
      </c>
      <c r="I624">
        <f ca="1">IFERROR(SUM(INDIRECT(CONCATENATE("F",MAX(A624-'Random Analysis'!$B$7+3,2),":F",A624+2)))/COUNT(INDIRECT(CONCATENATE("F",MAX(A624-'Random Analysis'!$B$7+3,2),":F",A624+2))),0)</f>
        <v>-0.94171092953659896</v>
      </c>
      <c r="J624">
        <f ca="1">IFERROR(MEDIAN(INDIRECT(CONCATENATE("I",MAX(A624-'Random Analysis'!$B$8+3,2),":I",A624+2))),0)</f>
        <v>-0.1844037801784032</v>
      </c>
      <c r="K624">
        <f ca="1">IFERROR(SUM(INDIRECT(CONCATENATE("J",MAX(A624-'Random Analysis'!$B$9+3,2),":J",A624+2)))/COUNT(INDIRECT(CONCATENATE("J",MAX(A624-'Random Analysis'!$B$9+3,2),":J",A624+2))),0)</f>
        <v>-0.10593548621647568</v>
      </c>
      <c r="L624">
        <f t="shared" ca="1" si="47"/>
        <v>-9.5893106350811427E-2</v>
      </c>
      <c r="M624">
        <f t="shared" ca="1" si="48"/>
        <v>1.0879778961292434</v>
      </c>
    </row>
    <row r="625" spans="1:13" x14ac:dyDescent="0.3">
      <c r="A625">
        <v>623</v>
      </c>
      <c r="B625">
        <f>A625*'Random Analysis'!B$4+'Random Analysis'!$B$5</f>
        <v>12.46</v>
      </c>
      <c r="C625">
        <v>0.94378709742410449</v>
      </c>
      <c r="D625">
        <f>C625*'Random Analysis'!$B$2+'Random Analysis'!$B$3</f>
        <v>0.94378709742410449</v>
      </c>
      <c r="E625">
        <f t="shared" si="49"/>
        <v>2.000000000000135E-2</v>
      </c>
      <c r="F625">
        <f ca="1">D625-'Random Analysis'!$B$13</f>
        <v>0.86268409945545244</v>
      </c>
      <c r="G625">
        <f t="shared" ca="1" si="45"/>
        <v>-0.3151060807783162</v>
      </c>
      <c r="H625">
        <f t="shared" ca="1" si="46"/>
        <v>-0.24591116046057379</v>
      </c>
      <c r="I625">
        <f ca="1">IFERROR(SUM(INDIRECT(CONCATENATE("F",MAX(A625-'Random Analysis'!$B$7+3,2),":F",A625+2)))/COUNT(INDIRECT(CONCATENATE("F",MAX(A625-'Random Analysis'!$B$7+3,2),":F",A625+2))),0)</f>
        <v>0.86268409945545244</v>
      </c>
      <c r="J625">
        <f ca="1">IFERROR(MEDIAN(INDIRECT(CONCATENATE("I",MAX(A625-'Random Analysis'!$B$8+3,2),":I",A625+2))),0)</f>
        <v>0.20783380722640166</v>
      </c>
      <c r="K625">
        <f ca="1">IFERROR(SUM(INDIRECT(CONCATENATE("J",MAX(A625-'Random Analysis'!$B$9+3,2),":J",A625+2)))/COUNT(INDIRECT(CONCATENATE("J",MAX(A625-'Random Analysis'!$B$9+3,2),":J",A625+2))),0)</f>
        <v>-9.6708401115727066E-2</v>
      </c>
      <c r="L625">
        <f t="shared" ca="1" si="47"/>
        <v>-9.7827274373126105E-2</v>
      </c>
      <c r="M625">
        <f t="shared" ca="1" si="48"/>
        <v>1.0860213506417808</v>
      </c>
    </row>
    <row r="626" spans="1:13" x14ac:dyDescent="0.3">
      <c r="A626">
        <v>624</v>
      </c>
      <c r="B626">
        <f>A626*'Random Analysis'!B$4+'Random Analysis'!$B$5</f>
        <v>12.48</v>
      </c>
      <c r="C626">
        <v>0.50233903921266054</v>
      </c>
      <c r="D626">
        <f>C626*'Random Analysis'!$B$2+'Random Analysis'!$B$3</f>
        <v>0.50233903921266054</v>
      </c>
      <c r="E626">
        <f t="shared" si="49"/>
        <v>1.9999999999999574E-2</v>
      </c>
      <c r="F626">
        <f ca="1">D626-'Random Analysis'!$B$13</f>
        <v>0.42123604124400849</v>
      </c>
      <c r="G626">
        <f t="shared" ca="1" si="45"/>
        <v>-0.30668135995343621</v>
      </c>
      <c r="H626">
        <f t="shared" ca="1" si="46"/>
        <v>-0.25204478765964239</v>
      </c>
      <c r="I626">
        <f ca="1">IFERROR(SUM(INDIRECT(CONCATENATE("F",MAX(A626-'Random Analysis'!$B$7+3,2),":F",A626+2)))/COUNT(INDIRECT(CONCATENATE("F",MAX(A626-'Random Analysis'!$B$7+3,2),":F",A626+2))),0)</f>
        <v>0.42123604124400849</v>
      </c>
      <c r="J626">
        <f ca="1">IFERROR(MEDIAN(INDIRECT(CONCATENATE("I",MAX(A626-'Random Analysis'!$B$8+3,2),":I",A626+2))),0)</f>
        <v>0.42520680925127186</v>
      </c>
      <c r="K626">
        <f ca="1">IFERROR(SUM(INDIRECT(CONCATENATE("J",MAX(A626-'Random Analysis'!$B$9+3,2),":J",A626+2)))/COUNT(INDIRECT(CONCATENATE("J",MAX(A626-'Random Analysis'!$B$9+3,2),":J",A626+2))),0)</f>
        <v>-7.7130220680460812E-2</v>
      </c>
      <c r="L626">
        <f t="shared" ca="1" si="47"/>
        <v>-9.9369878786735283E-2</v>
      </c>
      <c r="M626">
        <f t="shared" ca="1" si="48"/>
        <v>1.0840339530660461</v>
      </c>
    </row>
    <row r="627" spans="1:13" x14ac:dyDescent="0.3">
      <c r="A627">
        <v>625</v>
      </c>
      <c r="B627">
        <f>A627*'Random Analysis'!B$4+'Random Analysis'!$B$5</f>
        <v>12.5</v>
      </c>
      <c r="C627">
        <v>-0.82947252092448953</v>
      </c>
      <c r="D627">
        <f>C627*'Random Analysis'!$B$2+'Random Analysis'!$B$3</f>
        <v>-0.82947252092448953</v>
      </c>
      <c r="E627">
        <f t="shared" si="49"/>
        <v>1.9999999999999574E-2</v>
      </c>
      <c r="F627">
        <f ca="1">D627-'Random Analysis'!$B$13</f>
        <v>-0.91057551889314159</v>
      </c>
      <c r="G627">
        <f t="shared" ca="1" si="45"/>
        <v>-0.32489287033129866</v>
      </c>
      <c r="H627">
        <f t="shared" ca="1" si="46"/>
        <v>-0.25854264506626823</v>
      </c>
      <c r="I627">
        <f ca="1">IFERROR(SUM(INDIRECT(CONCATENATE("F",MAX(A627-'Random Analysis'!$B$7+3,2),":F",A627+2)))/COUNT(INDIRECT(CONCATENATE("F",MAX(A627-'Random Analysis'!$B$7+3,2),":F",A627+2))),0)</f>
        <v>-0.91057551889314159</v>
      </c>
      <c r="J627">
        <f ca="1">IFERROR(MEDIAN(INDIRECT(CONCATENATE("I",MAX(A627-'Random Analysis'!$B$8+3,2),":I",A627+2))),0)</f>
        <v>0.42520680925127186</v>
      </c>
      <c r="K627">
        <f ca="1">IFERROR(SUM(INDIRECT(CONCATENATE("J",MAX(A627-'Random Analysis'!$B$9+3,2),":J",A627+2)))/COUNT(INDIRECT(CONCATENATE("J",MAX(A627-'Random Analysis'!$B$9+3,2),":J",A627+2))),0)</f>
        <v>-4.4018804867202117E-2</v>
      </c>
      <c r="L627">
        <f t="shared" ca="1" si="47"/>
        <v>-0.10025025488407931</v>
      </c>
      <c r="M627">
        <f t="shared" ca="1" si="48"/>
        <v>1.0820289479683645</v>
      </c>
    </row>
    <row r="628" spans="1:13" x14ac:dyDescent="0.3">
      <c r="A628">
        <v>626</v>
      </c>
      <c r="B628">
        <f>A628*'Random Analysis'!B$4+'Random Analysis'!$B$5</f>
        <v>12.52</v>
      </c>
      <c r="C628">
        <v>0.52809114160409587</v>
      </c>
      <c r="D628">
        <f>C628*'Random Analysis'!$B$2+'Random Analysis'!$B$3</f>
        <v>0.52809114160409587</v>
      </c>
      <c r="E628">
        <f t="shared" si="49"/>
        <v>1.9999999999999574E-2</v>
      </c>
      <c r="F628">
        <f ca="1">D628-'Random Analysis'!$B$13</f>
        <v>0.44698814363544381</v>
      </c>
      <c r="G628">
        <f t="shared" ca="1" si="45"/>
        <v>-0.31595310745858995</v>
      </c>
      <c r="H628">
        <f t="shared" ca="1" si="46"/>
        <v>-0.26486170721543989</v>
      </c>
      <c r="I628">
        <f ca="1">IFERROR(SUM(INDIRECT(CONCATENATE("F",MAX(A628-'Random Analysis'!$B$7+3,2),":F",A628+2)))/COUNT(INDIRECT(CONCATENATE("F",MAX(A628-'Random Analysis'!$B$7+3,2),":F",A628+2))),0)</f>
        <v>0.44698814363544381</v>
      </c>
      <c r="J628">
        <f ca="1">IFERROR(MEDIAN(INDIRECT(CONCATENATE("I",MAX(A628-'Random Analysis'!$B$8+3,2),":I",A628+2))),0)</f>
        <v>0.42520680925127186</v>
      </c>
      <c r="K628">
        <f ca="1">IFERROR(SUM(INDIRECT(CONCATENATE("J",MAX(A628-'Random Analysis'!$B$9+3,2),":J",A628+2)))/COUNT(INDIRECT(CONCATENATE("J",MAX(A628-'Random Analysis'!$B$9+3,2),":J",A628+2))),0)</f>
        <v>-5.501072664313803E-4</v>
      </c>
      <c r="L628">
        <f t="shared" ca="1" si="47"/>
        <v>-0.10026125702940794</v>
      </c>
      <c r="M628">
        <f t="shared" ca="1" si="48"/>
        <v>1.0800237228277763</v>
      </c>
    </row>
    <row r="629" spans="1:13" x14ac:dyDescent="0.3">
      <c r="A629">
        <v>627</v>
      </c>
      <c r="B629">
        <f>A629*'Random Analysis'!B$4+'Random Analysis'!$B$5</f>
        <v>12.540000000000001</v>
      </c>
      <c r="C629">
        <v>-6.1198142238694242E-2</v>
      </c>
      <c r="D629">
        <f>C629*'Random Analysis'!$B$2+'Random Analysis'!$B$3</f>
        <v>-6.1198142238694242E-2</v>
      </c>
      <c r="E629">
        <f t="shared" si="49"/>
        <v>2.000000000000135E-2</v>
      </c>
      <c r="F629">
        <f ca="1">D629-'Random Analysis'!$B$13</f>
        <v>-0.1423011402073463</v>
      </c>
      <c r="G629">
        <f t="shared" ca="1" si="45"/>
        <v>-0.3187991302627371</v>
      </c>
      <c r="H629">
        <f t="shared" ca="1" si="46"/>
        <v>-0.27123768982069507</v>
      </c>
      <c r="I629">
        <f ca="1">IFERROR(SUM(INDIRECT(CONCATENATE("F",MAX(A629-'Random Analysis'!$B$7+3,2),":F",A629+2)))/COUNT(INDIRECT(CONCATENATE("F",MAX(A629-'Random Analysis'!$B$7+3,2),":F",A629+2))),0)</f>
        <v>-0.1423011402073463</v>
      </c>
      <c r="J629">
        <f ca="1">IFERROR(MEDIAN(INDIRECT(CONCATENATE("I",MAX(A629-'Random Analysis'!$B$8+3,2),":I",A629+2))),0)</f>
        <v>0.13946745051833109</v>
      </c>
      <c r="K629">
        <f ca="1">IFERROR(SUM(INDIRECT(CONCATENATE("J",MAX(A629-'Random Analysis'!$B$9+3,2),":J",A629+2)))/COUNT(INDIRECT(CONCATENATE("J",MAX(A629-'Random Analysis'!$B$9+3,2),":J",A629+2))),0)</f>
        <v>2.5804684593845346E-2</v>
      </c>
      <c r="L629">
        <f t="shared" ca="1" si="47"/>
        <v>-9.9745163337531001E-2</v>
      </c>
      <c r="M629">
        <f t="shared" ca="1" si="48"/>
        <v>1.0780288195610255</v>
      </c>
    </row>
    <row r="630" spans="1:13" x14ac:dyDescent="0.3">
      <c r="A630">
        <v>628</v>
      </c>
      <c r="B630">
        <f>A630*'Random Analysis'!B$4+'Random Analysis'!$B$5</f>
        <v>12.56</v>
      </c>
      <c r="C630">
        <v>-0.60060350530195983</v>
      </c>
      <c r="D630">
        <f>C630*'Random Analysis'!$B$2+'Random Analysis'!$B$3</f>
        <v>-0.60060350530195983</v>
      </c>
      <c r="E630">
        <f t="shared" si="49"/>
        <v>1.9999999999999574E-2</v>
      </c>
      <c r="F630">
        <f ca="1">D630-'Random Analysis'!$B$13</f>
        <v>-0.68170650327061189</v>
      </c>
      <c r="G630">
        <f t="shared" ca="1" si="45"/>
        <v>-0.33243326032814902</v>
      </c>
      <c r="H630">
        <f t="shared" ca="1" si="46"/>
        <v>-0.27788635502725789</v>
      </c>
      <c r="I630">
        <f ca="1">IFERROR(SUM(INDIRECT(CONCATENATE("F",MAX(A630-'Random Analysis'!$B$7+3,2),":F",A630+2)))/COUNT(INDIRECT(CONCATENATE("F",MAX(A630-'Random Analysis'!$B$7+3,2),":F",A630+2))),0)</f>
        <v>-0.68170650327061189</v>
      </c>
      <c r="J630">
        <f ca="1">IFERROR(MEDIAN(INDIRECT(CONCATENATE("I",MAX(A630-'Random Analysis'!$B$8+3,2),":I",A630+2))),0)</f>
        <v>0.13946745051833109</v>
      </c>
      <c r="K630">
        <f ca="1">IFERROR(SUM(INDIRECT(CONCATENATE("J",MAX(A630-'Random Analysis'!$B$9+3,2),":J",A630+2)))/COUNT(INDIRECT(CONCATENATE("J",MAX(A630-'Random Analysis'!$B$9+3,2),":J",A630+2))),0)</f>
        <v>5.2159476454122063E-2</v>
      </c>
      <c r="L630">
        <f t="shared" ca="1" si="47"/>
        <v>-9.8701973808448584E-2</v>
      </c>
      <c r="M630">
        <f t="shared" ca="1" si="48"/>
        <v>1.0760547800848566</v>
      </c>
    </row>
    <row r="631" spans="1:13" x14ac:dyDescent="0.3">
      <c r="A631">
        <v>629</v>
      </c>
      <c r="B631">
        <f>A631*'Random Analysis'!B$4+'Random Analysis'!$B$5</f>
        <v>12.58</v>
      </c>
      <c r="C631">
        <v>5.4900147223384321E-2</v>
      </c>
      <c r="D631">
        <f>C631*'Random Analysis'!$B$2+'Random Analysis'!$B$3</f>
        <v>5.4900147223384321E-2</v>
      </c>
      <c r="E631">
        <f t="shared" si="49"/>
        <v>1.9999999999999574E-2</v>
      </c>
      <c r="F631">
        <f ca="1">D631-'Random Analysis'!$B$13</f>
        <v>-2.6202850745267722E-2</v>
      </c>
      <c r="G631">
        <f t="shared" ca="1" si="45"/>
        <v>-0.33295731734305434</v>
      </c>
      <c r="H631">
        <f t="shared" ca="1" si="46"/>
        <v>-0.28454550137411883</v>
      </c>
      <c r="I631">
        <f ca="1">IFERROR(SUM(INDIRECT(CONCATENATE("F",MAX(A631-'Random Analysis'!$B$7+3,2),":F",A631+2)))/COUNT(INDIRECT(CONCATENATE("F",MAX(A631-'Random Analysis'!$B$7+3,2),":F",A631+2))),0)</f>
        <v>-2.6202850745267722E-2</v>
      </c>
      <c r="J631">
        <f ca="1">IFERROR(MEDIAN(INDIRECT(CONCATENATE("I",MAX(A631-'Random Analysis'!$B$8+3,2),":I",A631+2))),0)</f>
        <v>-8.4251995476307018E-2</v>
      </c>
      <c r="K631">
        <f ca="1">IFERROR(SUM(INDIRECT(CONCATENATE("J",MAX(A631-'Random Analysis'!$B$9+3,2),":J",A631+2)))/COUNT(INDIRECT(CONCATENATE("J",MAX(A631-'Random Analysis'!$B$9+3,2),":J",A631+2))),0)</f>
        <v>6.4507688605566993E-2</v>
      </c>
      <c r="L631">
        <f t="shared" ca="1" si="47"/>
        <v>-9.7411820036337277E-2</v>
      </c>
      <c r="M631">
        <f t="shared" ca="1" si="48"/>
        <v>1.0741065436841299</v>
      </c>
    </row>
    <row r="632" spans="1:13" x14ac:dyDescent="0.3">
      <c r="A632">
        <v>630</v>
      </c>
      <c r="B632">
        <f>A632*'Random Analysis'!B$4+'Random Analysis'!$B$5</f>
        <v>12.6</v>
      </c>
      <c r="C632">
        <v>-0.63119166054628439</v>
      </c>
      <c r="D632">
        <f>C632*'Random Analysis'!$B$2+'Random Analysis'!$B$3</f>
        <v>-0.63119166054628439</v>
      </c>
      <c r="E632">
        <f t="shared" si="49"/>
        <v>1.9999999999999574E-2</v>
      </c>
      <c r="F632">
        <f ca="1">D632-'Random Analysis'!$B$13</f>
        <v>-0.71229465851493645</v>
      </c>
      <c r="G632">
        <f t="shared" ca="1" si="45"/>
        <v>-0.34720321051335279</v>
      </c>
      <c r="H632">
        <f t="shared" ca="1" si="46"/>
        <v>-0.29148956558438571</v>
      </c>
      <c r="I632">
        <f ca="1">IFERROR(SUM(INDIRECT(CONCATENATE("F",MAX(A632-'Random Analysis'!$B$7+3,2),":F",A632+2)))/COUNT(INDIRECT(CONCATENATE("F",MAX(A632-'Random Analysis'!$B$7+3,2),":F",A632+2))),0)</f>
        <v>-0.71229465851493645</v>
      </c>
      <c r="J632">
        <f ca="1">IFERROR(MEDIAN(INDIRECT(CONCATENATE("I",MAX(A632-'Random Analysis'!$B$8+3,2),":I",A632+2))),0)</f>
        <v>-8.4251995476307018E-2</v>
      </c>
      <c r="K632">
        <f ca="1">IFERROR(SUM(INDIRECT(CONCATENATE("J",MAX(A632-'Random Analysis'!$B$9+3,2),":J",A632+2)))/COUNT(INDIRECT(CONCATENATE("J",MAX(A632-'Random Analysis'!$B$9+3,2),":J",A632+2))),0)</f>
        <v>7.6855900757011889E-2</v>
      </c>
      <c r="L632">
        <f t="shared" ca="1" si="47"/>
        <v>-9.5874702021197078E-2</v>
      </c>
      <c r="M632">
        <f t="shared" ca="1" si="48"/>
        <v>1.0721890496437061</v>
      </c>
    </row>
    <row r="633" spans="1:13" x14ac:dyDescent="0.3">
      <c r="A633">
        <v>631</v>
      </c>
      <c r="B633">
        <f>A633*'Random Analysis'!B$4+'Random Analysis'!$B$5</f>
        <v>12.620000000000001</v>
      </c>
      <c r="C633">
        <v>0.69971561785833636</v>
      </c>
      <c r="D633">
        <f>C633*'Random Analysis'!$B$2+'Random Analysis'!$B$3</f>
        <v>0.69971561785833636</v>
      </c>
      <c r="E633">
        <f t="shared" si="49"/>
        <v>2.000000000000135E-2</v>
      </c>
      <c r="F633">
        <f ca="1">D633-'Random Analysis'!$B$13</f>
        <v>0.6186126198896843</v>
      </c>
      <c r="G633">
        <f t="shared" ca="1" si="45"/>
        <v>-0.33483095811555824</v>
      </c>
      <c r="H633">
        <f t="shared" ca="1" si="46"/>
        <v>-0.29818618474669734</v>
      </c>
      <c r="I633">
        <f ca="1">IFERROR(SUM(INDIRECT(CONCATENATE("F",MAX(A633-'Random Analysis'!$B$7+3,2),":F",A633+2)))/COUNT(INDIRECT(CONCATENATE("F",MAX(A633-'Random Analysis'!$B$7+3,2),":F",A633+2))),0)</f>
        <v>0.6186126198896843</v>
      </c>
      <c r="J633">
        <f ca="1">IFERROR(MEDIAN(INDIRECT(CONCATENATE("I",MAX(A633-'Random Analysis'!$B$8+3,2),":I",A633+2))),0)</f>
        <v>-8.4251995476307018E-2</v>
      </c>
      <c r="K633">
        <f ca="1">IFERROR(SUM(INDIRECT(CONCATENATE("J",MAX(A633-'Random Analysis'!$B$9+3,2),":J",A633+2)))/COUNT(INDIRECT(CONCATENATE("J",MAX(A633-'Random Analysis'!$B$9+3,2),":J",A633+2))),0)</f>
        <v>8.9204112908456784E-2</v>
      </c>
      <c r="L633">
        <f t="shared" ca="1" si="47"/>
        <v>-9.4090619763027822E-2</v>
      </c>
      <c r="M633">
        <f t="shared" ca="1" si="48"/>
        <v>1.0703072372484455</v>
      </c>
    </row>
    <row r="634" spans="1:13" x14ac:dyDescent="0.3">
      <c r="A634">
        <v>632</v>
      </c>
      <c r="B634">
        <f>A634*'Random Analysis'!B$4+'Random Analysis'!$B$5</f>
        <v>12.64</v>
      </c>
      <c r="C634">
        <v>0.59351881269406426</v>
      </c>
      <c r="D634">
        <f>C634*'Random Analysis'!$B$2+'Random Analysis'!$B$3</f>
        <v>0.59351881269406426</v>
      </c>
      <c r="E634">
        <f t="shared" si="49"/>
        <v>1.9999999999999574E-2</v>
      </c>
      <c r="F634">
        <f ca="1">D634-'Random Analysis'!$B$13</f>
        <v>0.5124158147254122</v>
      </c>
      <c r="G634">
        <f t="shared" ca="1" si="45"/>
        <v>-0.32458264182105023</v>
      </c>
      <c r="H634">
        <f t="shared" ca="1" si="46"/>
        <v>-0.30467783758311823</v>
      </c>
      <c r="I634">
        <f ca="1">IFERROR(SUM(INDIRECT(CONCATENATE("F",MAX(A634-'Random Analysis'!$B$7+3,2),":F",A634+2)))/COUNT(INDIRECT(CONCATENATE("F",MAX(A634-'Random Analysis'!$B$7+3,2),":F",A634+2))),0)</f>
        <v>0.5124158147254122</v>
      </c>
      <c r="J634">
        <f ca="1">IFERROR(MEDIAN(INDIRECT(CONCATENATE("I",MAX(A634-'Random Analysis'!$B$8+3,2),":I",A634+2))),0)</f>
        <v>-8.4251995476307018E-2</v>
      </c>
      <c r="K634">
        <f ca="1">IFERROR(SUM(INDIRECT(CONCATENATE("J",MAX(A634-'Random Analysis'!$B$9+3,2),":J",A634+2)))/COUNT(INDIRECT(CONCATENATE("J",MAX(A634-'Random Analysis'!$B$9+3,2),":J",A634+2))),0)</f>
        <v>8.1069483311621296E-2</v>
      </c>
      <c r="L634">
        <f t="shared" ca="1" si="47"/>
        <v>-9.2469230096795432E-2</v>
      </c>
      <c r="M634">
        <f t="shared" ca="1" si="48"/>
        <v>1.0684578526465096</v>
      </c>
    </row>
    <row r="635" spans="1:13" x14ac:dyDescent="0.3">
      <c r="A635">
        <v>633</v>
      </c>
      <c r="B635">
        <f>A635*'Random Analysis'!B$4+'Random Analysis'!$B$5</f>
        <v>12.66</v>
      </c>
      <c r="C635">
        <v>-0.57178769641929406</v>
      </c>
      <c r="D635">
        <f>C635*'Random Analysis'!$B$2+'Random Analysis'!$B$3</f>
        <v>-0.57178769641929406</v>
      </c>
      <c r="E635">
        <f t="shared" si="49"/>
        <v>1.9999999999999574E-2</v>
      </c>
      <c r="F635">
        <f ca="1">D635-'Random Analysis'!$B$13</f>
        <v>-0.65289069438794611</v>
      </c>
      <c r="G635">
        <f t="shared" ca="1" si="45"/>
        <v>-0.33764045570880885</v>
      </c>
      <c r="H635">
        <f t="shared" ca="1" si="46"/>
        <v>-0.31143064669729426</v>
      </c>
      <c r="I635">
        <f ca="1">IFERROR(SUM(INDIRECT(CONCATENATE("F",MAX(A635-'Random Analysis'!$B$7+3,2),":F",A635+2)))/COUNT(INDIRECT(CONCATENATE("F",MAX(A635-'Random Analysis'!$B$7+3,2),":F",A635+2))),0)</f>
        <v>-0.65289069438794611</v>
      </c>
      <c r="J635">
        <f ca="1">IFERROR(MEDIAN(INDIRECT(CONCATENATE("I",MAX(A635-'Random Analysis'!$B$8+3,2),":I",A635+2))),0)</f>
        <v>-8.4251995476307018E-2</v>
      </c>
      <c r="K635">
        <f ca="1">IFERROR(SUM(INDIRECT(CONCATENATE("J",MAX(A635-'Random Analysis'!$B$9+3,2),":J",A635+2)))/COUNT(INDIRECT(CONCATENATE("J",MAX(A635-'Random Analysis'!$B$9+3,2),":J",A635+2))),0)</f>
        <v>7.2934853714785808E-2</v>
      </c>
      <c r="L635">
        <f t="shared" ca="1" si="47"/>
        <v>-9.1010533022499743E-2</v>
      </c>
      <c r="M635">
        <f t="shared" ca="1" si="48"/>
        <v>1.0666376419860597</v>
      </c>
    </row>
    <row r="636" spans="1:13" x14ac:dyDescent="0.3">
      <c r="A636">
        <v>634</v>
      </c>
      <c r="B636">
        <f>A636*'Random Analysis'!B$4+'Random Analysis'!$B$5</f>
        <v>12.68</v>
      </c>
      <c r="C636">
        <v>-0.60955213298142619</v>
      </c>
      <c r="D636">
        <f>C636*'Random Analysis'!$B$2+'Random Analysis'!$B$3</f>
        <v>-0.60955213298142619</v>
      </c>
      <c r="E636">
        <f t="shared" si="49"/>
        <v>1.9999999999999574E-2</v>
      </c>
      <c r="F636">
        <f ca="1">D636-'Random Analysis'!$B$13</f>
        <v>-0.69065513095007824</v>
      </c>
      <c r="G636">
        <f t="shared" ca="1" si="45"/>
        <v>-0.35145355832781011</v>
      </c>
      <c r="H636">
        <f t="shared" ca="1" si="46"/>
        <v>-0.3184597178638503</v>
      </c>
      <c r="I636">
        <f ca="1">IFERROR(SUM(INDIRECT(CONCATENATE("F",MAX(A636-'Random Analysis'!$B$7+3,2),":F",A636+2)))/COUNT(INDIRECT(CONCATENATE("F",MAX(A636-'Random Analysis'!$B$7+3,2),":F",A636+2))),0)</f>
        <v>-0.69065513095007824</v>
      </c>
      <c r="J636">
        <f ca="1">IFERROR(MEDIAN(INDIRECT(CONCATENATE("I",MAX(A636-'Random Analysis'!$B$8+3,2),":I",A636+2))),0)</f>
        <v>-0.39759591729764621</v>
      </c>
      <c r="K636">
        <f ca="1">IFERROR(SUM(INDIRECT(CONCATENATE("J",MAX(A636-'Random Analysis'!$B$9+3,2),":J",A636+2)))/COUNT(INDIRECT(CONCATENATE("J",MAX(A636-'Random Analysis'!$B$9+3,2),":J",A636+2))),0)</f>
        <v>2.9039117417654716E-2</v>
      </c>
      <c r="L636">
        <f t="shared" ca="1" si="47"/>
        <v>-9.0429750674146658E-2</v>
      </c>
      <c r="M636">
        <f t="shared" ca="1" si="48"/>
        <v>1.0648290469725767</v>
      </c>
    </row>
    <row r="637" spans="1:13" x14ac:dyDescent="0.3">
      <c r="A637">
        <v>635</v>
      </c>
      <c r="B637">
        <f>A637*'Random Analysis'!B$4+'Random Analysis'!$B$5</f>
        <v>12.700000000000001</v>
      </c>
      <c r="C637">
        <v>-0.41462912273524055</v>
      </c>
      <c r="D637">
        <f>C637*'Random Analysis'!$B$2+'Random Analysis'!$B$3</f>
        <v>-0.41462912273524055</v>
      </c>
      <c r="E637">
        <f t="shared" si="49"/>
        <v>2.000000000000135E-2</v>
      </c>
      <c r="F637">
        <f ca="1">D637-'Random Analysis'!$B$13</f>
        <v>-0.49573212070389261</v>
      </c>
      <c r="G637">
        <f t="shared" ca="1" si="45"/>
        <v>-0.36136820074188863</v>
      </c>
      <c r="H637">
        <f t="shared" ca="1" si="46"/>
        <v>-0.32568708187868856</v>
      </c>
      <c r="I637">
        <f ca="1">IFERROR(SUM(INDIRECT(CONCATENATE("F",MAX(A637-'Random Analysis'!$B$7+3,2),":F",A637+2)))/COUNT(INDIRECT(CONCATENATE("F",MAX(A637-'Random Analysis'!$B$7+3,2),":F",A637+2))),0)</f>
        <v>-0.49573212070389261</v>
      </c>
      <c r="J637">
        <f ca="1">IFERROR(MEDIAN(INDIRECT(CONCATENATE("I",MAX(A637-'Random Analysis'!$B$8+3,2),":I",A637+2))),0)</f>
        <v>-0.57431140754591936</v>
      </c>
      <c r="K637">
        <f ca="1">IFERROR(SUM(INDIRECT(CONCATENATE("J",MAX(A637-'Random Analysis'!$B$9+3,2),":J",A637+2)))/COUNT(INDIRECT(CONCATENATE("J",MAX(A637-'Random Analysis'!$B$9+3,2),":J",A637+2))),0)</f>
        <v>-2.3271642224632225E-2</v>
      </c>
      <c r="L637">
        <f t="shared" ca="1" si="47"/>
        <v>-9.089518351863933E-2</v>
      </c>
      <c r="M637">
        <f t="shared" ca="1" si="48"/>
        <v>1.0630111433022038</v>
      </c>
    </row>
    <row r="638" spans="1:13" x14ac:dyDescent="0.3">
      <c r="A638">
        <v>636</v>
      </c>
      <c r="B638">
        <f>A638*'Random Analysis'!B$4+'Random Analysis'!$B$5</f>
        <v>12.72</v>
      </c>
      <c r="C638">
        <v>0.69421243638503549</v>
      </c>
      <c r="D638">
        <f>C638*'Random Analysis'!$B$2+'Random Analysis'!$B$3</f>
        <v>0.69421243638503549</v>
      </c>
      <c r="E638">
        <f t="shared" si="49"/>
        <v>1.9999999999999574E-2</v>
      </c>
      <c r="F638">
        <f ca="1">D638-'Random Analysis'!$B$13</f>
        <v>0.61310943841638343</v>
      </c>
      <c r="G638">
        <f t="shared" ca="1" si="45"/>
        <v>-0.34910601197356123</v>
      </c>
      <c r="H638">
        <f t="shared" ca="1" si="46"/>
        <v>-0.33266920211815965</v>
      </c>
      <c r="I638">
        <f ca="1">IFERROR(SUM(INDIRECT(CONCATENATE("F",MAX(A638-'Random Analysis'!$B$7+3,2),":F",A638+2)))/COUNT(INDIRECT(CONCATENATE("F",MAX(A638-'Random Analysis'!$B$7+3,2),":F",A638+2))),0)</f>
        <v>0.61310943841638343</v>
      </c>
      <c r="J638">
        <f ca="1">IFERROR(MEDIAN(INDIRECT(CONCATENATE("I",MAX(A638-'Random Analysis'!$B$8+3,2),":I",A638+2))),0)</f>
        <v>-0.26096748572458017</v>
      </c>
      <c r="K638">
        <f ca="1">IFERROR(SUM(INDIRECT(CONCATENATE("J",MAX(A638-'Random Analysis'!$B$9+3,2),":J",A638+2)))/COUNT(INDIRECT(CONCATENATE("J",MAX(A638-'Random Analysis'!$B$9+3,2),":J",A638+2))),0)</f>
        <v>-4.2280427255785791E-2</v>
      </c>
      <c r="L638">
        <f t="shared" ca="1" si="47"/>
        <v>-9.1740792063755031E-2</v>
      </c>
      <c r="M638">
        <f t="shared" ca="1" si="48"/>
        <v>1.0611763274609287</v>
      </c>
    </row>
    <row r="639" spans="1:13" x14ac:dyDescent="0.3">
      <c r="A639">
        <v>637</v>
      </c>
      <c r="B639">
        <f>A639*'Random Analysis'!B$4+'Random Analysis'!$B$5</f>
        <v>12.74</v>
      </c>
      <c r="C639">
        <v>-0.59184650497556013</v>
      </c>
      <c r="D639">
        <f>C639*'Random Analysis'!$B$2+'Random Analysis'!$B$3</f>
        <v>-0.59184650497556013</v>
      </c>
      <c r="E639">
        <f t="shared" si="49"/>
        <v>1.9999999999999574E-2</v>
      </c>
      <c r="F639">
        <f ca="1">D639-'Random Analysis'!$B$13</f>
        <v>-0.67294950294421219</v>
      </c>
      <c r="G639">
        <f t="shared" ca="1" si="45"/>
        <v>-0.36256500203244518</v>
      </c>
      <c r="H639">
        <f t="shared" ca="1" si="46"/>
        <v>-0.33992050215880837</v>
      </c>
      <c r="I639">
        <f ca="1">IFERROR(SUM(INDIRECT(CONCATENATE("F",MAX(A639-'Random Analysis'!$B$7+3,2),":F",A639+2)))/COUNT(INDIRECT(CONCATENATE("F",MAX(A639-'Random Analysis'!$B$7+3,2),":F",A639+2))),0)</f>
        <v>-0.67294950294421219</v>
      </c>
      <c r="J639">
        <f ca="1">IFERROR(MEDIAN(INDIRECT(CONCATENATE("I",MAX(A639-'Random Analysis'!$B$8+3,2),":I",A639+2))),0)</f>
        <v>-0.57431140754591936</v>
      </c>
      <c r="K639">
        <f ca="1">IFERROR(SUM(INDIRECT(CONCATENATE("J",MAX(A639-'Random Analysis'!$B$9+3,2),":J",A639+2)))/COUNT(INDIRECT(CONCATENATE("J",MAX(A639-'Random Analysis'!$B$9+3,2),":J",A639+2))),0)</f>
        <v>-7.4879987645197141E-2</v>
      </c>
      <c r="L639">
        <f t="shared" ca="1" si="47"/>
        <v>-9.3238391816658939E-2</v>
      </c>
      <c r="M639">
        <f t="shared" ca="1" si="48"/>
        <v>1.0593115596245957</v>
      </c>
    </row>
    <row r="640" spans="1:13" x14ac:dyDescent="0.3">
      <c r="A640">
        <v>638</v>
      </c>
      <c r="B640">
        <f>A640*'Random Analysis'!B$4+'Random Analysis'!$B$5</f>
        <v>12.76</v>
      </c>
      <c r="C640">
        <v>-0.22290371283417265</v>
      </c>
      <c r="D640">
        <f>C640*'Random Analysis'!$B$2+'Random Analysis'!$B$3</f>
        <v>-0.22290371283417265</v>
      </c>
      <c r="E640">
        <f t="shared" si="49"/>
        <v>1.9999999999999574E-2</v>
      </c>
      <c r="F640">
        <f ca="1">D640-'Random Analysis'!$B$13</f>
        <v>-0.30400671080282471</v>
      </c>
      <c r="G640">
        <f t="shared" ca="1" si="45"/>
        <v>-0.36864513624850154</v>
      </c>
      <c r="H640">
        <f t="shared" ca="1" si="46"/>
        <v>-0.34729340488377825</v>
      </c>
      <c r="I640">
        <f ca="1">IFERROR(SUM(INDIRECT(CONCATENATE("F",MAX(A640-'Random Analysis'!$B$7+3,2),":F",A640+2)))/COUNT(INDIRECT(CONCATENATE("F",MAX(A640-'Random Analysis'!$B$7+3,2),":F",A640+2))),0)</f>
        <v>-0.30400671080282471</v>
      </c>
      <c r="J640">
        <f ca="1">IFERROR(MEDIAN(INDIRECT(CONCATENATE("I",MAX(A640-'Random Analysis'!$B$8+3,2),":I",A640+2))),0)</f>
        <v>-0.39986941575335866</v>
      </c>
      <c r="K640">
        <f ca="1">IFERROR(SUM(INDIRECT(CONCATENATE("J",MAX(A640-'Random Analysis'!$B$9+3,2),":J",A640+2)))/COUNT(INDIRECT(CONCATENATE("J",MAX(A640-'Random Analysis'!$B$9+3,2),":J",A640+2))),0)</f>
        <v>-8.5140256005909312E-2</v>
      </c>
      <c r="L640">
        <f t="shared" ca="1" si="47"/>
        <v>-9.4941196936777092E-2</v>
      </c>
      <c r="M640">
        <f t="shared" ca="1" si="48"/>
        <v>1.0574127356858603</v>
      </c>
    </row>
    <row r="641" spans="1:13" x14ac:dyDescent="0.3">
      <c r="A641">
        <v>639</v>
      </c>
      <c r="B641">
        <f>A641*'Random Analysis'!B$4+'Random Analysis'!$B$5</f>
        <v>12.780000000000001</v>
      </c>
      <c r="C641">
        <v>-0.56380986573634728</v>
      </c>
      <c r="D641">
        <f>C641*'Random Analysis'!$B$2+'Random Analysis'!$B$3</f>
        <v>-0.56380986573634728</v>
      </c>
      <c r="E641">
        <f t="shared" si="49"/>
        <v>2.000000000000135E-2</v>
      </c>
      <c r="F641">
        <f ca="1">D641-'Random Analysis'!$B$13</f>
        <v>-0.64491286370499934</v>
      </c>
      <c r="G641">
        <f t="shared" ca="1" si="45"/>
        <v>-0.38154339352260241</v>
      </c>
      <c r="H641">
        <f t="shared" ca="1" si="46"/>
        <v>-0.35492427275423083</v>
      </c>
      <c r="I641">
        <f ca="1">IFERROR(SUM(INDIRECT(CONCATENATE("F",MAX(A641-'Random Analysis'!$B$7+3,2),":F",A641+2)))/COUNT(INDIRECT(CONCATENATE("F",MAX(A641-'Random Analysis'!$B$7+3,2),":F",A641+2))),0)</f>
        <v>-0.64491286370499934</v>
      </c>
      <c r="J641">
        <f ca="1">IFERROR(MEDIAN(INDIRECT(CONCATENATE("I",MAX(A641-'Random Analysis'!$B$8+3,2),":I",A641+2))),0)</f>
        <v>-0.57032249220444597</v>
      </c>
      <c r="K641">
        <f ca="1">IFERROR(SUM(INDIRECT(CONCATENATE("J",MAX(A641-'Random Analysis'!$B$9+3,2),":J",A641+2)))/COUNT(INDIRECT(CONCATENATE("J",MAX(A641-'Random Analysis'!$B$9+3,2),":J",A641+2))),0)</f>
        <v>-0.10351733753095897</v>
      </c>
      <c r="L641">
        <f t="shared" ca="1" si="47"/>
        <v>-9.7011543687396409E-2</v>
      </c>
      <c r="M641">
        <f t="shared" ca="1" si="48"/>
        <v>1.0554725048121123</v>
      </c>
    </row>
    <row r="642" spans="1:13" x14ac:dyDescent="0.3">
      <c r="A642">
        <v>640</v>
      </c>
      <c r="B642">
        <f>A642*'Random Analysis'!B$4+'Random Analysis'!$B$5</f>
        <v>12.8</v>
      </c>
      <c r="C642">
        <v>0.33204424994873016</v>
      </c>
      <c r="D642">
        <f>C642*'Random Analysis'!$B$2+'Random Analysis'!$B$3</f>
        <v>0.33204424994873016</v>
      </c>
      <c r="E642">
        <f t="shared" si="49"/>
        <v>1.9999999999999574E-2</v>
      </c>
      <c r="F642">
        <f ca="1">D642-'Random Analysis'!$B$13</f>
        <v>0.25094125198007811</v>
      </c>
      <c r="G642">
        <f t="shared" ca="1" si="45"/>
        <v>-0.37652456848300098</v>
      </c>
      <c r="H642">
        <f t="shared" ca="1" si="46"/>
        <v>-0.36245476412389072</v>
      </c>
      <c r="I642">
        <f ca="1">IFERROR(SUM(INDIRECT(CONCATENATE("F",MAX(A642-'Random Analysis'!$B$7+3,2),":F",A642+2)))/COUNT(INDIRECT(CONCATENATE("F",MAX(A642-'Random Analysis'!$B$7+3,2),":F",A642+2))),0)</f>
        <v>0.25094125198007811</v>
      </c>
      <c r="J642">
        <f ca="1">IFERROR(MEDIAN(INDIRECT(CONCATENATE("I",MAX(A642-'Random Analysis'!$B$8+3,2),":I",A642+2))),0)</f>
        <v>-0.57032249220444597</v>
      </c>
      <c r="K642">
        <f ca="1">IFERROR(SUM(INDIRECT(CONCATENATE("J",MAX(A642-'Random Analysis'!$B$9+3,2),":J",A642+2)))/COUNT(INDIRECT(CONCATENATE("J",MAX(A642-'Random Analysis'!$B$9+3,2),":J",A642+2))),0)</f>
        <v>-0.12189441905600862</v>
      </c>
      <c r="L642">
        <f t="shared" ca="1" si="47"/>
        <v>-9.944943206851653E-2</v>
      </c>
      <c r="M642">
        <f t="shared" ca="1" si="48"/>
        <v>1.0534835161707421</v>
      </c>
    </row>
    <row r="643" spans="1:13" x14ac:dyDescent="0.3">
      <c r="A643">
        <v>641</v>
      </c>
      <c r="B643">
        <f>A643*'Random Analysis'!B$4+'Random Analysis'!$B$5</f>
        <v>12.82</v>
      </c>
      <c r="C643">
        <v>-0.39473050624108619</v>
      </c>
      <c r="D643">
        <f>C643*'Random Analysis'!$B$2+'Random Analysis'!$B$3</f>
        <v>-0.39473050624108619</v>
      </c>
      <c r="E643">
        <f t="shared" si="49"/>
        <v>1.9999999999999574E-2</v>
      </c>
      <c r="F643">
        <f ca="1">D643-'Random Analysis'!$B$13</f>
        <v>-0.47583350420973825</v>
      </c>
      <c r="G643">
        <f t="shared" ref="G643:G706" ca="1" si="50">G642+F643*$E643</f>
        <v>-0.38604123856719552</v>
      </c>
      <c r="H643">
        <f t="shared" ref="H643:H706" ca="1" si="51">H642+G643*$E643</f>
        <v>-0.37017558889523444</v>
      </c>
      <c r="I643">
        <f ca="1">IFERROR(SUM(INDIRECT(CONCATENATE("F",MAX(A643-'Random Analysis'!$B$7+3,2),":F",A643+2)))/COUNT(INDIRECT(CONCATENATE("F",MAX(A643-'Random Analysis'!$B$7+3,2),":F",A643+2))),0)</f>
        <v>-0.47583350420973825</v>
      </c>
      <c r="J643">
        <f ca="1">IFERROR(MEDIAN(INDIRECT(CONCATENATE("I",MAX(A643-'Random Analysis'!$B$8+3,2),":I",A643+2))),0)</f>
        <v>-0.48578281245681543</v>
      </c>
      <c r="K643">
        <f ca="1">IFERROR(SUM(INDIRECT(CONCATENATE("J",MAX(A643-'Random Analysis'!$B$9+3,2),":J",A643+2)))/COUNT(INDIRECT(CONCATENATE("J",MAX(A643-'Random Analysis'!$B$9+3,2),":J",A643+2))),0)</f>
        <v>-0.13624580154545682</v>
      </c>
      <c r="L643">
        <f t="shared" ref="L643:L706" ca="1" si="52">L642+K643*$E643</f>
        <v>-0.1021743480994256</v>
      </c>
      <c r="M643">
        <f t="shared" ref="M643:M706" ca="1" si="53">M642+L643*$E643</f>
        <v>1.0514400292087536</v>
      </c>
    </row>
    <row r="644" spans="1:13" x14ac:dyDescent="0.3">
      <c r="A644">
        <v>642</v>
      </c>
      <c r="B644">
        <f>A644*'Random Analysis'!B$4+'Random Analysis'!$B$5</f>
        <v>12.84</v>
      </c>
      <c r="C644">
        <v>-0.87326512796934042</v>
      </c>
      <c r="D644">
        <f>C644*'Random Analysis'!$B$2+'Random Analysis'!$B$3</f>
        <v>-0.87326512796934042</v>
      </c>
      <c r="E644">
        <f t="shared" ref="E644:E707" si="54">B644-B643</f>
        <v>1.9999999999999574E-2</v>
      </c>
      <c r="F644">
        <f ca="1">D644-'Random Analysis'!$B$13</f>
        <v>-0.95436812593799247</v>
      </c>
      <c r="G644">
        <f t="shared" ca="1" si="50"/>
        <v>-0.40512860108595494</v>
      </c>
      <c r="H644">
        <f t="shared" ca="1" si="51"/>
        <v>-0.37827816091695338</v>
      </c>
      <c r="I644">
        <f ca="1">IFERROR(SUM(INDIRECT(CONCATENATE("F",MAX(A644-'Random Analysis'!$B$7+3,2),":F",A644+2)))/COUNT(INDIRECT(CONCATENATE("F",MAX(A644-'Random Analysis'!$B$7+3,2),":F",A644+2))),0)</f>
        <v>-0.95436812593799247</v>
      </c>
      <c r="J644">
        <f ca="1">IFERROR(MEDIAN(INDIRECT(CONCATENATE("I",MAX(A644-'Random Analysis'!$B$8+3,2),":I",A644+2))),0)</f>
        <v>-0.48578281245681543</v>
      </c>
      <c r="K644">
        <f ca="1">IFERROR(SUM(INDIRECT(CONCATENATE("J",MAX(A644-'Random Analysis'!$B$9+3,2),":J",A644+2)))/COUNT(INDIRECT(CONCATENATE("J",MAX(A644-'Random Analysis'!$B$9+3,2),":J",A644+2))),0)</f>
        <v>-0.15059718403490505</v>
      </c>
      <c r="L644">
        <f t="shared" ca="1" si="52"/>
        <v>-0.10518629178012365</v>
      </c>
      <c r="M644">
        <f t="shared" ca="1" si="53"/>
        <v>1.0493363033731511</v>
      </c>
    </row>
    <row r="645" spans="1:13" x14ac:dyDescent="0.3">
      <c r="A645">
        <v>643</v>
      </c>
      <c r="B645">
        <f>A645*'Random Analysis'!B$4+'Random Analysis'!$B$5</f>
        <v>12.86</v>
      </c>
      <c r="C645">
        <v>-0.86141124487223264</v>
      </c>
      <c r="D645">
        <f>C645*'Random Analysis'!$B$2+'Random Analysis'!$B$3</f>
        <v>-0.86141124487223264</v>
      </c>
      <c r="E645">
        <f t="shared" si="54"/>
        <v>1.9999999999999574E-2</v>
      </c>
      <c r="F645">
        <f ca="1">D645-'Random Analysis'!$B$13</f>
        <v>-0.9425142428408847</v>
      </c>
      <c r="G645">
        <f t="shared" ca="1" si="50"/>
        <v>-0.42397888594277222</v>
      </c>
      <c r="H645">
        <f t="shared" ca="1" si="51"/>
        <v>-0.38675773863580865</v>
      </c>
      <c r="I645">
        <f ca="1">IFERROR(SUM(INDIRECT(CONCATENATE("F",MAX(A645-'Random Analysis'!$B$7+3,2),":F",A645+2)))/COUNT(INDIRECT(CONCATENATE("F",MAX(A645-'Random Analysis'!$B$7+3,2),":F",A645+2))),0)</f>
        <v>-0.9425142428408847</v>
      </c>
      <c r="J645">
        <f ca="1">IFERROR(MEDIAN(INDIRECT(CONCATENATE("I",MAX(A645-'Random Analysis'!$B$8+3,2),":I",A645+2))),0)</f>
        <v>-0.56037318395736879</v>
      </c>
      <c r="K645">
        <f ca="1">IFERROR(SUM(INDIRECT(CONCATENATE("J",MAX(A645-'Random Analysis'!$B$9+3,2),":J",A645+2)))/COUNT(INDIRECT(CONCATENATE("J",MAX(A645-'Random Analysis'!$B$9+3,2),":J",A645+2))),0)</f>
        <v>-0.16850048897676054</v>
      </c>
      <c r="L645">
        <f t="shared" ca="1" si="52"/>
        <v>-0.10855630155965879</v>
      </c>
      <c r="M645">
        <f t="shared" ca="1" si="53"/>
        <v>1.0471651773419579</v>
      </c>
    </row>
    <row r="646" spans="1:13" x14ac:dyDescent="0.3">
      <c r="A646">
        <v>644</v>
      </c>
      <c r="B646">
        <f>A646*'Random Analysis'!B$4+'Random Analysis'!$B$5</f>
        <v>12.88</v>
      </c>
      <c r="C646">
        <v>0.7442165733822772</v>
      </c>
      <c r="D646">
        <f>C646*'Random Analysis'!$B$2+'Random Analysis'!$B$3</f>
        <v>0.7442165733822772</v>
      </c>
      <c r="E646">
        <f t="shared" si="54"/>
        <v>2.000000000000135E-2</v>
      </c>
      <c r="F646">
        <f ca="1">D646-'Random Analysis'!$B$13</f>
        <v>0.66311357541362514</v>
      </c>
      <c r="G646">
        <f t="shared" ca="1" si="50"/>
        <v>-0.41071661443449881</v>
      </c>
      <c r="H646">
        <f t="shared" ca="1" si="51"/>
        <v>-0.39497207092449915</v>
      </c>
      <c r="I646">
        <f ca="1">IFERROR(SUM(INDIRECT(CONCATENATE("F",MAX(A646-'Random Analysis'!$B$7+3,2),":F",A646+2)))/COUNT(INDIRECT(CONCATENATE("F",MAX(A646-'Random Analysis'!$B$7+3,2),":F",A646+2))),0)</f>
        <v>0.66311357541362514</v>
      </c>
      <c r="J646">
        <f ca="1">IFERROR(MEDIAN(INDIRECT(CONCATENATE("I",MAX(A646-'Random Analysis'!$B$8+3,2),":I",A646+2))),0)</f>
        <v>-0.56037318395736879</v>
      </c>
      <c r="K646">
        <f ca="1">IFERROR(SUM(INDIRECT(CONCATENATE("J",MAX(A646-'Random Analysis'!$B$9+3,2),":J",A646+2)))/COUNT(INDIRECT(CONCATENATE("J",MAX(A646-'Random Analysis'!$B$9+3,2),":J",A646+2))),0)</f>
        <v>-0.20508177427122581</v>
      </c>
      <c r="L646">
        <f t="shared" ca="1" si="52"/>
        <v>-0.11265793704508358</v>
      </c>
      <c r="M646">
        <f t="shared" ca="1" si="53"/>
        <v>1.0449120186010561</v>
      </c>
    </row>
    <row r="647" spans="1:13" x14ac:dyDescent="0.3">
      <c r="A647">
        <v>645</v>
      </c>
      <c r="B647">
        <f>A647*'Random Analysis'!B$4+'Random Analysis'!$B$5</f>
        <v>12.9</v>
      </c>
      <c r="C647">
        <v>0.92591316308661931</v>
      </c>
      <c r="D647">
        <f>C647*'Random Analysis'!$B$2+'Random Analysis'!$B$3</f>
        <v>0.92591316308661931</v>
      </c>
      <c r="E647">
        <f t="shared" si="54"/>
        <v>1.9999999999999574E-2</v>
      </c>
      <c r="F647">
        <f ca="1">D647-'Random Analysis'!$B$13</f>
        <v>0.84481016511796725</v>
      </c>
      <c r="G647">
        <f t="shared" ca="1" si="50"/>
        <v>-0.39382041113213984</v>
      </c>
      <c r="H647">
        <f t="shared" ca="1" si="51"/>
        <v>-0.40284847914714178</v>
      </c>
      <c r="I647">
        <f ca="1">IFERROR(SUM(INDIRECT(CONCATENATE("F",MAX(A647-'Random Analysis'!$B$7+3,2),":F",A647+2)))/COUNT(INDIRECT(CONCATENATE("F",MAX(A647-'Random Analysis'!$B$7+3,2),":F",A647+2))),0)</f>
        <v>0.84481016511796725</v>
      </c>
      <c r="J647">
        <f ca="1">IFERROR(MEDIAN(INDIRECT(CONCATENATE("I",MAX(A647-'Random Analysis'!$B$8+3,2),":I",A647+2))),0)</f>
        <v>-0.38992010750628148</v>
      </c>
      <c r="K647">
        <f ca="1">IFERROR(SUM(INDIRECT(CONCATENATE("J",MAX(A647-'Random Analysis'!$B$9+3,2),":J",A647+2)))/COUNT(INDIRECT(CONCATENATE("J",MAX(A647-'Random Analysis'!$B$9+3,2),":J",A647+2))),0)</f>
        <v>-0.24389734173587119</v>
      </c>
      <c r="L647">
        <f t="shared" ca="1" si="52"/>
        <v>-0.11753588387980089</v>
      </c>
      <c r="M647">
        <f t="shared" ca="1" si="53"/>
        <v>1.0425613009234602</v>
      </c>
    </row>
    <row r="648" spans="1:13" x14ac:dyDescent="0.3">
      <c r="A648">
        <v>646</v>
      </c>
      <c r="B648">
        <f>A648*'Random Analysis'!B$4+'Random Analysis'!$B$5</f>
        <v>12.92</v>
      </c>
      <c r="C648">
        <v>0.28101986241199328</v>
      </c>
      <c r="D648">
        <f>C648*'Random Analysis'!$B$2+'Random Analysis'!$B$3</f>
        <v>0.28101986241199328</v>
      </c>
      <c r="E648">
        <f t="shared" si="54"/>
        <v>1.9999999999999574E-2</v>
      </c>
      <c r="F648">
        <f ca="1">D648-'Random Analysis'!$B$13</f>
        <v>0.19991686444334122</v>
      </c>
      <c r="G648">
        <f t="shared" ca="1" si="50"/>
        <v>-0.38982207384327311</v>
      </c>
      <c r="H648">
        <f t="shared" ca="1" si="51"/>
        <v>-0.41064492062400709</v>
      </c>
      <c r="I648">
        <f ca="1">IFERROR(SUM(INDIRECT(CONCATENATE("F",MAX(A648-'Random Analysis'!$B$7+3,2),":F",A648+2)))/COUNT(INDIRECT(CONCATENATE("F",MAX(A648-'Random Analysis'!$B$7+3,2),":F",A648+2))),0)</f>
        <v>0.19991686444334122</v>
      </c>
      <c r="J648">
        <f ca="1">IFERROR(MEDIAN(INDIRECT(CONCATENATE("I",MAX(A648-'Random Analysis'!$B$8+3,2),":I",A648+2))),0)</f>
        <v>-0.13795831988319851</v>
      </c>
      <c r="K648">
        <f ca="1">IFERROR(SUM(INDIRECT(CONCATENATE("J",MAX(A648-'Random Analysis'!$B$9+3,2),":J",A648+2)))/COUNT(INDIRECT(CONCATENATE("J",MAX(A648-'Random Analysis'!$B$9+3,2),":J",A648+2))),0)</f>
        <v>-0.27071472883751263</v>
      </c>
      <c r="L648">
        <f t="shared" ca="1" si="52"/>
        <v>-0.12295017845655103</v>
      </c>
      <c r="M648">
        <f t="shared" ca="1" si="53"/>
        <v>1.0401022973543292</v>
      </c>
    </row>
    <row r="649" spans="1:13" x14ac:dyDescent="0.3">
      <c r="A649">
        <v>647</v>
      </c>
      <c r="B649">
        <f>A649*'Random Analysis'!B$4+'Random Analysis'!$B$5</f>
        <v>12.94</v>
      </c>
      <c r="C649">
        <v>-0.88546877894321629</v>
      </c>
      <c r="D649">
        <f>C649*'Random Analysis'!$B$2+'Random Analysis'!$B$3</f>
        <v>-0.88546877894321629</v>
      </c>
      <c r="E649">
        <f t="shared" si="54"/>
        <v>1.9999999999999574E-2</v>
      </c>
      <c r="F649">
        <f ca="1">D649-'Random Analysis'!$B$13</f>
        <v>-0.96657177691186835</v>
      </c>
      <c r="G649">
        <f t="shared" ca="1" si="50"/>
        <v>-0.40915350938151007</v>
      </c>
      <c r="H649">
        <f t="shared" ca="1" si="51"/>
        <v>-0.41882799081163713</v>
      </c>
      <c r="I649">
        <f ca="1">IFERROR(SUM(INDIRECT(CONCATENATE("F",MAX(A649-'Random Analysis'!$B$7+3,2),":F",A649+2)))/COUNT(INDIRECT(CONCATENATE("F",MAX(A649-'Random Analysis'!$B$7+3,2),":F",A649+2))),0)</f>
        <v>-0.96657177691186835</v>
      </c>
      <c r="J649">
        <f ca="1">IFERROR(MEDIAN(INDIRECT(CONCATENATE("I",MAX(A649-'Random Analysis'!$B$8+3,2),":I",A649+2))),0)</f>
        <v>-0.13795831988319851</v>
      </c>
      <c r="K649">
        <f ca="1">IFERROR(SUM(INDIRECT(CONCATENATE("J",MAX(A649-'Random Analysis'!$B$9+3,2),":J",A649+2)))/COUNT(INDIRECT(CONCATENATE("J",MAX(A649-'Random Analysis'!$B$9+3,2),":J",A649+2))),0)</f>
        <v>-0.29753211593915402</v>
      </c>
      <c r="L649">
        <f t="shared" ca="1" si="52"/>
        <v>-0.12890082077533399</v>
      </c>
      <c r="M649">
        <f t="shared" ca="1" si="53"/>
        <v>1.0375242809388225</v>
      </c>
    </row>
    <row r="650" spans="1:13" x14ac:dyDescent="0.3">
      <c r="A650">
        <v>648</v>
      </c>
      <c r="B650">
        <f>A650*'Random Analysis'!B$4+'Random Analysis'!$B$5</f>
        <v>12.96</v>
      </c>
      <c r="C650">
        <v>-0.43949876937160615</v>
      </c>
      <c r="D650">
        <f>C650*'Random Analysis'!$B$2+'Random Analysis'!$B$3</f>
        <v>-0.43949876937160615</v>
      </c>
      <c r="E650">
        <f t="shared" si="54"/>
        <v>2.000000000000135E-2</v>
      </c>
      <c r="F650">
        <f ca="1">D650-'Random Analysis'!$B$13</f>
        <v>-0.5206017673402582</v>
      </c>
      <c r="G650">
        <f t="shared" ca="1" si="50"/>
        <v>-0.41956554472831592</v>
      </c>
      <c r="H650">
        <f t="shared" ca="1" si="51"/>
        <v>-0.42721930170620404</v>
      </c>
      <c r="I650">
        <f ca="1">IFERROR(SUM(INDIRECT(CONCATENATE("F",MAX(A650-'Random Analysis'!$B$7+3,2),":F",A650+2)))/COUNT(INDIRECT(CONCATENATE("F",MAX(A650-'Random Analysis'!$B$7+3,2),":F",A650+2))),0)</f>
        <v>-0.5206017673402582</v>
      </c>
      <c r="J650">
        <f ca="1">IFERROR(MEDIAN(INDIRECT(CONCATENATE("I",MAX(A650-'Random Analysis'!$B$8+3,2),":I",A650+2))),0)</f>
        <v>-0.49821763577499822</v>
      </c>
      <c r="K650">
        <f ca="1">IFERROR(SUM(INDIRECT(CONCATENATE("J",MAX(A650-'Random Analysis'!$B$9+3,2),":J",A650+2)))/COUNT(INDIRECT(CONCATENATE("J",MAX(A650-'Random Analysis'!$B$9+3,2),":J",A650+2))),0)</f>
        <v>-0.32789807242931257</v>
      </c>
      <c r="L650">
        <f t="shared" ca="1" si="52"/>
        <v>-0.13545878222392069</v>
      </c>
      <c r="M650">
        <f t="shared" ca="1" si="53"/>
        <v>1.034815105294344</v>
      </c>
    </row>
    <row r="651" spans="1:13" x14ac:dyDescent="0.3">
      <c r="A651">
        <v>649</v>
      </c>
      <c r="B651">
        <f>A651*'Random Analysis'!B$4+'Random Analysis'!$B$5</f>
        <v>12.98</v>
      </c>
      <c r="C651">
        <v>-6.0396105195520855E-2</v>
      </c>
      <c r="D651">
        <f>C651*'Random Analysis'!$B$2+'Random Analysis'!$B$3</f>
        <v>-6.0396105195520855E-2</v>
      </c>
      <c r="E651">
        <f t="shared" si="54"/>
        <v>1.9999999999999574E-2</v>
      </c>
      <c r="F651">
        <f ca="1">D651-'Random Analysis'!$B$13</f>
        <v>-0.14149910316417291</v>
      </c>
      <c r="G651">
        <f t="shared" ca="1" si="50"/>
        <v>-0.42239552679159931</v>
      </c>
      <c r="H651">
        <f t="shared" ca="1" si="51"/>
        <v>-0.43566721224203586</v>
      </c>
      <c r="I651">
        <f ca="1">IFERROR(SUM(INDIRECT(CONCATENATE("F",MAX(A651-'Random Analysis'!$B$7+3,2),":F",A651+2)))/COUNT(INDIRECT(CONCATENATE("F",MAX(A651-'Random Analysis'!$B$7+3,2),":F",A651+2))),0)</f>
        <v>-0.14149910316417291</v>
      </c>
      <c r="J651">
        <f ca="1">IFERROR(MEDIAN(INDIRECT(CONCATENATE("I",MAX(A651-'Random Analysis'!$B$8+3,2),":I",A651+2))),0)</f>
        <v>-0.33105043525221556</v>
      </c>
      <c r="K651">
        <f ca="1">IFERROR(SUM(INDIRECT(CONCATENATE("J",MAX(A651-'Random Analysis'!$B$9+3,2),":J",A651+2)))/COUNT(INDIRECT(CONCATENATE("J",MAX(A651-'Random Analysis'!$B$9+3,2),":J",A651+2))),0)</f>
        <v>-0.35030368603743384</v>
      </c>
      <c r="L651">
        <f t="shared" ca="1" si="52"/>
        <v>-0.14246485594466921</v>
      </c>
      <c r="M651">
        <f t="shared" ca="1" si="53"/>
        <v>1.0319658081754506</v>
      </c>
    </row>
    <row r="652" spans="1:13" x14ac:dyDescent="0.3">
      <c r="A652">
        <v>650</v>
      </c>
      <c r="B652">
        <f>A652*'Random Analysis'!B$4+'Random Analysis'!$B$5</f>
        <v>13</v>
      </c>
      <c r="C652">
        <v>-0.83355768276344344</v>
      </c>
      <c r="D652">
        <f>C652*'Random Analysis'!$B$2+'Random Analysis'!$B$3</f>
        <v>-0.83355768276344344</v>
      </c>
      <c r="E652">
        <f t="shared" si="54"/>
        <v>1.9999999999999574E-2</v>
      </c>
      <c r="F652">
        <f ca="1">D652-'Random Analysis'!$B$13</f>
        <v>-0.9146606807320955</v>
      </c>
      <c r="G652">
        <f t="shared" ca="1" si="50"/>
        <v>-0.44068874040624084</v>
      </c>
      <c r="H652">
        <f t="shared" ca="1" si="51"/>
        <v>-0.44448098705016048</v>
      </c>
      <c r="I652">
        <f ca="1">IFERROR(SUM(INDIRECT(CONCATENATE("F",MAX(A652-'Random Analysis'!$B$7+3,2),":F",A652+2)))/COUNT(INDIRECT(CONCATENATE("F",MAX(A652-'Random Analysis'!$B$7+3,2),":F",A652+2))),0)</f>
        <v>-0.9146606807320955</v>
      </c>
      <c r="J652">
        <f ca="1">IFERROR(MEDIAN(INDIRECT(CONCATENATE("I",MAX(A652-'Random Analysis'!$B$8+3,2),":I",A652+2))),0)</f>
        <v>-0.33105043525221556</v>
      </c>
      <c r="K652">
        <f ca="1">IFERROR(SUM(INDIRECT(CONCATENATE("J",MAX(A652-'Random Analysis'!$B$9+3,2),":J",A652+2)))/COUNT(INDIRECT(CONCATENATE("J",MAX(A652-'Random Analysis'!$B$9+3,2),":J",A652+2))),0)</f>
        <v>-0.36205599269342953</v>
      </c>
      <c r="L652">
        <f t="shared" ca="1" si="52"/>
        <v>-0.14970597579853764</v>
      </c>
      <c r="M652">
        <f t="shared" ca="1" si="53"/>
        <v>1.02897168865948</v>
      </c>
    </row>
    <row r="653" spans="1:13" x14ac:dyDescent="0.3">
      <c r="A653">
        <v>651</v>
      </c>
      <c r="B653">
        <f>A653*'Random Analysis'!B$4+'Random Analysis'!$B$5</f>
        <v>13.02</v>
      </c>
      <c r="C653">
        <v>-5.9841969399988759E-2</v>
      </c>
      <c r="D653">
        <f>C653*'Random Analysis'!$B$2+'Random Analysis'!$B$3</f>
        <v>-5.9841969399988759E-2</v>
      </c>
      <c r="E653">
        <f t="shared" si="54"/>
        <v>1.9999999999999574E-2</v>
      </c>
      <c r="F653">
        <f ca="1">D653-'Random Analysis'!$B$13</f>
        <v>-0.14094496736864082</v>
      </c>
      <c r="G653">
        <f t="shared" ca="1" si="50"/>
        <v>-0.44350763975361363</v>
      </c>
      <c r="H653">
        <f t="shared" ca="1" si="51"/>
        <v>-0.45335113984523256</v>
      </c>
      <c r="I653">
        <f ca="1">IFERROR(SUM(INDIRECT(CONCATENATE("F",MAX(A653-'Random Analysis'!$B$7+3,2),":F",A653+2)))/COUNT(INDIRECT(CONCATENATE("F",MAX(A653-'Random Analysis'!$B$7+3,2),":F",A653+2))),0)</f>
        <v>-0.14094496736864082</v>
      </c>
      <c r="J653">
        <f ca="1">IFERROR(MEDIAN(INDIRECT(CONCATENATE("I",MAX(A653-'Random Analysis'!$B$8+3,2),":I",A653+2))),0)</f>
        <v>-0.14122203526640686</v>
      </c>
      <c r="K653">
        <f ca="1">IFERROR(SUM(INDIRECT(CONCATENATE("J",MAX(A653-'Random Analysis'!$B$9+3,2),":J",A653+2)))/COUNT(INDIRECT(CONCATENATE("J",MAX(A653-'Random Analysis'!$B$9+3,2),":J",A653+2))),0)</f>
        <v>-0.36476885173105333</v>
      </c>
      <c r="L653">
        <f t="shared" ca="1" si="52"/>
        <v>-0.15700135283315855</v>
      </c>
      <c r="M653">
        <f t="shared" ca="1" si="53"/>
        <v>1.0258316616028169</v>
      </c>
    </row>
    <row r="654" spans="1:13" x14ac:dyDescent="0.3">
      <c r="A654">
        <v>652</v>
      </c>
      <c r="B654">
        <f>A654*'Random Analysis'!B$4+'Random Analysis'!$B$5</f>
        <v>13.040000000000001</v>
      </c>
      <c r="C654">
        <v>-0.20327071435166033</v>
      </c>
      <c r="D654">
        <f>C654*'Random Analysis'!$B$2+'Random Analysis'!$B$3</f>
        <v>-0.20327071435166033</v>
      </c>
      <c r="E654">
        <f t="shared" si="54"/>
        <v>2.000000000000135E-2</v>
      </c>
      <c r="F654">
        <f ca="1">D654-'Random Analysis'!$B$13</f>
        <v>-0.28437371232031239</v>
      </c>
      <c r="G654">
        <f t="shared" ca="1" si="50"/>
        <v>-0.44919511400002027</v>
      </c>
      <c r="H654">
        <f t="shared" ca="1" si="51"/>
        <v>-0.46233504212523358</v>
      </c>
      <c r="I654">
        <f ca="1">IFERROR(SUM(INDIRECT(CONCATENATE("F",MAX(A654-'Random Analysis'!$B$7+3,2),":F",A654+2)))/COUNT(INDIRECT(CONCATENATE("F",MAX(A654-'Random Analysis'!$B$7+3,2),":F",A654+2))),0)</f>
        <v>-0.28437371232031239</v>
      </c>
      <c r="J654">
        <f ca="1">IFERROR(MEDIAN(INDIRECT(CONCATENATE("I",MAX(A654-'Random Analysis'!$B$8+3,2),":I",A654+2))),0)</f>
        <v>-0.21293640774224265</v>
      </c>
      <c r="K654">
        <f ca="1">IFERROR(SUM(INDIRECT(CONCATENATE("J",MAX(A654-'Random Analysis'!$B$9+3,2),":J",A654+2)))/COUNT(INDIRECT(CONCATENATE("J",MAX(A654-'Random Analysis'!$B$9+3,2),":J",A654+2))),0)</f>
        <v>-0.37089668088657407</v>
      </c>
      <c r="L654">
        <f t="shared" ca="1" si="52"/>
        <v>-0.16441928645089054</v>
      </c>
      <c r="M654">
        <f t="shared" ca="1" si="53"/>
        <v>1.0225432758737989</v>
      </c>
    </row>
    <row r="655" spans="1:13" x14ac:dyDescent="0.3">
      <c r="A655">
        <v>653</v>
      </c>
      <c r="B655">
        <f>A655*'Random Analysis'!B$4+'Random Analysis'!$B$5</f>
        <v>13.06</v>
      </c>
      <c r="C655">
        <v>-0.98755362930290347</v>
      </c>
      <c r="D655">
        <f>C655*'Random Analysis'!$B$2+'Random Analysis'!$B$3</f>
        <v>-0.98755362930290347</v>
      </c>
      <c r="E655">
        <f t="shared" si="54"/>
        <v>1.9999999999999574E-2</v>
      </c>
      <c r="F655">
        <f ca="1">D655-'Random Analysis'!$B$13</f>
        <v>-1.0686566272715554</v>
      </c>
      <c r="G655">
        <f t="shared" ca="1" si="50"/>
        <v>-0.47056824654545093</v>
      </c>
      <c r="H655">
        <f t="shared" ca="1" si="51"/>
        <v>-0.4717464070561424</v>
      </c>
      <c r="I655">
        <f ca="1">IFERROR(SUM(INDIRECT(CONCATENATE("F",MAX(A655-'Random Analysis'!$B$7+3,2),":F",A655+2)))/COUNT(INDIRECT(CONCATENATE("F",MAX(A655-'Random Analysis'!$B$7+3,2),":F",A655+2))),0)</f>
        <v>-1.0686566272715554</v>
      </c>
      <c r="J655">
        <f ca="1">IFERROR(MEDIAN(INDIRECT(CONCATENATE("I",MAX(A655-'Random Analysis'!$B$8+3,2),":I",A655+2))),0)</f>
        <v>-0.4024877398302853</v>
      </c>
      <c r="K655">
        <f ca="1">IFERROR(SUM(INDIRECT(CONCATENATE("J",MAX(A655-'Random Analysis'!$B$9+3,2),":J",A655+2)))/COUNT(INDIRECT(CONCATENATE("J",MAX(A655-'Random Analysis'!$B$9+3,2),":J",A655+2))),0)</f>
        <v>-0.38605076395104926</v>
      </c>
      <c r="L655">
        <f t="shared" ca="1" si="52"/>
        <v>-0.17214030172991138</v>
      </c>
      <c r="M655">
        <f t="shared" ca="1" si="53"/>
        <v>1.0191004698392008</v>
      </c>
    </row>
    <row r="656" spans="1:13" x14ac:dyDescent="0.3">
      <c r="A656">
        <v>654</v>
      </c>
      <c r="B656">
        <f>A656*'Random Analysis'!B$4+'Random Analysis'!$B$5</f>
        <v>13.08</v>
      </c>
      <c r="C656">
        <v>-0.7124394979298827</v>
      </c>
      <c r="D656">
        <f>C656*'Random Analysis'!$B$2+'Random Analysis'!$B$3</f>
        <v>-0.7124394979298827</v>
      </c>
      <c r="E656">
        <f t="shared" si="54"/>
        <v>1.9999999999999574E-2</v>
      </c>
      <c r="F656">
        <f ca="1">D656-'Random Analysis'!$B$13</f>
        <v>-0.79354249589853476</v>
      </c>
      <c r="G656">
        <f t="shared" ca="1" si="50"/>
        <v>-0.48643909646342126</v>
      </c>
      <c r="H656">
        <f t="shared" ca="1" si="51"/>
        <v>-0.48147518898541064</v>
      </c>
      <c r="I656">
        <f ca="1">IFERROR(SUM(INDIRECT(CONCATENATE("F",MAX(A656-'Random Analysis'!$B$7+3,2),":F",A656+2)))/COUNT(INDIRECT(CONCATENATE("F",MAX(A656-'Random Analysis'!$B$7+3,2),":F",A656+2))),0)</f>
        <v>-0.79354249589853476</v>
      </c>
      <c r="J656">
        <f ca="1">IFERROR(MEDIAN(INDIRECT(CONCATENATE("I",MAX(A656-'Random Analysis'!$B$8+3,2),":I",A656+2))),0)</f>
        <v>-0.65707213161939648</v>
      </c>
      <c r="K656">
        <f ca="1">IFERROR(SUM(INDIRECT(CONCATENATE("J",MAX(A656-'Random Analysis'!$B$9+3,2),":J",A656+2)))/COUNT(INDIRECT(CONCATENATE("J",MAX(A656-'Random Analysis'!$B$9+3,2),":J",A656+2))),0)</f>
        <v>-0.41332791329119634</v>
      </c>
      <c r="L656">
        <f t="shared" ca="1" si="52"/>
        <v>-0.18040685999573514</v>
      </c>
      <c r="M656">
        <f t="shared" ca="1" si="53"/>
        <v>1.0154923326392862</v>
      </c>
    </row>
    <row r="657" spans="1:13" x14ac:dyDescent="0.3">
      <c r="A657">
        <v>655</v>
      </c>
      <c r="B657">
        <f>A657*'Random Analysis'!B$4+'Random Analysis'!$B$5</f>
        <v>13.1</v>
      </c>
      <c r="C657">
        <v>0.90537645936722466</v>
      </c>
      <c r="D657">
        <f>C657*'Random Analysis'!$B$2+'Random Analysis'!$B$3</f>
        <v>0.90537645936722466</v>
      </c>
      <c r="E657">
        <f t="shared" si="54"/>
        <v>1.9999999999999574E-2</v>
      </c>
      <c r="F657">
        <f ca="1">D657-'Random Analysis'!$B$13</f>
        <v>0.8242734613985726</v>
      </c>
      <c r="G657">
        <f t="shared" ca="1" si="50"/>
        <v>-0.46995362723545014</v>
      </c>
      <c r="H657">
        <f t="shared" ca="1" si="51"/>
        <v>-0.49087426153011943</v>
      </c>
      <c r="I657">
        <f ca="1">IFERROR(SUM(INDIRECT(CONCATENATE("F",MAX(A657-'Random Analysis'!$B$7+3,2),":F",A657+2)))/COUNT(INDIRECT(CONCATENATE("F",MAX(A657-'Random Analysis'!$B$7+3,2),":F",A657+2))),0)</f>
        <v>0.8242734613985726</v>
      </c>
      <c r="J657">
        <f ca="1">IFERROR(MEDIAN(INDIRECT(CONCATENATE("I",MAX(A657-'Random Analysis'!$B$8+3,2),":I",A657+2))),0)</f>
        <v>-0.4024877398302853</v>
      </c>
      <c r="K657">
        <f ca="1">IFERROR(SUM(INDIRECT(CONCATENATE("J",MAX(A657-'Random Analysis'!$B$9+3,2),":J",A657+2)))/COUNT(INDIRECT(CONCATENATE("J",MAX(A657-'Random Analysis'!$B$9+3,2),":J",A657+2))),0)</f>
        <v>-0.41356085722132202</v>
      </c>
      <c r="L657">
        <f t="shared" ca="1" si="52"/>
        <v>-0.18867807714016141</v>
      </c>
      <c r="M657">
        <f t="shared" ca="1" si="53"/>
        <v>1.011718771096483</v>
      </c>
    </row>
    <row r="658" spans="1:13" x14ac:dyDescent="0.3">
      <c r="A658">
        <v>656</v>
      </c>
      <c r="B658">
        <f>A658*'Random Analysis'!B$4+'Random Analysis'!$B$5</f>
        <v>13.120000000000001</v>
      </c>
      <c r="C658">
        <v>-9.086751435593432E-2</v>
      </c>
      <c r="D658">
        <f>C658*'Random Analysis'!$B$2+'Random Analysis'!$B$3</f>
        <v>-9.086751435593432E-2</v>
      </c>
      <c r="E658">
        <f t="shared" si="54"/>
        <v>2.000000000000135E-2</v>
      </c>
      <c r="F658">
        <f ca="1">D658-'Random Analysis'!$B$13</f>
        <v>-0.17197051232458638</v>
      </c>
      <c r="G658">
        <f t="shared" ca="1" si="50"/>
        <v>-0.47339303748194211</v>
      </c>
      <c r="H658">
        <f t="shared" ca="1" si="51"/>
        <v>-0.50034212227975894</v>
      </c>
      <c r="I658">
        <f ca="1">IFERROR(SUM(INDIRECT(CONCATENATE("F",MAX(A658-'Random Analysis'!$B$7+3,2),":F",A658+2)))/COUNT(INDIRECT(CONCATENATE("F",MAX(A658-'Random Analysis'!$B$7+3,2),":F",A658+2))),0)</f>
        <v>-0.17197051232458638</v>
      </c>
      <c r="J658">
        <f ca="1">IFERROR(MEDIAN(INDIRECT(CONCATENATE("I",MAX(A658-'Random Analysis'!$B$8+3,2),":I",A658+2))),0)</f>
        <v>-0.22817211232244938</v>
      </c>
      <c r="K658">
        <f ca="1">IFERROR(SUM(INDIRECT(CONCATENATE("J",MAX(A658-'Random Analysis'!$B$9+3,2),":J",A658+2)))/COUNT(INDIRECT(CONCATENATE("J",MAX(A658-'Random Analysis'!$B$9+3,2),":J",A658+2))),0)</f>
        <v>-0.39707803363925204</v>
      </c>
      <c r="L658">
        <f t="shared" ca="1" si="52"/>
        <v>-0.196619637812947</v>
      </c>
      <c r="M658">
        <f t="shared" ca="1" si="53"/>
        <v>1.0077863783402239</v>
      </c>
    </row>
    <row r="659" spans="1:13" x14ac:dyDescent="0.3">
      <c r="A659">
        <v>657</v>
      </c>
      <c r="B659">
        <f>A659*'Random Analysis'!B$4+'Random Analysis'!$B$5</f>
        <v>13.14</v>
      </c>
      <c r="C659">
        <v>-0.59516582660049089</v>
      </c>
      <c r="D659">
        <f>C659*'Random Analysis'!$B$2+'Random Analysis'!$B$3</f>
        <v>-0.59516582660049089</v>
      </c>
      <c r="E659">
        <f t="shared" si="54"/>
        <v>1.9999999999999574E-2</v>
      </c>
      <c r="F659">
        <f ca="1">D659-'Random Analysis'!$B$13</f>
        <v>-0.67626882456914295</v>
      </c>
      <c r="G659">
        <f t="shared" ca="1" si="50"/>
        <v>-0.48691841397332469</v>
      </c>
      <c r="H659">
        <f t="shared" ca="1" si="51"/>
        <v>-0.51008049055922522</v>
      </c>
      <c r="I659">
        <f ca="1">IFERROR(SUM(INDIRECT(CONCATENATE("F",MAX(A659-'Random Analysis'!$B$7+3,2),":F",A659+2)))/COUNT(INDIRECT(CONCATENATE("F",MAX(A659-'Random Analysis'!$B$7+3,2),":F",A659+2))),0)</f>
        <v>-0.67626882456914295</v>
      </c>
      <c r="J659">
        <f ca="1">IFERROR(MEDIAN(INDIRECT(CONCATENATE("I",MAX(A659-'Random Analysis'!$B$8+3,2),":I",A659+2))),0)</f>
        <v>-0.48032126844472767</v>
      </c>
      <c r="K659">
        <f ca="1">IFERROR(SUM(INDIRECT(CONCATENATE("J",MAX(A659-'Random Analysis'!$B$9+3,2),":J",A659+2)))/COUNT(INDIRECT(CONCATENATE("J",MAX(A659-'Random Analysis'!$B$9+3,2),":J",A659+2))),0)</f>
        <v>-0.407523451864021</v>
      </c>
      <c r="L659">
        <f t="shared" ca="1" si="52"/>
        <v>-0.20477010685022726</v>
      </c>
      <c r="M659">
        <f t="shared" ca="1" si="53"/>
        <v>1.0036909762032193</v>
      </c>
    </row>
    <row r="660" spans="1:13" x14ac:dyDescent="0.3">
      <c r="A660">
        <v>658</v>
      </c>
      <c r="B660">
        <f>A660*'Random Analysis'!B$4+'Random Analysis'!$B$5</f>
        <v>13.16</v>
      </c>
      <c r="C660">
        <v>-0.31500198656858402</v>
      </c>
      <c r="D660">
        <f>C660*'Random Analysis'!$B$2+'Random Analysis'!$B$3</f>
        <v>-0.31500198656858402</v>
      </c>
      <c r="E660">
        <f t="shared" si="54"/>
        <v>1.9999999999999574E-2</v>
      </c>
      <c r="F660">
        <f ca="1">D660-'Random Analysis'!$B$13</f>
        <v>-0.39610498453723608</v>
      </c>
      <c r="G660">
        <f t="shared" ca="1" si="50"/>
        <v>-0.49484051366406923</v>
      </c>
      <c r="H660">
        <f t="shared" ca="1" si="51"/>
        <v>-0.51997730083250637</v>
      </c>
      <c r="I660">
        <f ca="1">IFERROR(SUM(INDIRECT(CONCATENATE("F",MAX(A660-'Random Analysis'!$B$7+3,2),":F",A660+2)))/COUNT(INDIRECT(CONCATENATE("F",MAX(A660-'Random Analysis'!$B$7+3,2),":F",A660+2))),0)</f>
        <v>-0.39610498453723608</v>
      </c>
      <c r="J660">
        <f ca="1">IFERROR(MEDIAN(INDIRECT(CONCATENATE("I",MAX(A660-'Random Analysis'!$B$8+3,2),":I",A660+2))),0)</f>
        <v>-0.34023934842877424</v>
      </c>
      <c r="K660">
        <f ca="1">IFERROR(SUM(INDIRECT(CONCATENATE("J",MAX(A660-'Random Analysis'!$B$9+3,2),":J",A660+2)))/COUNT(INDIRECT(CONCATENATE("J",MAX(A660-'Random Analysis'!$B$9+3,2),":J",A660+2))),0)</f>
        <v>-0.39637716333463308</v>
      </c>
      <c r="L660">
        <f t="shared" ca="1" si="52"/>
        <v>-0.21269765011691974</v>
      </c>
      <c r="M660">
        <f t="shared" ca="1" si="53"/>
        <v>0.99943702320088101</v>
      </c>
    </row>
    <row r="661" spans="1:13" x14ac:dyDescent="0.3">
      <c r="A661">
        <v>659</v>
      </c>
      <c r="B661">
        <f>A661*'Random Analysis'!B$4+'Random Analysis'!$B$5</f>
        <v>13.18</v>
      </c>
      <c r="C661">
        <v>0.35528942440447486</v>
      </c>
      <c r="D661">
        <f>C661*'Random Analysis'!$B$2+'Random Analysis'!$B$3</f>
        <v>0.35528942440447486</v>
      </c>
      <c r="E661">
        <f t="shared" si="54"/>
        <v>1.9999999999999574E-2</v>
      </c>
      <c r="F661">
        <f ca="1">D661-'Random Analysis'!$B$13</f>
        <v>0.27418642643582281</v>
      </c>
      <c r="G661">
        <f t="shared" ca="1" si="50"/>
        <v>-0.48935678513535291</v>
      </c>
      <c r="H661">
        <f t="shared" ca="1" si="51"/>
        <v>-0.52976443653521321</v>
      </c>
      <c r="I661">
        <f ca="1">IFERROR(SUM(INDIRECT(CONCATENATE("F",MAX(A661-'Random Analysis'!$B$7+3,2),":F",A661+2)))/COUNT(INDIRECT(CONCATENATE("F",MAX(A661-'Random Analysis'!$B$7+3,2),":F",A661+2))),0)</f>
        <v>0.27418642643582281</v>
      </c>
      <c r="J661">
        <f ca="1">IFERROR(MEDIAN(INDIRECT(CONCATENATE("I",MAX(A661-'Random Analysis'!$B$8+3,2),":I",A661+2))),0)</f>
        <v>-0.34023934842877424</v>
      </c>
      <c r="K661">
        <f ca="1">IFERROR(SUM(INDIRECT(CONCATENATE("J",MAX(A661-'Random Analysis'!$B$9+3,2),":J",A661+2)))/COUNT(INDIRECT(CONCATENATE("J",MAX(A661-'Random Analysis'!$B$9+3,2),":J",A661+2))),0)</f>
        <v>-0.39353763631917671</v>
      </c>
      <c r="L661">
        <f t="shared" ca="1" si="52"/>
        <v>-0.22056840284330312</v>
      </c>
      <c r="M661">
        <f t="shared" ca="1" si="53"/>
        <v>0.99502565514401509</v>
      </c>
    </row>
    <row r="662" spans="1:13" x14ac:dyDescent="0.3">
      <c r="A662">
        <v>660</v>
      </c>
      <c r="B662">
        <f>A662*'Random Analysis'!B$4+'Random Analysis'!$B$5</f>
        <v>13.200000000000001</v>
      </c>
      <c r="C662">
        <v>-0.64888413571366144</v>
      </c>
      <c r="D662">
        <f>C662*'Random Analysis'!$B$2+'Random Analysis'!$B$3</f>
        <v>-0.64888413571366144</v>
      </c>
      <c r="E662">
        <f t="shared" si="54"/>
        <v>2.000000000000135E-2</v>
      </c>
      <c r="F662">
        <f ca="1">D662-'Random Analysis'!$B$13</f>
        <v>-0.72998713368231349</v>
      </c>
      <c r="G662">
        <f t="shared" ca="1" si="50"/>
        <v>-0.50395652780900013</v>
      </c>
      <c r="H662">
        <f t="shared" ca="1" si="51"/>
        <v>-0.53984356709139392</v>
      </c>
      <c r="I662">
        <f ca="1">IFERROR(SUM(INDIRECT(CONCATENATE("F",MAX(A662-'Random Analysis'!$B$7+3,2),":F",A662+2)))/COUNT(INDIRECT(CONCATENATE("F",MAX(A662-'Random Analysis'!$B$7+3,2),":F",A662+2))),0)</f>
        <v>-0.72998713368231349</v>
      </c>
      <c r="J662">
        <f ca="1">IFERROR(MEDIAN(INDIRECT(CONCATENATE("I",MAX(A662-'Random Analysis'!$B$8+3,2),":I",A662+2))),0)</f>
        <v>-0.53618690455318951</v>
      </c>
      <c r="K662">
        <f ca="1">IFERROR(SUM(INDIRECT(CONCATENATE("J",MAX(A662-'Random Analysis'!$B$9+3,2),":J",A662+2)))/COUNT(INDIRECT(CONCATENATE("J",MAX(A662-'Random Analysis'!$B$9+3,2),":J",A662+2))),0)</f>
        <v>-0.39191213214530729</v>
      </c>
      <c r="L662">
        <f t="shared" ca="1" si="52"/>
        <v>-0.22840664548620979</v>
      </c>
      <c r="M662">
        <f t="shared" ca="1" si="53"/>
        <v>0.99045752223429062</v>
      </c>
    </row>
    <row r="663" spans="1:13" x14ac:dyDescent="0.3">
      <c r="A663">
        <v>661</v>
      </c>
      <c r="B663">
        <f>A663*'Random Analysis'!B$4+'Random Analysis'!$B$5</f>
        <v>13.22</v>
      </c>
      <c r="C663">
        <v>-0.23251886313926162</v>
      </c>
      <c r="D663">
        <f>C663*'Random Analysis'!$B$2+'Random Analysis'!$B$3</f>
        <v>-0.23251886313926162</v>
      </c>
      <c r="E663">
        <f t="shared" si="54"/>
        <v>1.9999999999999574E-2</v>
      </c>
      <c r="F663">
        <f ca="1">D663-'Random Analysis'!$B$13</f>
        <v>-0.31362186110791368</v>
      </c>
      <c r="G663">
        <f t="shared" ca="1" si="50"/>
        <v>-0.51022896503115822</v>
      </c>
      <c r="H663">
        <f t="shared" ca="1" si="51"/>
        <v>-0.55004814639201682</v>
      </c>
      <c r="I663">
        <f ca="1">IFERROR(SUM(INDIRECT(CONCATENATE("F",MAX(A663-'Random Analysis'!$B$7+3,2),":F",A663+2)))/COUNT(INDIRECT(CONCATENATE("F",MAX(A663-'Random Analysis'!$B$7+3,2),":F",A663+2))),0)</f>
        <v>-0.31362186110791368</v>
      </c>
      <c r="J663">
        <f ca="1">IFERROR(MEDIAN(INDIRECT(CONCATENATE("I",MAX(A663-'Random Analysis'!$B$8+3,2),":I",A663+2))),0)</f>
        <v>-0.35486342282257488</v>
      </c>
      <c r="K663">
        <f ca="1">IFERROR(SUM(INDIRECT(CONCATENATE("J",MAX(A663-'Random Analysis'!$B$9+3,2),":J",A663+2)))/COUNT(INDIRECT(CONCATENATE("J",MAX(A663-'Random Analysis'!$B$9+3,2),":J",A663+2))),0)</f>
        <v>-0.38165217646045624</v>
      </c>
      <c r="L663">
        <f t="shared" ca="1" si="52"/>
        <v>-0.23603968901541875</v>
      </c>
      <c r="M663">
        <f t="shared" ca="1" si="53"/>
        <v>0.9857367284539823</v>
      </c>
    </row>
    <row r="664" spans="1:13" x14ac:dyDescent="0.3">
      <c r="A664">
        <v>662</v>
      </c>
      <c r="B664">
        <f>A664*'Random Analysis'!B$4+'Random Analysis'!$B$5</f>
        <v>13.24</v>
      </c>
      <c r="C664">
        <v>4.0071636748264972E-2</v>
      </c>
      <c r="D664">
        <f>C664*'Random Analysis'!$B$2+'Random Analysis'!$B$3</f>
        <v>4.0071636748264972E-2</v>
      </c>
      <c r="E664">
        <f t="shared" si="54"/>
        <v>1.9999999999999574E-2</v>
      </c>
      <c r="F664">
        <f ca="1">D664-'Random Analysis'!$B$13</f>
        <v>-4.1031361220387072E-2</v>
      </c>
      <c r="G664">
        <f t="shared" ca="1" si="50"/>
        <v>-0.5110495922555659</v>
      </c>
      <c r="H664">
        <f t="shared" ca="1" si="51"/>
        <v>-0.56026913823712787</v>
      </c>
      <c r="I664">
        <f ca="1">IFERROR(SUM(INDIRECT(CONCATENATE("F",MAX(A664-'Random Analysis'!$B$7+3,2),":F",A664+2)))/COUNT(INDIRECT(CONCATENATE("F",MAX(A664-'Random Analysis'!$B$7+3,2),":F",A664+2))),0)</f>
        <v>-4.1031361220387072E-2</v>
      </c>
      <c r="J664">
        <f ca="1">IFERROR(MEDIAN(INDIRECT(CONCATENATE("I",MAX(A664-'Random Analysis'!$B$8+3,2),":I",A664+2))),0)</f>
        <v>-0.24279618671625003</v>
      </c>
      <c r="K664">
        <f ca="1">IFERROR(SUM(INDIRECT(CONCATENATE("J",MAX(A664-'Random Analysis'!$B$9+3,2),":J",A664+2)))/COUNT(INDIRECT(CONCATENATE("J",MAX(A664-'Random Analysis'!$B$9+3,2),":J",A664+2))),0)</f>
        <v>-0.37008138475852459</v>
      </c>
      <c r="L664">
        <f t="shared" ca="1" si="52"/>
        <v>-0.24344131671058908</v>
      </c>
      <c r="M664">
        <f t="shared" ca="1" si="53"/>
        <v>0.9808679021197706</v>
      </c>
    </row>
    <row r="665" spans="1:13" x14ac:dyDescent="0.3">
      <c r="A665">
        <v>663</v>
      </c>
      <c r="B665">
        <f>A665*'Random Analysis'!B$4+'Random Analysis'!$B$5</f>
        <v>13.26</v>
      </c>
      <c r="C665">
        <v>0.12682158634994201</v>
      </c>
      <c r="D665">
        <f>C665*'Random Analysis'!$B$2+'Random Analysis'!$B$3</f>
        <v>0.12682158634994201</v>
      </c>
      <c r="E665">
        <f t="shared" si="54"/>
        <v>1.9999999999999574E-2</v>
      </c>
      <c r="F665">
        <f ca="1">D665-'Random Analysis'!$B$13</f>
        <v>4.5718588381289962E-2</v>
      </c>
      <c r="G665">
        <f t="shared" ca="1" si="50"/>
        <v>-0.51013522048794013</v>
      </c>
      <c r="H665">
        <f t="shared" ca="1" si="51"/>
        <v>-0.57047184264688644</v>
      </c>
      <c r="I665">
        <f ca="1">IFERROR(SUM(INDIRECT(CONCATENATE("F",MAX(A665-'Random Analysis'!$B$7+3,2),":F",A665+2)))/COUNT(INDIRECT(CONCATENATE("F",MAX(A665-'Random Analysis'!$B$7+3,2),":F",A665+2))),0)</f>
        <v>4.5718588381289962E-2</v>
      </c>
      <c r="J665">
        <f ca="1">IFERROR(MEDIAN(INDIRECT(CONCATENATE("I",MAX(A665-'Random Analysis'!$B$8+3,2),":I",A665+2))),0)</f>
        <v>-0.24279618671625003</v>
      </c>
      <c r="K665">
        <f ca="1">IFERROR(SUM(INDIRECT(CONCATENATE("J",MAX(A665-'Random Analysis'!$B$9+3,2),":J",A665+2)))/COUNT(INDIRECT(CONCATENATE("J",MAX(A665-'Random Analysis'!$B$9+3,2),":J",A665+2))),0)</f>
        <v>-0.35851059305659294</v>
      </c>
      <c r="L665">
        <f t="shared" ca="1" si="52"/>
        <v>-0.25061152857172081</v>
      </c>
      <c r="M665">
        <f t="shared" ca="1" si="53"/>
        <v>0.9758556715483363</v>
      </c>
    </row>
    <row r="666" spans="1:13" x14ac:dyDescent="0.3">
      <c r="A666">
        <v>664</v>
      </c>
      <c r="B666">
        <f>A666*'Random Analysis'!B$4+'Random Analysis'!$B$5</f>
        <v>13.280000000000001</v>
      </c>
      <c r="C666">
        <v>0.63321463232695629</v>
      </c>
      <c r="D666">
        <f>C666*'Random Analysis'!$B$2+'Random Analysis'!$B$3</f>
        <v>0.63321463232695629</v>
      </c>
      <c r="E666">
        <f t="shared" si="54"/>
        <v>2.000000000000135E-2</v>
      </c>
      <c r="F666">
        <f ca="1">D666-'Random Analysis'!$B$13</f>
        <v>0.55211163435830424</v>
      </c>
      <c r="G666">
        <f t="shared" ca="1" si="50"/>
        <v>-0.49909298780077332</v>
      </c>
      <c r="H666">
        <f t="shared" ca="1" si="51"/>
        <v>-0.58045370240290262</v>
      </c>
      <c r="I666">
        <f ca="1">IFERROR(SUM(INDIRECT(CONCATENATE("F",MAX(A666-'Random Analysis'!$B$7+3,2),":F",A666+2)))/COUNT(INDIRECT(CONCATENATE("F",MAX(A666-'Random Analysis'!$B$7+3,2),":F",A666+2))),0)</f>
        <v>0.55211163435830424</v>
      </c>
      <c r="J666">
        <f ca="1">IFERROR(MEDIAN(INDIRECT(CONCATENATE("I",MAX(A666-'Random Analysis'!$B$8+3,2),":I",A666+2))),0)</f>
        <v>-0.17732661116415038</v>
      </c>
      <c r="K666">
        <f ca="1">IFERROR(SUM(INDIRECT(CONCATENATE("J",MAX(A666-'Random Analysis'!$B$9+3,2),":J",A666+2)))/COUNT(INDIRECT(CONCATENATE("J",MAX(A666-'Random Analysis'!$B$9+3,2),":J",A666+2))),0)</f>
        <v>-0.34027028006643967</v>
      </c>
      <c r="L666">
        <f t="shared" ca="1" si="52"/>
        <v>-0.25741693417305006</v>
      </c>
      <c r="M666">
        <f t="shared" ca="1" si="53"/>
        <v>0.97070733286487498</v>
      </c>
    </row>
    <row r="667" spans="1:13" x14ac:dyDescent="0.3">
      <c r="A667">
        <v>665</v>
      </c>
      <c r="B667">
        <f>A667*'Random Analysis'!B$4+'Random Analysis'!$B$5</f>
        <v>13.3</v>
      </c>
      <c r="C667">
        <v>-0.37610041440334041</v>
      </c>
      <c r="D667">
        <f>C667*'Random Analysis'!$B$2+'Random Analysis'!$B$3</f>
        <v>-0.37610041440334041</v>
      </c>
      <c r="E667">
        <f t="shared" si="54"/>
        <v>1.9999999999999574E-2</v>
      </c>
      <c r="F667">
        <f ca="1">D667-'Random Analysis'!$B$13</f>
        <v>-0.45720341237199247</v>
      </c>
      <c r="G667">
        <f t="shared" ca="1" si="50"/>
        <v>-0.50823705604821301</v>
      </c>
      <c r="H667">
        <f t="shared" ca="1" si="51"/>
        <v>-0.59061844352386661</v>
      </c>
      <c r="I667">
        <f ca="1">IFERROR(SUM(INDIRECT(CONCATENATE("F",MAX(A667-'Random Analysis'!$B$7+3,2),":F",A667+2)))/COUNT(INDIRECT(CONCATENATE("F",MAX(A667-'Random Analysis'!$B$7+3,2),":F",A667+2))),0)</f>
        <v>-0.45720341237199247</v>
      </c>
      <c r="J667">
        <f ca="1">IFERROR(MEDIAN(INDIRECT(CONCATENATE("I",MAX(A667-'Random Analysis'!$B$8+3,2),":I",A667+2))),0)</f>
        <v>-0.17732661116415038</v>
      </c>
      <c r="K667">
        <f ca="1">IFERROR(SUM(INDIRECT(CONCATENATE("J",MAX(A667-'Random Analysis'!$B$9+3,2),":J",A667+2)))/COUNT(INDIRECT(CONCATENATE("J",MAX(A667-'Random Analysis'!$B$9+3,2),":J",A667+2))),0)</f>
        <v>-0.32202996707628639</v>
      </c>
      <c r="L667">
        <f t="shared" ca="1" si="52"/>
        <v>-0.26385753351457564</v>
      </c>
      <c r="M667">
        <f t="shared" ca="1" si="53"/>
        <v>0.96543018219458354</v>
      </c>
    </row>
    <row r="668" spans="1:13" x14ac:dyDescent="0.3">
      <c r="A668">
        <v>666</v>
      </c>
      <c r="B668">
        <f>A668*'Random Analysis'!B$4+'Random Analysis'!$B$5</f>
        <v>13.32</v>
      </c>
      <c r="C668">
        <v>0.30125209593570434</v>
      </c>
      <c r="D668">
        <f>C668*'Random Analysis'!$B$2+'Random Analysis'!$B$3</f>
        <v>0.30125209593570434</v>
      </c>
      <c r="E668">
        <f t="shared" si="54"/>
        <v>1.9999999999999574E-2</v>
      </c>
      <c r="F668">
        <f ca="1">D668-'Random Analysis'!$B$13</f>
        <v>0.22014909796705229</v>
      </c>
      <c r="G668">
        <f t="shared" ca="1" si="50"/>
        <v>-0.50383407408887204</v>
      </c>
      <c r="H668">
        <f t="shared" ca="1" si="51"/>
        <v>-0.60069512500564382</v>
      </c>
      <c r="I668">
        <f ca="1">IFERROR(SUM(INDIRECT(CONCATENATE("F",MAX(A668-'Random Analysis'!$B$7+3,2),":F",A668+2)))/COUNT(INDIRECT(CONCATENATE("F",MAX(A668-'Random Analysis'!$B$7+3,2),":F",A668+2))),0)</f>
        <v>0.22014909796705229</v>
      </c>
      <c r="J668">
        <f ca="1">IFERROR(MEDIAN(INDIRECT(CONCATENATE("I",MAX(A668-'Random Analysis'!$B$8+3,2),":I",A668+2))),0)</f>
        <v>2.3436135804514452E-3</v>
      </c>
      <c r="K668">
        <f ca="1">IFERROR(SUM(INDIRECT(CONCATENATE("J",MAX(A668-'Random Analysis'!$B$9+3,2),":J",A668+2)))/COUNT(INDIRECT(CONCATENATE("J",MAX(A668-'Random Analysis'!$B$9+3,2),":J",A668+2))),0)</f>
        <v>-0.30335074226263248</v>
      </c>
      <c r="L668">
        <f t="shared" ca="1" si="52"/>
        <v>-0.26992454835982815</v>
      </c>
      <c r="M668">
        <f t="shared" ca="1" si="53"/>
        <v>0.96003169122738707</v>
      </c>
    </row>
    <row r="669" spans="1:13" x14ac:dyDescent="0.3">
      <c r="A669">
        <v>667</v>
      </c>
      <c r="B669">
        <f>A669*'Random Analysis'!B$4+'Random Analysis'!$B$5</f>
        <v>13.34</v>
      </c>
      <c r="C669">
        <v>-0.7041145310510124</v>
      </c>
      <c r="D669">
        <f>C669*'Random Analysis'!$B$2+'Random Analysis'!$B$3</f>
        <v>-0.7041145310510124</v>
      </c>
      <c r="E669">
        <f t="shared" si="54"/>
        <v>1.9999999999999574E-2</v>
      </c>
      <c r="F669">
        <f ca="1">D669-'Random Analysis'!$B$13</f>
        <v>-0.78521752901966446</v>
      </c>
      <c r="G669">
        <f t="shared" ca="1" si="50"/>
        <v>-0.51953842466926503</v>
      </c>
      <c r="H669">
        <f t="shared" ca="1" si="51"/>
        <v>-0.61108589349902886</v>
      </c>
      <c r="I669">
        <f ca="1">IFERROR(SUM(INDIRECT(CONCATENATE("F",MAX(A669-'Random Analysis'!$B$7+3,2),":F",A669+2)))/COUNT(INDIRECT(CONCATENATE("F",MAX(A669-'Random Analysis'!$B$7+3,2),":F",A669+2))),0)</f>
        <v>-0.78521752901966446</v>
      </c>
      <c r="J669">
        <f ca="1">IFERROR(MEDIAN(INDIRECT(CONCATENATE("I",MAX(A669-'Random Analysis'!$B$8+3,2),":I",A669+2))),0)</f>
        <v>-0.17732661116415038</v>
      </c>
      <c r="K669">
        <f ca="1">IFERROR(SUM(INDIRECT(CONCATENATE("J",MAX(A669-'Random Analysis'!$B$9+3,2),":J",A669+2)))/COUNT(INDIRECT(CONCATENATE("J",MAX(A669-'Random Analysis'!$B$9+3,2),":J",A669+2))),0)</f>
        <v>-0.30522542279982068</v>
      </c>
      <c r="L669">
        <f t="shared" ca="1" si="52"/>
        <v>-0.27602905681582446</v>
      </c>
      <c r="M669">
        <f t="shared" ca="1" si="53"/>
        <v>0.9545111100910707</v>
      </c>
    </row>
    <row r="670" spans="1:13" x14ac:dyDescent="0.3">
      <c r="A670">
        <v>668</v>
      </c>
      <c r="B670">
        <f>A670*'Random Analysis'!B$4+'Random Analysis'!$B$5</f>
        <v>13.36</v>
      </c>
      <c r="C670">
        <v>0.10944795524366246</v>
      </c>
      <c r="D670">
        <f>C670*'Random Analysis'!$B$2+'Random Analysis'!$B$3</f>
        <v>0.10944795524366246</v>
      </c>
      <c r="E670">
        <f t="shared" si="54"/>
        <v>1.9999999999999574E-2</v>
      </c>
      <c r="F670">
        <f ca="1">D670-'Random Analysis'!$B$13</f>
        <v>2.8344957275010421E-2</v>
      </c>
      <c r="G670">
        <f t="shared" ca="1" si="50"/>
        <v>-0.5189715255237648</v>
      </c>
      <c r="H670">
        <f t="shared" ca="1" si="51"/>
        <v>-0.62146532400950394</v>
      </c>
      <c r="I670">
        <f ca="1">IFERROR(SUM(INDIRECT(CONCATENATE("F",MAX(A670-'Random Analysis'!$B$7+3,2),":F",A670+2)))/COUNT(INDIRECT(CONCATENATE("F",MAX(A670-'Random Analysis'!$B$7+3,2),":F",A670+2))),0)</f>
        <v>2.8344957275010421E-2</v>
      </c>
      <c r="J670">
        <f ca="1">IFERROR(MEDIAN(INDIRECT(CONCATENATE("I",MAX(A670-'Random Analysis'!$B$8+3,2),":I",A670+2))),0)</f>
        <v>-6.3432019726883254E-3</v>
      </c>
      <c r="K670">
        <f ca="1">IFERROR(SUM(INDIRECT(CONCATENATE("J",MAX(A670-'Random Analysis'!$B$9+3,2),":J",A670+2)))/COUNT(INDIRECT(CONCATENATE("J",MAX(A670-'Random Analysis'!$B$9+3,2),":J",A670+2))),0)</f>
        <v>-0.29895803623265355</v>
      </c>
      <c r="L670">
        <f t="shared" ca="1" si="52"/>
        <v>-0.28200821754047739</v>
      </c>
      <c r="M670">
        <f t="shared" ca="1" si="53"/>
        <v>0.94887094574026132</v>
      </c>
    </row>
    <row r="671" spans="1:13" x14ac:dyDescent="0.3">
      <c r="A671">
        <v>669</v>
      </c>
      <c r="B671">
        <f>A671*'Random Analysis'!B$4+'Random Analysis'!$B$5</f>
        <v>13.38</v>
      </c>
      <c r="C671">
        <v>0.22986003461380133</v>
      </c>
      <c r="D671">
        <f>C671*'Random Analysis'!$B$2+'Random Analysis'!$B$3</f>
        <v>0.22986003461380133</v>
      </c>
      <c r="E671">
        <f t="shared" si="54"/>
        <v>2.000000000000135E-2</v>
      </c>
      <c r="F671">
        <f ca="1">D671-'Random Analysis'!$B$13</f>
        <v>0.14875703664514928</v>
      </c>
      <c r="G671">
        <f t="shared" ca="1" si="50"/>
        <v>-0.51599638479086163</v>
      </c>
      <c r="H671">
        <f t="shared" ca="1" si="51"/>
        <v>-0.63178525170532185</v>
      </c>
      <c r="I671">
        <f ca="1">IFERROR(SUM(INDIRECT(CONCATENATE("F",MAX(A671-'Random Analysis'!$B$7+3,2),":F",A671+2)))/COUNT(INDIRECT(CONCATENATE("F",MAX(A671-'Random Analysis'!$B$7+3,2),":F",A671+2))),0)</f>
        <v>0.14875703664514928</v>
      </c>
      <c r="J671">
        <f ca="1">IFERROR(MEDIAN(INDIRECT(CONCATENATE("I",MAX(A671-'Random Analysis'!$B$8+3,2),":I",A671+2))),0)</f>
        <v>3.7031772828150192E-2</v>
      </c>
      <c r="K671">
        <f ca="1">IFERROR(SUM(INDIRECT(CONCATENATE("J",MAX(A671-'Random Analysis'!$B$9+3,2),":J",A671+2)))/COUNT(INDIRECT(CONCATENATE("J",MAX(A671-'Random Analysis'!$B$9+3,2),":J",A671+2))),0)</f>
        <v>-0.27346996915631311</v>
      </c>
      <c r="L671">
        <f t="shared" ca="1" si="52"/>
        <v>-0.28747761692360402</v>
      </c>
      <c r="M671">
        <f t="shared" ca="1" si="53"/>
        <v>0.9431213934017888</v>
      </c>
    </row>
    <row r="672" spans="1:13" x14ac:dyDescent="0.3">
      <c r="A672">
        <v>670</v>
      </c>
      <c r="B672">
        <f>A672*'Random Analysis'!B$4+'Random Analysis'!$B$5</f>
        <v>13.4</v>
      </c>
      <c r="C672">
        <v>0.64173954262607102</v>
      </c>
      <c r="D672">
        <f>C672*'Random Analysis'!$B$2+'Random Analysis'!$B$3</f>
        <v>0.64173954262607102</v>
      </c>
      <c r="E672">
        <f t="shared" si="54"/>
        <v>1.9999999999999574E-2</v>
      </c>
      <c r="F672">
        <f ca="1">D672-'Random Analysis'!$B$13</f>
        <v>0.56063654465741897</v>
      </c>
      <c r="G672">
        <f t="shared" ca="1" si="50"/>
        <v>-0.50478365389771351</v>
      </c>
      <c r="H672">
        <f t="shared" ca="1" si="51"/>
        <v>-0.64188092478327585</v>
      </c>
      <c r="I672">
        <f ca="1">IFERROR(SUM(INDIRECT(CONCATENATE("F",MAX(A672-'Random Analysis'!$B$7+3,2),":F",A672+2)))/COUNT(INDIRECT(CONCATENATE("F",MAX(A672-'Random Analysis'!$B$7+3,2),":F",A672+2))),0)</f>
        <v>0.56063654465741897</v>
      </c>
      <c r="J672">
        <f ca="1">IFERROR(MEDIAN(INDIRECT(CONCATENATE("I",MAX(A672-'Random Analysis'!$B$8+3,2),":I",A672+2))),0)</f>
        <v>9.7237812513219612E-2</v>
      </c>
      <c r="K672">
        <f ca="1">IFERROR(SUM(INDIRECT(CONCATENATE("J",MAX(A672-'Random Analysis'!$B$9+3,2),":J",A672+2)))/COUNT(INDIRECT(CONCATENATE("J",MAX(A672-'Random Analysis'!$B$9+3,2),":J",A672+2))),0)</f>
        <v>-0.25307529069129242</v>
      </c>
      <c r="L672">
        <f t="shared" ca="1" si="52"/>
        <v>-0.29253912273742977</v>
      </c>
      <c r="M672">
        <f t="shared" ca="1" si="53"/>
        <v>0.93727061094704034</v>
      </c>
    </row>
    <row r="673" spans="1:13" x14ac:dyDescent="0.3">
      <c r="A673">
        <v>671</v>
      </c>
      <c r="B673">
        <f>A673*'Random Analysis'!B$4+'Random Analysis'!$B$5</f>
        <v>13.42</v>
      </c>
      <c r="C673">
        <v>0.87633750104145181</v>
      </c>
      <c r="D673">
        <f>C673*'Random Analysis'!$B$2+'Random Analysis'!$B$3</f>
        <v>0.87633750104145181</v>
      </c>
      <c r="E673">
        <f t="shared" si="54"/>
        <v>1.9999999999999574E-2</v>
      </c>
      <c r="F673">
        <f ca="1">D673-'Random Analysis'!$B$13</f>
        <v>0.79523450307279975</v>
      </c>
      <c r="G673">
        <f t="shared" ca="1" si="50"/>
        <v>-0.48887896383625784</v>
      </c>
      <c r="H673">
        <f t="shared" ca="1" si="51"/>
        <v>-0.65165850406000081</v>
      </c>
      <c r="I673">
        <f ca="1">IFERROR(SUM(INDIRECT(CONCATENATE("F",MAX(A673-'Random Analysis'!$B$7+3,2),":F",A673+2)))/COUNT(INDIRECT(CONCATENATE("F",MAX(A673-'Random Analysis'!$B$7+3,2),":F",A673+2))),0)</f>
        <v>0.79523450307279975</v>
      </c>
      <c r="J673">
        <f ca="1">IFERROR(MEDIAN(INDIRECT(CONCATENATE("I",MAX(A673-'Random Analysis'!$B$8+3,2),":I",A673+2))),0)</f>
        <v>0.18445306730610078</v>
      </c>
      <c r="K673">
        <f ca="1">IFERROR(SUM(INDIRECT(CONCATENATE("J",MAX(A673-'Random Analysis'!$B$9+3,2),":J",A673+2)))/COUNT(INDIRECT(CONCATENATE("J",MAX(A673-'Random Analysis'!$B$9+3,2),":J",A673+2))),0)</f>
        <v>-0.22852750485518208</v>
      </c>
      <c r="L673">
        <f t="shared" ca="1" si="52"/>
        <v>-0.29710967283453332</v>
      </c>
      <c r="M673">
        <f t="shared" ca="1" si="53"/>
        <v>0.93132841749034978</v>
      </c>
    </row>
    <row r="674" spans="1:13" x14ac:dyDescent="0.3">
      <c r="A674">
        <v>672</v>
      </c>
      <c r="B674">
        <f>A674*'Random Analysis'!B$4+'Random Analysis'!$B$5</f>
        <v>13.44</v>
      </c>
      <c r="C674">
        <v>-0.18488063570906643</v>
      </c>
      <c r="D674">
        <f>C674*'Random Analysis'!$B$2+'Random Analysis'!$B$3</f>
        <v>-0.18488063570906643</v>
      </c>
      <c r="E674">
        <f t="shared" si="54"/>
        <v>1.9999999999999574E-2</v>
      </c>
      <c r="F674">
        <f ca="1">D674-'Random Analysis'!$B$13</f>
        <v>-0.26598363367771849</v>
      </c>
      <c r="G674">
        <f t="shared" ca="1" si="50"/>
        <v>-0.49419863650981211</v>
      </c>
      <c r="H674">
        <f t="shared" ca="1" si="51"/>
        <v>-0.66154247679019684</v>
      </c>
      <c r="I674">
        <f ca="1">IFERROR(SUM(INDIRECT(CONCATENATE("F",MAX(A674-'Random Analysis'!$B$7+3,2),":F",A674+2)))/COUNT(INDIRECT(CONCATENATE("F",MAX(A674-'Random Analysis'!$B$7+3,2),":F",A674+2))),0)</f>
        <v>-0.26598363367771849</v>
      </c>
      <c r="J674">
        <f ca="1">IFERROR(MEDIAN(INDIRECT(CONCATENATE("I",MAX(A674-'Random Analysis'!$B$8+3,2),":I",A674+2))),0)</f>
        <v>8.8550996960079842E-2</v>
      </c>
      <c r="K674">
        <f ca="1">IFERROR(SUM(INDIRECT(CONCATENATE("J",MAX(A674-'Random Analysis'!$B$9+3,2),":J",A674+2)))/COUNT(INDIRECT(CONCATENATE("J",MAX(A674-'Random Analysis'!$B$9+3,2),":J",A674+2))),0)</f>
        <v>-0.21758593189201603</v>
      </c>
      <c r="L674">
        <f t="shared" ca="1" si="52"/>
        <v>-0.30146139147237355</v>
      </c>
      <c r="M674">
        <f t="shared" ca="1" si="53"/>
        <v>0.92529918966090241</v>
      </c>
    </row>
    <row r="675" spans="1:13" x14ac:dyDescent="0.3">
      <c r="A675">
        <v>673</v>
      </c>
      <c r="B675">
        <f>A675*'Random Analysis'!B$4+'Random Analysis'!$B$5</f>
        <v>13.46</v>
      </c>
      <c r="C675">
        <v>-0.61718154297090977</v>
      </c>
      <c r="D675">
        <f>C675*'Random Analysis'!$B$2+'Random Analysis'!$B$3</f>
        <v>-0.61718154297090977</v>
      </c>
      <c r="E675">
        <f t="shared" si="54"/>
        <v>2.000000000000135E-2</v>
      </c>
      <c r="F675">
        <f ca="1">D675-'Random Analysis'!$B$13</f>
        <v>-0.69828454093956183</v>
      </c>
      <c r="G675">
        <f t="shared" ca="1" si="50"/>
        <v>-0.50816432732860428</v>
      </c>
      <c r="H675">
        <f t="shared" ca="1" si="51"/>
        <v>-0.67170576333676957</v>
      </c>
      <c r="I675">
        <f ca="1">IFERROR(SUM(INDIRECT(CONCATENATE("F",MAX(A675-'Random Analysis'!$B$7+3,2),":F",A675+2)))/COUNT(INDIRECT(CONCATENATE("F",MAX(A675-'Random Analysis'!$B$7+3,2),":F",A675+2))),0)</f>
        <v>-0.69828454093956183</v>
      </c>
      <c r="J675">
        <f ca="1">IFERROR(MEDIAN(INDIRECT(CONCATENATE("I",MAX(A675-'Random Analysis'!$B$8+3,2),":I",A675+2))),0)</f>
        <v>8.8550996960079842E-2</v>
      </c>
      <c r="K675">
        <f ca="1">IFERROR(SUM(INDIRECT(CONCATENATE("J",MAX(A675-'Random Analysis'!$B$9+3,2),":J",A675+2)))/COUNT(INDIRECT(CONCATENATE("J",MAX(A675-'Random Analysis'!$B$9+3,2),":J",A675+2))),0)</f>
        <v>-0.20322938881095307</v>
      </c>
      <c r="L675">
        <f t="shared" ca="1" si="52"/>
        <v>-0.30552597924859287</v>
      </c>
      <c r="M675">
        <f t="shared" ca="1" si="53"/>
        <v>0.91918867007593019</v>
      </c>
    </row>
    <row r="676" spans="1:13" x14ac:dyDescent="0.3">
      <c r="A676">
        <v>674</v>
      </c>
      <c r="B676">
        <f>A676*'Random Analysis'!B$4+'Random Analysis'!$B$5</f>
        <v>13.48</v>
      </c>
      <c r="C676">
        <v>-0.6935983803625474</v>
      </c>
      <c r="D676">
        <f>C676*'Random Analysis'!$B$2+'Random Analysis'!$B$3</f>
        <v>-0.6935983803625474</v>
      </c>
      <c r="E676">
        <f t="shared" si="54"/>
        <v>1.9999999999999574E-2</v>
      </c>
      <c r="F676">
        <f ca="1">D676-'Random Analysis'!$B$13</f>
        <v>-0.77470137833119945</v>
      </c>
      <c r="G676">
        <f t="shared" ca="1" si="50"/>
        <v>-0.52365835489522794</v>
      </c>
      <c r="H676">
        <f t="shared" ca="1" si="51"/>
        <v>-0.68217893043467392</v>
      </c>
      <c r="I676">
        <f ca="1">IFERROR(SUM(INDIRECT(CONCATENATE("F",MAX(A676-'Random Analysis'!$B$7+3,2),":F",A676+2)))/COUNT(INDIRECT(CONCATENATE("F",MAX(A676-'Random Analysis'!$B$7+3,2),":F",A676+2))),0)</f>
        <v>-0.77470137833119945</v>
      </c>
      <c r="J676">
        <f ca="1">IFERROR(MEDIAN(INDIRECT(CONCATENATE("I",MAX(A676-'Random Analysis'!$B$8+3,2),":I",A676+2))),0)</f>
        <v>-0.11881933820135404</v>
      </c>
      <c r="K676">
        <f ca="1">IFERROR(SUM(INDIRECT(CONCATENATE("J",MAX(A676-'Random Analysis'!$B$9+3,2),":J",A676+2)))/COUNT(INDIRECT(CONCATENATE("J",MAX(A676-'Random Analysis'!$B$9+3,2),":J",A676+2))),0)</f>
        <v>-0.18972136968576586</v>
      </c>
      <c r="L676">
        <f t="shared" ca="1" si="52"/>
        <v>-0.30932040664230809</v>
      </c>
      <c r="M676">
        <f t="shared" ca="1" si="53"/>
        <v>0.9130022619430842</v>
      </c>
    </row>
    <row r="677" spans="1:13" x14ac:dyDescent="0.3">
      <c r="A677">
        <v>675</v>
      </c>
      <c r="B677">
        <f>A677*'Random Analysis'!B$4+'Random Analysis'!$B$5</f>
        <v>13.5</v>
      </c>
      <c r="C677">
        <v>-0.19908956420464552</v>
      </c>
      <c r="D677">
        <f>C677*'Random Analysis'!$B$2+'Random Analysis'!$B$3</f>
        <v>-0.19908956420464552</v>
      </c>
      <c r="E677">
        <f t="shared" si="54"/>
        <v>1.9999999999999574E-2</v>
      </c>
      <c r="F677">
        <f ca="1">D677-'Random Analysis'!$B$13</f>
        <v>-0.28019256217329758</v>
      </c>
      <c r="G677">
        <f t="shared" ca="1" si="50"/>
        <v>-0.52926220613869379</v>
      </c>
      <c r="H677">
        <f t="shared" ca="1" si="51"/>
        <v>-0.69276417455744754</v>
      </c>
      <c r="I677">
        <f ca="1">IFERROR(SUM(INDIRECT(CONCATENATE("F",MAX(A677-'Random Analysis'!$B$7+3,2),":F",A677+2)))/COUNT(INDIRECT(CONCATENATE("F",MAX(A677-'Random Analysis'!$B$7+3,2),":F",A677+2))),0)</f>
        <v>-0.28019256217329758</v>
      </c>
      <c r="J677">
        <f ca="1">IFERROR(MEDIAN(INDIRECT(CONCATENATE("I",MAX(A677-'Random Analysis'!$B$8+3,2),":I",A677+2))),0)</f>
        <v>-0.11881933820135404</v>
      </c>
      <c r="K677">
        <f ca="1">IFERROR(SUM(INDIRECT(CONCATENATE("J",MAX(A677-'Random Analysis'!$B$9+3,2),":J",A677+2)))/COUNT(INDIRECT(CONCATENATE("J",MAX(A677-'Random Analysis'!$B$9+3,2),":J",A677+2))),0)</f>
        <v>-0.16409028428490671</v>
      </c>
      <c r="L677">
        <f t="shared" ca="1" si="52"/>
        <v>-0.31260221232800617</v>
      </c>
      <c r="M677">
        <f t="shared" ca="1" si="53"/>
        <v>0.9067502176965242</v>
      </c>
    </row>
    <row r="678" spans="1:13" x14ac:dyDescent="0.3">
      <c r="A678">
        <v>676</v>
      </c>
      <c r="B678">
        <f>A678*'Random Analysis'!B$4+'Random Analysis'!$B$5</f>
        <v>13.52</v>
      </c>
      <c r="C678">
        <v>0.44902461619955591</v>
      </c>
      <c r="D678">
        <f>C678*'Random Analysis'!$B$2+'Random Analysis'!$B$3</f>
        <v>0.44902461619955591</v>
      </c>
      <c r="E678">
        <f t="shared" si="54"/>
        <v>1.9999999999999574E-2</v>
      </c>
      <c r="F678">
        <f ca="1">D678-'Random Analysis'!$B$13</f>
        <v>0.36792161823090386</v>
      </c>
      <c r="G678">
        <f t="shared" ca="1" si="50"/>
        <v>-0.52190377377407582</v>
      </c>
      <c r="H678">
        <f t="shared" ca="1" si="51"/>
        <v>-0.7032022500329288</v>
      </c>
      <c r="I678">
        <f ca="1">IFERROR(SUM(INDIRECT(CONCATENATE("F",MAX(A678-'Random Analysis'!$B$7+3,2),":F",A678+2)))/COUNT(INDIRECT(CONCATENATE("F",MAX(A678-'Random Analysis'!$B$7+3,2),":F",A678+2))),0)</f>
        <v>0.36792161823090386</v>
      </c>
      <c r="J678">
        <f ca="1">IFERROR(MEDIAN(INDIRECT(CONCATENATE("I",MAX(A678-'Random Analysis'!$B$8+3,2),":I",A678+2))),0)</f>
        <v>-5.8613298516284607E-2</v>
      </c>
      <c r="K678">
        <f ca="1">IFERROR(SUM(INDIRECT(CONCATENATE("J",MAX(A678-'Random Analysis'!$B$9+3,2),":J",A678+2)))/COUNT(INDIRECT(CONCATENATE("J",MAX(A678-'Random Analysis'!$B$9+3,2),":J",A678+2))),0)</f>
        <v>-0.14771531088900189</v>
      </c>
      <c r="L678">
        <f t="shared" ca="1" si="52"/>
        <v>-0.31555651854578615</v>
      </c>
      <c r="M678">
        <f t="shared" ca="1" si="53"/>
        <v>0.90043908732560862</v>
      </c>
    </row>
    <row r="679" spans="1:13" x14ac:dyDescent="0.3">
      <c r="A679">
        <v>677</v>
      </c>
      <c r="B679">
        <f>A679*'Random Analysis'!B$4+'Random Analysis'!$B$5</f>
        <v>13.540000000000001</v>
      </c>
      <c r="C679">
        <v>-0.71282005511378599</v>
      </c>
      <c r="D679">
        <f>C679*'Random Analysis'!$B$2+'Random Analysis'!$B$3</f>
        <v>-0.71282005511378599</v>
      </c>
      <c r="E679">
        <f t="shared" si="54"/>
        <v>2.000000000000135E-2</v>
      </c>
      <c r="F679">
        <f ca="1">D679-'Random Analysis'!$B$13</f>
        <v>-0.79392305308243805</v>
      </c>
      <c r="G679">
        <f t="shared" ca="1" si="50"/>
        <v>-0.53778223483572563</v>
      </c>
      <c r="H679">
        <f t="shared" ca="1" si="51"/>
        <v>-0.71395789472964399</v>
      </c>
      <c r="I679">
        <f ca="1">IFERROR(SUM(INDIRECT(CONCATENATE("F",MAX(A679-'Random Analysis'!$B$7+3,2),":F",A679+2)))/COUNT(INDIRECT(CONCATENATE("F",MAX(A679-'Random Analysis'!$B$7+3,2),":F",A679+2))),0)</f>
        <v>-0.79392305308243805</v>
      </c>
      <c r="J679">
        <f ca="1">IFERROR(MEDIAN(INDIRECT(CONCATENATE("I",MAX(A679-'Random Analysis'!$B$8+3,2),":I",A679+2))),0)</f>
        <v>-0.27308809792550803</v>
      </c>
      <c r="K679">
        <f ca="1">IFERROR(SUM(INDIRECT(CONCATENATE("J",MAX(A679-'Random Analysis'!$B$9+3,2),":J",A679+2)))/COUNT(INDIRECT(CONCATENATE("J",MAX(A679-'Random Analysis'!$B$9+3,2),":J",A679+2))),0)</f>
        <v>-0.14985416734629042</v>
      </c>
      <c r="L679">
        <f t="shared" ca="1" si="52"/>
        <v>-0.31855360189271215</v>
      </c>
      <c r="M679">
        <f t="shared" ca="1" si="53"/>
        <v>0.89406801528775393</v>
      </c>
    </row>
    <row r="680" spans="1:13" x14ac:dyDescent="0.3">
      <c r="A680">
        <v>678</v>
      </c>
      <c r="B680">
        <f>A680*'Random Analysis'!B$4+'Random Analysis'!$B$5</f>
        <v>13.56</v>
      </c>
      <c r="C680">
        <v>0.51119856769831795</v>
      </c>
      <c r="D680">
        <f>C680*'Random Analysis'!$B$2+'Random Analysis'!$B$3</f>
        <v>0.51119856769831795</v>
      </c>
      <c r="E680">
        <f t="shared" si="54"/>
        <v>1.9999999999999574E-2</v>
      </c>
      <c r="F680">
        <f ca="1">D680-'Random Analysis'!$B$13</f>
        <v>0.43009556972966589</v>
      </c>
      <c r="G680">
        <f t="shared" ca="1" si="50"/>
        <v>-0.52918032344113253</v>
      </c>
      <c r="H680">
        <f t="shared" ca="1" si="51"/>
        <v>-0.72454150119846639</v>
      </c>
      <c r="I680">
        <f ca="1">IFERROR(SUM(INDIRECT(CONCATENATE("F",MAX(A680-'Random Analysis'!$B$7+3,2),":F",A680+2)))/COUNT(INDIRECT(CONCATENATE("F",MAX(A680-'Random Analysis'!$B$7+3,2),":F",A680+2))),0)</f>
        <v>0.43009556972966589</v>
      </c>
      <c r="J680">
        <f ca="1">IFERROR(MEDIAN(INDIRECT(CONCATENATE("I",MAX(A680-'Random Analysis'!$B$8+3,2),":I",A680+2))),0)</f>
        <v>-0.27308809792550803</v>
      </c>
      <c r="K680">
        <f ca="1">IFERROR(SUM(INDIRECT(CONCATENATE("J",MAX(A680-'Random Analysis'!$B$9+3,2),":J",A680+2)))/COUNT(INDIRECT(CONCATENATE("J",MAX(A680-'Random Analysis'!$B$9+3,2),":J",A680+2))),0)</f>
        <v>-0.13998592113108949</v>
      </c>
      <c r="L680">
        <f t="shared" ca="1" si="52"/>
        <v>-0.32135332031533387</v>
      </c>
      <c r="M680">
        <f t="shared" ca="1" si="53"/>
        <v>0.8876409488814474</v>
      </c>
    </row>
    <row r="681" spans="1:13" x14ac:dyDescent="0.3">
      <c r="A681">
        <v>679</v>
      </c>
      <c r="B681">
        <f>A681*'Random Analysis'!B$4+'Random Analysis'!$B$5</f>
        <v>13.58</v>
      </c>
      <c r="C681">
        <v>-0.71937419130637204</v>
      </c>
      <c r="D681">
        <f>C681*'Random Analysis'!$B$2+'Random Analysis'!$B$3</f>
        <v>-0.71937419130637204</v>
      </c>
      <c r="E681">
        <f t="shared" si="54"/>
        <v>1.9999999999999574E-2</v>
      </c>
      <c r="F681">
        <f ca="1">D681-'Random Analysis'!$B$13</f>
        <v>-0.80047718927502409</v>
      </c>
      <c r="G681">
        <f t="shared" ca="1" si="50"/>
        <v>-0.54518986722663265</v>
      </c>
      <c r="H681">
        <f t="shared" ca="1" si="51"/>
        <v>-0.73544529854299878</v>
      </c>
      <c r="I681">
        <f ca="1">IFERROR(SUM(INDIRECT(CONCATENATE("F",MAX(A681-'Random Analysis'!$B$7+3,2),":F",A681+2)))/COUNT(INDIRECT(CONCATENATE("F",MAX(A681-'Random Analysis'!$B$7+3,2),":F",A681+2))),0)</f>
        <v>-0.80047718927502409</v>
      </c>
      <c r="J681">
        <f ca="1">IFERROR(MEDIAN(INDIRECT(CONCATENATE("I",MAX(A681-'Random Analysis'!$B$8+3,2),":I",A681+2))),0)</f>
        <v>-0.4892385515564297</v>
      </c>
      <c r="K681">
        <f ca="1">IFERROR(SUM(INDIRECT(CONCATENATE("J",MAX(A681-'Random Analysis'!$B$9+3,2),":J",A681+2)))/COUNT(INDIRECT(CONCATENATE("J",MAX(A681-'Random Analysis'!$B$9+3,2),":J",A681+2))),0)</f>
        <v>-0.14708112128002546</v>
      </c>
      <c r="L681">
        <f t="shared" ca="1" si="52"/>
        <v>-0.32429494274093429</v>
      </c>
      <c r="M681">
        <f t="shared" ca="1" si="53"/>
        <v>0.88115505002662886</v>
      </c>
    </row>
    <row r="682" spans="1:13" x14ac:dyDescent="0.3">
      <c r="A682">
        <v>680</v>
      </c>
      <c r="B682">
        <f>A682*'Random Analysis'!B$4+'Random Analysis'!$B$5</f>
        <v>13.6</v>
      </c>
      <c r="C682">
        <v>0.37188963863747238</v>
      </c>
      <c r="D682">
        <f>C682*'Random Analysis'!$B$2+'Random Analysis'!$B$3</f>
        <v>0.37188963863747238</v>
      </c>
      <c r="E682">
        <f t="shared" si="54"/>
        <v>1.9999999999999574E-2</v>
      </c>
      <c r="F682">
        <f ca="1">D682-'Random Analysis'!$B$13</f>
        <v>0.29078664066882032</v>
      </c>
      <c r="G682">
        <f t="shared" ca="1" si="50"/>
        <v>-0.53937413441325632</v>
      </c>
      <c r="H682">
        <f t="shared" ca="1" si="51"/>
        <v>-0.74623278123126369</v>
      </c>
      <c r="I682">
        <f ca="1">IFERROR(SUM(INDIRECT(CONCATENATE("F",MAX(A682-'Random Analysis'!$B$7+3,2),":F",A682+2)))/COUNT(INDIRECT(CONCATENATE("F",MAX(A682-'Random Analysis'!$B$7+3,2),":F",A682+2))),0)</f>
        <v>0.29078664066882032</v>
      </c>
      <c r="J682">
        <f ca="1">IFERROR(MEDIAN(INDIRECT(CONCATENATE("I",MAX(A682-'Random Analysis'!$B$8+3,2),":I",A682+2))),0)</f>
        <v>-0.4892385515564297</v>
      </c>
      <c r="K682">
        <f ca="1">IFERROR(SUM(INDIRECT(CONCATENATE("J",MAX(A682-'Random Analysis'!$B$9+3,2),":J",A682+2)))/COUNT(INDIRECT(CONCATENATE("J",MAX(A682-'Random Analysis'!$B$9+3,2),":J",A682+2))),0)</f>
        <v>-0.15417632142896143</v>
      </c>
      <c r="L682">
        <f t="shared" ca="1" si="52"/>
        <v>-0.32737846916951346</v>
      </c>
      <c r="M682">
        <f t="shared" ca="1" si="53"/>
        <v>0.87460748064323868</v>
      </c>
    </row>
    <row r="683" spans="1:13" x14ac:dyDescent="0.3">
      <c r="A683">
        <v>681</v>
      </c>
      <c r="B683">
        <f>A683*'Random Analysis'!B$4+'Random Analysis'!$B$5</f>
        <v>13.620000000000001</v>
      </c>
      <c r="C683">
        <v>0.95819647133860664</v>
      </c>
      <c r="D683">
        <f>C683*'Random Analysis'!$B$2+'Random Analysis'!$B$3</f>
        <v>0.95819647133860664</v>
      </c>
      <c r="E683">
        <f t="shared" si="54"/>
        <v>2.000000000000135E-2</v>
      </c>
      <c r="F683">
        <f ca="1">D683-'Random Analysis'!$B$13</f>
        <v>0.87709347336995458</v>
      </c>
      <c r="G683">
        <f t="shared" ca="1" si="50"/>
        <v>-0.52183226494585599</v>
      </c>
      <c r="H683">
        <f t="shared" ca="1" si="51"/>
        <v>-0.75666942653018154</v>
      </c>
      <c r="I683">
        <f ca="1">IFERROR(SUM(INDIRECT(CONCATENATE("F",MAX(A683-'Random Analysis'!$B$7+3,2),":F",A683+2)))/COUNT(INDIRECT(CONCATENATE("F",MAX(A683-'Random Analysis'!$B$7+3,2),":F",A683+2))),0)</f>
        <v>0.87709347336995458</v>
      </c>
      <c r="J683">
        <f ca="1">IFERROR(MEDIAN(INDIRECT(CONCATENATE("I",MAX(A683-'Random Analysis'!$B$8+3,2),":I",A683+2))),0)</f>
        <v>5.2970392477613704E-3</v>
      </c>
      <c r="K683">
        <f ca="1">IFERROR(SUM(INDIRECT(CONCATENATE("J",MAX(A683-'Random Analysis'!$B$9+3,2),":J",A683+2)))/COUNT(INDIRECT(CONCATENATE("J",MAX(A683-'Random Analysis'!$B$9+3,2),":J",A683+2))),0)</f>
        <v>-0.12839137172415427</v>
      </c>
      <c r="L683">
        <f t="shared" ca="1" si="52"/>
        <v>-0.32994629660399671</v>
      </c>
      <c r="M683">
        <f t="shared" ca="1" si="53"/>
        <v>0.86800855471115834</v>
      </c>
    </row>
    <row r="684" spans="1:13" x14ac:dyDescent="0.3">
      <c r="A684">
        <v>682</v>
      </c>
      <c r="B684">
        <f>A684*'Random Analysis'!B$4+'Random Analysis'!$B$5</f>
        <v>13.64</v>
      </c>
      <c r="C684">
        <v>0.25402472676157895</v>
      </c>
      <c r="D684">
        <f>C684*'Random Analysis'!$B$2+'Random Analysis'!$B$3</f>
        <v>0.25402472676157895</v>
      </c>
      <c r="E684">
        <f t="shared" si="54"/>
        <v>1.9999999999999574E-2</v>
      </c>
      <c r="F684">
        <f ca="1">D684-'Random Analysis'!$B$13</f>
        <v>0.17292172879292689</v>
      </c>
      <c r="G684">
        <f t="shared" ca="1" si="50"/>
        <v>-0.51837383036999751</v>
      </c>
      <c r="H684">
        <f t="shared" ca="1" si="51"/>
        <v>-0.76703690313758133</v>
      </c>
      <c r="I684">
        <f ca="1">IFERROR(SUM(INDIRECT(CONCATENATE("F",MAX(A684-'Random Analysis'!$B$7+3,2),":F",A684+2)))/COUNT(INDIRECT(CONCATENATE("F",MAX(A684-'Random Analysis'!$B$7+3,2),":F",A684+2))),0)</f>
        <v>0.17292172879292689</v>
      </c>
      <c r="J684">
        <f ca="1">IFERROR(MEDIAN(INDIRECT(CONCATENATE("I",MAX(A684-'Random Analysis'!$B$8+3,2),":I",A684+2))),0)</f>
        <v>0.2318541847308736</v>
      </c>
      <c r="K684">
        <f ca="1">IFERROR(SUM(INDIRECT(CONCATENATE("J",MAX(A684-'Random Analysis'!$B$9+3,2),":J",A684+2)))/COUNT(INDIRECT(CONCATENATE("J",MAX(A684-'Random Analysis'!$B$9+3,2),":J",A684+2))),0)</f>
        <v>-0.10045243803113291</v>
      </c>
      <c r="L684">
        <f t="shared" ca="1" si="52"/>
        <v>-0.33195534536461935</v>
      </c>
      <c r="M684">
        <f t="shared" ca="1" si="53"/>
        <v>0.86136944780386615</v>
      </c>
    </row>
    <row r="685" spans="1:13" x14ac:dyDescent="0.3">
      <c r="A685">
        <v>683</v>
      </c>
      <c r="B685">
        <f>A685*'Random Analysis'!B$4+'Random Analysis'!$B$5</f>
        <v>13.66</v>
      </c>
      <c r="C685">
        <v>-4.6716591867766777E-2</v>
      </c>
      <c r="D685">
        <f>C685*'Random Analysis'!$B$2+'Random Analysis'!$B$3</f>
        <v>-4.6716591867766777E-2</v>
      </c>
      <c r="E685">
        <f t="shared" si="54"/>
        <v>1.9999999999999574E-2</v>
      </c>
      <c r="F685">
        <f ca="1">D685-'Random Analysis'!$B$13</f>
        <v>-0.12781958983641883</v>
      </c>
      <c r="G685">
        <f t="shared" ca="1" si="50"/>
        <v>-0.5209302221667258</v>
      </c>
      <c r="H685">
        <f t="shared" ca="1" si="51"/>
        <v>-0.77745550758091564</v>
      </c>
      <c r="I685">
        <f ca="1">IFERROR(SUM(INDIRECT(CONCATENATE("F",MAX(A685-'Random Analysis'!$B$7+3,2),":F",A685+2)))/COUNT(INDIRECT(CONCATENATE("F",MAX(A685-'Random Analysis'!$B$7+3,2),":F",A685+2))),0)</f>
        <v>-0.12781958983641883</v>
      </c>
      <c r="J685">
        <f ca="1">IFERROR(MEDIAN(INDIRECT(CONCATENATE("I",MAX(A685-'Random Analysis'!$B$8+3,2),":I",A685+2))),0)</f>
        <v>0.2318541847308736</v>
      </c>
      <c r="K685">
        <f ca="1">IFERROR(SUM(INDIRECT(CONCATENATE("J",MAX(A685-'Random Analysis'!$B$9+3,2),":J",A685+2)))/COUNT(INDIRECT(CONCATENATE("J",MAX(A685-'Random Analysis'!$B$9+3,2),":J",A685+2))),0)</f>
        <v>-7.7850039390793699E-2</v>
      </c>
      <c r="L685">
        <f t="shared" ca="1" si="52"/>
        <v>-0.33351234615243519</v>
      </c>
      <c r="M685">
        <f t="shared" ca="1" si="53"/>
        <v>0.85469920088081763</v>
      </c>
    </row>
    <row r="686" spans="1:13" x14ac:dyDescent="0.3">
      <c r="A686">
        <v>684</v>
      </c>
      <c r="B686">
        <f>A686*'Random Analysis'!B$4+'Random Analysis'!$B$5</f>
        <v>13.68</v>
      </c>
      <c r="C686">
        <v>0.78708797629288174</v>
      </c>
      <c r="D686">
        <f>C686*'Random Analysis'!$B$2+'Random Analysis'!$B$3</f>
        <v>0.78708797629288174</v>
      </c>
      <c r="E686">
        <f t="shared" si="54"/>
        <v>1.9999999999999574E-2</v>
      </c>
      <c r="F686">
        <f ca="1">D686-'Random Analysis'!$B$13</f>
        <v>0.70598497832422968</v>
      </c>
      <c r="G686">
        <f t="shared" ca="1" si="50"/>
        <v>-0.50681052260024151</v>
      </c>
      <c r="H686">
        <f t="shared" ca="1" si="51"/>
        <v>-0.78759171803292027</v>
      </c>
      <c r="I686">
        <f ca="1">IFERROR(SUM(INDIRECT(CONCATENATE("F",MAX(A686-'Random Analysis'!$B$7+3,2),":F",A686+2)))/COUNT(INDIRECT(CONCATENATE("F",MAX(A686-'Random Analysis'!$B$7+3,2),":F",A686+2))),0)</f>
        <v>0.70598497832422968</v>
      </c>
      <c r="J686">
        <f ca="1">IFERROR(MEDIAN(INDIRECT(CONCATENATE("I",MAX(A686-'Random Analysis'!$B$8+3,2),":I",A686+2))),0)</f>
        <v>0.2318541847308736</v>
      </c>
      <c r="K686">
        <f ca="1">IFERROR(SUM(INDIRECT(CONCATENATE("J",MAX(A686-'Random Analysis'!$B$9+3,2),":J",A686+2)))/COUNT(INDIRECT(CONCATENATE("J",MAX(A686-'Random Analysis'!$B$9+3,2),":J",A686+2))),0)</f>
        <v>-5.5247640750454477E-2</v>
      </c>
      <c r="L686">
        <f t="shared" ca="1" si="52"/>
        <v>-0.33461729896744424</v>
      </c>
      <c r="M686">
        <f t="shared" ca="1" si="53"/>
        <v>0.84800685490146888</v>
      </c>
    </row>
    <row r="687" spans="1:13" x14ac:dyDescent="0.3">
      <c r="A687">
        <v>685</v>
      </c>
      <c r="B687">
        <f>A687*'Random Analysis'!B$4+'Random Analysis'!$B$5</f>
        <v>13.700000000000001</v>
      </c>
      <c r="C687">
        <v>-0.97866303314528658</v>
      </c>
      <c r="D687">
        <f>C687*'Random Analysis'!$B$2+'Random Analysis'!$B$3</f>
        <v>-0.97866303314528658</v>
      </c>
      <c r="E687">
        <f t="shared" si="54"/>
        <v>2.000000000000135E-2</v>
      </c>
      <c r="F687">
        <f ca="1">D687-'Random Analysis'!$B$13</f>
        <v>-1.0597660311139385</v>
      </c>
      <c r="G687">
        <f t="shared" ca="1" si="50"/>
        <v>-0.52800584322252175</v>
      </c>
      <c r="H687">
        <f t="shared" ca="1" si="51"/>
        <v>-0.7981518348973714</v>
      </c>
      <c r="I687">
        <f ca="1">IFERROR(SUM(INDIRECT(CONCATENATE("F",MAX(A687-'Random Analysis'!$B$7+3,2),":F",A687+2)))/COUNT(INDIRECT(CONCATENATE("F",MAX(A687-'Random Analysis'!$B$7+3,2),":F",A687+2))),0)</f>
        <v>-1.0597660311139385</v>
      </c>
      <c r="J687">
        <f ca="1">IFERROR(MEDIAN(INDIRECT(CONCATENATE("I",MAX(A687-'Random Analysis'!$B$8+3,2),":I",A687+2))),0)</f>
        <v>0.2318541847308736</v>
      </c>
      <c r="K687">
        <f ca="1">IFERROR(SUM(INDIRECT(CONCATENATE("J",MAX(A687-'Random Analysis'!$B$9+3,2),":J",A687+2)))/COUNT(INDIRECT(CONCATENATE("J",MAX(A687-'Random Analysis'!$B$9+3,2),":J",A687+2))),0)</f>
        <v>-3.5762840945929526E-2</v>
      </c>
      <c r="L687">
        <f t="shared" ca="1" si="52"/>
        <v>-0.3353325557863629</v>
      </c>
      <c r="M687">
        <f t="shared" ca="1" si="53"/>
        <v>0.84130020378574122</v>
      </c>
    </row>
    <row r="688" spans="1:13" x14ac:dyDescent="0.3">
      <c r="A688">
        <v>686</v>
      </c>
      <c r="B688">
        <f>A688*'Random Analysis'!B$4+'Random Analysis'!$B$5</f>
        <v>13.72</v>
      </c>
      <c r="C688">
        <v>0.17969233013922237</v>
      </c>
      <c r="D688">
        <f>C688*'Random Analysis'!$B$2+'Random Analysis'!$B$3</f>
        <v>0.17969233013922237</v>
      </c>
      <c r="E688">
        <f t="shared" si="54"/>
        <v>1.9999999999999574E-2</v>
      </c>
      <c r="F688">
        <f ca="1">D688-'Random Analysis'!$B$13</f>
        <v>9.8589332170570323E-2</v>
      </c>
      <c r="G688">
        <f t="shared" ca="1" si="50"/>
        <v>-0.5260340565791104</v>
      </c>
      <c r="H688">
        <f t="shared" ca="1" si="51"/>
        <v>-0.8086725160289534</v>
      </c>
      <c r="I688">
        <f ca="1">IFERROR(SUM(INDIRECT(CONCATENATE("F",MAX(A688-'Random Analysis'!$B$7+3,2),":F",A688+2)))/COUNT(INDIRECT(CONCATENATE("F",MAX(A688-'Random Analysis'!$B$7+3,2),":F",A688+2))),0)</f>
        <v>9.8589332170570323E-2</v>
      </c>
      <c r="J688">
        <f ca="1">IFERROR(MEDIAN(INDIRECT(CONCATENATE("I",MAX(A688-'Random Analysis'!$B$8+3,2),":I",A688+2))),0)</f>
        <v>0.1357555304817486</v>
      </c>
      <c r="K688">
        <f ca="1">IFERROR(SUM(INDIRECT(CONCATENATE("J",MAX(A688-'Random Analysis'!$B$9+3,2),":J",A688+2)))/COUNT(INDIRECT(CONCATENATE("J",MAX(A688-'Random Analysis'!$B$9+3,2),":J",A688+2))),0)</f>
        <v>-2.0854167534220033E-2</v>
      </c>
      <c r="L688">
        <f t="shared" ca="1" si="52"/>
        <v>-0.33574963913704731</v>
      </c>
      <c r="M688">
        <f t="shared" ca="1" si="53"/>
        <v>0.83458521100300043</v>
      </c>
    </row>
    <row r="689" spans="1:13" x14ac:dyDescent="0.3">
      <c r="A689">
        <v>687</v>
      </c>
      <c r="B689">
        <f>A689*'Random Analysis'!B$4+'Random Analysis'!$B$5</f>
        <v>13.74</v>
      </c>
      <c r="C689">
        <v>0.69931434070435028</v>
      </c>
      <c r="D689">
        <f>C689*'Random Analysis'!$B$2+'Random Analysis'!$B$3</f>
        <v>0.69931434070435028</v>
      </c>
      <c r="E689">
        <f t="shared" si="54"/>
        <v>1.9999999999999574E-2</v>
      </c>
      <c r="F689">
        <f ca="1">D689-'Random Analysis'!$B$13</f>
        <v>0.61821134273569822</v>
      </c>
      <c r="G689">
        <f t="shared" ca="1" si="50"/>
        <v>-0.51366982972439668</v>
      </c>
      <c r="H689">
        <f t="shared" ca="1" si="51"/>
        <v>-0.81894591262344107</v>
      </c>
      <c r="I689">
        <f ca="1">IFERROR(SUM(INDIRECT(CONCATENATE("F",MAX(A689-'Random Analysis'!$B$7+3,2),":F",A689+2)))/COUNT(INDIRECT(CONCATENATE("F",MAX(A689-'Random Analysis'!$B$7+3,2),":F",A689+2))),0)</f>
        <v>0.61821134273569822</v>
      </c>
      <c r="J689">
        <f ca="1">IFERROR(MEDIAN(INDIRECT(CONCATENATE("I",MAX(A689-'Random Analysis'!$B$8+3,2),":I",A689+2))),0)</f>
        <v>0.2318541847308736</v>
      </c>
      <c r="K689">
        <f ca="1">IFERROR(SUM(INDIRECT(CONCATENATE("J",MAX(A689-'Random Analysis'!$B$9+3,2),":J",A689+2)))/COUNT(INDIRECT(CONCATENATE("J",MAX(A689-'Random Analysis'!$B$9+3,2),":J",A689+2))),0)</f>
        <v>-9.9250927175332689E-3</v>
      </c>
      <c r="L689">
        <f t="shared" ca="1" si="52"/>
        <v>-0.33594814099139797</v>
      </c>
      <c r="M689">
        <f t="shared" ca="1" si="53"/>
        <v>0.82786624818317256</v>
      </c>
    </row>
    <row r="690" spans="1:13" x14ac:dyDescent="0.3">
      <c r="A690">
        <v>688</v>
      </c>
      <c r="B690">
        <f>A690*'Random Analysis'!B$4+'Random Analysis'!$B$5</f>
        <v>13.76</v>
      </c>
      <c r="C690">
        <v>-0.8985735805988766</v>
      </c>
      <c r="D690">
        <f>C690*'Random Analysis'!$B$2+'Random Analysis'!$B$3</f>
        <v>-0.8985735805988766</v>
      </c>
      <c r="E690">
        <f t="shared" si="54"/>
        <v>1.9999999999999574E-2</v>
      </c>
      <c r="F690">
        <f ca="1">D690-'Random Analysis'!$B$13</f>
        <v>-0.97967657856752866</v>
      </c>
      <c r="G690">
        <f t="shared" ca="1" si="50"/>
        <v>-0.53326336129574681</v>
      </c>
      <c r="H690">
        <f t="shared" ca="1" si="51"/>
        <v>-0.82961117984935573</v>
      </c>
      <c r="I690">
        <f ca="1">IFERROR(SUM(INDIRECT(CONCATENATE("F",MAX(A690-'Random Analysis'!$B$7+3,2),":F",A690+2)))/COUNT(INDIRECT(CONCATENATE("F",MAX(A690-'Random Analysis'!$B$7+3,2),":F",A690+2))),0)</f>
        <v>-0.97967657856752866</v>
      </c>
      <c r="J690">
        <f ca="1">IFERROR(MEDIAN(INDIRECT(CONCATENATE("I",MAX(A690-'Random Analysis'!$B$8+3,2),":I",A690+2))),0)</f>
        <v>0.1357555304817486</v>
      </c>
      <c r="K690">
        <f ca="1">IFERROR(SUM(INDIRECT(CONCATENATE("J",MAX(A690-'Random Analysis'!$B$9+3,2),":J",A690+2)))/COUNT(INDIRECT(CONCATENATE("J",MAX(A690-'Random Analysis'!$B$9+3,2),":J",A690+2))),0)</f>
        <v>4.9835806941762066E-3</v>
      </c>
      <c r="L690">
        <f t="shared" ca="1" si="52"/>
        <v>-0.33584846937751445</v>
      </c>
      <c r="M690">
        <f t="shared" ca="1" si="53"/>
        <v>0.82114927879562238</v>
      </c>
    </row>
    <row r="691" spans="1:13" x14ac:dyDescent="0.3">
      <c r="A691">
        <v>689</v>
      </c>
      <c r="B691">
        <f>A691*'Random Analysis'!B$4+'Random Analysis'!$B$5</f>
        <v>13.780000000000001</v>
      </c>
      <c r="C691">
        <v>0.22260615857144916</v>
      </c>
      <c r="D691">
        <f>C691*'Random Analysis'!$B$2+'Random Analysis'!$B$3</f>
        <v>0.22260615857144916</v>
      </c>
      <c r="E691">
        <f t="shared" si="54"/>
        <v>2.000000000000135E-2</v>
      </c>
      <c r="F691">
        <f ca="1">D691-'Random Analysis'!$B$13</f>
        <v>0.14150316060279711</v>
      </c>
      <c r="G691">
        <f t="shared" ca="1" si="50"/>
        <v>-0.53043329808369066</v>
      </c>
      <c r="H691">
        <f t="shared" ca="1" si="51"/>
        <v>-0.84021984581103026</v>
      </c>
      <c r="I691">
        <f ca="1">IFERROR(SUM(INDIRECT(CONCATENATE("F",MAX(A691-'Random Analysis'!$B$7+3,2),":F",A691+2)))/COUNT(INDIRECT(CONCATENATE("F",MAX(A691-'Random Analysis'!$B$7+3,2),":F",A691+2))),0)</f>
        <v>0.14150316060279711</v>
      </c>
      <c r="J691">
        <f ca="1">IFERROR(MEDIAN(INDIRECT(CONCATENATE("I",MAX(A691-'Random Analysis'!$B$8+3,2),":I",A691+2))),0)</f>
        <v>0.12004624638668371</v>
      </c>
      <c r="K691">
        <f ca="1">IFERROR(SUM(INDIRECT(CONCATENATE("J",MAX(A691-'Random Analysis'!$B$9+3,2),":J",A691+2)))/COUNT(INDIRECT(CONCATENATE("J",MAX(A691-'Random Analysis'!$B$9+3,2),":J",A691+2))),0)</f>
        <v>1.1002125854146314E-2</v>
      </c>
      <c r="L691">
        <f t="shared" ca="1" si="52"/>
        <v>-0.33562842686043148</v>
      </c>
      <c r="M691">
        <f t="shared" ca="1" si="53"/>
        <v>0.81443671025841335</v>
      </c>
    </row>
    <row r="692" spans="1:13" x14ac:dyDescent="0.3">
      <c r="A692">
        <v>690</v>
      </c>
      <c r="B692">
        <f>A692*'Random Analysis'!B$4+'Random Analysis'!$B$5</f>
        <v>13.8</v>
      </c>
      <c r="C692">
        <v>0.88177505179344062</v>
      </c>
      <c r="D692">
        <f>C692*'Random Analysis'!$B$2+'Random Analysis'!$B$3</f>
        <v>0.88177505179344062</v>
      </c>
      <c r="E692">
        <f t="shared" si="54"/>
        <v>1.9999999999999574E-2</v>
      </c>
      <c r="F692">
        <f ca="1">D692-'Random Analysis'!$B$13</f>
        <v>0.80067205382478857</v>
      </c>
      <c r="G692">
        <f t="shared" ca="1" si="50"/>
        <v>-0.51441985700719528</v>
      </c>
      <c r="H692">
        <f t="shared" ca="1" si="51"/>
        <v>-0.850508242951174</v>
      </c>
      <c r="I692">
        <f ca="1">IFERROR(SUM(INDIRECT(CONCATENATE("F",MAX(A692-'Random Analysis'!$B$7+3,2),":F",A692+2)))/COUNT(INDIRECT(CONCATENATE("F",MAX(A692-'Random Analysis'!$B$7+3,2),":F",A692+2))),0)</f>
        <v>0.80067205382478857</v>
      </c>
      <c r="J692">
        <f ca="1">IFERROR(MEDIAN(INDIRECT(CONCATENATE("I",MAX(A692-'Random Analysis'!$B$8+3,2),":I",A692+2))),0)</f>
        <v>0.12004624638668371</v>
      </c>
      <c r="K692">
        <f ca="1">IFERROR(SUM(INDIRECT(CONCATENATE("J",MAX(A692-'Random Analysis'!$B$9+3,2),":J",A692+2)))/COUNT(INDIRECT(CONCATENATE("J",MAX(A692-'Random Analysis'!$B$9+3,2),":J",A692+2))),0)</f>
        <v>1.4955196023600292E-2</v>
      </c>
      <c r="L692">
        <f t="shared" ca="1" si="52"/>
        <v>-0.33532932293995948</v>
      </c>
      <c r="M692">
        <f t="shared" ca="1" si="53"/>
        <v>0.80773012379961429</v>
      </c>
    </row>
    <row r="693" spans="1:13" x14ac:dyDescent="0.3">
      <c r="A693">
        <v>691</v>
      </c>
      <c r="B693">
        <f>A693*'Random Analysis'!B$4+'Random Analysis'!$B$5</f>
        <v>13.82</v>
      </c>
      <c r="C693">
        <v>0.88413913918769826</v>
      </c>
      <c r="D693">
        <f>C693*'Random Analysis'!$B$2+'Random Analysis'!$B$3</f>
        <v>0.88413913918769826</v>
      </c>
      <c r="E693">
        <f t="shared" si="54"/>
        <v>1.9999999999999574E-2</v>
      </c>
      <c r="F693">
        <f ca="1">D693-'Random Analysis'!$B$13</f>
        <v>0.80303614121904621</v>
      </c>
      <c r="G693">
        <f t="shared" ca="1" si="50"/>
        <v>-0.49835913418281469</v>
      </c>
      <c r="H693">
        <f t="shared" ca="1" si="51"/>
        <v>-0.86047542563483004</v>
      </c>
      <c r="I693">
        <f ca="1">IFERROR(SUM(INDIRECT(CONCATENATE("F",MAX(A693-'Random Analysis'!$B$7+3,2),":F",A693+2)))/COUNT(INDIRECT(CONCATENATE("F",MAX(A693-'Random Analysis'!$B$7+3,2),":F",A693+2))),0)</f>
        <v>0.80303614121904621</v>
      </c>
      <c r="J693">
        <f ca="1">IFERROR(MEDIAN(INDIRECT(CONCATENATE("I",MAX(A693-'Random Analysis'!$B$8+3,2),":I",A693+2))),0)</f>
        <v>0.37985725166924766</v>
      </c>
      <c r="K693">
        <f ca="1">IFERROR(SUM(INDIRECT(CONCATENATE("J",MAX(A693-'Random Analysis'!$B$9+3,2),":J",A693+2)))/COUNT(INDIRECT(CONCATENATE("J",MAX(A693-'Random Analysis'!$B$9+3,2),":J",A693+2))),0)</f>
        <v>2.8413264554839723E-2</v>
      </c>
      <c r="L693">
        <f t="shared" ca="1" si="52"/>
        <v>-0.33476105764886271</v>
      </c>
      <c r="M693">
        <f t="shared" ca="1" si="53"/>
        <v>0.80103490264663713</v>
      </c>
    </row>
    <row r="694" spans="1:13" x14ac:dyDescent="0.3">
      <c r="A694">
        <v>692</v>
      </c>
      <c r="B694">
        <f>A694*'Random Analysis'!B$4+'Random Analysis'!$B$5</f>
        <v>13.84</v>
      </c>
      <c r="C694">
        <v>0.61578846003871957</v>
      </c>
      <c r="D694">
        <f>C694*'Random Analysis'!$B$2+'Random Analysis'!$B$3</f>
        <v>0.61578846003871957</v>
      </c>
      <c r="E694">
        <f t="shared" si="54"/>
        <v>1.9999999999999574E-2</v>
      </c>
      <c r="F694">
        <f ca="1">D694-'Random Analysis'!$B$13</f>
        <v>0.53468546207006751</v>
      </c>
      <c r="G694">
        <f t="shared" ca="1" si="50"/>
        <v>-0.48766542494141357</v>
      </c>
      <c r="H694">
        <f t="shared" ca="1" si="51"/>
        <v>-0.87022873413365809</v>
      </c>
      <c r="I694">
        <f ca="1">IFERROR(SUM(INDIRECT(CONCATENATE("F",MAX(A694-'Random Analysis'!$B$7+3,2),":F",A694+2)))/COUNT(INDIRECT(CONCATENATE("F",MAX(A694-'Random Analysis'!$B$7+3,2),":F",A694+2))),0)</f>
        <v>0.53468546207006751</v>
      </c>
      <c r="J694">
        <f ca="1">IFERROR(MEDIAN(INDIRECT(CONCATENATE("I",MAX(A694-'Random Analysis'!$B$8+3,2),":I",A694+2))),0)</f>
        <v>0.33809431133643231</v>
      </c>
      <c r="K694">
        <f ca="1">IFERROR(SUM(INDIRECT(CONCATENATE("J",MAX(A694-'Random Analysis'!$B$9+3,2),":J",A694+2)))/COUNT(INDIRECT(CONCATENATE("J",MAX(A694-'Random Analysis'!$B$9+3,2),":J",A694+2))),0)</f>
        <v>3.5729514270569772E-2</v>
      </c>
      <c r="L694">
        <f t="shared" ca="1" si="52"/>
        <v>-0.33404646736345134</v>
      </c>
      <c r="M694">
        <f t="shared" ca="1" si="53"/>
        <v>0.79435397329936819</v>
      </c>
    </row>
    <row r="695" spans="1:13" x14ac:dyDescent="0.3">
      <c r="A695">
        <v>693</v>
      </c>
      <c r="B695">
        <f>A695*'Random Analysis'!B$4+'Random Analysis'!$B$5</f>
        <v>13.86</v>
      </c>
      <c r="C695">
        <v>-3.1613092450584634E-2</v>
      </c>
      <c r="D695">
        <f>C695*'Random Analysis'!$B$2+'Random Analysis'!$B$3</f>
        <v>-3.1613092450584634E-2</v>
      </c>
      <c r="E695">
        <f t="shared" si="54"/>
        <v>1.9999999999999574E-2</v>
      </c>
      <c r="F695">
        <f ca="1">D695-'Random Analysis'!$B$13</f>
        <v>-0.11271609041923668</v>
      </c>
      <c r="G695">
        <f t="shared" ca="1" si="50"/>
        <v>-0.48991974674979827</v>
      </c>
      <c r="H695">
        <f t="shared" ca="1" si="51"/>
        <v>-0.88002712906865388</v>
      </c>
      <c r="I695">
        <f ca="1">IFERROR(SUM(INDIRECT(CONCATENATE("F",MAX(A695-'Random Analysis'!$B$7+3,2),":F",A695+2)))/COUNT(INDIRECT(CONCATENATE("F",MAX(A695-'Random Analysis'!$B$7+3,2),":F",A695+2))),0)</f>
        <v>-0.11271609041923668</v>
      </c>
      <c r="J695">
        <f ca="1">IFERROR(MEDIAN(INDIRECT(CONCATENATE("I",MAX(A695-'Random Analysis'!$B$8+3,2),":I",A695+2))),0)</f>
        <v>0.33809431133643231</v>
      </c>
      <c r="K695">
        <f ca="1">IFERROR(SUM(INDIRECT(CONCATENATE("J",MAX(A695-'Random Analysis'!$B$9+3,2),":J",A695+2)))/COUNT(INDIRECT(CONCATENATE("J",MAX(A695-'Random Analysis'!$B$9+3,2),":J",A695+2))),0)</f>
        <v>4.7612529240872281E-2</v>
      </c>
      <c r="L695">
        <f t="shared" ca="1" si="52"/>
        <v>-0.33309421677863393</v>
      </c>
      <c r="M695">
        <f t="shared" ca="1" si="53"/>
        <v>0.78769208896379561</v>
      </c>
    </row>
    <row r="696" spans="1:13" x14ac:dyDescent="0.3">
      <c r="A696">
        <v>694</v>
      </c>
      <c r="B696">
        <f>A696*'Random Analysis'!B$4+'Random Analysis'!$B$5</f>
        <v>13.88</v>
      </c>
      <c r="C696">
        <v>-0.10607133279812642</v>
      </c>
      <c r="D696">
        <f>C696*'Random Analysis'!$B$2+'Random Analysis'!$B$3</f>
        <v>-0.10607133279812642</v>
      </c>
      <c r="E696">
        <f t="shared" si="54"/>
        <v>2.000000000000135E-2</v>
      </c>
      <c r="F696">
        <f ca="1">D696-'Random Analysis'!$B$13</f>
        <v>-0.18717433076677847</v>
      </c>
      <c r="G696">
        <f t="shared" ca="1" si="50"/>
        <v>-0.49366323336513407</v>
      </c>
      <c r="H696">
        <f t="shared" ca="1" si="51"/>
        <v>-0.8899003937359572</v>
      </c>
      <c r="I696">
        <f ca="1">IFERROR(SUM(INDIRECT(CONCATENATE("F",MAX(A696-'Random Analysis'!$B$7+3,2),":F",A696+2)))/COUNT(INDIRECT(CONCATENATE("F",MAX(A696-'Random Analysis'!$B$7+3,2),":F",A696+2))),0)</f>
        <v>-0.18717433076677847</v>
      </c>
      <c r="J696">
        <f ca="1">IFERROR(MEDIAN(INDIRECT(CONCATENATE("I",MAX(A696-'Random Analysis'!$B$8+3,2),":I",A696+2))),0)</f>
        <v>0.33809431133643231</v>
      </c>
      <c r="K696">
        <f ca="1">IFERROR(SUM(INDIRECT(CONCATENATE("J",MAX(A696-'Random Analysis'!$B$9+3,2),":J",A696+2)))/COUNT(INDIRECT(CONCATENATE("J",MAX(A696-'Random Analysis'!$B$9+3,2),":J",A696+2))),0)</f>
        <v>5.9495544211174783E-2</v>
      </c>
      <c r="L696">
        <f t="shared" ca="1" si="52"/>
        <v>-0.33190430589441033</v>
      </c>
      <c r="M696">
        <f t="shared" ca="1" si="53"/>
        <v>0.78105400284590698</v>
      </c>
    </row>
    <row r="697" spans="1:13" x14ac:dyDescent="0.3">
      <c r="A697">
        <v>695</v>
      </c>
      <c r="B697">
        <f>A697*'Random Analysis'!B$4+'Random Analysis'!$B$5</f>
        <v>13.9</v>
      </c>
      <c r="C697">
        <v>-0.99634477377278619</v>
      </c>
      <c r="D697">
        <f>C697*'Random Analysis'!$B$2+'Random Analysis'!$B$3</f>
        <v>-0.99634477377278619</v>
      </c>
      <c r="E697">
        <f t="shared" si="54"/>
        <v>1.9999999999999574E-2</v>
      </c>
      <c r="F697">
        <f ca="1">D697-'Random Analysis'!$B$13</f>
        <v>-1.0774477717414381</v>
      </c>
      <c r="G697">
        <f t="shared" ca="1" si="50"/>
        <v>-0.51521218879996233</v>
      </c>
      <c r="H697">
        <f t="shared" ca="1" si="51"/>
        <v>-0.90020463751195623</v>
      </c>
      <c r="I697">
        <f ca="1">IFERROR(SUM(INDIRECT(CONCATENATE("F",MAX(A697-'Random Analysis'!$B$7+3,2),":F",A697+2)))/COUNT(INDIRECT(CONCATENATE("F",MAX(A697-'Random Analysis'!$B$7+3,2),":F",A697+2))),0)</f>
        <v>-1.0774477717414381</v>
      </c>
      <c r="J697">
        <f ca="1">IFERROR(MEDIAN(INDIRECT(CONCATENATE("I",MAX(A697-'Random Analysis'!$B$8+3,2),":I",A697+2))),0)</f>
        <v>1.4393535091780221E-2</v>
      </c>
      <c r="K697">
        <f ca="1">IFERROR(SUM(INDIRECT(CONCATENATE("J",MAX(A697-'Random Analysis'!$B$9+3,2),":J",A697+2)))/COUNT(INDIRECT(CONCATENATE("J",MAX(A697-'Random Analysis'!$B$9+3,2),":J",A697+2))),0)</f>
        <v>6.5839014367990681E-2</v>
      </c>
      <c r="L697">
        <f t="shared" ca="1" si="52"/>
        <v>-0.33058752560705057</v>
      </c>
      <c r="M697">
        <f t="shared" ca="1" si="53"/>
        <v>0.77444225233376607</v>
      </c>
    </row>
    <row r="698" spans="1:13" x14ac:dyDescent="0.3">
      <c r="A698">
        <v>696</v>
      </c>
      <c r="B698">
        <f>A698*'Random Analysis'!B$4+'Random Analysis'!$B$5</f>
        <v>13.92</v>
      </c>
      <c r="C698">
        <v>0.91062387871269146</v>
      </c>
      <c r="D698">
        <f>C698*'Random Analysis'!$B$2+'Random Analysis'!$B$3</f>
        <v>0.91062387871269146</v>
      </c>
      <c r="E698">
        <f t="shared" si="54"/>
        <v>1.9999999999999574E-2</v>
      </c>
      <c r="F698">
        <f ca="1">D698-'Random Analysis'!$B$13</f>
        <v>0.8295208807440394</v>
      </c>
      <c r="G698">
        <f t="shared" ca="1" si="50"/>
        <v>-0.49862177118508189</v>
      </c>
      <c r="H698">
        <f t="shared" ca="1" si="51"/>
        <v>-0.91017707293565764</v>
      </c>
      <c r="I698">
        <f ca="1">IFERROR(SUM(INDIRECT(CONCATENATE("F",MAX(A698-'Random Analysis'!$B$7+3,2),":F",A698+2)))/COUNT(INDIRECT(CONCATENATE("F",MAX(A698-'Random Analysis'!$B$7+3,2),":F",A698+2))),0)</f>
        <v>0.8295208807440394</v>
      </c>
      <c r="J698">
        <f ca="1">IFERROR(MEDIAN(INDIRECT(CONCATENATE("I",MAX(A698-'Random Analysis'!$B$8+3,2),":I",A698+2))),0)</f>
        <v>0.33809431133643231</v>
      </c>
      <c r="K698">
        <f ca="1">IFERROR(SUM(INDIRECT(CONCATENATE("J",MAX(A698-'Random Analysis'!$B$9+3,2),":J",A698+2)))/COUNT(INDIRECT(CONCATENATE("J",MAX(A698-'Random Analysis'!$B$9+3,2),":J",A698+2))),0)</f>
        <v>8.7596807203123392E-2</v>
      </c>
      <c r="L698">
        <f t="shared" ca="1" si="52"/>
        <v>-0.32883558946298813</v>
      </c>
      <c r="M698">
        <f t="shared" ca="1" si="53"/>
        <v>0.7678655405445064</v>
      </c>
    </row>
    <row r="699" spans="1:13" x14ac:dyDescent="0.3">
      <c r="A699">
        <v>697</v>
      </c>
      <c r="B699">
        <f>A699*'Random Analysis'!B$4+'Random Analysis'!$B$5</f>
        <v>13.94</v>
      </c>
      <c r="C699">
        <v>3.8411005062374048E-2</v>
      </c>
      <c r="D699">
        <f>C699*'Random Analysis'!$B$2+'Random Analysis'!$B$3</f>
        <v>3.8411005062374048E-2</v>
      </c>
      <c r="E699">
        <f t="shared" si="54"/>
        <v>1.9999999999999574E-2</v>
      </c>
      <c r="F699">
        <f ca="1">D699-'Random Analysis'!$B$13</f>
        <v>-4.2691992906277995E-2</v>
      </c>
      <c r="G699">
        <f t="shared" ca="1" si="50"/>
        <v>-0.49947561104320742</v>
      </c>
      <c r="H699">
        <f t="shared" ca="1" si="51"/>
        <v>-0.92016658515652161</v>
      </c>
      <c r="I699">
        <f ca="1">IFERROR(SUM(INDIRECT(CONCATENATE("F",MAX(A699-'Random Analysis'!$B$7+3,2),":F",A699+2)))/COUNT(INDIRECT(CONCATENATE("F",MAX(A699-'Random Analysis'!$B$7+3,2),":F",A699+2))),0)</f>
        <v>-4.2691992906277995E-2</v>
      </c>
      <c r="J699">
        <f ca="1">IFERROR(MEDIAN(INDIRECT(CONCATENATE("I",MAX(A699-'Random Analysis'!$B$8+3,2),":I",A699+2))),0)</f>
        <v>0.24599673458189475</v>
      </c>
      <c r="K699">
        <f ca="1">IFERROR(SUM(INDIRECT(CONCATENATE("J",MAX(A699-'Random Analysis'!$B$9+3,2),":J",A699+2)))/COUNT(INDIRECT(CONCATENATE("J",MAX(A699-'Random Analysis'!$B$9+3,2),":J",A699+2))),0)</f>
        <v>0.10210204687446527</v>
      </c>
      <c r="L699">
        <f t="shared" ca="1" si="52"/>
        <v>-0.32679354852549886</v>
      </c>
      <c r="M699">
        <f t="shared" ca="1" si="53"/>
        <v>0.76132966957399661</v>
      </c>
    </row>
    <row r="700" spans="1:13" x14ac:dyDescent="0.3">
      <c r="A700">
        <v>698</v>
      </c>
      <c r="B700">
        <f>A700*'Random Analysis'!B$4+'Random Analysis'!$B$5</f>
        <v>13.96</v>
      </c>
      <c r="C700">
        <v>0.29354983009162172</v>
      </c>
      <c r="D700">
        <f>C700*'Random Analysis'!$B$2+'Random Analysis'!$B$3</f>
        <v>0.29354983009162172</v>
      </c>
      <c r="E700">
        <f t="shared" si="54"/>
        <v>2.000000000000135E-2</v>
      </c>
      <c r="F700">
        <f ca="1">D700-'Random Analysis'!$B$13</f>
        <v>0.21244683212296966</v>
      </c>
      <c r="G700">
        <f t="shared" ca="1" si="50"/>
        <v>-0.49522667440074775</v>
      </c>
      <c r="H700">
        <f t="shared" ca="1" si="51"/>
        <v>-0.93007111864453729</v>
      </c>
      <c r="I700">
        <f ca="1">IFERROR(SUM(INDIRECT(CONCATENATE("F",MAX(A700-'Random Analysis'!$B$7+3,2),":F",A700+2)))/COUNT(INDIRECT(CONCATENATE("F",MAX(A700-'Random Analysis'!$B$7+3,2),":F",A700+2))),0)</f>
        <v>0.21244683212296966</v>
      </c>
      <c r="J700">
        <f ca="1">IFERROR(MEDIAN(INDIRECT(CONCATENATE("I",MAX(A700-'Random Analysis'!$B$8+3,2),":I",A700+2))),0)</f>
        <v>8.4877419608345842E-2</v>
      </c>
      <c r="K700">
        <f ca="1">IFERROR(SUM(INDIRECT(CONCATENATE("J",MAX(A700-'Random Analysis'!$B$9+3,2),":J",A700+2)))/COUNT(INDIRECT(CONCATENATE("J",MAX(A700-'Random Analysis'!$B$9+3,2),":J",A700+2))),0)</f>
        <v>0.11914802389988688</v>
      </c>
      <c r="L700">
        <f t="shared" ca="1" si="52"/>
        <v>-0.32441058804750095</v>
      </c>
      <c r="M700">
        <f t="shared" ca="1" si="53"/>
        <v>0.75484145781304612</v>
      </c>
    </row>
    <row r="701" spans="1:13" x14ac:dyDescent="0.3">
      <c r="A701">
        <v>699</v>
      </c>
      <c r="B701">
        <f>A701*'Random Analysis'!B$4+'Random Analysis'!$B$5</f>
        <v>13.98</v>
      </c>
      <c r="C701">
        <v>-0.74962682036619377</v>
      </c>
      <c r="D701">
        <f>C701*'Random Analysis'!$B$2+'Random Analysis'!$B$3</f>
        <v>-0.74962682036619377</v>
      </c>
      <c r="E701">
        <f t="shared" si="54"/>
        <v>1.9999999999999574E-2</v>
      </c>
      <c r="F701">
        <f ca="1">D701-'Random Analysis'!$B$13</f>
        <v>-0.83072981833484583</v>
      </c>
      <c r="G701">
        <f t="shared" ca="1" si="50"/>
        <v>-0.51184127076744435</v>
      </c>
      <c r="H701">
        <f t="shared" ca="1" si="51"/>
        <v>-0.94030794405988594</v>
      </c>
      <c r="I701">
        <f ca="1">IFERROR(SUM(INDIRECT(CONCATENATE("F",MAX(A701-'Random Analysis'!$B$7+3,2),":F",A701+2)))/COUNT(INDIRECT(CONCATENATE("F",MAX(A701-'Random Analysis'!$B$7+3,2),":F",A701+2))),0)</f>
        <v>-0.83072981833484583</v>
      </c>
      <c r="J701">
        <f ca="1">IFERROR(MEDIAN(INDIRECT(CONCATENATE("I",MAX(A701-'Random Analysis'!$B$8+3,2),":I",A701+2))),0)</f>
        <v>-7.7704041662757337E-2</v>
      </c>
      <c r="K701">
        <f ca="1">IFERROR(SUM(INDIRECT(CONCATENATE("J",MAX(A701-'Random Analysis'!$B$9+3,2),":J",A701+2)))/COUNT(INDIRECT(CONCATENATE("J",MAX(A701-'Random Analysis'!$B$9+3,2),":J",A701+2))),0)</f>
        <v>0.12845202657906549</v>
      </c>
      <c r="L701">
        <f t="shared" ca="1" si="52"/>
        <v>-0.3218415475159197</v>
      </c>
      <c r="M701">
        <f t="shared" ca="1" si="53"/>
        <v>0.74840462686272791</v>
      </c>
    </row>
    <row r="702" spans="1:13" x14ac:dyDescent="0.3">
      <c r="A702">
        <v>700</v>
      </c>
      <c r="B702">
        <f>A702*'Random Analysis'!B$4+'Random Analysis'!$B$5</f>
        <v>14</v>
      </c>
      <c r="C702">
        <v>0.46181185315465667</v>
      </c>
      <c r="D702">
        <f>C702*'Random Analysis'!$B$2+'Random Analysis'!$B$3</f>
        <v>0.46181185315465667</v>
      </c>
      <c r="E702">
        <f t="shared" si="54"/>
        <v>1.9999999999999574E-2</v>
      </c>
      <c r="F702">
        <f ca="1">D702-'Random Analysis'!$B$13</f>
        <v>0.38070885518600461</v>
      </c>
      <c r="G702">
        <f t="shared" ca="1" si="50"/>
        <v>-0.50422709366372442</v>
      </c>
      <c r="H702">
        <f t="shared" ca="1" si="51"/>
        <v>-0.95039248593316017</v>
      </c>
      <c r="I702">
        <f ca="1">IFERROR(SUM(INDIRECT(CONCATENATE("F",MAX(A702-'Random Analysis'!$B$7+3,2),":F",A702+2)))/COUNT(INDIRECT(CONCATENATE("F",MAX(A702-'Random Analysis'!$B$7+3,2),":F",A702+2))),0)</f>
        <v>0.38070885518600461</v>
      </c>
      <c r="J702">
        <f ca="1">IFERROR(MEDIAN(INDIRECT(CONCATENATE("I",MAX(A702-'Random Analysis'!$B$8+3,2),":I",A702+2))),0)</f>
        <v>-7.7704041662757337E-2</v>
      </c>
      <c r="K702">
        <f ca="1">IFERROR(SUM(INDIRECT(CONCATENATE("J",MAX(A702-'Random Analysis'!$B$9+3,2),":J",A702+2)))/COUNT(INDIRECT(CONCATENATE("J",MAX(A702-'Random Analysis'!$B$9+3,2),":J",A702+2))),0)</f>
        <v>0.14804890800257367</v>
      </c>
      <c r="L702">
        <f t="shared" ca="1" si="52"/>
        <v>-0.31888056935586828</v>
      </c>
      <c r="M702">
        <f t="shared" ca="1" si="53"/>
        <v>0.74202701547561067</v>
      </c>
    </row>
    <row r="703" spans="1:13" x14ac:dyDescent="0.3">
      <c r="A703">
        <v>701</v>
      </c>
      <c r="B703">
        <f>A703*'Random Analysis'!B$4+'Random Analysis'!$B$5</f>
        <v>14.02</v>
      </c>
      <c r="C703">
        <v>-1.5836504330281276E-2</v>
      </c>
      <c r="D703">
        <f>C703*'Random Analysis'!$B$2+'Random Analysis'!$B$3</f>
        <v>-1.5836504330281276E-2</v>
      </c>
      <c r="E703">
        <f t="shared" si="54"/>
        <v>1.9999999999999574E-2</v>
      </c>
      <c r="F703">
        <f ca="1">D703-'Random Analysis'!$B$13</f>
        <v>-9.6939502298933319E-2</v>
      </c>
      <c r="G703">
        <f t="shared" ca="1" si="50"/>
        <v>-0.50616588370970306</v>
      </c>
      <c r="H703">
        <f t="shared" ca="1" si="51"/>
        <v>-0.960515803607354</v>
      </c>
      <c r="I703">
        <f ca="1">IFERROR(SUM(INDIRECT(CONCATENATE("F",MAX(A703-'Random Analysis'!$B$7+3,2),":F",A703+2)))/COUNT(INDIRECT(CONCATENATE("F",MAX(A703-'Random Analysis'!$B$7+3,2),":F",A703+2))),0)</f>
        <v>-9.6939502298933319E-2</v>
      </c>
      <c r="J703">
        <f ca="1">IFERROR(MEDIAN(INDIRECT(CONCATENATE("I",MAX(A703-'Random Analysis'!$B$8+3,2),":I",A703+2))),0)</f>
        <v>-6.9815747602605657E-2</v>
      </c>
      <c r="K703">
        <f ca="1">IFERROR(SUM(INDIRECT(CONCATENATE("J",MAX(A703-'Random Analysis'!$B$9+3,2),":J",A703+2)))/COUNT(INDIRECT(CONCATENATE("J",MAX(A703-'Random Analysis'!$B$9+3,2),":J",A703+2))),0)</f>
        <v>0.16802142247656526</v>
      </c>
      <c r="L703">
        <f t="shared" ca="1" si="52"/>
        <v>-0.31552014090633707</v>
      </c>
      <c r="M703">
        <f t="shared" ca="1" si="53"/>
        <v>0.73571661265748411</v>
      </c>
    </row>
    <row r="704" spans="1:13" x14ac:dyDescent="0.3">
      <c r="A704">
        <v>702</v>
      </c>
      <c r="B704">
        <f>A704*'Random Analysis'!B$4+'Random Analysis'!$B$5</f>
        <v>14.040000000000001</v>
      </c>
      <c r="C704">
        <v>0.34179172619463571</v>
      </c>
      <c r="D704">
        <f>C704*'Random Analysis'!$B$2+'Random Analysis'!$B$3</f>
        <v>0.34179172619463571</v>
      </c>
      <c r="E704">
        <f t="shared" si="54"/>
        <v>2.000000000000135E-2</v>
      </c>
      <c r="F704">
        <f ca="1">D704-'Random Analysis'!$B$13</f>
        <v>0.26068872822598366</v>
      </c>
      <c r="G704">
        <f t="shared" ca="1" si="50"/>
        <v>-0.50095210914518307</v>
      </c>
      <c r="H704">
        <f t="shared" ca="1" si="51"/>
        <v>-0.97053484579025839</v>
      </c>
      <c r="I704">
        <f ca="1">IFERROR(SUM(INDIRECT(CONCATENATE("F",MAX(A704-'Random Analysis'!$B$7+3,2),":F",A704+2)))/COUNT(INDIRECT(CONCATENATE("F",MAX(A704-'Random Analysis'!$B$7+3,2),":F",A704+2))),0)</f>
        <v>0.26068872822598366</v>
      </c>
      <c r="J704">
        <f ca="1">IFERROR(MEDIAN(INDIRECT(CONCATENATE("I",MAX(A704-'Random Analysis'!$B$8+3,2),":I",A704+2))),0)</f>
        <v>8.4877419608345842E-2</v>
      </c>
      <c r="K704">
        <f ca="1">IFERROR(SUM(INDIRECT(CONCATENATE("J",MAX(A704-'Random Analysis'!$B$9+3,2),":J",A704+2)))/COUNT(INDIRECT(CONCATENATE("J",MAX(A704-'Random Analysis'!$B$9+3,2),":J",A704+2))),0)</f>
        <v>0.17181096439849788</v>
      </c>
      <c r="L704">
        <f t="shared" ca="1" si="52"/>
        <v>-0.3120839216183669</v>
      </c>
      <c r="M704">
        <f t="shared" ca="1" si="53"/>
        <v>0.72947493422511633</v>
      </c>
    </row>
    <row r="705" spans="1:13" x14ac:dyDescent="0.3">
      <c r="A705">
        <v>703</v>
      </c>
      <c r="B705">
        <f>A705*'Random Analysis'!B$4+'Random Analysis'!$B$5</f>
        <v>14.06</v>
      </c>
      <c r="C705">
        <v>-0.58250871584926367</v>
      </c>
      <c r="D705">
        <f>C705*'Random Analysis'!$B$2+'Random Analysis'!$B$3</f>
        <v>-0.58250871584926367</v>
      </c>
      <c r="E705">
        <f t="shared" si="54"/>
        <v>1.9999999999999574E-2</v>
      </c>
      <c r="F705">
        <f ca="1">D705-'Random Analysis'!$B$13</f>
        <v>-0.66361171381791573</v>
      </c>
      <c r="G705">
        <f t="shared" ca="1" si="50"/>
        <v>-0.51422434342154111</v>
      </c>
      <c r="H705">
        <f t="shared" ca="1" si="51"/>
        <v>-0.98081933265868904</v>
      </c>
      <c r="I705">
        <f ca="1">IFERROR(SUM(INDIRECT(CONCATENATE("F",MAX(A705-'Random Analysis'!$B$7+3,2),":F",A705+2)))/COUNT(INDIRECT(CONCATENATE("F",MAX(A705-'Random Analysis'!$B$7+3,2),":F",A705+2))),0)</f>
        <v>-0.66361171381791573</v>
      </c>
      <c r="J705">
        <f ca="1">IFERROR(MEDIAN(INDIRECT(CONCATENATE("I",MAX(A705-'Random Analysis'!$B$8+3,2),":I",A705+2))),0)</f>
        <v>8.4877419608345842E-2</v>
      </c>
      <c r="K705">
        <f ca="1">IFERROR(SUM(INDIRECT(CONCATENATE("J",MAX(A705-'Random Analysis'!$B$9+3,2),":J",A705+2)))/COUNT(INDIRECT(CONCATENATE("J",MAX(A705-'Random Analysis'!$B$9+3,2),":J",A705+2))),0)</f>
        <v>0.16481207082123467</v>
      </c>
      <c r="L705">
        <f t="shared" ca="1" si="52"/>
        <v>-0.30878768020194225</v>
      </c>
      <c r="M705">
        <f t="shared" ca="1" si="53"/>
        <v>0.72329918062107768</v>
      </c>
    </row>
    <row r="706" spans="1:13" x14ac:dyDescent="0.3">
      <c r="A706">
        <v>704</v>
      </c>
      <c r="B706">
        <f>A706*'Random Analysis'!B$4+'Random Analysis'!$B$5</f>
        <v>14.08</v>
      </c>
      <c r="C706">
        <v>-0.60848962658193262</v>
      </c>
      <c r="D706">
        <f>C706*'Random Analysis'!$B$2+'Random Analysis'!$B$3</f>
        <v>-0.60848962658193262</v>
      </c>
      <c r="E706">
        <f t="shared" si="54"/>
        <v>1.9999999999999574E-2</v>
      </c>
      <c r="F706">
        <f ca="1">D706-'Random Analysis'!$B$13</f>
        <v>-0.68959262455058468</v>
      </c>
      <c r="G706">
        <f t="shared" ca="1" si="50"/>
        <v>-0.52801619591255256</v>
      </c>
      <c r="H706">
        <f t="shared" ca="1" si="51"/>
        <v>-0.99137965657693983</v>
      </c>
      <c r="I706">
        <f ca="1">IFERROR(SUM(INDIRECT(CONCATENATE("F",MAX(A706-'Random Analysis'!$B$7+3,2),":F",A706+2)))/COUNT(INDIRECT(CONCATENATE("F",MAX(A706-'Random Analysis'!$B$7+3,2),":F",A706+2))),0)</f>
        <v>-0.68959262455058468</v>
      </c>
      <c r="J706">
        <f ca="1">IFERROR(MEDIAN(INDIRECT(CONCATENATE("I",MAX(A706-'Random Analysis'!$B$8+3,2),":I",A706+2))),0)</f>
        <v>-6.9815747602605657E-2</v>
      </c>
      <c r="K706">
        <f ca="1">IFERROR(SUM(INDIRECT(CONCATENATE("J",MAX(A706-'Random Analysis'!$B$9+3,2),":J",A706+2)))/COUNT(INDIRECT(CONCATENATE("J",MAX(A706-'Random Analysis'!$B$9+3,2),":J",A706+2))),0)</f>
        <v>0.15044683594821184</v>
      </c>
      <c r="L706">
        <f t="shared" ca="1" si="52"/>
        <v>-0.30577874348297807</v>
      </c>
      <c r="M706">
        <f t="shared" ca="1" si="53"/>
        <v>0.71718360575141826</v>
      </c>
    </row>
    <row r="707" spans="1:13" x14ac:dyDescent="0.3">
      <c r="A707">
        <v>705</v>
      </c>
      <c r="B707">
        <f>A707*'Random Analysis'!B$4+'Random Analysis'!$B$5</f>
        <v>14.1</v>
      </c>
      <c r="C707">
        <v>0.99603908797844087</v>
      </c>
      <c r="D707">
        <f>C707*'Random Analysis'!$B$2+'Random Analysis'!$B$3</f>
        <v>0.99603908797844087</v>
      </c>
      <c r="E707">
        <f t="shared" si="54"/>
        <v>1.9999999999999574E-2</v>
      </c>
      <c r="F707">
        <f ca="1">D707-'Random Analysis'!$B$13</f>
        <v>0.91493609000978882</v>
      </c>
      <c r="G707">
        <f t="shared" ref="G707:G770" ca="1" si="55">G706+F707*$E707</f>
        <v>-0.50971747411235713</v>
      </c>
      <c r="H707">
        <f t="shared" ref="H707:H770" ca="1" si="56">H706+G707*$E707</f>
        <v>-1.0015740060591867</v>
      </c>
      <c r="I707">
        <f ca="1">IFERROR(SUM(INDIRECT(CONCATENATE("F",MAX(A707-'Random Analysis'!$B$7+3,2),":F",A707+2)))/COUNT(INDIRECT(CONCATENATE("F",MAX(A707-'Random Analysis'!$B$7+3,2),":F",A707+2))),0)</f>
        <v>0.91493609000978882</v>
      </c>
      <c r="J707">
        <f ca="1">IFERROR(MEDIAN(INDIRECT(CONCATENATE("I",MAX(A707-'Random Analysis'!$B$8+3,2),":I",A707+2))),0)</f>
        <v>5.7753664912018179E-2</v>
      </c>
      <c r="K707">
        <f ca="1">IFERROR(SUM(INDIRECT(CONCATENATE("J",MAX(A707-'Random Analysis'!$B$9+3,2),":J",A707+2)))/COUNT(INDIRECT(CONCATENATE("J",MAX(A707-'Random Analysis'!$B$9+3,2),":J",A707+2))),0)</f>
        <v>0.14215633500445682</v>
      </c>
      <c r="L707">
        <f t="shared" ref="L707:L770" ca="1" si="57">L706+K707*$E707</f>
        <v>-0.30293561678288899</v>
      </c>
      <c r="M707">
        <f t="shared" ref="M707:M770" ca="1" si="58">M706+L707*$E707</f>
        <v>0.71112489341576057</v>
      </c>
    </row>
    <row r="708" spans="1:13" x14ac:dyDescent="0.3">
      <c r="A708">
        <v>706</v>
      </c>
      <c r="B708">
        <f>A708*'Random Analysis'!B$4+'Random Analysis'!$B$5</f>
        <v>14.120000000000001</v>
      </c>
      <c r="C708">
        <v>-0.1037714339093827</v>
      </c>
      <c r="D708">
        <f>C708*'Random Analysis'!$B$2+'Random Analysis'!$B$3</f>
        <v>-0.1037714339093827</v>
      </c>
      <c r="E708">
        <f t="shared" ref="E708:E771" si="59">B708-B707</f>
        <v>2.000000000000135E-2</v>
      </c>
      <c r="F708">
        <f ca="1">D708-'Random Analysis'!$B$13</f>
        <v>-0.18487443187803476</v>
      </c>
      <c r="G708">
        <f t="shared" ca="1" si="55"/>
        <v>-0.51341496274991805</v>
      </c>
      <c r="H708">
        <f t="shared" ca="1" si="56"/>
        <v>-1.0118423053141856</v>
      </c>
      <c r="I708">
        <f ca="1">IFERROR(SUM(INDIRECT(CONCATENATE("F",MAX(A708-'Random Analysis'!$B$7+3,2),":F",A708+2)))/COUNT(INDIRECT(CONCATENATE("F",MAX(A708-'Random Analysis'!$B$7+3,2),":F",A708+2))),0)</f>
        <v>-0.18487443187803476</v>
      </c>
      <c r="J708">
        <f ca="1">IFERROR(MEDIAN(INDIRECT(CONCATENATE("I",MAX(A708-'Random Analysis'!$B$8+3,2),":I",A708+2))),0)</f>
        <v>-0.14090696708848405</v>
      </c>
      <c r="K708">
        <f ca="1">IFERROR(SUM(INDIRECT(CONCATENATE("J",MAX(A708-'Random Analysis'!$B$9+3,2),":J",A708+2)))/COUNT(INDIRECT(CONCATENATE("J",MAX(A708-'Random Analysis'!$B$9+3,2),":J",A708+2))),0)</f>
        <v>0.12440580396543979</v>
      </c>
      <c r="L708">
        <f t="shared" ca="1" si="57"/>
        <v>-0.30044750070358001</v>
      </c>
      <c r="M708">
        <f t="shared" ca="1" si="58"/>
        <v>0.70511594340168859</v>
      </c>
    </row>
    <row r="709" spans="1:13" x14ac:dyDescent="0.3">
      <c r="A709">
        <v>707</v>
      </c>
      <c r="B709">
        <f>A709*'Random Analysis'!B$4+'Random Analysis'!$B$5</f>
        <v>14.14</v>
      </c>
      <c r="C709">
        <v>-0.56373077156002993</v>
      </c>
      <c r="D709">
        <f>C709*'Random Analysis'!$B$2+'Random Analysis'!$B$3</f>
        <v>-0.56373077156002993</v>
      </c>
      <c r="E709">
        <f t="shared" si="59"/>
        <v>1.9999999999999574E-2</v>
      </c>
      <c r="F709">
        <f ca="1">D709-'Random Analysis'!$B$13</f>
        <v>-0.64483376952868199</v>
      </c>
      <c r="G709">
        <f t="shared" ca="1" si="55"/>
        <v>-0.52631163814049142</v>
      </c>
      <c r="H709">
        <f t="shared" ca="1" si="56"/>
        <v>-1.0223685380769951</v>
      </c>
      <c r="I709">
        <f ca="1">IFERROR(SUM(INDIRECT(CONCATENATE("F",MAX(A709-'Random Analysis'!$B$7+3,2),":F",A709+2)))/COUNT(INDIRECT(CONCATENATE("F",MAX(A709-'Random Analysis'!$B$7+3,2),":F",A709+2))),0)</f>
        <v>-0.64483376952868199</v>
      </c>
      <c r="J709">
        <f ca="1">IFERROR(MEDIAN(INDIRECT(CONCATENATE("I",MAX(A709-'Random Analysis'!$B$8+3,2),":I",A709+2))),0)</f>
        <v>-0.14090696708848405</v>
      </c>
      <c r="K709">
        <f ca="1">IFERROR(SUM(INDIRECT(CONCATENATE("J",MAX(A709-'Random Analysis'!$B$9+3,2),":J",A709+2)))/COUNT(INDIRECT(CONCATENATE("J",MAX(A709-'Random Analysis'!$B$9+3,2),":J",A709+2))),0)</f>
        <v>0.11123139931923823</v>
      </c>
      <c r="L709">
        <f t="shared" ca="1" si="57"/>
        <v>-0.29822287271719528</v>
      </c>
      <c r="M709">
        <f t="shared" ca="1" si="58"/>
        <v>0.69915148594734478</v>
      </c>
    </row>
    <row r="710" spans="1:13" x14ac:dyDescent="0.3">
      <c r="A710">
        <v>708</v>
      </c>
      <c r="B710">
        <f>A710*'Random Analysis'!B$4+'Random Analysis'!$B$5</f>
        <v>14.16</v>
      </c>
      <c r="C710">
        <v>0.6630058502437377</v>
      </c>
      <c r="D710">
        <f>C710*'Random Analysis'!$B$2+'Random Analysis'!$B$3</f>
        <v>0.6630058502437377</v>
      </c>
      <c r="E710">
        <f t="shared" si="59"/>
        <v>1.9999999999999574E-2</v>
      </c>
      <c r="F710">
        <f ca="1">D710-'Random Analysis'!$B$13</f>
        <v>0.58190285227508565</v>
      </c>
      <c r="G710">
        <f t="shared" ca="1" si="55"/>
        <v>-0.51467358109498995</v>
      </c>
      <c r="H710">
        <f t="shared" ca="1" si="56"/>
        <v>-1.0326620096988948</v>
      </c>
      <c r="I710">
        <f ca="1">IFERROR(SUM(INDIRECT(CONCATENATE("F",MAX(A710-'Random Analysis'!$B$7+3,2),":F",A710+2)))/COUNT(INDIRECT(CONCATENATE("F",MAX(A710-'Random Analysis'!$B$7+3,2),":F",A710+2))),0)</f>
        <v>0.58190285227508565</v>
      </c>
      <c r="J710">
        <f ca="1">IFERROR(MEDIAN(INDIRECT(CONCATENATE("I",MAX(A710-'Random Analysis'!$B$8+3,2),":I",A710+2))),0)</f>
        <v>-0.14090696708848405</v>
      </c>
      <c r="K710">
        <f ca="1">IFERROR(SUM(INDIRECT(CONCATENATE("J",MAX(A710-'Random Analysis'!$B$9+3,2),":J",A710+2)))/COUNT(INDIRECT(CONCATENATE("J",MAX(A710-'Random Analysis'!$B$9+3,2),":J",A710+2))),0)</f>
        <v>9.3480868280221188E-2</v>
      </c>
      <c r="L710">
        <f t="shared" ca="1" si="57"/>
        <v>-0.29635325535159091</v>
      </c>
      <c r="M710">
        <f t="shared" ca="1" si="58"/>
        <v>0.6932244208403131</v>
      </c>
    </row>
    <row r="711" spans="1:13" x14ac:dyDescent="0.3">
      <c r="A711">
        <v>709</v>
      </c>
      <c r="B711">
        <f>A711*'Random Analysis'!B$4+'Random Analysis'!$B$5</f>
        <v>14.18</v>
      </c>
      <c r="C711">
        <v>-6.0106205152412828E-2</v>
      </c>
      <c r="D711">
        <f>C711*'Random Analysis'!$B$2+'Random Analysis'!$B$3</f>
        <v>-6.0106205152412828E-2</v>
      </c>
      <c r="E711">
        <f t="shared" si="59"/>
        <v>1.9999999999999574E-2</v>
      </c>
      <c r="F711">
        <f ca="1">D711-'Random Analysis'!$B$13</f>
        <v>-0.14120920312106489</v>
      </c>
      <c r="G711">
        <f t="shared" ca="1" si="55"/>
        <v>-0.51749776515741119</v>
      </c>
      <c r="H711">
        <f t="shared" ca="1" si="56"/>
        <v>-1.0430119650020429</v>
      </c>
      <c r="I711">
        <f ca="1">IFERROR(SUM(INDIRECT(CONCATENATE("F",MAX(A711-'Random Analysis'!$B$7+3,2),":F",A711+2)))/COUNT(INDIRECT(CONCATENATE("F",MAX(A711-'Random Analysis'!$B$7+3,2),":F",A711+2))),0)</f>
        <v>-0.14120920312106489</v>
      </c>
      <c r="J711">
        <f ca="1">IFERROR(MEDIAN(INDIRECT(CONCATENATE("I",MAX(A711-'Random Analysis'!$B$8+3,2),":I",A711+2))),0)</f>
        <v>-0.16304181749954982</v>
      </c>
      <c r="K711">
        <f ca="1">IFERROR(SUM(INDIRECT(CONCATENATE("J",MAX(A711-'Random Analysis'!$B$9+3,2),":J",A711+2)))/COUNT(INDIRECT(CONCATENATE("J",MAX(A711-'Random Analysis'!$B$9+3,2),":J",A711+2))),0)</f>
        <v>7.9252423138254605E-2</v>
      </c>
      <c r="L711">
        <f t="shared" ca="1" si="57"/>
        <v>-0.29476820688882582</v>
      </c>
      <c r="M711">
        <f t="shared" ca="1" si="58"/>
        <v>0.68732905670253674</v>
      </c>
    </row>
    <row r="712" spans="1:13" x14ac:dyDescent="0.3">
      <c r="A712">
        <v>710</v>
      </c>
      <c r="B712">
        <f>A712*'Random Analysis'!B$4+'Random Analysis'!$B$5</f>
        <v>14.200000000000001</v>
      </c>
      <c r="C712">
        <v>0.9394501978305847</v>
      </c>
      <c r="D712">
        <f>C712*'Random Analysis'!$B$2+'Random Analysis'!$B$3</f>
        <v>0.9394501978305847</v>
      </c>
      <c r="E712">
        <f t="shared" si="59"/>
        <v>2.000000000000135E-2</v>
      </c>
      <c r="F712">
        <f ca="1">D712-'Random Analysis'!$B$13</f>
        <v>0.85834719986193264</v>
      </c>
      <c r="G712">
        <f t="shared" ca="1" si="55"/>
        <v>-0.50033082116017136</v>
      </c>
      <c r="H712">
        <f t="shared" ca="1" si="56"/>
        <v>-1.0530185814252468</v>
      </c>
      <c r="I712">
        <f ca="1">IFERROR(SUM(INDIRECT(CONCATENATE("F",MAX(A712-'Random Analysis'!$B$7+3,2),":F",A712+2)))/COUNT(INDIRECT(CONCATENATE("F",MAX(A712-'Random Analysis'!$B$7+3,2),":F",A712+2))),0)</f>
        <v>0.85834719986193264</v>
      </c>
      <c r="J712">
        <f ca="1">IFERROR(MEDIAN(INDIRECT(CONCATENATE("I",MAX(A712-'Random Analysis'!$B$8+3,2),":I",A712+2))),0)</f>
        <v>-0.16304181749954982</v>
      </c>
      <c r="K712">
        <f ca="1">IFERROR(SUM(INDIRECT(CONCATENATE("J",MAX(A712-'Random Analysis'!$B$9+3,2),":J",A712+2)))/COUNT(INDIRECT(CONCATENATE("J",MAX(A712-'Random Analysis'!$B$9+3,2),":J",A712+2))),0)</f>
        <v>6.5772039143672051E-2</v>
      </c>
      <c r="L712">
        <f t="shared" ca="1" si="57"/>
        <v>-0.29345276610595228</v>
      </c>
      <c r="M712">
        <f t="shared" ca="1" si="58"/>
        <v>0.68146000138041729</v>
      </c>
    </row>
    <row r="713" spans="1:13" x14ac:dyDescent="0.3">
      <c r="A713">
        <v>711</v>
      </c>
      <c r="B713">
        <f>A713*'Random Analysis'!B$4+'Random Analysis'!$B$5</f>
        <v>14.22</v>
      </c>
      <c r="C713">
        <v>0.67526654459365476</v>
      </c>
      <c r="D713">
        <f>C713*'Random Analysis'!$B$2+'Random Analysis'!$B$3</f>
        <v>0.67526654459365476</v>
      </c>
      <c r="E713">
        <f t="shared" si="59"/>
        <v>1.9999999999999574E-2</v>
      </c>
      <c r="F713">
        <f ca="1">D713-'Random Analysis'!$B$13</f>
        <v>0.5941635466250027</v>
      </c>
      <c r="G713">
        <f t="shared" ca="1" si="55"/>
        <v>-0.48844755022767156</v>
      </c>
      <c r="H713">
        <f t="shared" ca="1" si="56"/>
        <v>-1.0627875324298002</v>
      </c>
      <c r="I713">
        <f ca="1">IFERROR(SUM(INDIRECT(CONCATENATE("F",MAX(A713-'Random Analysis'!$B$7+3,2),":F",A713+2)))/COUNT(INDIRECT(CONCATENATE("F",MAX(A713-'Random Analysis'!$B$7+3,2),":F",A713+2))),0)</f>
        <v>0.5941635466250027</v>
      </c>
      <c r="J713">
        <f ca="1">IFERROR(MEDIAN(INDIRECT(CONCATENATE("I",MAX(A713-'Random Analysis'!$B$8+3,2),":I",A713+2))),0)</f>
        <v>0.22034682457701038</v>
      </c>
      <c r="K713">
        <f ca="1">IFERROR(SUM(INDIRECT(CONCATENATE("J",MAX(A713-'Random Analysis'!$B$9+3,2),":J",A713+2)))/COUNT(INDIRECT(CONCATENATE("J",MAX(A713-'Random Analysis'!$B$9+3,2),":J",A713+2))),0)</f>
        <v>7.0548257152735244E-2</v>
      </c>
      <c r="L713">
        <f t="shared" ca="1" si="57"/>
        <v>-0.29204180096289761</v>
      </c>
      <c r="M713">
        <f t="shared" ca="1" si="58"/>
        <v>0.67561916536115951</v>
      </c>
    </row>
    <row r="714" spans="1:13" x14ac:dyDescent="0.3">
      <c r="A714">
        <v>712</v>
      </c>
      <c r="B714">
        <f>A714*'Random Analysis'!B$4+'Random Analysis'!$B$5</f>
        <v>14.24</v>
      </c>
      <c r="C714">
        <v>0.72610427150513068</v>
      </c>
      <c r="D714">
        <f>C714*'Random Analysis'!$B$2+'Random Analysis'!$B$3</f>
        <v>0.72610427150513068</v>
      </c>
      <c r="E714">
        <f t="shared" si="59"/>
        <v>1.9999999999999574E-2</v>
      </c>
      <c r="F714">
        <f ca="1">D714-'Random Analysis'!$B$13</f>
        <v>0.64500127353647863</v>
      </c>
      <c r="G714">
        <f t="shared" ca="1" si="55"/>
        <v>-0.47554752475694229</v>
      </c>
      <c r="H714">
        <f t="shared" ca="1" si="56"/>
        <v>-1.0722984829249389</v>
      </c>
      <c r="I714">
        <f ca="1">IFERROR(SUM(INDIRECT(CONCATENATE("F",MAX(A714-'Random Analysis'!$B$7+3,2),":F",A714+2)))/COUNT(INDIRECT(CONCATENATE("F",MAX(A714-'Random Analysis'!$B$7+3,2),":F",A714+2))),0)</f>
        <v>0.64500127353647863</v>
      </c>
      <c r="J714">
        <f ca="1">IFERROR(MEDIAN(INDIRECT(CONCATENATE("I",MAX(A714-'Random Analysis'!$B$8+3,2),":I",A714+2))),0)</f>
        <v>0.58803319945004418</v>
      </c>
      <c r="K714">
        <f ca="1">IFERROR(SUM(INDIRECT(CONCATENATE("J",MAX(A714-'Random Analysis'!$B$9+3,2),":J",A714+2)))/COUNT(INDIRECT(CONCATENATE("J",MAX(A714-'Random Analysis'!$B$9+3,2),":J",A714+2))),0)</f>
        <v>8.0461397523249392E-2</v>
      </c>
      <c r="L714">
        <f t="shared" ca="1" si="57"/>
        <v>-0.29043257301243264</v>
      </c>
      <c r="M714">
        <f t="shared" ca="1" si="58"/>
        <v>0.66981051390091095</v>
      </c>
    </row>
    <row r="715" spans="1:13" x14ac:dyDescent="0.3">
      <c r="A715">
        <v>713</v>
      </c>
      <c r="B715">
        <f>A715*'Random Analysis'!B$4+'Random Analysis'!$B$5</f>
        <v>14.26</v>
      </c>
      <c r="C715">
        <v>0.54594517209179538</v>
      </c>
      <c r="D715">
        <f>C715*'Random Analysis'!$B$2+'Random Analysis'!$B$3</f>
        <v>0.54594517209179538</v>
      </c>
      <c r="E715">
        <f t="shared" si="59"/>
        <v>1.9999999999999574E-2</v>
      </c>
      <c r="F715">
        <f ca="1">D715-'Random Analysis'!$B$13</f>
        <v>0.46484217412314333</v>
      </c>
      <c r="G715">
        <f t="shared" ca="1" si="55"/>
        <v>-0.46625068127447961</v>
      </c>
      <c r="H715">
        <f t="shared" ca="1" si="56"/>
        <v>-1.0816234965504283</v>
      </c>
      <c r="I715">
        <f ca="1">IFERROR(SUM(INDIRECT(CONCATENATE("F",MAX(A715-'Random Analysis'!$B$7+3,2),":F",A715+2)))/COUNT(INDIRECT(CONCATENATE("F",MAX(A715-'Random Analysis'!$B$7+3,2),":F",A715+2))),0)</f>
        <v>0.46484217412314333</v>
      </c>
      <c r="J715">
        <f ca="1">IFERROR(MEDIAN(INDIRECT(CONCATENATE("I",MAX(A715-'Random Analysis'!$B$8+3,2),":I",A715+2))),0)</f>
        <v>0.52337251319911449</v>
      </c>
      <c r="K715">
        <f ca="1">IFERROR(SUM(INDIRECT(CONCATENATE("J",MAX(A715-'Random Analysis'!$B$9+3,2),":J",A715+2)))/COUNT(INDIRECT(CONCATENATE("J",MAX(A715-'Random Analysis'!$B$9+3,2),":J",A715+2))),0)</f>
        <v>8.9284169040519973E-2</v>
      </c>
      <c r="L715">
        <f t="shared" ca="1" si="57"/>
        <v>-0.28864688963162227</v>
      </c>
      <c r="M715">
        <f t="shared" ca="1" si="58"/>
        <v>0.66403757610827863</v>
      </c>
    </row>
    <row r="716" spans="1:13" x14ac:dyDescent="0.3">
      <c r="A716">
        <v>714</v>
      </c>
      <c r="B716">
        <f>A716*'Random Analysis'!B$4+'Random Analysis'!$B$5</f>
        <v>14.280000000000001</v>
      </c>
      <c r="C716">
        <v>-0.10291711139797322</v>
      </c>
      <c r="D716">
        <f>C716*'Random Analysis'!$B$2+'Random Analysis'!$B$3</f>
        <v>-0.10291711139797322</v>
      </c>
      <c r="E716">
        <f t="shared" si="59"/>
        <v>2.000000000000135E-2</v>
      </c>
      <c r="F716">
        <f ca="1">D716-'Random Analysis'!$B$13</f>
        <v>-0.18402010936662527</v>
      </c>
      <c r="G716">
        <f t="shared" ca="1" si="55"/>
        <v>-0.46993108346181234</v>
      </c>
      <c r="H716">
        <f t="shared" ca="1" si="56"/>
        <v>-1.0910221182196651</v>
      </c>
      <c r="I716">
        <f ca="1">IFERROR(SUM(INDIRECT(CONCATENATE("F",MAX(A716-'Random Analysis'!$B$7+3,2),":F",A716+2)))/COUNT(INDIRECT(CONCATENATE("F",MAX(A716-'Random Analysis'!$B$7+3,2),":F",A716+2))),0)</f>
        <v>-0.18402010936662527</v>
      </c>
      <c r="J716">
        <f ca="1">IFERROR(MEDIAN(INDIRECT(CONCATENATE("I",MAX(A716-'Random Analysis'!$B$8+3,2),":I",A716+2))),0)</f>
        <v>0.52337251319911449</v>
      </c>
      <c r="K716">
        <f ca="1">IFERROR(SUM(INDIRECT(CONCATENATE("J",MAX(A716-'Random Analysis'!$B$9+3,2),":J",A716+2)))/COUNT(INDIRECT(CONCATENATE("J",MAX(A716-'Random Analysis'!$B$9+3,2),":J",A716+2))),0)</f>
        <v>9.8106940557790512E-2</v>
      </c>
      <c r="L716">
        <f t="shared" ca="1" si="57"/>
        <v>-0.28668475082046635</v>
      </c>
      <c r="M716">
        <f t="shared" ca="1" si="58"/>
        <v>0.65830388109186888</v>
      </c>
    </row>
    <row r="717" spans="1:13" x14ac:dyDescent="0.3">
      <c r="A717">
        <v>715</v>
      </c>
      <c r="B717">
        <f>A717*'Random Analysis'!B$4+'Random Analysis'!$B$5</f>
        <v>14.3</v>
      </c>
      <c r="C717">
        <v>0.27322299340091538</v>
      </c>
      <c r="D717">
        <f>C717*'Random Analysis'!$B$2+'Random Analysis'!$B$3</f>
        <v>0.27322299340091538</v>
      </c>
      <c r="E717">
        <f t="shared" si="59"/>
        <v>1.9999999999999574E-2</v>
      </c>
      <c r="F717">
        <f ca="1">D717-'Random Analysis'!$B$13</f>
        <v>0.19211999543226332</v>
      </c>
      <c r="G717">
        <f t="shared" ca="1" si="55"/>
        <v>-0.46608868355316713</v>
      </c>
      <c r="H717">
        <f t="shared" ca="1" si="56"/>
        <v>-1.1003438918907282</v>
      </c>
      <c r="I717">
        <f ca="1">IFERROR(SUM(INDIRECT(CONCATENATE("F",MAX(A717-'Random Analysis'!$B$7+3,2),":F",A717+2)))/COUNT(INDIRECT(CONCATENATE("F",MAX(A717-'Random Analysis'!$B$7+3,2),":F",A717+2))),0)</f>
        <v>0.19211999543226332</v>
      </c>
      <c r="J717">
        <f ca="1">IFERROR(MEDIAN(INDIRECT(CONCATENATE("I",MAX(A717-'Random Analysis'!$B$8+3,2),":I",A717+2))),0)</f>
        <v>0.52337251319911449</v>
      </c>
      <c r="K717">
        <f ca="1">IFERROR(SUM(INDIRECT(CONCATENATE("J",MAX(A717-'Random Analysis'!$B$9+3,2),":J",A717+2)))/COUNT(INDIRECT(CONCATENATE("J",MAX(A717-'Random Analysis'!$B$9+3,2),":J",A717+2))),0)</f>
        <v>0.10692971207506111</v>
      </c>
      <c r="L717">
        <f t="shared" ca="1" si="57"/>
        <v>-0.28454615657896515</v>
      </c>
      <c r="M717">
        <f t="shared" ca="1" si="58"/>
        <v>0.65261295796028973</v>
      </c>
    </row>
    <row r="718" spans="1:13" x14ac:dyDescent="0.3">
      <c r="A718">
        <v>716</v>
      </c>
      <c r="B718">
        <f>A718*'Random Analysis'!B$4+'Random Analysis'!$B$5</f>
        <v>14.32</v>
      </c>
      <c r="C718">
        <v>-0.33598298498380297</v>
      </c>
      <c r="D718">
        <f>C718*'Random Analysis'!$B$2+'Random Analysis'!$B$3</f>
        <v>-0.33598298498380297</v>
      </c>
      <c r="E718">
        <f t="shared" si="59"/>
        <v>1.9999999999999574E-2</v>
      </c>
      <c r="F718">
        <f ca="1">D718-'Random Analysis'!$B$13</f>
        <v>-0.41708598295245503</v>
      </c>
      <c r="G718">
        <f t="shared" ca="1" si="55"/>
        <v>-0.47443040321221602</v>
      </c>
      <c r="H718">
        <f t="shared" ca="1" si="56"/>
        <v>-1.1098324999549722</v>
      </c>
      <c r="I718">
        <f ca="1">IFERROR(SUM(INDIRECT(CONCATENATE("F",MAX(A718-'Random Analysis'!$B$7+3,2),":F",A718+2)))/COUNT(INDIRECT(CONCATENATE("F",MAX(A718-'Random Analysis'!$B$7+3,2),":F",A718+2))),0)</f>
        <v>-0.41708598295245503</v>
      </c>
      <c r="J718">
        <f ca="1">IFERROR(MEDIAN(INDIRECT(CONCATENATE("I",MAX(A718-'Random Analysis'!$B$8+3,2),":I",A718+2))),0)</f>
        <v>0.32848108477770332</v>
      </c>
      <c r="K718">
        <f ca="1">IFERROR(SUM(INDIRECT(CONCATENATE("J",MAX(A718-'Random Analysis'!$B$9+3,2),":J",A718+2)))/COUNT(INDIRECT(CONCATENATE("J",MAX(A718-'Random Analysis'!$B$9+3,2),":J",A718+2))),0)</f>
        <v>0.12188626206010507</v>
      </c>
      <c r="L718">
        <f t="shared" ca="1" si="57"/>
        <v>-0.28210843133776309</v>
      </c>
      <c r="M718">
        <f t="shared" ca="1" si="58"/>
        <v>0.64697078933353458</v>
      </c>
    </row>
    <row r="719" spans="1:13" x14ac:dyDescent="0.3">
      <c r="A719">
        <v>717</v>
      </c>
      <c r="B719">
        <f>A719*'Random Analysis'!B$4+'Random Analysis'!$B$5</f>
        <v>14.34</v>
      </c>
      <c r="C719">
        <v>-0.51214491400753315</v>
      </c>
      <c r="D719">
        <f>C719*'Random Analysis'!$B$2+'Random Analysis'!$B$3</f>
        <v>-0.51214491400753315</v>
      </c>
      <c r="E719">
        <f t="shared" si="59"/>
        <v>1.9999999999999574E-2</v>
      </c>
      <c r="F719">
        <f ca="1">D719-'Random Analysis'!$B$13</f>
        <v>-0.5932479119761852</v>
      </c>
      <c r="G719">
        <f t="shared" ca="1" si="55"/>
        <v>-0.48629536145173946</v>
      </c>
      <c r="H719">
        <f t="shared" ca="1" si="56"/>
        <v>-1.1195584071840068</v>
      </c>
      <c r="I719">
        <f ca="1">IFERROR(SUM(INDIRECT(CONCATENATE("F",MAX(A719-'Random Analysis'!$B$7+3,2),":F",A719+2)))/COUNT(INDIRECT(CONCATENATE("F",MAX(A719-'Random Analysis'!$B$7+3,2),":F",A719+2))),0)</f>
        <v>-0.5932479119761852</v>
      </c>
      <c r="J719">
        <f ca="1">IFERROR(MEDIAN(INDIRECT(CONCATENATE("I",MAX(A719-'Random Analysis'!$B$8+3,2),":I",A719+2))),0)</f>
        <v>0.32848108477770332</v>
      </c>
      <c r="K719">
        <f ca="1">IFERROR(SUM(INDIRECT(CONCATENATE("J",MAX(A719-'Random Analysis'!$B$9+3,2),":J",A719+2)))/COUNT(INDIRECT(CONCATENATE("J",MAX(A719-'Random Analysis'!$B$9+3,2),":J",A719+2))),0)</f>
        <v>0.12142848936683226</v>
      </c>
      <c r="L719">
        <f t="shared" ca="1" si="57"/>
        <v>-0.27967986155042651</v>
      </c>
      <c r="M719">
        <f t="shared" ca="1" si="58"/>
        <v>0.64137719210252619</v>
      </c>
    </row>
    <row r="720" spans="1:13" x14ac:dyDescent="0.3">
      <c r="A720">
        <v>718</v>
      </c>
      <c r="B720">
        <f>A720*'Random Analysis'!B$4+'Random Analysis'!$B$5</f>
        <v>14.36</v>
      </c>
      <c r="C720">
        <v>0.45975767668381495</v>
      </c>
      <c r="D720">
        <f>C720*'Random Analysis'!$B$2+'Random Analysis'!$B$3</f>
        <v>0.45975767668381495</v>
      </c>
      <c r="E720">
        <f t="shared" si="59"/>
        <v>1.9999999999999574E-2</v>
      </c>
      <c r="F720">
        <f ca="1">D720-'Random Analysis'!$B$13</f>
        <v>0.3786546787151629</v>
      </c>
      <c r="G720">
        <f t="shared" ca="1" si="55"/>
        <v>-0.47872226787743638</v>
      </c>
      <c r="H720">
        <f t="shared" ca="1" si="56"/>
        <v>-1.1291328525415554</v>
      </c>
      <c r="I720">
        <f ca="1">IFERROR(SUM(INDIRECT(CONCATENATE("F",MAX(A720-'Random Analysis'!$B$7+3,2),":F",A720+2)))/COUNT(INDIRECT(CONCATENATE("F",MAX(A720-'Random Analysis'!$B$7+3,2),":F",A720+2))),0)</f>
        <v>0.3786546787151629</v>
      </c>
      <c r="J720">
        <f ca="1">IFERROR(MEDIAN(INDIRECT(CONCATENATE("I",MAX(A720-'Random Analysis'!$B$8+3,2),":I",A720+2))),0)</f>
        <v>0.28538733707371311</v>
      </c>
      <c r="K720">
        <f ca="1">IFERROR(SUM(INDIRECT(CONCATENATE("J",MAX(A720-'Random Analysis'!$B$9+3,2),":J",A720+2)))/COUNT(INDIRECT(CONCATENATE("J",MAX(A720-'Random Analysis'!$B$9+3,2),":J",A720+2))),0)</f>
        <v>0.12330423234263313</v>
      </c>
      <c r="L720">
        <f t="shared" ca="1" si="57"/>
        <v>-0.27721377690357391</v>
      </c>
      <c r="M720">
        <f t="shared" ca="1" si="58"/>
        <v>0.63583291656445484</v>
      </c>
    </row>
    <row r="721" spans="1:13" x14ac:dyDescent="0.3">
      <c r="A721">
        <v>719</v>
      </c>
      <c r="B721">
        <f>A721*'Random Analysis'!B$4+'Random Analysis'!$B$5</f>
        <v>14.38</v>
      </c>
      <c r="C721">
        <v>0.49195640555767439</v>
      </c>
      <c r="D721">
        <f>C721*'Random Analysis'!$B$2+'Random Analysis'!$B$3</f>
        <v>0.49195640555767439</v>
      </c>
      <c r="E721">
        <f t="shared" si="59"/>
        <v>2.000000000000135E-2</v>
      </c>
      <c r="F721">
        <f ca="1">D721-'Random Analysis'!$B$13</f>
        <v>0.41085340758902233</v>
      </c>
      <c r="G721">
        <f t="shared" ca="1" si="55"/>
        <v>-0.47050519972565535</v>
      </c>
      <c r="H721">
        <f t="shared" ca="1" si="56"/>
        <v>-1.1385429565360692</v>
      </c>
      <c r="I721">
        <f ca="1">IFERROR(SUM(INDIRECT(CONCATENATE("F",MAX(A721-'Random Analysis'!$B$7+3,2),":F",A721+2)))/COUNT(INDIRECT(CONCATENATE("F",MAX(A721-'Random Analysis'!$B$7+3,2),":F",A721+2))),0)</f>
        <v>0.41085340758902233</v>
      </c>
      <c r="J721">
        <f ca="1">IFERROR(MEDIAN(INDIRECT(CONCATENATE("I",MAX(A721-'Random Analysis'!$B$8+3,2),":I",A721+2))),0)</f>
        <v>0.28538733707371311</v>
      </c>
      <c r="K721">
        <f ca="1">IFERROR(SUM(INDIRECT(CONCATENATE("J",MAX(A721-'Random Analysis'!$B$9+3,2),":J",A721+2)))/COUNT(INDIRECT(CONCATENATE("J",MAX(A721-'Random Analysis'!$B$9+3,2),":J",A721+2))),0)</f>
        <v>0.13285232365050775</v>
      </c>
      <c r="L721">
        <f t="shared" ca="1" si="57"/>
        <v>-0.27455673043056356</v>
      </c>
      <c r="M721">
        <f t="shared" ca="1" si="58"/>
        <v>0.63034178195584323</v>
      </c>
    </row>
    <row r="722" spans="1:13" x14ac:dyDescent="0.3">
      <c r="A722">
        <v>720</v>
      </c>
      <c r="B722">
        <f>A722*'Random Analysis'!B$4+'Random Analysis'!$B$5</f>
        <v>14.4</v>
      </c>
      <c r="C722">
        <v>0.67103124606366249</v>
      </c>
      <c r="D722">
        <f>C722*'Random Analysis'!$B$2+'Random Analysis'!$B$3</f>
        <v>0.67103124606366249</v>
      </c>
      <c r="E722">
        <f t="shared" si="59"/>
        <v>1.9999999999999574E-2</v>
      </c>
      <c r="F722">
        <f ca="1">D722-'Random Analysis'!$B$13</f>
        <v>0.58992824809501043</v>
      </c>
      <c r="G722">
        <f t="shared" ca="1" si="55"/>
        <v>-0.45870663476375539</v>
      </c>
      <c r="H722">
        <f t="shared" ca="1" si="56"/>
        <v>-1.1477170892313442</v>
      </c>
      <c r="I722">
        <f ca="1">IFERROR(SUM(INDIRECT(CONCATENATE("F",MAX(A722-'Random Analysis'!$B$7+3,2),":F",A722+2)))/COUNT(INDIRECT(CONCATENATE("F",MAX(A722-'Random Analysis'!$B$7+3,2),":F",A722+2))),0)</f>
        <v>0.58992824809501043</v>
      </c>
      <c r="J722">
        <f ca="1">IFERROR(MEDIAN(INDIRECT(CONCATENATE("I",MAX(A722-'Random Analysis'!$B$8+3,2),":I",A722+2))),0)</f>
        <v>0.28538733707371311</v>
      </c>
      <c r="K722">
        <f ca="1">IFERROR(SUM(INDIRECT(CONCATENATE("J",MAX(A722-'Random Analysis'!$B$9+3,2),":J",A722+2)))/COUNT(INDIRECT(CONCATENATE("J",MAX(A722-'Random Analysis'!$B$9+3,2),":J",A722+2))),0)</f>
        <v>0.1501423893046254</v>
      </c>
      <c r="L722">
        <f t="shared" ca="1" si="57"/>
        <v>-0.27155388264447111</v>
      </c>
      <c r="M722">
        <f t="shared" ca="1" si="58"/>
        <v>0.62491070430295392</v>
      </c>
    </row>
    <row r="723" spans="1:13" x14ac:dyDescent="0.3">
      <c r="A723">
        <v>721</v>
      </c>
      <c r="B723">
        <f>A723*'Random Analysis'!B$4+'Random Analysis'!$B$5</f>
        <v>14.42</v>
      </c>
      <c r="C723">
        <v>0.10322451761341433</v>
      </c>
      <c r="D723">
        <f>C723*'Random Analysis'!$B$2+'Random Analysis'!$B$3</f>
        <v>0.10322451761341433</v>
      </c>
      <c r="E723">
        <f t="shared" si="59"/>
        <v>1.9999999999999574E-2</v>
      </c>
      <c r="F723">
        <f ca="1">D723-'Random Analysis'!$B$13</f>
        <v>2.2121519644762291E-2</v>
      </c>
      <c r="G723">
        <f t="shared" ca="1" si="55"/>
        <v>-0.45826420437086018</v>
      </c>
      <c r="H723">
        <f t="shared" ca="1" si="56"/>
        <v>-1.1568823733187612</v>
      </c>
      <c r="I723">
        <f ca="1">IFERROR(SUM(INDIRECT(CONCATENATE("F",MAX(A723-'Random Analysis'!$B$7+3,2),":F",A723+2)))/COUNT(INDIRECT(CONCATENATE("F",MAX(A723-'Random Analysis'!$B$7+3,2),":F",A723+2))),0)</f>
        <v>2.2121519644762291E-2</v>
      </c>
      <c r="J723">
        <f ca="1">IFERROR(MEDIAN(INDIRECT(CONCATENATE("I",MAX(A723-'Random Analysis'!$B$8+3,2),":I",A723+2))),0)</f>
        <v>0.10712075753851281</v>
      </c>
      <c r="K723">
        <f ca="1">IFERROR(SUM(INDIRECT(CONCATENATE("J",MAX(A723-'Random Analysis'!$B$9+3,2),":J",A723+2)))/COUNT(INDIRECT(CONCATENATE("J",MAX(A723-'Random Analysis'!$B$9+3,2),":J",A723+2))),0)</f>
        <v>0.15894357021897157</v>
      </c>
      <c r="L723">
        <f t="shared" ca="1" si="57"/>
        <v>-0.26837501124009172</v>
      </c>
      <c r="M723">
        <f t="shared" ca="1" si="58"/>
        <v>0.61954320407815222</v>
      </c>
    </row>
    <row r="724" spans="1:13" x14ac:dyDescent="0.3">
      <c r="A724">
        <v>722</v>
      </c>
      <c r="B724">
        <f>A724*'Random Analysis'!B$4+'Random Analysis'!$B$5</f>
        <v>14.44</v>
      </c>
      <c r="C724">
        <v>-0.96023841986258951</v>
      </c>
      <c r="D724">
        <f>C724*'Random Analysis'!$B$2+'Random Analysis'!$B$3</f>
        <v>-0.96023841986258951</v>
      </c>
      <c r="E724">
        <f t="shared" si="59"/>
        <v>1.9999999999999574E-2</v>
      </c>
      <c r="F724">
        <f ca="1">D724-'Random Analysis'!$B$13</f>
        <v>-1.0413414178312415</v>
      </c>
      <c r="G724">
        <f t="shared" ca="1" si="55"/>
        <v>-0.47909103272748454</v>
      </c>
      <c r="H724">
        <f t="shared" ca="1" si="56"/>
        <v>-1.1664641939733107</v>
      </c>
      <c r="I724">
        <f ca="1">IFERROR(SUM(INDIRECT(CONCATENATE("F",MAX(A724-'Random Analysis'!$B$7+3,2),":F",A724+2)))/COUNT(INDIRECT(CONCATENATE("F",MAX(A724-'Random Analysis'!$B$7+3,2),":F",A724+2))),0)</f>
        <v>-1.0413414178312415</v>
      </c>
      <c r="J724">
        <f ca="1">IFERROR(MEDIAN(INDIRECT(CONCATENATE("I",MAX(A724-'Random Analysis'!$B$8+3,2),":I",A724+2))),0)</f>
        <v>0.10712075753851281</v>
      </c>
      <c r="K724">
        <f ca="1">IFERROR(SUM(INDIRECT(CONCATENATE("J",MAX(A724-'Random Analysis'!$B$9+3,2),":J",A724+2)))/COUNT(INDIRECT(CONCATENATE("J",MAX(A724-'Random Analysis'!$B$9+3,2),":J",A724+2))),0)</f>
        <v>0.16736911808283436</v>
      </c>
      <c r="L724">
        <f t="shared" ca="1" si="57"/>
        <v>-0.26502762887843512</v>
      </c>
      <c r="M724">
        <f t="shared" ca="1" si="58"/>
        <v>0.61424265150058366</v>
      </c>
    </row>
    <row r="725" spans="1:13" x14ac:dyDescent="0.3">
      <c r="A725">
        <v>723</v>
      </c>
      <c r="B725">
        <f>A725*'Random Analysis'!B$4+'Random Analysis'!$B$5</f>
        <v>14.46</v>
      </c>
      <c r="C725">
        <v>-0.95439018842698409</v>
      </c>
      <c r="D725">
        <f>C725*'Random Analysis'!$B$2+'Random Analysis'!$B$3</f>
        <v>-0.95439018842698409</v>
      </c>
      <c r="E725">
        <f t="shared" si="59"/>
        <v>2.000000000000135E-2</v>
      </c>
      <c r="F725">
        <f ca="1">D725-'Random Analysis'!$B$13</f>
        <v>-1.035493186395636</v>
      </c>
      <c r="G725">
        <f t="shared" ca="1" si="55"/>
        <v>-0.49980089645539866</v>
      </c>
      <c r="H725">
        <f t="shared" ca="1" si="56"/>
        <v>-1.1764602119024192</v>
      </c>
      <c r="I725">
        <f ca="1">IFERROR(SUM(INDIRECT(CONCATENATE("F",MAX(A725-'Random Analysis'!$B$7+3,2),":F",A725+2)))/COUNT(INDIRECT(CONCATENATE("F",MAX(A725-'Random Analysis'!$B$7+3,2),":F",A725+2))),0)</f>
        <v>-1.035493186395636</v>
      </c>
      <c r="J725">
        <f ca="1">IFERROR(MEDIAN(INDIRECT(CONCATENATE("I",MAX(A725-'Random Analysis'!$B$8+3,2),":I",A725+2))),0)</f>
        <v>-0.19748223165384637</v>
      </c>
      <c r="K725">
        <f ca="1">IFERROR(SUM(INDIRECT(CONCATENATE("J",MAX(A725-'Random Analysis'!$B$9+3,2),":J",A725+2)))/COUNT(INDIRECT(CONCATENATE("J",MAX(A725-'Random Analysis'!$B$9+3,2),":J",A725+2))),0)</f>
        <v>0.15392342040368234</v>
      </c>
      <c r="L725">
        <f t="shared" ca="1" si="57"/>
        <v>-0.26194916047036126</v>
      </c>
      <c r="M725">
        <f t="shared" ca="1" si="58"/>
        <v>0.60900366829117603</v>
      </c>
    </row>
    <row r="726" spans="1:13" x14ac:dyDescent="0.3">
      <c r="A726">
        <v>724</v>
      </c>
      <c r="B726">
        <f>A726*'Random Analysis'!B$4+'Random Analysis'!$B$5</f>
        <v>14.48</v>
      </c>
      <c r="C726">
        <v>0.95036565247202787</v>
      </c>
      <c r="D726">
        <f>C726*'Random Analysis'!$B$2+'Random Analysis'!$B$3</f>
        <v>0.95036565247202787</v>
      </c>
      <c r="E726">
        <f t="shared" si="59"/>
        <v>1.9999999999999574E-2</v>
      </c>
      <c r="F726">
        <f ca="1">D726-'Random Analysis'!$B$13</f>
        <v>0.86926265450337581</v>
      </c>
      <c r="G726">
        <f t="shared" ca="1" si="55"/>
        <v>-0.48241564336533149</v>
      </c>
      <c r="H726">
        <f t="shared" ca="1" si="56"/>
        <v>-1.1861085247697256</v>
      </c>
      <c r="I726">
        <f ca="1">IFERROR(SUM(INDIRECT(CONCATENATE("F",MAX(A726-'Random Analysis'!$B$7+3,2),":F",A726+2)))/COUNT(INDIRECT(CONCATENATE("F",MAX(A726-'Random Analysis'!$B$7+3,2),":F",A726+2))),0)</f>
        <v>0.86926265450337581</v>
      </c>
      <c r="J726">
        <f ca="1">IFERROR(MEDIAN(INDIRECT(CONCATENATE("I",MAX(A726-'Random Analysis'!$B$8+3,2),":I",A726+2))),0)</f>
        <v>0.20038809917996259</v>
      </c>
      <c r="K726">
        <f ca="1">IFERROR(SUM(INDIRECT(CONCATENATE("J",MAX(A726-'Random Analysis'!$B$9+3,2),":J",A726+2)))/COUNT(INDIRECT(CONCATENATE("J",MAX(A726-'Random Analysis'!$B$9+3,2),":J",A726+2))),0)</f>
        <v>0.15942392895471175</v>
      </c>
      <c r="L726">
        <f t="shared" ca="1" si="57"/>
        <v>-0.25876068189126711</v>
      </c>
      <c r="M726">
        <f t="shared" ca="1" si="58"/>
        <v>0.60382845465335078</v>
      </c>
    </row>
    <row r="727" spans="1:13" x14ac:dyDescent="0.3">
      <c r="A727">
        <v>725</v>
      </c>
      <c r="B727">
        <f>A727*'Random Analysis'!B$4+'Random Analysis'!$B$5</f>
        <v>14.5</v>
      </c>
      <c r="C727">
        <v>6.8840660354212213E-2</v>
      </c>
      <c r="D727">
        <f>C727*'Random Analysis'!$B$2+'Random Analysis'!$B$3</f>
        <v>6.8840660354212213E-2</v>
      </c>
      <c r="E727">
        <f t="shared" si="59"/>
        <v>1.9999999999999574E-2</v>
      </c>
      <c r="F727">
        <f ca="1">D727-'Random Analysis'!$B$13</f>
        <v>-1.2262337614439831E-2</v>
      </c>
      <c r="G727">
        <f t="shared" ca="1" si="55"/>
        <v>-0.48266089011762031</v>
      </c>
      <c r="H727">
        <f t="shared" ca="1" si="56"/>
        <v>-1.1957617425720779</v>
      </c>
      <c r="I727">
        <f ca="1">IFERROR(SUM(INDIRECT(CONCATENATE("F",MAX(A727-'Random Analysis'!$B$7+3,2),":F",A727+2)))/COUNT(INDIRECT(CONCATENATE("F",MAX(A727-'Random Analysis'!$B$7+3,2),":F",A727+2))),0)</f>
        <v>-1.2262337614439831E-2</v>
      </c>
      <c r="J727">
        <f ca="1">IFERROR(MEDIAN(INDIRECT(CONCATENATE("I",MAX(A727-'Random Analysis'!$B$8+3,2),":I",A727+2))),0)</f>
        <v>0.20038809917996259</v>
      </c>
      <c r="K727">
        <f ca="1">IFERROR(SUM(INDIRECT(CONCATENATE("J",MAX(A727-'Random Analysis'!$B$9+3,2),":J",A727+2)))/COUNT(INDIRECT(CONCATENATE("J",MAX(A727-'Random Analysis'!$B$9+3,2),":J",A727+2))),0)</f>
        <v>0.17229077880150068</v>
      </c>
      <c r="L727">
        <f t="shared" ca="1" si="57"/>
        <v>-0.25531486631523714</v>
      </c>
      <c r="M727">
        <f t="shared" ca="1" si="58"/>
        <v>0.59872215732704614</v>
      </c>
    </row>
    <row r="728" spans="1:13" x14ac:dyDescent="0.3">
      <c r="A728">
        <v>726</v>
      </c>
      <c r="B728">
        <f>A728*'Random Analysis'!B$4+'Random Analysis'!$B$5</f>
        <v>14.52</v>
      </c>
      <c r="C728">
        <v>-0.60507982998805265</v>
      </c>
      <c r="D728">
        <f>C728*'Random Analysis'!$B$2+'Random Analysis'!$B$3</f>
        <v>-0.60507982998805265</v>
      </c>
      <c r="E728">
        <f t="shared" si="59"/>
        <v>1.9999999999999574E-2</v>
      </c>
      <c r="F728">
        <f ca="1">D728-'Random Analysis'!$B$13</f>
        <v>-0.68618282795670471</v>
      </c>
      <c r="G728">
        <f t="shared" ca="1" si="55"/>
        <v>-0.49638454667675413</v>
      </c>
      <c r="H728">
        <f t="shared" ca="1" si="56"/>
        <v>-1.2056894335056128</v>
      </c>
      <c r="I728">
        <f ca="1">IFERROR(SUM(INDIRECT(CONCATENATE("F",MAX(A728-'Random Analysis'!$B$7+3,2),":F",A728+2)))/COUNT(INDIRECT(CONCATENATE("F",MAX(A728-'Random Analysis'!$B$7+3,2),":F",A728+2))),0)</f>
        <v>-0.68618282795670471</v>
      </c>
      <c r="J728">
        <f ca="1">IFERROR(MEDIAN(INDIRECT(CONCATENATE("I",MAX(A728-'Random Analysis'!$B$8+3,2),":I",A728+2))),0)</f>
        <v>4.9295910151612304E-3</v>
      </c>
      <c r="K728">
        <f ca="1">IFERROR(SUM(INDIRECT(CONCATENATE("J",MAX(A728-'Random Analysis'!$B$9+3,2),":J",A728+2)))/COUNT(INDIRECT(CONCATENATE("J",MAX(A728-'Random Analysis'!$B$9+3,2),":J",A728+2))),0)</f>
        <v>0.1697753467111742</v>
      </c>
      <c r="L728">
        <f t="shared" ca="1" si="57"/>
        <v>-0.25191935938101373</v>
      </c>
      <c r="M728">
        <f t="shared" ca="1" si="58"/>
        <v>0.59368377013942597</v>
      </c>
    </row>
    <row r="729" spans="1:13" x14ac:dyDescent="0.3">
      <c r="A729">
        <v>727</v>
      </c>
      <c r="B729">
        <f>A729*'Random Analysis'!B$4+'Random Analysis'!$B$5</f>
        <v>14.540000000000001</v>
      </c>
      <c r="C729">
        <v>0.84608240462108952</v>
      </c>
      <c r="D729">
        <f>C729*'Random Analysis'!$B$2+'Random Analysis'!$B$3</f>
        <v>0.84608240462108952</v>
      </c>
      <c r="E729">
        <f t="shared" si="59"/>
        <v>2.000000000000135E-2</v>
      </c>
      <c r="F729">
        <f ca="1">D729-'Random Analysis'!$B$13</f>
        <v>0.76497940665243747</v>
      </c>
      <c r="G729">
        <f t="shared" ca="1" si="55"/>
        <v>-0.48108495854370437</v>
      </c>
      <c r="H729">
        <f t="shared" ca="1" si="56"/>
        <v>-1.2153111326764874</v>
      </c>
      <c r="I729">
        <f ca="1">IFERROR(SUM(INDIRECT(CONCATENATE("F",MAX(A729-'Random Analysis'!$B$7+3,2),":F",A729+2)))/COUNT(INDIRECT(CONCATENATE("F",MAX(A729-'Random Analysis'!$B$7+3,2),":F",A729+2))),0)</f>
        <v>0.76497940665243747</v>
      </c>
      <c r="J729">
        <f ca="1">IFERROR(MEDIAN(INDIRECT(CONCATENATE("I",MAX(A729-'Random Analysis'!$B$8+3,2),":I",A729+2))),0)</f>
        <v>4.9295910151612304E-3</v>
      </c>
      <c r="K729">
        <f ca="1">IFERROR(SUM(INDIRECT(CONCATENATE("J",MAX(A729-'Random Analysis'!$B$9+3,2),":J",A729+2)))/COUNT(INDIRECT(CONCATENATE("J",MAX(A729-'Random Analysis'!$B$9+3,2),":J",A729+2))),0)</f>
        <v>0.17671994471610969</v>
      </c>
      <c r="L729">
        <f t="shared" ca="1" si="57"/>
        <v>-0.24838496048669129</v>
      </c>
      <c r="M729">
        <f t="shared" ca="1" si="58"/>
        <v>0.5887160709296918</v>
      </c>
    </row>
    <row r="730" spans="1:13" x14ac:dyDescent="0.3">
      <c r="A730">
        <v>728</v>
      </c>
      <c r="B730">
        <f>A730*'Random Analysis'!B$4+'Random Analysis'!$B$5</f>
        <v>14.56</v>
      </c>
      <c r="C730">
        <v>0.63129415760302865</v>
      </c>
      <c r="D730">
        <f>C730*'Random Analysis'!$B$2+'Random Analysis'!$B$3</f>
        <v>0.63129415760302865</v>
      </c>
      <c r="E730">
        <f t="shared" si="59"/>
        <v>1.9999999999999574E-2</v>
      </c>
      <c r="F730">
        <f ca="1">D730-'Random Analysis'!$B$13</f>
        <v>0.55019115963437659</v>
      </c>
      <c r="G730">
        <f t="shared" ca="1" si="55"/>
        <v>-0.47008113535101709</v>
      </c>
      <c r="H730">
        <f t="shared" ca="1" si="56"/>
        <v>-1.2247127553835075</v>
      </c>
      <c r="I730">
        <f ca="1">IFERROR(SUM(INDIRECT(CONCATENATE("F",MAX(A730-'Random Analysis'!$B$7+3,2),":F",A730+2)))/COUNT(INDIRECT(CONCATENATE("F",MAX(A730-'Random Analysis'!$B$7+3,2),":F",A730+2))),0)</f>
        <v>0.55019115963437659</v>
      </c>
      <c r="J730">
        <f ca="1">IFERROR(MEDIAN(INDIRECT(CONCATENATE("I",MAX(A730-'Random Analysis'!$B$8+3,2),":I",A730+2))),0)</f>
        <v>4.9295910151612304E-3</v>
      </c>
      <c r="K730">
        <f ca="1">IFERROR(SUM(INDIRECT(CONCATENATE("J",MAX(A730-'Random Analysis'!$B$9+3,2),":J",A730+2)))/COUNT(INDIRECT(CONCATENATE("J",MAX(A730-'Random Analysis'!$B$9+3,2),":J",A730+2))),0)</f>
        <v>0.18366454272104521</v>
      </c>
      <c r="L730">
        <f t="shared" ca="1" si="57"/>
        <v>-0.24471166963227045</v>
      </c>
      <c r="M730">
        <f t="shared" ca="1" si="58"/>
        <v>0.58382183753704653</v>
      </c>
    </row>
    <row r="731" spans="1:13" x14ac:dyDescent="0.3">
      <c r="A731">
        <v>729</v>
      </c>
      <c r="B731">
        <f>A731*'Random Analysis'!B$4+'Random Analysis'!$B$5</f>
        <v>14.58</v>
      </c>
      <c r="C731">
        <v>0.6632509978221437</v>
      </c>
      <c r="D731">
        <f>C731*'Random Analysis'!$B$2+'Random Analysis'!$B$3</f>
        <v>0.6632509978221437</v>
      </c>
      <c r="E731">
        <f t="shared" si="59"/>
        <v>1.9999999999999574E-2</v>
      </c>
      <c r="F731">
        <f ca="1">D731-'Random Analysis'!$B$13</f>
        <v>0.58214799985349164</v>
      </c>
      <c r="G731">
        <f t="shared" ca="1" si="55"/>
        <v>-0.45843817535394749</v>
      </c>
      <c r="H731">
        <f t="shared" ca="1" si="56"/>
        <v>-1.2338815188905863</v>
      </c>
      <c r="I731">
        <f ca="1">IFERROR(SUM(INDIRECT(CONCATENATE("F",MAX(A731-'Random Analysis'!$B$7+3,2),":F",A731+2)))/COUNT(INDIRECT(CONCATENATE("F",MAX(A731-'Random Analysis'!$B$7+3,2),":F",A731+2))),0)</f>
        <v>0.58214799985349164</v>
      </c>
      <c r="J731">
        <f ca="1">IFERROR(MEDIAN(INDIRECT(CONCATENATE("I",MAX(A731-'Random Analysis'!$B$8+3,2),":I",A731+2))),0)</f>
        <v>0.26896441100996837</v>
      </c>
      <c r="K731">
        <f ca="1">IFERROR(SUM(INDIRECT(CONCATENATE("J",MAX(A731-'Random Analysis'!$B$9+3,2),":J",A731+2)))/COUNT(INDIRECT(CONCATENATE("J",MAX(A731-'Random Analysis'!$B$9+3,2),":J",A731+2))),0)</f>
        <v>0.20318222739240008</v>
      </c>
      <c r="L731">
        <f t="shared" ca="1" si="57"/>
        <v>-0.24064802508442254</v>
      </c>
      <c r="M731">
        <f t="shared" ca="1" si="58"/>
        <v>0.57900887703535819</v>
      </c>
    </row>
    <row r="732" spans="1:13" x14ac:dyDescent="0.3">
      <c r="A732">
        <v>730</v>
      </c>
      <c r="B732">
        <f>A732*'Random Analysis'!B$4+'Random Analysis'!$B$5</f>
        <v>14.6</v>
      </c>
      <c r="C732">
        <v>-0.89472108542849216</v>
      </c>
      <c r="D732">
        <f>C732*'Random Analysis'!$B$2+'Random Analysis'!$B$3</f>
        <v>-0.89472108542849216</v>
      </c>
      <c r="E732">
        <f t="shared" si="59"/>
        <v>1.9999999999999574E-2</v>
      </c>
      <c r="F732">
        <f ca="1">D732-'Random Analysis'!$B$13</f>
        <v>-0.97582408339714422</v>
      </c>
      <c r="G732">
        <f t="shared" ca="1" si="55"/>
        <v>-0.47795465702188994</v>
      </c>
      <c r="H732">
        <f t="shared" ca="1" si="56"/>
        <v>-1.243440612031024</v>
      </c>
      <c r="I732">
        <f ca="1">IFERROR(SUM(INDIRECT(CONCATENATE("F",MAX(A732-'Random Analysis'!$B$7+3,2),":F",A732+2)))/COUNT(INDIRECT(CONCATENATE("F",MAX(A732-'Random Analysis'!$B$7+3,2),":F",A732+2))),0)</f>
        <v>-0.97582408339714422</v>
      </c>
      <c r="J732">
        <f ca="1">IFERROR(MEDIAN(INDIRECT(CONCATENATE("I",MAX(A732-'Random Analysis'!$B$8+3,2),":I",A732+2))),0)</f>
        <v>0.26896441100996837</v>
      </c>
      <c r="K732">
        <f ca="1">IFERROR(SUM(INDIRECT(CONCATENATE("J",MAX(A732-'Random Analysis'!$B$9+3,2),":J",A732+2)))/COUNT(INDIRECT(CONCATENATE("J",MAX(A732-'Random Analysis'!$B$9+3,2),":J",A732+2))),0)</f>
        <v>0.22375395255951996</v>
      </c>
      <c r="L732">
        <f t="shared" ca="1" si="57"/>
        <v>-0.23617294603323225</v>
      </c>
      <c r="M732">
        <f t="shared" ca="1" si="58"/>
        <v>0.57428541811469369</v>
      </c>
    </row>
    <row r="733" spans="1:13" x14ac:dyDescent="0.3">
      <c r="A733">
        <v>731</v>
      </c>
      <c r="B733">
        <f>A733*'Random Analysis'!B$4+'Random Analysis'!$B$5</f>
        <v>14.620000000000001</v>
      </c>
      <c r="C733">
        <v>0.69956517165364329</v>
      </c>
      <c r="D733">
        <f>C733*'Random Analysis'!$B$2+'Random Analysis'!$B$3</f>
        <v>0.69956517165364329</v>
      </c>
      <c r="E733">
        <f t="shared" si="59"/>
        <v>2.000000000000135E-2</v>
      </c>
      <c r="F733">
        <f ca="1">D733-'Random Analysis'!$B$13</f>
        <v>0.61846217368499123</v>
      </c>
      <c r="G733">
        <f t="shared" ca="1" si="55"/>
        <v>-0.46558541354818928</v>
      </c>
      <c r="H733">
        <f t="shared" ca="1" si="56"/>
        <v>-1.2527523203019884</v>
      </c>
      <c r="I733">
        <f ca="1">IFERROR(SUM(INDIRECT(CONCATENATE("F",MAX(A733-'Random Analysis'!$B$7+3,2),":F",A733+2)))/COUNT(INDIRECT(CONCATENATE("F",MAX(A733-'Random Analysis'!$B$7+3,2),":F",A733+2))),0)</f>
        <v>0.61846217368499123</v>
      </c>
      <c r="J733">
        <f ca="1">IFERROR(MEDIAN(INDIRECT(CONCATENATE("I",MAX(A733-'Random Analysis'!$B$8+3,2),":I",A733+2))),0)</f>
        <v>0.56616957974393411</v>
      </c>
      <c r="K733">
        <f ca="1">IFERROR(SUM(INDIRECT(CONCATENATE("J",MAX(A733-'Random Analysis'!$B$9+3,2),":J",A733+2)))/COUNT(INDIRECT(CONCATENATE("J",MAX(A733-'Random Analysis'!$B$9+3,2),":J",A733+2))),0)</f>
        <v>0.25847830480920964</v>
      </c>
      <c r="L733">
        <f t="shared" ca="1" si="57"/>
        <v>-0.2310033799370477</v>
      </c>
      <c r="M733">
        <f t="shared" ca="1" si="58"/>
        <v>0.56966535051595246</v>
      </c>
    </row>
    <row r="734" spans="1:13" x14ac:dyDescent="0.3">
      <c r="A734">
        <v>732</v>
      </c>
      <c r="B734">
        <f>A734*'Random Analysis'!B$4+'Random Analysis'!$B$5</f>
        <v>14.64</v>
      </c>
      <c r="C734">
        <v>0.99871942287454463</v>
      </c>
      <c r="D734">
        <f>C734*'Random Analysis'!$B$2+'Random Analysis'!$B$3</f>
        <v>0.99871942287454463</v>
      </c>
      <c r="E734">
        <f t="shared" si="59"/>
        <v>1.9999999999999574E-2</v>
      </c>
      <c r="F734">
        <f ca="1">D734-'Random Analysis'!$B$13</f>
        <v>0.91761642490589257</v>
      </c>
      <c r="G734">
        <f t="shared" ca="1" si="55"/>
        <v>-0.44723308505007181</v>
      </c>
      <c r="H734">
        <f t="shared" ca="1" si="56"/>
        <v>-1.2616969820029895</v>
      </c>
      <c r="I734">
        <f ca="1">IFERROR(SUM(INDIRECT(CONCATENATE("F",MAX(A734-'Random Analysis'!$B$7+3,2),":F",A734+2)))/COUNT(INDIRECT(CONCATENATE("F",MAX(A734-'Random Analysis'!$B$7+3,2),":F",A734+2))),0)</f>
        <v>0.91761642490589257</v>
      </c>
      <c r="J734">
        <f ca="1">IFERROR(MEDIAN(INDIRECT(CONCATENATE("I",MAX(A734-'Random Analysis'!$B$8+3,2),":I",A734+2))),0)</f>
        <v>0.56616957974393411</v>
      </c>
      <c r="K734">
        <f ca="1">IFERROR(SUM(INDIRECT(CONCATENATE("J",MAX(A734-'Random Analysis'!$B$9+3,2),":J",A734+2)))/COUNT(INDIRECT(CONCATENATE("J",MAX(A734-'Random Analysis'!$B$9+3,2),":J",A734+2))),0)</f>
        <v>0.27494605505525366</v>
      </c>
      <c r="L734">
        <f t="shared" ca="1" si="57"/>
        <v>-0.22550445883594275</v>
      </c>
      <c r="M734">
        <f t="shared" ca="1" si="58"/>
        <v>0.56515526133923366</v>
      </c>
    </row>
    <row r="735" spans="1:13" x14ac:dyDescent="0.3">
      <c r="A735">
        <v>733</v>
      </c>
      <c r="B735">
        <f>A735*'Random Analysis'!B$4+'Random Analysis'!$B$5</f>
        <v>14.66</v>
      </c>
      <c r="C735">
        <v>-0.58803546817438956</v>
      </c>
      <c r="D735">
        <f>C735*'Random Analysis'!$B$2+'Random Analysis'!$B$3</f>
        <v>-0.58803546817438956</v>
      </c>
      <c r="E735">
        <f t="shared" si="59"/>
        <v>1.9999999999999574E-2</v>
      </c>
      <c r="F735">
        <f ca="1">D735-'Random Analysis'!$B$13</f>
        <v>-0.66913846614304162</v>
      </c>
      <c r="G735">
        <f t="shared" ca="1" si="55"/>
        <v>-0.46061585437293234</v>
      </c>
      <c r="H735">
        <f t="shared" ca="1" si="56"/>
        <v>-1.270909299090448</v>
      </c>
      <c r="I735">
        <f ca="1">IFERROR(SUM(INDIRECT(CONCATENATE("F",MAX(A735-'Random Analysis'!$B$7+3,2),":F",A735+2)))/COUNT(INDIRECT(CONCATENATE("F",MAX(A735-'Random Analysis'!$B$7+3,2),":F",A735+2))),0)</f>
        <v>-0.66913846614304162</v>
      </c>
      <c r="J735">
        <f ca="1">IFERROR(MEDIAN(INDIRECT(CONCATENATE("I",MAX(A735-'Random Analysis'!$B$8+3,2),":I",A735+2))),0)</f>
        <v>0.56616957974393411</v>
      </c>
      <c r="K735">
        <f ca="1">IFERROR(SUM(INDIRECT(CONCATENATE("J",MAX(A735-'Random Analysis'!$B$9+3,2),":J",A735+2)))/COUNT(INDIRECT(CONCATENATE("J",MAX(A735-'Random Analysis'!$B$9+3,2),":J",A735+2))),0)</f>
        <v>0.2739049303073437</v>
      </c>
      <c r="L735">
        <f t="shared" ca="1" si="57"/>
        <v>-0.22002636022979599</v>
      </c>
      <c r="M735">
        <f t="shared" ca="1" si="58"/>
        <v>0.56075473413463783</v>
      </c>
    </row>
    <row r="736" spans="1:13" x14ac:dyDescent="0.3">
      <c r="A736">
        <v>734</v>
      </c>
      <c r="B736">
        <f>A736*'Random Analysis'!B$4+'Random Analysis'!$B$5</f>
        <v>14.68</v>
      </c>
      <c r="C736">
        <v>0.24675783141263663</v>
      </c>
      <c r="D736">
        <f>C736*'Random Analysis'!$B$2+'Random Analysis'!$B$3</f>
        <v>0.24675783141263663</v>
      </c>
      <c r="E736">
        <f t="shared" si="59"/>
        <v>1.9999999999999574E-2</v>
      </c>
      <c r="F736">
        <f ca="1">D736-'Random Analysis'!$B$13</f>
        <v>0.16565483344398457</v>
      </c>
      <c r="G736">
        <f t="shared" ca="1" si="55"/>
        <v>-0.45730275770405271</v>
      </c>
      <c r="H736">
        <f t="shared" ca="1" si="56"/>
        <v>-1.280055354244529</v>
      </c>
      <c r="I736">
        <f ca="1">IFERROR(SUM(INDIRECT(CONCATENATE("F",MAX(A736-'Random Analysis'!$B$7+3,2),":F",A736+2)))/COUNT(INDIRECT(CONCATENATE("F",MAX(A736-'Random Analysis'!$B$7+3,2),":F",A736+2))),0)</f>
        <v>0.16565483344398457</v>
      </c>
      <c r="J736">
        <f ca="1">IFERROR(MEDIAN(INDIRECT(CONCATENATE("I",MAX(A736-'Random Analysis'!$B$8+3,2),":I",A736+2))),0)</f>
        <v>0.56616957974393411</v>
      </c>
      <c r="K736">
        <f ca="1">IFERROR(SUM(INDIRECT(CONCATENATE("J",MAX(A736-'Random Analysis'!$B$9+3,2),":J",A736+2)))/COUNT(INDIRECT(CONCATENATE("J",MAX(A736-'Random Analysis'!$B$9+3,2),":J",A736+2))),0)</f>
        <v>0.27594288585709698</v>
      </c>
      <c r="L736">
        <f t="shared" ca="1" si="57"/>
        <v>-0.21450750251265416</v>
      </c>
      <c r="M736">
        <f t="shared" ca="1" si="58"/>
        <v>0.55646458408438482</v>
      </c>
    </row>
    <row r="737" spans="1:13" x14ac:dyDescent="0.3">
      <c r="A737">
        <v>735</v>
      </c>
      <c r="B737">
        <f>A737*'Random Analysis'!B$4+'Random Analysis'!$B$5</f>
        <v>14.700000000000001</v>
      </c>
      <c r="C737">
        <v>-0.75693357329590216</v>
      </c>
      <c r="D737">
        <f>C737*'Random Analysis'!$B$2+'Random Analysis'!$B$3</f>
        <v>-0.75693357329590216</v>
      </c>
      <c r="E737">
        <f t="shared" si="59"/>
        <v>2.000000000000135E-2</v>
      </c>
      <c r="F737">
        <f ca="1">D737-'Random Analysis'!$B$13</f>
        <v>-0.83803657126455422</v>
      </c>
      <c r="G737">
        <f t="shared" ca="1" si="55"/>
        <v>-0.47406348912934493</v>
      </c>
      <c r="H737">
        <f t="shared" ca="1" si="56"/>
        <v>-1.2895366240271164</v>
      </c>
      <c r="I737">
        <f ca="1">IFERROR(SUM(INDIRECT(CONCATENATE("F",MAX(A737-'Random Analysis'!$B$7+3,2),":F",A737+2)))/COUNT(INDIRECT(CONCATENATE("F",MAX(A737-'Random Analysis'!$B$7+3,2),":F",A737+2))),0)</f>
        <v>-0.83803657126455422</v>
      </c>
      <c r="J737">
        <f ca="1">IFERROR(MEDIAN(INDIRECT(CONCATENATE("I",MAX(A737-'Random Analysis'!$B$8+3,2),":I",A737+2))),0)</f>
        <v>0.35792299653918058</v>
      </c>
      <c r="K737">
        <f ca="1">IFERROR(SUM(INDIRECT(CONCATENATE("J",MAX(A737-'Random Analysis'!$B$9+3,2),":J",A737+2)))/COUNT(INDIRECT(CONCATENATE("J",MAX(A737-'Random Analysis'!$B$9+3,2),":J",A737+2))),0)</f>
        <v>0.26806433744471919</v>
      </c>
      <c r="L737">
        <f t="shared" ca="1" si="57"/>
        <v>-0.20914621576375941</v>
      </c>
      <c r="M737">
        <f t="shared" ca="1" si="58"/>
        <v>0.55228165976910937</v>
      </c>
    </row>
    <row r="738" spans="1:13" x14ac:dyDescent="0.3">
      <c r="A738">
        <v>736</v>
      </c>
      <c r="B738">
        <f>A738*'Random Analysis'!B$4+'Random Analysis'!$B$5</f>
        <v>14.72</v>
      </c>
      <c r="C738">
        <v>-0.54864660035171564</v>
      </c>
      <c r="D738">
        <f>C738*'Random Analysis'!$B$2+'Random Analysis'!$B$3</f>
        <v>-0.54864660035171564</v>
      </c>
      <c r="E738">
        <f t="shared" si="59"/>
        <v>1.9999999999999574E-2</v>
      </c>
      <c r="F738">
        <f ca="1">D738-'Random Analysis'!$B$13</f>
        <v>-0.6297495983203677</v>
      </c>
      <c r="G738">
        <f t="shared" ca="1" si="55"/>
        <v>-0.48665848109575199</v>
      </c>
      <c r="H738">
        <f t="shared" ca="1" si="56"/>
        <v>-1.2992697936490312</v>
      </c>
      <c r="I738">
        <f ca="1">IFERROR(SUM(INDIRECT(CONCATENATE("F",MAX(A738-'Random Analysis'!$B$7+3,2),":F",A738+2)))/COUNT(INDIRECT(CONCATENATE("F",MAX(A738-'Random Analysis'!$B$7+3,2),":F",A738+2))),0)</f>
        <v>-0.6297495983203677</v>
      </c>
      <c r="J738">
        <f ca="1">IFERROR(MEDIAN(INDIRECT(CONCATENATE("I",MAX(A738-'Random Analysis'!$B$8+3,2),":I",A738+2))),0)</f>
        <v>-0.23204738243819156</v>
      </c>
      <c r="K738">
        <f ca="1">IFERROR(SUM(INDIRECT(CONCATENATE("J",MAX(A738-'Random Analysis'!$B$9+3,2),":J",A738+2)))/COUNT(INDIRECT(CONCATENATE("J",MAX(A738-'Random Analysis'!$B$9+3,2),":J",A738+2))),0)</f>
        <v>0.23209196146199029</v>
      </c>
      <c r="L738">
        <f t="shared" ca="1" si="57"/>
        <v>-0.20450437653451969</v>
      </c>
      <c r="M738">
        <f t="shared" ca="1" si="58"/>
        <v>0.54819157223841908</v>
      </c>
    </row>
    <row r="739" spans="1:13" x14ac:dyDescent="0.3">
      <c r="A739">
        <v>737</v>
      </c>
      <c r="B739">
        <f>A739*'Random Analysis'!B$4+'Random Analysis'!$B$5</f>
        <v>14.74</v>
      </c>
      <c r="C739">
        <v>9.1382225060530065E-2</v>
      </c>
      <c r="D739">
        <f>C739*'Random Analysis'!$B$2+'Random Analysis'!$B$3</f>
        <v>9.1382225060530065E-2</v>
      </c>
      <c r="E739">
        <f t="shared" si="59"/>
        <v>1.9999999999999574E-2</v>
      </c>
      <c r="F739">
        <f ca="1">D739-'Random Analysis'!$B$13</f>
        <v>1.0279227091878021E-2</v>
      </c>
      <c r="G739">
        <f t="shared" ca="1" si="55"/>
        <v>-0.48645289655391444</v>
      </c>
      <c r="H739">
        <f t="shared" ca="1" si="56"/>
        <v>-1.3089988515801092</v>
      </c>
      <c r="I739">
        <f ca="1">IFERROR(SUM(INDIRECT(CONCATENATE("F",MAX(A739-'Random Analysis'!$B$7+3,2),":F",A739+2)))/COUNT(INDIRECT(CONCATENATE("F",MAX(A739-'Random Analysis'!$B$7+3,2),":F",A739+2))),0)</f>
        <v>1.0279227091878021E-2</v>
      </c>
      <c r="J739">
        <f ca="1">IFERROR(MEDIAN(INDIRECT(CONCATENATE("I",MAX(A739-'Random Analysis'!$B$8+3,2),":I",A739+2))),0)</f>
        <v>-0.30973518561424485</v>
      </c>
      <c r="K739">
        <f ca="1">IFERROR(SUM(INDIRECT(CONCATENATE("J",MAX(A739-'Random Analysis'!$B$9+3,2),":J",A739+2)))/COUNT(INDIRECT(CONCATENATE("J",MAX(A739-'Random Analysis'!$B$9+3,2),":J",A739+2))),0)</f>
        <v>0.20170071049094512</v>
      </c>
      <c r="L739">
        <f t="shared" ca="1" si="57"/>
        <v>-0.20047036232470089</v>
      </c>
      <c r="M739">
        <f t="shared" ca="1" si="58"/>
        <v>0.54418216499192518</v>
      </c>
    </row>
    <row r="740" spans="1:13" x14ac:dyDescent="0.3">
      <c r="A740">
        <v>738</v>
      </c>
      <c r="B740">
        <f>A740*'Random Analysis'!B$4+'Random Analysis'!$B$5</f>
        <v>14.76</v>
      </c>
      <c r="C740">
        <v>0.34709474163325194</v>
      </c>
      <c r="D740">
        <f>C740*'Random Analysis'!$B$2+'Random Analysis'!$B$3</f>
        <v>0.34709474163325194</v>
      </c>
      <c r="E740">
        <f t="shared" si="59"/>
        <v>1.9999999999999574E-2</v>
      </c>
      <c r="F740">
        <f ca="1">D740-'Random Analysis'!$B$13</f>
        <v>0.26599174366459988</v>
      </c>
      <c r="G740">
        <f t="shared" ca="1" si="55"/>
        <v>-0.48113306168062253</v>
      </c>
      <c r="H740">
        <f t="shared" ca="1" si="56"/>
        <v>-1.3186215128137215</v>
      </c>
      <c r="I740">
        <f ca="1">IFERROR(SUM(INDIRECT(CONCATENATE("F",MAX(A740-'Random Analysis'!$B$7+3,2),":F",A740+2)))/COUNT(INDIRECT(CONCATENATE("F",MAX(A740-'Random Analysis'!$B$7+3,2),":F",A740+2))),0)</f>
        <v>0.26599174366459988</v>
      </c>
      <c r="J740">
        <f ca="1">IFERROR(MEDIAN(INDIRECT(CONCATENATE("I",MAX(A740-'Random Analysis'!$B$8+3,2),":I",A740+2))),0)</f>
        <v>8.7967030267931304E-2</v>
      </c>
      <c r="K740">
        <f ca="1">IFERROR(SUM(INDIRECT(CONCATENATE("J",MAX(A740-'Random Analysis'!$B$9+3,2),":J",A740+2)))/COUNT(INDIRECT(CONCATENATE("J",MAX(A740-'Random Analysis'!$B$9+3,2),":J",A740+2))),0)</f>
        <v>0.19024766027619408</v>
      </c>
      <c r="L740">
        <f t="shared" ca="1" si="57"/>
        <v>-0.1966654091191771</v>
      </c>
      <c r="M740">
        <f t="shared" ca="1" si="58"/>
        <v>0.54024885680954171</v>
      </c>
    </row>
    <row r="741" spans="1:13" x14ac:dyDescent="0.3">
      <c r="A741">
        <v>739</v>
      </c>
      <c r="B741">
        <f>A741*'Random Analysis'!B$4+'Random Analysis'!$B$5</f>
        <v>14.780000000000001</v>
      </c>
      <c r="C741">
        <v>0.96424886464735682</v>
      </c>
      <c r="D741">
        <f>C741*'Random Analysis'!$B$2+'Random Analysis'!$B$3</f>
        <v>0.96424886464735682</v>
      </c>
      <c r="E741">
        <f t="shared" si="59"/>
        <v>2.000000000000135E-2</v>
      </c>
      <c r="F741">
        <f ca="1">D741-'Random Analysis'!$B$13</f>
        <v>0.88314586667870476</v>
      </c>
      <c r="G741">
        <f t="shared" ca="1" si="55"/>
        <v>-0.46347014434704725</v>
      </c>
      <c r="H741">
        <f t="shared" ca="1" si="56"/>
        <v>-1.3278909157006631</v>
      </c>
      <c r="I741">
        <f ca="1">IFERROR(SUM(INDIRECT(CONCATENATE("F",MAX(A741-'Random Analysis'!$B$7+3,2),":F",A741+2)))/COUNT(INDIRECT(CONCATENATE("F",MAX(A741-'Random Analysis'!$B$7+3,2),":F",A741+2))),0)</f>
        <v>0.88314586667870476</v>
      </c>
      <c r="J741">
        <f ca="1">IFERROR(MEDIAN(INDIRECT(CONCATENATE("I",MAX(A741-'Random Analysis'!$B$8+3,2),":I",A741+2))),0)</f>
        <v>8.7967030267931304E-2</v>
      </c>
      <c r="K741">
        <f ca="1">IFERROR(SUM(INDIRECT(CONCATENATE("J",MAX(A741-'Random Analysis'!$B$9+3,2),":J",A741+2)))/COUNT(INDIRECT(CONCATENATE("J",MAX(A741-'Random Analysis'!$B$9+3,2),":J",A741+2))),0)</f>
        <v>0.18084669328544259</v>
      </c>
      <c r="L741">
        <f t="shared" ca="1" si="57"/>
        <v>-0.19304847525346799</v>
      </c>
      <c r="M741">
        <f t="shared" ca="1" si="58"/>
        <v>0.53638788730447207</v>
      </c>
    </row>
    <row r="742" spans="1:13" x14ac:dyDescent="0.3">
      <c r="A742">
        <v>740</v>
      </c>
      <c r="B742">
        <f>A742*'Random Analysis'!B$4+'Random Analysis'!$B$5</f>
        <v>14.8</v>
      </c>
      <c r="C742">
        <v>0.65315346159520793</v>
      </c>
      <c r="D742">
        <f>C742*'Random Analysis'!$B$2+'Random Analysis'!$B$3</f>
        <v>0.65315346159520793</v>
      </c>
      <c r="E742">
        <f t="shared" si="59"/>
        <v>1.9999999999999574E-2</v>
      </c>
      <c r="F742">
        <f ca="1">D742-'Random Analysis'!$B$13</f>
        <v>0.57205046362655587</v>
      </c>
      <c r="G742">
        <f t="shared" ca="1" si="55"/>
        <v>-0.45202913507451636</v>
      </c>
      <c r="H742">
        <f t="shared" ca="1" si="56"/>
        <v>-1.3369314984021532</v>
      </c>
      <c r="I742">
        <f ca="1">IFERROR(SUM(INDIRECT(CONCATENATE("F",MAX(A742-'Random Analysis'!$B$7+3,2),":F",A742+2)))/COUNT(INDIRECT(CONCATENATE("F",MAX(A742-'Random Analysis'!$B$7+3,2),":F",A742+2))),0)</f>
        <v>0.57205046362655587</v>
      </c>
      <c r="J742">
        <f ca="1">IFERROR(MEDIAN(INDIRECT(CONCATENATE("I",MAX(A742-'Random Analysis'!$B$8+3,2),":I",A742+2))),0)</f>
        <v>8.7967030267931304E-2</v>
      </c>
      <c r="K742">
        <f ca="1">IFERROR(SUM(INDIRECT(CONCATENATE("J",MAX(A742-'Random Analysis'!$B$9+3,2),":J",A742+2)))/COUNT(INDIRECT(CONCATENATE("J",MAX(A742-'Random Analysis'!$B$9+3,2),":J",A742+2))),0)</f>
        <v>0.17144572629469107</v>
      </c>
      <c r="L742">
        <f t="shared" ca="1" si="57"/>
        <v>-0.18961956072757424</v>
      </c>
      <c r="M742">
        <f t="shared" ca="1" si="58"/>
        <v>0.53259549608992063</v>
      </c>
    </row>
    <row r="743" spans="1:13" x14ac:dyDescent="0.3">
      <c r="A743">
        <v>741</v>
      </c>
      <c r="B743">
        <f>A743*'Random Analysis'!B$4+'Random Analysis'!$B$5</f>
        <v>14.82</v>
      </c>
      <c r="C743">
        <v>8.4653923126857933E-2</v>
      </c>
      <c r="D743">
        <f>C743*'Random Analysis'!$B$2+'Random Analysis'!$B$3</f>
        <v>8.4653923126857933E-2</v>
      </c>
      <c r="E743">
        <f t="shared" si="59"/>
        <v>1.9999999999999574E-2</v>
      </c>
      <c r="F743">
        <f ca="1">D743-'Random Analysis'!$B$13</f>
        <v>3.5509251582058893E-3</v>
      </c>
      <c r="G743">
        <f t="shared" ca="1" si="55"/>
        <v>-0.45195811657135226</v>
      </c>
      <c r="H743">
        <f t="shared" ca="1" si="56"/>
        <v>-1.34597066073358</v>
      </c>
      <c r="I743">
        <f ca="1">IFERROR(SUM(INDIRECT(CONCATENATE("F",MAX(A743-'Random Analysis'!$B$7+3,2),":F",A743+2)))/COUNT(INDIRECT(CONCATENATE("F",MAX(A743-'Random Analysis'!$B$7+3,2),":F",A743+2))),0)</f>
        <v>3.5509251582058893E-3</v>
      </c>
      <c r="J743">
        <f ca="1">IFERROR(MEDIAN(INDIRECT(CONCATENATE("I",MAX(A743-'Random Analysis'!$B$8+3,2),":I",A743+2))),0)</f>
        <v>8.7967030267931304E-2</v>
      </c>
      <c r="K743">
        <f ca="1">IFERROR(SUM(INDIRECT(CONCATENATE("J",MAX(A743-'Random Analysis'!$B$9+3,2),":J",A743+2)))/COUNT(INDIRECT(CONCATENATE("J",MAX(A743-'Random Analysis'!$B$9+3,2),":J",A743+2))),0)</f>
        <v>0.16204475930393955</v>
      </c>
      <c r="L743">
        <f t="shared" ca="1" si="57"/>
        <v>-0.18637866554149551</v>
      </c>
      <c r="M743">
        <f t="shared" ca="1" si="58"/>
        <v>0.52886792277909078</v>
      </c>
    </row>
    <row r="744" spans="1:13" x14ac:dyDescent="0.3">
      <c r="A744">
        <v>742</v>
      </c>
      <c r="B744">
        <f>A744*'Random Analysis'!B$4+'Random Analysis'!$B$5</f>
        <v>14.84</v>
      </c>
      <c r="C744">
        <v>0.54456761054777325</v>
      </c>
      <c r="D744">
        <f>C744*'Random Analysis'!$B$2+'Random Analysis'!$B$3</f>
        <v>0.54456761054777325</v>
      </c>
      <c r="E744">
        <f t="shared" si="59"/>
        <v>1.9999999999999574E-2</v>
      </c>
      <c r="F744">
        <f ca="1">D744-'Random Analysis'!$B$13</f>
        <v>0.46346461257912119</v>
      </c>
      <c r="G744">
        <f t="shared" ca="1" si="55"/>
        <v>-0.44268882431977002</v>
      </c>
      <c r="H744">
        <f t="shared" ca="1" si="56"/>
        <v>-1.3548244372199751</v>
      </c>
      <c r="I744">
        <f ca="1">IFERROR(SUM(INDIRECT(CONCATENATE("F",MAX(A744-'Random Analysis'!$B$7+3,2),":F",A744+2)))/COUNT(INDIRECT(CONCATENATE("F",MAX(A744-'Random Analysis'!$B$7+3,2),":F",A744+2))),0)</f>
        <v>0.46346461257912119</v>
      </c>
      <c r="J744">
        <f ca="1">IFERROR(MEDIAN(INDIRECT(CONCATENATE("I",MAX(A744-'Random Analysis'!$B$8+3,2),":I",A744+2))),0)</f>
        <v>0.13813548537823894</v>
      </c>
      <c r="K744">
        <f ca="1">IFERROR(SUM(INDIRECT(CONCATENATE("J",MAX(A744-'Random Analysis'!$B$9+3,2),":J",A744+2)))/COUNT(INDIRECT(CONCATENATE("J",MAX(A744-'Random Analysis'!$B$9+3,2),":J",A744+2))),0)</f>
        <v>0.16352165110583128</v>
      </c>
      <c r="L744">
        <f t="shared" ca="1" si="57"/>
        <v>-0.18310823251937897</v>
      </c>
      <c r="M744">
        <f t="shared" ca="1" si="58"/>
        <v>0.52520575812870329</v>
      </c>
    </row>
    <row r="745" spans="1:13" x14ac:dyDescent="0.3">
      <c r="A745">
        <v>743</v>
      </c>
      <c r="B745">
        <f>A745*'Random Analysis'!B$4+'Random Analysis'!$B$5</f>
        <v>14.86</v>
      </c>
      <c r="C745">
        <v>-0.71338243050448336</v>
      </c>
      <c r="D745">
        <f>C745*'Random Analysis'!$B$2+'Random Analysis'!$B$3</f>
        <v>-0.71338243050448336</v>
      </c>
      <c r="E745">
        <f t="shared" si="59"/>
        <v>1.9999999999999574E-2</v>
      </c>
      <c r="F745">
        <f ca="1">D745-'Random Analysis'!$B$13</f>
        <v>-0.79448542847313541</v>
      </c>
      <c r="G745">
        <f t="shared" ca="1" si="55"/>
        <v>-0.45857853288923239</v>
      </c>
      <c r="H745">
        <f t="shared" ca="1" si="56"/>
        <v>-1.3639960078777595</v>
      </c>
      <c r="I745">
        <f ca="1">IFERROR(SUM(INDIRECT(CONCATENATE("F",MAX(A745-'Random Analysis'!$B$7+3,2),":F",A745+2)))/COUNT(INDIRECT(CONCATENATE("F",MAX(A745-'Random Analysis'!$B$7+3,2),":F",A745+2))),0)</f>
        <v>-0.79448542847313541</v>
      </c>
      <c r="J745">
        <f ca="1">IFERROR(MEDIAN(INDIRECT(CONCATENATE("I",MAX(A745-'Random Analysis'!$B$8+3,2),":I",A745+2))),0)</f>
        <v>0.13813548537823894</v>
      </c>
      <c r="K745">
        <f ca="1">IFERROR(SUM(INDIRECT(CONCATENATE("J",MAX(A745-'Random Analysis'!$B$9+3,2),":J",A745+2)))/COUNT(INDIRECT(CONCATENATE("J",MAX(A745-'Random Analysis'!$B$9+3,2),":J",A745+2))),0)</f>
        <v>0.16499854290772301</v>
      </c>
      <c r="L745">
        <f t="shared" ca="1" si="57"/>
        <v>-0.17980826166122457</v>
      </c>
      <c r="M745">
        <f t="shared" ca="1" si="58"/>
        <v>0.52160959289547892</v>
      </c>
    </row>
    <row r="746" spans="1:13" x14ac:dyDescent="0.3">
      <c r="A746">
        <v>744</v>
      </c>
      <c r="B746">
        <f>A746*'Random Analysis'!B$4+'Random Analysis'!$B$5</f>
        <v>14.88</v>
      </c>
      <c r="C746">
        <v>-0.81435846275722046</v>
      </c>
      <c r="D746">
        <f>C746*'Random Analysis'!$B$2+'Random Analysis'!$B$3</f>
        <v>-0.81435846275722046</v>
      </c>
      <c r="E746">
        <f t="shared" si="59"/>
        <v>2.000000000000135E-2</v>
      </c>
      <c r="F746">
        <f ca="1">D746-'Random Analysis'!$B$13</f>
        <v>-0.89546146072587252</v>
      </c>
      <c r="G746">
        <f t="shared" ca="1" si="55"/>
        <v>-0.47648776210375104</v>
      </c>
      <c r="H746">
        <f t="shared" ca="1" si="56"/>
        <v>-1.3735257631198352</v>
      </c>
      <c r="I746">
        <f ca="1">IFERROR(SUM(INDIRECT(CONCATENATE("F",MAX(A746-'Random Analysis'!$B$7+3,2),":F",A746+2)))/COUNT(INDIRECT(CONCATENATE("F",MAX(A746-'Random Analysis'!$B$7+3,2),":F",A746+2))),0)</f>
        <v>-0.89546146072587252</v>
      </c>
      <c r="J746">
        <f ca="1">IFERROR(MEDIAN(INDIRECT(CONCATENATE("I",MAX(A746-'Random Analysis'!$B$8+3,2),":I",A746+2))),0)</f>
        <v>0.13813548537823894</v>
      </c>
      <c r="K746">
        <f ca="1">IFERROR(SUM(INDIRECT(CONCATENATE("J",MAX(A746-'Random Analysis'!$B$9+3,2),":J",A746+2)))/COUNT(INDIRECT(CONCATENATE("J",MAX(A746-'Random Analysis'!$B$9+3,2),":J",A746+2))),0)</f>
        <v>0.18098033895686991</v>
      </c>
      <c r="L746">
        <f t="shared" ca="1" si="57"/>
        <v>-0.17618865488208693</v>
      </c>
      <c r="M746">
        <f t="shared" ca="1" si="58"/>
        <v>0.51808581979783697</v>
      </c>
    </row>
    <row r="747" spans="1:13" x14ac:dyDescent="0.3">
      <c r="A747">
        <v>745</v>
      </c>
      <c r="B747">
        <f>A747*'Random Analysis'!B$4+'Random Analysis'!$B$5</f>
        <v>14.9</v>
      </c>
      <c r="C747">
        <v>0.10942237626397144</v>
      </c>
      <c r="D747">
        <f>C747*'Random Analysis'!$B$2+'Random Analysis'!$B$3</f>
        <v>0.10942237626397144</v>
      </c>
      <c r="E747">
        <f t="shared" si="59"/>
        <v>1.9999999999999574E-2</v>
      </c>
      <c r="F747">
        <f ca="1">D747-'Random Analysis'!$B$13</f>
        <v>2.83193782953194E-2</v>
      </c>
      <c r="G747">
        <f t="shared" ca="1" si="55"/>
        <v>-0.47592137453784467</v>
      </c>
      <c r="H747">
        <f t="shared" ca="1" si="56"/>
        <v>-1.3830441906105919</v>
      </c>
      <c r="I747">
        <f ca="1">IFERROR(SUM(INDIRECT(CONCATENATE("F",MAX(A747-'Random Analysis'!$B$7+3,2),":F",A747+2)))/COUNT(INDIRECT(CONCATENATE("F",MAX(A747-'Random Analysis'!$B$7+3,2),":F",A747+2))),0)</f>
        <v>2.83193782953194E-2</v>
      </c>
      <c r="J747">
        <f ca="1">IFERROR(MEDIAN(INDIRECT(CONCATENATE("I",MAX(A747-'Random Analysis'!$B$8+3,2),":I",A747+2))),0)</f>
        <v>0.14715556097995963</v>
      </c>
      <c r="K747">
        <f ca="1">IFERROR(SUM(INDIRECT(CONCATENATE("J",MAX(A747-'Random Analysis'!$B$9+3,2),":J",A747+2)))/COUNT(INDIRECT(CONCATENATE("J",MAX(A747-'Random Analysis'!$B$9+3,2),":J",A747+2))),0)</f>
        <v>0.17844545618544122</v>
      </c>
      <c r="L747">
        <f t="shared" ca="1" si="57"/>
        <v>-0.17261974575837818</v>
      </c>
      <c r="M747">
        <f t="shared" ca="1" si="58"/>
        <v>0.5146334248826695</v>
      </c>
    </row>
    <row r="748" spans="1:13" x14ac:dyDescent="0.3">
      <c r="A748">
        <v>746</v>
      </c>
      <c r="B748">
        <f>A748*'Random Analysis'!B$4+'Random Analysis'!$B$5</f>
        <v>14.92</v>
      </c>
      <c r="C748">
        <v>-0.86579502165362499</v>
      </c>
      <c r="D748">
        <f>C748*'Random Analysis'!$B$2+'Random Analysis'!$B$3</f>
        <v>-0.86579502165362499</v>
      </c>
      <c r="E748">
        <f t="shared" si="59"/>
        <v>1.9999999999999574E-2</v>
      </c>
      <c r="F748">
        <f ca="1">D748-'Random Analysis'!$B$13</f>
        <v>-0.94689801962227704</v>
      </c>
      <c r="G748">
        <f t="shared" ca="1" si="55"/>
        <v>-0.49485933493028977</v>
      </c>
      <c r="H748">
        <f t="shared" ca="1" si="56"/>
        <v>-1.3929413773091974</v>
      </c>
      <c r="I748">
        <f ca="1">IFERROR(SUM(INDIRECT(CONCATENATE("F",MAX(A748-'Random Analysis'!$B$7+3,2),":F",A748+2)))/COUNT(INDIRECT(CONCATENATE("F",MAX(A748-'Random Analysis'!$B$7+3,2),":F",A748+2))),0)</f>
        <v>-0.94689801962227704</v>
      </c>
      <c r="J748">
        <f ca="1">IFERROR(MEDIAN(INDIRECT(CONCATENATE("I",MAX(A748-'Random Analysis'!$B$8+3,2),":I",A748+2))),0)</f>
        <v>1.5935151726762645E-2</v>
      </c>
      <c r="K748">
        <f ca="1">IFERROR(SUM(INDIRECT(CONCATENATE("J",MAX(A748-'Random Analysis'!$B$9+3,2),":J",A748+2)))/COUNT(INDIRECT(CONCATENATE("J",MAX(A748-'Random Analysis'!$B$9+3,2),":J",A748+2))),0)</f>
        <v>0.16966198249719358</v>
      </c>
      <c r="L748">
        <f t="shared" ca="1" si="57"/>
        <v>-0.16922650610843437</v>
      </c>
      <c r="M748">
        <f t="shared" ca="1" si="58"/>
        <v>0.51124889476050084</v>
      </c>
    </row>
    <row r="749" spans="1:13" x14ac:dyDescent="0.3">
      <c r="A749">
        <v>747</v>
      </c>
      <c r="B749">
        <f>A749*'Random Analysis'!B$4+'Random Analysis'!$B$5</f>
        <v>14.94</v>
      </c>
      <c r="C749">
        <v>-0.79572203624658711</v>
      </c>
      <c r="D749">
        <f>C749*'Random Analysis'!$B$2+'Random Analysis'!$B$3</f>
        <v>-0.79572203624658711</v>
      </c>
      <c r="E749">
        <f t="shared" si="59"/>
        <v>1.9999999999999574E-2</v>
      </c>
      <c r="F749">
        <f ca="1">D749-'Random Analysis'!$B$13</f>
        <v>-0.87682503421523916</v>
      </c>
      <c r="G749">
        <f t="shared" ca="1" si="55"/>
        <v>-0.51239583561459423</v>
      </c>
      <c r="H749">
        <f t="shared" ca="1" si="56"/>
        <v>-1.4031892940214892</v>
      </c>
      <c r="I749">
        <f ca="1">IFERROR(SUM(INDIRECT(CONCATENATE("F",MAX(A749-'Random Analysis'!$B$7+3,2),":F",A749+2)))/COUNT(INDIRECT(CONCATENATE("F",MAX(A749-'Random Analysis'!$B$7+3,2),":F",A749+2))),0)</f>
        <v>-0.87682503421523916</v>
      </c>
      <c r="J749">
        <f ca="1">IFERROR(MEDIAN(INDIRECT(CONCATENATE("I",MAX(A749-'Random Analysis'!$B$8+3,2),":I",A749+2))),0)</f>
        <v>-0.39546725165746477</v>
      </c>
      <c r="K749">
        <f ca="1">IFERROR(SUM(INDIRECT(CONCATENATE("J",MAX(A749-'Random Analysis'!$B$9+3,2),":J",A749+2)))/COUNT(INDIRECT(CONCATENATE("J",MAX(A749-'Random Analysis'!$B$9+3,2),":J",A749+2))),0)</f>
        <v>0.15059546617944949</v>
      </c>
      <c r="L749">
        <f t="shared" ca="1" si="57"/>
        <v>-0.16621459678484546</v>
      </c>
      <c r="M749">
        <f t="shared" ca="1" si="58"/>
        <v>0.50792460282480401</v>
      </c>
    </row>
    <row r="750" spans="1:13" x14ac:dyDescent="0.3">
      <c r="A750">
        <v>748</v>
      </c>
      <c r="B750">
        <f>A750*'Random Analysis'!B$4+'Random Analysis'!$B$5</f>
        <v>14.96</v>
      </c>
      <c r="C750">
        <v>-0.19129900895663798</v>
      </c>
      <c r="D750">
        <f>C750*'Random Analysis'!$B$2+'Random Analysis'!$B$3</f>
        <v>-0.19129900895663798</v>
      </c>
      <c r="E750">
        <f t="shared" si="59"/>
        <v>2.000000000000135E-2</v>
      </c>
      <c r="F750">
        <f ca="1">D750-'Random Analysis'!$B$13</f>
        <v>-0.27240200692529004</v>
      </c>
      <c r="G750">
        <f t="shared" ca="1" si="55"/>
        <v>-0.51784387575310042</v>
      </c>
      <c r="H750">
        <f t="shared" ca="1" si="56"/>
        <v>-1.4135461715365518</v>
      </c>
      <c r="I750">
        <f ca="1">IFERROR(SUM(INDIRECT(CONCATENATE("F",MAX(A750-'Random Analysis'!$B$7+3,2),":F",A750+2)))/COUNT(INDIRECT(CONCATENATE("F",MAX(A750-'Random Analysis'!$B$7+3,2),":F",A750+2))),0)</f>
        <v>-0.27240200692529004</v>
      </c>
      <c r="J750">
        <f ca="1">IFERROR(MEDIAN(INDIRECT(CONCATENATE("I",MAX(A750-'Random Analysis'!$B$8+3,2),":I",A750+2))),0)</f>
        <v>-0.53344371769921273</v>
      </c>
      <c r="K750">
        <f ca="1">IFERROR(SUM(INDIRECT(CONCATENATE("J",MAX(A750-'Random Analysis'!$B$9+3,2),":J",A750+2)))/COUNT(INDIRECT(CONCATENATE("J",MAX(A750-'Random Analysis'!$B$9+3,2),":J",A750+2))),0)</f>
        <v>0.12495864195495551</v>
      </c>
      <c r="L750">
        <f t="shared" ca="1" si="57"/>
        <v>-0.16371542394574617</v>
      </c>
      <c r="M750">
        <f t="shared" ca="1" si="58"/>
        <v>0.50465029434588882</v>
      </c>
    </row>
    <row r="751" spans="1:13" x14ac:dyDescent="0.3">
      <c r="A751">
        <v>749</v>
      </c>
      <c r="B751">
        <f>A751*'Random Analysis'!B$4+'Random Analysis'!$B$5</f>
        <v>14.98</v>
      </c>
      <c r="C751">
        <v>0.94708401296020406</v>
      </c>
      <c r="D751">
        <f>C751*'Random Analysis'!$B$2+'Random Analysis'!$B$3</f>
        <v>0.94708401296020406</v>
      </c>
      <c r="E751">
        <f t="shared" si="59"/>
        <v>1.9999999999999574E-2</v>
      </c>
      <c r="F751">
        <f ca="1">D751-'Random Analysis'!$B$13</f>
        <v>0.865981014991552</v>
      </c>
      <c r="G751">
        <f t="shared" ca="1" si="55"/>
        <v>-0.50052425545326973</v>
      </c>
      <c r="H751">
        <f t="shared" ca="1" si="56"/>
        <v>-1.423556656645617</v>
      </c>
      <c r="I751">
        <f ca="1">IFERROR(SUM(INDIRECT(CONCATENATE("F",MAX(A751-'Random Analysis'!$B$7+3,2),":F",A751+2)))/COUNT(INDIRECT(CONCATENATE("F",MAX(A751-'Random Analysis'!$B$7+3,2),":F",A751+2))),0)</f>
        <v>0.865981014991552</v>
      </c>
      <c r="J751">
        <f ca="1">IFERROR(MEDIAN(INDIRECT(CONCATENATE("I",MAX(A751-'Random Analysis'!$B$8+3,2),":I",A751+2))),0)</f>
        <v>-0.53344371769921273</v>
      </c>
      <c r="K751">
        <f ca="1">IFERROR(SUM(INDIRECT(CONCATENATE("J",MAX(A751-'Random Analysis'!$B$9+3,2),":J",A751+2)))/COUNT(INDIRECT(CONCATENATE("J",MAX(A751-'Random Analysis'!$B$9+3,2),":J",A751+2))),0)</f>
        <v>9.932181773046149E-2</v>
      </c>
      <c r="L751">
        <f t="shared" ca="1" si="57"/>
        <v>-0.16172898759113699</v>
      </c>
      <c r="M751">
        <f t="shared" ca="1" si="58"/>
        <v>0.5014157145940662</v>
      </c>
    </row>
    <row r="752" spans="1:13" x14ac:dyDescent="0.3">
      <c r="A752">
        <v>750</v>
      </c>
      <c r="B752">
        <f>A752*'Random Analysis'!B$4+'Random Analysis'!$B$5</f>
        <v>15</v>
      </c>
      <c r="C752">
        <v>-0.64681960983666609</v>
      </c>
      <c r="D752">
        <f>C752*'Random Analysis'!$B$2+'Random Analysis'!$B$3</f>
        <v>-0.64681960983666609</v>
      </c>
      <c r="E752">
        <f t="shared" si="59"/>
        <v>1.9999999999999574E-2</v>
      </c>
      <c r="F752">
        <f ca="1">D752-'Random Analysis'!$B$13</f>
        <v>-0.72792260780531814</v>
      </c>
      <c r="G752">
        <f t="shared" ca="1" si="55"/>
        <v>-0.5150827076093758</v>
      </c>
      <c r="H752">
        <f t="shared" ca="1" si="56"/>
        <v>-1.4338583107978042</v>
      </c>
      <c r="I752">
        <f ca="1">IFERROR(SUM(INDIRECT(CONCATENATE("F",MAX(A752-'Random Analysis'!$B$7+3,2),":F",A752+2)))/COUNT(INDIRECT(CONCATENATE("F",MAX(A752-'Random Analysis'!$B$7+3,2),":F",A752+2))),0)</f>
        <v>-0.72792260780531814</v>
      </c>
      <c r="J752">
        <f ca="1">IFERROR(MEDIAN(INDIRECT(CONCATENATE("I",MAX(A752-'Random Analysis'!$B$8+3,2),":I",A752+2))),0)</f>
        <v>-0.76120401813922678</v>
      </c>
      <c r="K752">
        <f ca="1">IFERROR(SUM(INDIRECT(CONCATENATE("J",MAX(A752-'Random Analysis'!$B$9+3,2),":J",A752+2)))/COUNT(INDIRECT(CONCATENATE("J",MAX(A752-'Random Analysis'!$B$9+3,2),":J",A752+2))),0)</f>
        <v>5.0266178247166504E-2</v>
      </c>
      <c r="L752">
        <f t="shared" ca="1" si="57"/>
        <v>-0.16072366402619367</v>
      </c>
      <c r="M752">
        <f t="shared" ca="1" si="58"/>
        <v>0.49820124131354238</v>
      </c>
    </row>
    <row r="753" spans="1:13" x14ac:dyDescent="0.3">
      <c r="A753">
        <v>751</v>
      </c>
      <c r="B753">
        <f>A753*'Random Analysis'!B$4+'Random Analysis'!$B$5</f>
        <v>15.02</v>
      </c>
      <c r="C753">
        <v>0.52378732069971123</v>
      </c>
      <c r="D753">
        <f>C753*'Random Analysis'!$B$2+'Random Analysis'!$B$3</f>
        <v>0.52378732069971123</v>
      </c>
      <c r="E753">
        <f t="shared" si="59"/>
        <v>1.9999999999999574E-2</v>
      </c>
      <c r="F753">
        <f ca="1">D753-'Random Analysis'!$B$13</f>
        <v>0.44268432273105918</v>
      </c>
      <c r="G753">
        <f t="shared" ca="1" si="55"/>
        <v>-0.50622902115475477</v>
      </c>
      <c r="H753">
        <f t="shared" ca="1" si="56"/>
        <v>-1.4439828912208992</v>
      </c>
      <c r="I753">
        <f ca="1">IFERROR(SUM(INDIRECT(CONCATENATE("F",MAX(A753-'Random Analysis'!$B$7+3,2),":F",A753+2)))/COUNT(INDIRECT(CONCATENATE("F",MAX(A753-'Random Analysis'!$B$7+3,2),":F",A753+2))),0)</f>
        <v>0.44268432273105918</v>
      </c>
      <c r="J753">
        <f ca="1">IFERROR(MEDIAN(INDIRECT(CONCATENATE("I",MAX(A753-'Random Analysis'!$B$8+3,2),":I",A753+2))),0)</f>
        <v>-0.50016230736530409</v>
      </c>
      <c r="K753">
        <f ca="1">IFERROR(SUM(INDIRECT(CONCATENATE("J",MAX(A753-'Random Analysis'!$B$9+3,2),":J",A753+2)))/COUNT(INDIRECT(CONCATENATE("J",MAX(A753-'Random Analysis'!$B$9+3,2),":J",A753+2))),0)</f>
        <v>1.3641096419772561E-2</v>
      </c>
      <c r="L753">
        <f t="shared" ca="1" si="57"/>
        <v>-0.16045084209779822</v>
      </c>
      <c r="M753">
        <f t="shared" ca="1" si="58"/>
        <v>0.49499222447158647</v>
      </c>
    </row>
    <row r="754" spans="1:13" x14ac:dyDescent="0.3">
      <c r="A754">
        <v>752</v>
      </c>
      <c r="B754">
        <f>A754*'Random Analysis'!B$4+'Random Analysis'!$B$5</f>
        <v>15.040000000000001</v>
      </c>
      <c r="C754">
        <v>-0.70006262398545172</v>
      </c>
      <c r="D754">
        <f>C754*'Random Analysis'!$B$2+'Random Analysis'!$B$3</f>
        <v>-0.70006262398545172</v>
      </c>
      <c r="E754">
        <f t="shared" si="59"/>
        <v>2.000000000000135E-2</v>
      </c>
      <c r="F754">
        <f ca="1">D754-'Random Analysis'!$B$13</f>
        <v>-0.78116562195410377</v>
      </c>
      <c r="G754">
        <f t="shared" ca="1" si="55"/>
        <v>-0.52185233359383787</v>
      </c>
      <c r="H754">
        <f t="shared" ca="1" si="56"/>
        <v>-1.4544199378927767</v>
      </c>
      <c r="I754">
        <f ca="1">IFERROR(SUM(INDIRECT(CONCATENATE("F",MAX(A754-'Random Analysis'!$B$7+3,2),":F",A754+2)))/COUNT(INDIRECT(CONCATENATE("F",MAX(A754-'Random Analysis'!$B$7+3,2),":F",A754+2))),0)</f>
        <v>-0.78116562195410377</v>
      </c>
      <c r="J754">
        <f ca="1">IFERROR(MEDIAN(INDIRECT(CONCATENATE("I",MAX(A754-'Random Analysis'!$B$8+3,2),":I",A754+2))),0)</f>
        <v>-0.50016230736530409</v>
      </c>
      <c r="K754">
        <f ca="1">IFERROR(SUM(INDIRECT(CONCATENATE("J",MAX(A754-'Random Analysis'!$B$9+3,2),":J",A754+2)))/COUNT(INDIRECT(CONCATENATE("J",MAX(A754-'Random Analysis'!$B$9+3,2),":J",A754+2))),0)</f>
        <v>-3.7136612490191123E-2</v>
      </c>
      <c r="L754">
        <f t="shared" ca="1" si="57"/>
        <v>-0.16119357434760209</v>
      </c>
      <c r="M754">
        <f t="shared" ca="1" si="58"/>
        <v>0.49176835298463423</v>
      </c>
    </row>
    <row r="755" spans="1:13" x14ac:dyDescent="0.3">
      <c r="A755">
        <v>753</v>
      </c>
      <c r="B755">
        <f>A755*'Random Analysis'!B$4+'Random Analysis'!$B$5</f>
        <v>15.06</v>
      </c>
      <c r="C755">
        <v>-1.4425690064608698E-2</v>
      </c>
      <c r="D755">
        <f>C755*'Random Analysis'!$B$2+'Random Analysis'!$B$3</f>
        <v>-1.4425690064608698E-2</v>
      </c>
      <c r="E755">
        <f t="shared" si="59"/>
        <v>1.9999999999999574E-2</v>
      </c>
      <c r="F755">
        <f ca="1">D755-'Random Analysis'!$B$13</f>
        <v>-9.5528688033260742E-2</v>
      </c>
      <c r="G755">
        <f t="shared" ca="1" si="55"/>
        <v>-0.52376290735450304</v>
      </c>
      <c r="H755">
        <f t="shared" ca="1" si="56"/>
        <v>-1.4648951960398666</v>
      </c>
      <c r="I755">
        <f ca="1">IFERROR(SUM(INDIRECT(CONCATENATE("F",MAX(A755-'Random Analysis'!$B$7+3,2),":F",A755+2)))/COUNT(INDIRECT(CONCATENATE("F",MAX(A755-'Random Analysis'!$B$7+3,2),":F",A755+2))),0)</f>
        <v>-9.5528688033260742E-2</v>
      </c>
      <c r="J755">
        <f ca="1">IFERROR(MEDIAN(INDIRECT(CONCATENATE("I",MAX(A755-'Random Analysis'!$B$8+3,2),":I",A755+2))),0)</f>
        <v>-0.50016230736530409</v>
      </c>
      <c r="K755">
        <f ca="1">IFERROR(SUM(INDIRECT(CONCATENATE("J",MAX(A755-'Random Analysis'!$B$9+3,2),":J",A755+2)))/COUNT(INDIRECT(CONCATENATE("J",MAX(A755-'Random Analysis'!$B$9+3,2),":J",A755+2))),0)</f>
        <v>-8.7914321400154871E-2</v>
      </c>
      <c r="L755">
        <f t="shared" ca="1" si="57"/>
        <v>-0.16295186077560514</v>
      </c>
      <c r="M755">
        <f t="shared" ca="1" si="58"/>
        <v>0.48850931576912221</v>
      </c>
    </row>
    <row r="756" spans="1:13" x14ac:dyDescent="0.3">
      <c r="A756">
        <v>754</v>
      </c>
      <c r="B756">
        <f>A756*'Random Analysis'!B$4+'Random Analysis'!$B$5</f>
        <v>15.08</v>
      </c>
      <c r="C756">
        <v>0.62798739907874346</v>
      </c>
      <c r="D756">
        <f>C756*'Random Analysis'!$B$2+'Random Analysis'!$B$3</f>
        <v>0.62798739907874346</v>
      </c>
      <c r="E756">
        <f t="shared" si="59"/>
        <v>1.9999999999999574E-2</v>
      </c>
      <c r="F756">
        <f ca="1">D756-'Random Analysis'!$B$13</f>
        <v>0.5468844011100914</v>
      </c>
      <c r="G756">
        <f t="shared" ca="1" si="55"/>
        <v>-0.51282521933230141</v>
      </c>
      <c r="H756">
        <f t="shared" ca="1" si="56"/>
        <v>-1.4751517004265124</v>
      </c>
      <c r="I756">
        <f ca="1">IFERROR(SUM(INDIRECT(CONCATENATE("F",MAX(A756-'Random Analysis'!$B$7+3,2),":F",A756+2)))/COUNT(INDIRECT(CONCATENATE("F",MAX(A756-'Random Analysis'!$B$7+3,2),":F",A756+2))),0)</f>
        <v>0.5468844011100914</v>
      </c>
      <c r="J756">
        <f ca="1">IFERROR(MEDIAN(INDIRECT(CONCATENATE("I",MAX(A756-'Random Analysis'!$B$8+3,2),":I",A756+2))),0)</f>
        <v>-0.1839653474792754</v>
      </c>
      <c r="K756">
        <f ca="1">IFERROR(SUM(INDIRECT(CONCATENATE("J",MAX(A756-'Random Analysis'!$B$9+3,2),":J",A756+2)))/COUNT(INDIRECT(CONCATENATE("J",MAX(A756-'Random Analysis'!$B$9+3,2),":J",A756+2))),0)</f>
        <v>-0.12363503222030772</v>
      </c>
      <c r="L756">
        <f t="shared" ca="1" si="57"/>
        <v>-0.16542456142001125</v>
      </c>
      <c r="M756">
        <f t="shared" ca="1" si="58"/>
        <v>0.48520082454072205</v>
      </c>
    </row>
    <row r="757" spans="1:13" x14ac:dyDescent="0.3">
      <c r="A757">
        <v>755</v>
      </c>
      <c r="B757">
        <f>A757*'Random Analysis'!B$4+'Random Analysis'!$B$5</f>
        <v>15.1</v>
      </c>
      <c r="C757">
        <v>0.30393242916507801</v>
      </c>
      <c r="D757">
        <f>C757*'Random Analysis'!$B$2+'Random Analysis'!$B$3</f>
        <v>0.30393242916507801</v>
      </c>
      <c r="E757">
        <f t="shared" si="59"/>
        <v>1.9999999999999574E-2</v>
      </c>
      <c r="F757">
        <f ca="1">D757-'Random Analysis'!$B$13</f>
        <v>0.22282943119642595</v>
      </c>
      <c r="G757">
        <f t="shared" ca="1" si="55"/>
        <v>-0.50836863070837301</v>
      </c>
      <c r="H757">
        <f t="shared" ca="1" si="56"/>
        <v>-1.4853190730406798</v>
      </c>
      <c r="I757">
        <f ca="1">IFERROR(SUM(INDIRECT(CONCATENATE("F",MAX(A757-'Random Analysis'!$B$7+3,2),":F",A757+2)))/COUNT(INDIRECT(CONCATENATE("F",MAX(A757-'Random Analysis'!$B$7+3,2),":F",A757+2))),0)</f>
        <v>0.22282943119642595</v>
      </c>
      <c r="J757">
        <f ca="1">IFERROR(MEDIAN(INDIRECT(CONCATENATE("I",MAX(A757-'Random Analysis'!$B$8+3,2),":I",A757+2))),0)</f>
        <v>6.3650371581582613E-2</v>
      </c>
      <c r="K757">
        <f ca="1">IFERROR(SUM(INDIRECT(CONCATENATE("J",MAX(A757-'Random Analysis'!$B$9+3,2),":J",A757+2)))/COUNT(INDIRECT(CONCATENATE("J",MAX(A757-'Random Analysis'!$B$9+3,2),":J",A757+2))),0)</f>
        <v>-0.14756451832327683</v>
      </c>
      <c r="L757">
        <f t="shared" ca="1" si="57"/>
        <v>-0.16837585178647671</v>
      </c>
      <c r="M757">
        <f t="shared" ca="1" si="58"/>
        <v>0.48183330750499259</v>
      </c>
    </row>
    <row r="758" spans="1:13" x14ac:dyDescent="0.3">
      <c r="A758">
        <v>756</v>
      </c>
      <c r="B758">
        <f>A758*'Random Analysis'!B$4+'Random Analysis'!$B$5</f>
        <v>15.120000000000001</v>
      </c>
      <c r="C758">
        <v>0.45505172446912923</v>
      </c>
      <c r="D758">
        <f>C758*'Random Analysis'!$B$2+'Random Analysis'!$B$3</f>
        <v>0.45505172446912923</v>
      </c>
      <c r="E758">
        <f t="shared" si="59"/>
        <v>2.000000000000135E-2</v>
      </c>
      <c r="F758">
        <f ca="1">D758-'Random Analysis'!$B$13</f>
        <v>0.37394872650047717</v>
      </c>
      <c r="G758">
        <f t="shared" ca="1" si="55"/>
        <v>-0.50088965617836301</v>
      </c>
      <c r="H758">
        <f t="shared" ca="1" si="56"/>
        <v>-1.4953368661642477</v>
      </c>
      <c r="I758">
        <f ca="1">IFERROR(SUM(INDIRECT(CONCATENATE("F",MAX(A758-'Random Analysis'!$B$7+3,2),":F",A758+2)))/COUNT(INDIRECT(CONCATENATE("F",MAX(A758-'Random Analysis'!$B$7+3,2),":F",A758+2))),0)</f>
        <v>0.37394872650047717</v>
      </c>
      <c r="J758">
        <f ca="1">IFERROR(MEDIAN(INDIRECT(CONCATENATE("I",MAX(A758-'Random Analysis'!$B$8+3,2),":I",A758+2))),0)</f>
        <v>0.29838907884845156</v>
      </c>
      <c r="K758">
        <f ca="1">IFERROR(SUM(INDIRECT(CONCATENATE("J",MAX(A758-'Random Analysis'!$B$9+3,2),":J",A758+2)))/COUNT(INDIRECT(CONCATENATE("J",MAX(A758-'Random Analysis'!$B$9+3,2),":J",A758+2))),0)</f>
        <v>-0.15039946678474012</v>
      </c>
      <c r="L758">
        <f t="shared" ca="1" si="57"/>
        <v>-0.17138384112217173</v>
      </c>
      <c r="M758">
        <f t="shared" ca="1" si="58"/>
        <v>0.47840563068254893</v>
      </c>
    </row>
    <row r="759" spans="1:13" x14ac:dyDescent="0.3">
      <c r="A759">
        <v>757</v>
      </c>
      <c r="B759">
        <f>A759*'Random Analysis'!B$4+'Random Analysis'!$B$5</f>
        <v>15.14</v>
      </c>
      <c r="C759">
        <v>3.7634247627880368E-2</v>
      </c>
      <c r="D759">
        <f>C759*'Random Analysis'!$B$2+'Random Analysis'!$B$3</f>
        <v>3.7634247627880368E-2</v>
      </c>
      <c r="E759">
        <f t="shared" si="59"/>
        <v>1.9999999999999574E-2</v>
      </c>
      <c r="F759">
        <f ca="1">D759-'Random Analysis'!$B$13</f>
        <v>-4.3468750340771675E-2</v>
      </c>
      <c r="G759">
        <f t="shared" ca="1" si="55"/>
        <v>-0.50175903118517839</v>
      </c>
      <c r="H759">
        <f t="shared" ca="1" si="56"/>
        <v>-1.505372046787951</v>
      </c>
      <c r="I759">
        <f ca="1">IFERROR(SUM(INDIRECT(CONCATENATE("F",MAX(A759-'Random Analysis'!$B$7+3,2),":F",A759+2)))/COUNT(INDIRECT(CONCATENATE("F",MAX(A759-'Random Analysis'!$B$7+3,2),":F",A759+2))),0)</f>
        <v>-4.3468750340771675E-2</v>
      </c>
      <c r="J759">
        <f ca="1">IFERROR(MEDIAN(INDIRECT(CONCATENATE("I",MAX(A759-'Random Analysis'!$B$8+3,2),":I",A759+2))),0)</f>
        <v>8.9680340427827146E-2</v>
      </c>
      <c r="K759">
        <f ca="1">IFERROR(SUM(INDIRECT(CONCATENATE("J",MAX(A759-'Random Analysis'!$B$9+3,2),":J",A759+2)))/COUNT(INDIRECT(CONCATENATE("J",MAX(A759-'Random Analysis'!$B$9+3,2),":J",A759+2))),0)</f>
        <v>-0.13507909902921544</v>
      </c>
      <c r="L759">
        <f t="shared" ca="1" si="57"/>
        <v>-0.17408542310275599</v>
      </c>
      <c r="M759">
        <f t="shared" ca="1" si="58"/>
        <v>0.4749239222204939</v>
      </c>
    </row>
    <row r="760" spans="1:13" x14ac:dyDescent="0.3">
      <c r="A760">
        <v>758</v>
      </c>
      <c r="B760">
        <f>A760*'Random Analysis'!B$4+'Random Analysis'!$B$5</f>
        <v>15.16</v>
      </c>
      <c r="C760">
        <v>-0.40091477847924617</v>
      </c>
      <c r="D760">
        <f>C760*'Random Analysis'!$B$2+'Random Analysis'!$B$3</f>
        <v>-0.40091477847924617</v>
      </c>
      <c r="E760">
        <f t="shared" si="59"/>
        <v>1.9999999999999574E-2</v>
      </c>
      <c r="F760">
        <f ca="1">D760-'Random Analysis'!$B$13</f>
        <v>-0.48201777644789823</v>
      </c>
      <c r="G760">
        <f t="shared" ca="1" si="55"/>
        <v>-0.51139938671413621</v>
      </c>
      <c r="H760">
        <f t="shared" ca="1" si="56"/>
        <v>-1.5156000345222336</v>
      </c>
      <c r="I760">
        <f ca="1">IFERROR(SUM(INDIRECT(CONCATENATE("F",MAX(A760-'Random Analysis'!$B$7+3,2),":F",A760+2)))/COUNT(INDIRECT(CONCATENATE("F",MAX(A760-'Random Analysis'!$B$7+3,2),":F",A760+2))),0)</f>
        <v>-0.48201777644789823</v>
      </c>
      <c r="J760">
        <f ca="1">IFERROR(MEDIAN(INDIRECT(CONCATENATE("I",MAX(A760-'Random Analysis'!$B$8+3,2),":I",A760+2))),0)</f>
        <v>8.9680340427827146E-2</v>
      </c>
      <c r="K760">
        <f ca="1">IFERROR(SUM(INDIRECT(CONCATENATE("J",MAX(A760-'Random Analysis'!$B$9+3,2),":J",A760+2)))/COUNT(INDIRECT(CONCATENATE("J",MAX(A760-'Random Analysis'!$B$9+3,2),":J",A760+2))),0)</f>
        <v>-0.11605931207483101</v>
      </c>
      <c r="L760">
        <f t="shared" ca="1" si="57"/>
        <v>-0.17640660934425256</v>
      </c>
      <c r="M760">
        <f t="shared" ca="1" si="58"/>
        <v>0.47139579003360893</v>
      </c>
    </row>
    <row r="761" spans="1:13" x14ac:dyDescent="0.3">
      <c r="A761">
        <v>759</v>
      </c>
      <c r="B761">
        <f>A761*'Random Analysis'!B$4+'Random Analysis'!$B$5</f>
        <v>15.18</v>
      </c>
      <c r="C761">
        <v>0.72531791719714156</v>
      </c>
      <c r="D761">
        <f>C761*'Random Analysis'!$B$2+'Random Analysis'!$B$3</f>
        <v>0.72531791719714156</v>
      </c>
      <c r="E761">
        <f t="shared" si="59"/>
        <v>1.9999999999999574E-2</v>
      </c>
      <c r="F761">
        <f ca="1">D761-'Random Analysis'!$B$13</f>
        <v>0.6442149192284895</v>
      </c>
      <c r="G761">
        <f t="shared" ca="1" si="55"/>
        <v>-0.4985150883295667</v>
      </c>
      <c r="H761">
        <f t="shared" ca="1" si="56"/>
        <v>-1.5255703362888247</v>
      </c>
      <c r="I761">
        <f ca="1">IFERROR(SUM(INDIRECT(CONCATENATE("F",MAX(A761-'Random Analysis'!$B$7+3,2),":F",A761+2)))/COUNT(INDIRECT(CONCATENATE("F",MAX(A761-'Random Analysis'!$B$7+3,2),":F",A761+2))),0)</f>
        <v>0.6442149192284895</v>
      </c>
      <c r="J761">
        <f ca="1">IFERROR(MEDIAN(INDIRECT(CONCATENATE("I",MAX(A761-'Random Analysis'!$B$8+3,2),":I",A761+2))),0)</f>
        <v>8.9680340427827146E-2</v>
      </c>
      <c r="K761">
        <f ca="1">IFERROR(SUM(INDIRECT(CONCATENATE("J",MAX(A761-'Random Analysis'!$B$9+3,2),":J",A761+2)))/COUNT(INDIRECT(CONCATENATE("J",MAX(A761-'Random Analysis'!$B$9+3,2),":J",A761+2))),0)</f>
        <v>-0.11597772587674073</v>
      </c>
      <c r="L761">
        <f t="shared" ca="1" si="57"/>
        <v>-0.17872616386178733</v>
      </c>
      <c r="M761">
        <f t="shared" ca="1" si="58"/>
        <v>0.46782126675637326</v>
      </c>
    </row>
    <row r="762" spans="1:13" x14ac:dyDescent="0.3">
      <c r="A762">
        <v>760</v>
      </c>
      <c r="B762">
        <f>A762*'Random Analysis'!B$4+'Random Analysis'!$B$5</f>
        <v>15.200000000000001</v>
      </c>
      <c r="C762">
        <v>0.82942175643025551</v>
      </c>
      <c r="D762">
        <f>C762*'Random Analysis'!$B$2+'Random Analysis'!$B$3</f>
        <v>0.82942175643025551</v>
      </c>
      <c r="E762">
        <f t="shared" si="59"/>
        <v>2.000000000000135E-2</v>
      </c>
      <c r="F762">
        <f ca="1">D762-'Random Analysis'!$B$13</f>
        <v>0.74831875846160345</v>
      </c>
      <c r="G762">
        <f t="shared" ca="1" si="55"/>
        <v>-0.4835487131603336</v>
      </c>
      <c r="H762">
        <f t="shared" ca="1" si="56"/>
        <v>-1.5352413105520319</v>
      </c>
      <c r="I762">
        <f ca="1">IFERROR(SUM(INDIRECT(CONCATENATE("F",MAX(A762-'Random Analysis'!$B$7+3,2),":F",A762+2)))/COUNT(INDIRECT(CONCATENATE("F",MAX(A762-'Random Analysis'!$B$7+3,2),":F",A762+2))),0)</f>
        <v>0.74831875846160345</v>
      </c>
      <c r="J762">
        <f ca="1">IFERROR(MEDIAN(INDIRECT(CONCATENATE("I",MAX(A762-'Random Analysis'!$B$8+3,2),":I",A762+2))),0)</f>
        <v>0.29838907884845156</v>
      </c>
      <c r="K762">
        <f ca="1">IFERROR(SUM(INDIRECT(CONCATENATE("J",MAX(A762-'Random Analysis'!$B$9+3,2),":J",A762+2)))/COUNT(INDIRECT(CONCATENATE("J",MAX(A762-'Random Analysis'!$B$9+3,2),":J",A762+2))),0)</f>
        <v>-0.10595762832528741</v>
      </c>
      <c r="L762">
        <f t="shared" ca="1" si="57"/>
        <v>-0.18084531642829321</v>
      </c>
      <c r="M762">
        <f t="shared" ca="1" si="58"/>
        <v>0.46420436042780716</v>
      </c>
    </row>
    <row r="763" spans="1:13" x14ac:dyDescent="0.3">
      <c r="A763">
        <v>761</v>
      </c>
      <c r="B763">
        <f>A763*'Random Analysis'!B$4+'Random Analysis'!$B$5</f>
        <v>15.22</v>
      </c>
      <c r="C763">
        <v>-1.905755213703042E-2</v>
      </c>
      <c r="D763">
        <f>C763*'Random Analysis'!$B$2+'Random Analysis'!$B$3</f>
        <v>-1.905755213703042E-2</v>
      </c>
      <c r="E763">
        <f t="shared" si="59"/>
        <v>1.9999999999999574E-2</v>
      </c>
      <c r="F763">
        <f ca="1">D763-'Random Analysis'!$B$13</f>
        <v>-0.10016055010568246</v>
      </c>
      <c r="G763">
        <f t="shared" ca="1" si="55"/>
        <v>-0.48555192416244719</v>
      </c>
      <c r="H763">
        <f t="shared" ca="1" si="56"/>
        <v>-1.5449523490352808</v>
      </c>
      <c r="I763">
        <f ca="1">IFERROR(SUM(INDIRECT(CONCATENATE("F",MAX(A763-'Random Analysis'!$B$7+3,2),":F",A763+2)))/COUNT(INDIRECT(CONCATENATE("F",MAX(A763-'Random Analysis'!$B$7+3,2),":F",A763+2))),0)</f>
        <v>-0.10016055010568246</v>
      </c>
      <c r="J763">
        <f ca="1">IFERROR(MEDIAN(INDIRECT(CONCATENATE("I",MAX(A763-'Random Analysis'!$B$8+3,2),":I",A763+2))),0)</f>
        <v>0.29838907884845156</v>
      </c>
      <c r="K763">
        <f ca="1">IFERROR(SUM(INDIRECT(CONCATENATE("J",MAX(A763-'Random Analysis'!$B$9+3,2),":J",A763+2)))/COUNT(INDIRECT(CONCATENATE("J",MAX(A763-'Random Analysis'!$B$9+3,2),":J",A763+2))),0)</f>
        <v>-9.5937530773834059E-2</v>
      </c>
      <c r="L763">
        <f t="shared" ca="1" si="57"/>
        <v>-0.18276406704376985</v>
      </c>
      <c r="M763">
        <f t="shared" ca="1" si="58"/>
        <v>0.46054907908693182</v>
      </c>
    </row>
    <row r="764" spans="1:13" x14ac:dyDescent="0.3">
      <c r="A764">
        <v>762</v>
      </c>
      <c r="B764">
        <f>A764*'Random Analysis'!B$4+'Random Analysis'!$B$5</f>
        <v>15.24</v>
      </c>
      <c r="C764">
        <v>-0.76273017883933392</v>
      </c>
      <c r="D764">
        <f>C764*'Random Analysis'!$B$2+'Random Analysis'!$B$3</f>
        <v>-0.76273017883933392</v>
      </c>
      <c r="E764">
        <f t="shared" si="59"/>
        <v>1.9999999999999574E-2</v>
      </c>
      <c r="F764">
        <f ca="1">D764-'Random Analysis'!$B$13</f>
        <v>-0.84383317680798597</v>
      </c>
      <c r="G764">
        <f t="shared" ca="1" si="55"/>
        <v>-0.50242858769860654</v>
      </c>
      <c r="H764">
        <f t="shared" ca="1" si="56"/>
        <v>-1.5550009207892528</v>
      </c>
      <c r="I764">
        <f ca="1">IFERROR(SUM(INDIRECT(CONCATENATE("F",MAX(A764-'Random Analysis'!$B$7+3,2),":F",A764+2)))/COUNT(INDIRECT(CONCATENATE("F",MAX(A764-'Random Analysis'!$B$7+3,2),":F",A764+2))),0)</f>
        <v>-0.84383317680798597</v>
      </c>
      <c r="J764">
        <f ca="1">IFERROR(MEDIAN(INDIRECT(CONCATENATE("I",MAX(A764-'Random Analysis'!$B$8+3,2),":I",A764+2))),0)</f>
        <v>8.9680340427827146E-2</v>
      </c>
      <c r="K764">
        <f ca="1">IFERROR(SUM(INDIRECT(CONCATENATE("J",MAX(A764-'Random Analysis'!$B$9+3,2),":J",A764+2)))/COUNT(INDIRECT(CONCATENATE("J",MAX(A764-'Random Analysis'!$B$9+3,2),":J",A764+2))),0)</f>
        <v>-9.5855944575743771E-2</v>
      </c>
      <c r="L764">
        <f t="shared" ca="1" si="57"/>
        <v>-0.18468118593528468</v>
      </c>
      <c r="M764">
        <f t="shared" ca="1" si="58"/>
        <v>0.45685545536822619</v>
      </c>
    </row>
    <row r="765" spans="1:13" x14ac:dyDescent="0.3">
      <c r="A765">
        <v>763</v>
      </c>
      <c r="B765">
        <f>A765*'Random Analysis'!B$4+'Random Analysis'!$B$5</f>
        <v>15.26</v>
      </c>
      <c r="C765">
        <v>-0.43774776290306949</v>
      </c>
      <c r="D765">
        <f>C765*'Random Analysis'!$B$2+'Random Analysis'!$B$3</f>
        <v>-0.43774776290306949</v>
      </c>
      <c r="E765">
        <f t="shared" si="59"/>
        <v>1.9999999999999574E-2</v>
      </c>
      <c r="F765">
        <f ca="1">D765-'Random Analysis'!$B$13</f>
        <v>-0.51885076087172155</v>
      </c>
      <c r="G765">
        <f t="shared" ca="1" si="55"/>
        <v>-0.51280560291604071</v>
      </c>
      <c r="H765">
        <f t="shared" ca="1" si="56"/>
        <v>-1.5652570328475734</v>
      </c>
      <c r="I765">
        <f ca="1">IFERROR(SUM(INDIRECT(CONCATENATE("F",MAX(A765-'Random Analysis'!$B$7+3,2),":F",A765+2)))/COUNT(INDIRECT(CONCATENATE("F",MAX(A765-'Random Analysis'!$B$7+3,2),":F",A765+2))),0)</f>
        <v>-0.51885076087172155</v>
      </c>
      <c r="J765">
        <f ca="1">IFERROR(MEDIAN(INDIRECT(CONCATENATE("I",MAX(A765-'Random Analysis'!$B$8+3,2),":I",A765+2))),0)</f>
        <v>-7.1814650223227069E-2</v>
      </c>
      <c r="K765">
        <f ca="1">IFERROR(SUM(INDIRECT(CONCATENATE("J",MAX(A765-'Random Analysis'!$B$9+3,2),":J",A765+2)))/COUNT(INDIRECT(CONCATENATE("J",MAX(A765-'Random Analysis'!$B$9+3,2),":J",A765+2))),0)</f>
        <v>-0.1058535700805755</v>
      </c>
      <c r="L765">
        <f t="shared" ca="1" si="57"/>
        <v>-0.18679825733689615</v>
      </c>
      <c r="M765">
        <f t="shared" ca="1" si="58"/>
        <v>0.45311949022148834</v>
      </c>
    </row>
    <row r="766" spans="1:13" x14ac:dyDescent="0.3">
      <c r="A766">
        <v>764</v>
      </c>
      <c r="B766">
        <f>A766*'Random Analysis'!B$4+'Random Analysis'!$B$5</f>
        <v>15.280000000000001</v>
      </c>
      <c r="C766">
        <v>0.16179410087306412</v>
      </c>
      <c r="D766">
        <f>C766*'Random Analysis'!$B$2+'Random Analysis'!$B$3</f>
        <v>0.16179410087306412</v>
      </c>
      <c r="E766">
        <f t="shared" si="59"/>
        <v>2.000000000000135E-2</v>
      </c>
      <c r="F766">
        <f ca="1">D766-'Random Analysis'!$B$13</f>
        <v>8.0691102904412074E-2</v>
      </c>
      <c r="G766">
        <f t="shared" ca="1" si="55"/>
        <v>-0.51119178085795236</v>
      </c>
      <c r="H766">
        <f t="shared" ca="1" si="56"/>
        <v>-1.5754808684647332</v>
      </c>
      <c r="I766">
        <f ca="1">IFERROR(SUM(INDIRECT(CONCATENATE("F",MAX(A766-'Random Analysis'!$B$7+3,2),":F",A766+2)))/COUNT(INDIRECT(CONCATENATE("F",MAX(A766-'Random Analysis'!$B$7+3,2),":F",A766+2))),0)</f>
        <v>8.0691102904412074E-2</v>
      </c>
      <c r="J766">
        <f ca="1">IFERROR(MEDIAN(INDIRECT(CONCATENATE("I",MAX(A766-'Random Analysis'!$B$8+3,2),":I",A766+2))),0)</f>
        <v>-7.1814650223227069E-2</v>
      </c>
      <c r="K766">
        <f ca="1">IFERROR(SUM(INDIRECT(CONCATENATE("J",MAX(A766-'Random Analysis'!$B$9+3,2),":J",A766+2)))/COUNT(INDIRECT(CONCATENATE("J",MAX(A766-'Random Analysis'!$B$9+3,2),":J",A766+2))),0)</f>
        <v>-0.11585119558540721</v>
      </c>
      <c r="L766">
        <f t="shared" ca="1" si="57"/>
        <v>-0.18911528124860444</v>
      </c>
      <c r="M766">
        <f t="shared" ca="1" si="58"/>
        <v>0.449337184596516</v>
      </c>
    </row>
    <row r="767" spans="1:13" x14ac:dyDescent="0.3">
      <c r="A767">
        <v>765</v>
      </c>
      <c r="B767">
        <f>A767*'Random Analysis'!B$4+'Random Analysis'!$B$5</f>
        <v>15.3</v>
      </c>
      <c r="C767">
        <v>-0.98880707315809513</v>
      </c>
      <c r="D767">
        <f>C767*'Random Analysis'!$B$2+'Random Analysis'!$B$3</f>
        <v>-0.98880707315809513</v>
      </c>
      <c r="E767">
        <f t="shared" si="59"/>
        <v>1.9999999999999574E-2</v>
      </c>
      <c r="F767">
        <f ca="1">D767-'Random Analysis'!$B$13</f>
        <v>-1.0699100711267471</v>
      </c>
      <c r="G767">
        <f t="shared" ca="1" si="55"/>
        <v>-0.53258998228048682</v>
      </c>
      <c r="H767">
        <f t="shared" ca="1" si="56"/>
        <v>-1.5861326681103427</v>
      </c>
      <c r="I767">
        <f ca="1">IFERROR(SUM(INDIRECT(CONCATENATE("F",MAX(A767-'Random Analysis'!$B$7+3,2),":F",A767+2)))/COUNT(INDIRECT(CONCATENATE("F",MAX(A767-'Random Analysis'!$B$7+3,2),":F",A767+2))),0)</f>
        <v>-1.0699100711267471</v>
      </c>
      <c r="J767">
        <f ca="1">IFERROR(MEDIAN(INDIRECT(CONCATENATE("I",MAX(A767-'Random Analysis'!$B$8+3,2),":I",A767+2))),0)</f>
        <v>-0.29108916327679035</v>
      </c>
      <c r="K767">
        <f ca="1">IFERROR(SUM(INDIRECT(CONCATENATE("J",MAX(A767-'Random Analysis'!$B$9+3,2),":J",A767+2)))/COUNT(INDIRECT(CONCATENATE("J",MAX(A767-'Random Analysis'!$B$9+3,2),":J",A767+2))),0)</f>
        <v>-0.13629046456898003</v>
      </c>
      <c r="L767">
        <f t="shared" ca="1" si="57"/>
        <v>-0.19184109053998399</v>
      </c>
      <c r="M767">
        <f t="shared" ca="1" si="58"/>
        <v>0.44550036278571642</v>
      </c>
    </row>
    <row r="768" spans="1:13" x14ac:dyDescent="0.3">
      <c r="A768">
        <v>766</v>
      </c>
      <c r="B768">
        <f>A768*'Random Analysis'!B$4+'Random Analysis'!$B$5</f>
        <v>15.32</v>
      </c>
      <c r="C768">
        <v>0.88837168820655177</v>
      </c>
      <c r="D768">
        <f>C768*'Random Analysis'!$B$2+'Random Analysis'!$B$3</f>
        <v>0.88837168820655177</v>
      </c>
      <c r="E768">
        <f t="shared" si="59"/>
        <v>1.9999999999999574E-2</v>
      </c>
      <c r="F768">
        <f ca="1">D768-'Random Analysis'!$B$13</f>
        <v>0.80726869023789971</v>
      </c>
      <c r="G768">
        <f t="shared" ca="1" si="55"/>
        <v>-0.51644460847572915</v>
      </c>
      <c r="H768">
        <f t="shared" ca="1" si="56"/>
        <v>-1.5964615602798571</v>
      </c>
      <c r="I768">
        <f ca="1">IFERROR(SUM(INDIRECT(CONCATENATE("F",MAX(A768-'Random Analysis'!$B$7+3,2),":F",A768+2)))/COUNT(INDIRECT(CONCATENATE("F",MAX(A768-'Random Analysis'!$B$7+3,2),":F",A768+2))),0)</f>
        <v>0.80726869023789971</v>
      </c>
      <c r="J768">
        <f ca="1">IFERROR(MEDIAN(INDIRECT(CONCATENATE("I",MAX(A768-'Random Analysis'!$B$8+3,2),":I",A768+2))),0)</f>
        <v>-9.734723600635195E-3</v>
      </c>
      <c r="K768">
        <f ca="1">IFERROR(SUM(INDIRECT(CONCATENATE("J",MAX(A768-'Random Analysis'!$B$9+3,2),":J",A768+2)))/COUNT(INDIRECT(CONCATENATE("J",MAX(A768-'Random Analysis'!$B$9+3,2),":J",A768+2))),0)</f>
        <v>-0.14376143050138934</v>
      </c>
      <c r="L768">
        <f t="shared" ca="1" si="57"/>
        <v>-0.19471631915001172</v>
      </c>
      <c r="M768">
        <f t="shared" ca="1" si="58"/>
        <v>0.44160603640271628</v>
      </c>
    </row>
    <row r="769" spans="1:13" x14ac:dyDescent="0.3">
      <c r="A769">
        <v>767</v>
      </c>
      <c r="B769">
        <f>A769*'Random Analysis'!B$4+'Random Analysis'!$B$5</f>
        <v>15.34</v>
      </c>
      <c r="C769">
        <v>-0.55123476990053444</v>
      </c>
      <c r="D769">
        <f>C769*'Random Analysis'!$B$2+'Random Analysis'!$B$3</f>
        <v>-0.55123476990053444</v>
      </c>
      <c r="E769">
        <f t="shared" si="59"/>
        <v>1.9999999999999574E-2</v>
      </c>
      <c r="F769">
        <f ca="1">D769-'Random Analysis'!$B$13</f>
        <v>-0.6323377678691865</v>
      </c>
      <c r="G769">
        <f t="shared" ca="1" si="55"/>
        <v>-0.52909136383311262</v>
      </c>
      <c r="H769">
        <f t="shared" ca="1" si="56"/>
        <v>-1.6070433875565191</v>
      </c>
      <c r="I769">
        <f ca="1">IFERROR(SUM(INDIRECT(CONCATENATE("F",MAX(A769-'Random Analysis'!$B$7+3,2),":F",A769+2)))/COUNT(INDIRECT(CONCATENATE("F",MAX(A769-'Random Analysis'!$B$7+3,2),":F",A769+2))),0)</f>
        <v>-0.6323377678691865</v>
      </c>
      <c r="J769">
        <f ca="1">IFERROR(MEDIAN(INDIRECT(CONCATENATE("I",MAX(A769-'Random Analysis'!$B$8+3,2),":I",A769+2))),0)</f>
        <v>-0.30950565548870201</v>
      </c>
      <c r="K769">
        <f ca="1">IFERROR(SUM(INDIRECT(CONCATENATE("J",MAX(A769-'Random Analysis'!$B$9+3,2),":J",A769+2)))/COUNT(INDIRECT(CONCATENATE("J",MAX(A769-'Random Analysis'!$B$9+3,2),":J",A769+2))),0)</f>
        <v>-0.15925861179736384</v>
      </c>
      <c r="L769">
        <f t="shared" ca="1" si="57"/>
        <v>-0.19790149138595894</v>
      </c>
      <c r="M769">
        <f t="shared" ca="1" si="58"/>
        <v>0.43764800657499719</v>
      </c>
    </row>
    <row r="770" spans="1:13" x14ac:dyDescent="0.3">
      <c r="A770">
        <v>768</v>
      </c>
      <c r="B770">
        <f>A770*'Random Analysis'!B$4+'Random Analysis'!$B$5</f>
        <v>15.36</v>
      </c>
      <c r="C770">
        <v>-0.87064323705243618</v>
      </c>
      <c r="D770">
        <f>C770*'Random Analysis'!$B$2+'Random Analysis'!$B$3</f>
        <v>-0.87064323705243618</v>
      </c>
      <c r="E770">
        <f t="shared" si="59"/>
        <v>1.9999999999999574E-2</v>
      </c>
      <c r="F770">
        <f ca="1">D770-'Random Analysis'!$B$13</f>
        <v>-0.95174623502108824</v>
      </c>
      <c r="G770">
        <f t="shared" ca="1" si="55"/>
        <v>-0.54812628853353396</v>
      </c>
      <c r="H770">
        <f t="shared" ca="1" si="56"/>
        <v>-1.6180059133271896</v>
      </c>
      <c r="I770">
        <f ca="1">IFERROR(SUM(INDIRECT(CONCATENATE("F",MAX(A770-'Random Analysis'!$B$7+3,2),":F",A770+2)))/COUNT(INDIRECT(CONCATENATE("F",MAX(A770-'Random Analysis'!$B$7+3,2),":F",A770+2))),0)</f>
        <v>-0.95174623502108824</v>
      </c>
      <c r="J770">
        <f ca="1">IFERROR(MEDIAN(INDIRECT(CONCATENATE("I",MAX(A770-'Random Analysis'!$B$8+3,2),":I",A770+2))),0)</f>
        <v>-0.57559426437045402</v>
      </c>
      <c r="K770">
        <f ca="1">IFERROR(SUM(INDIRECT(CONCATENATE("J",MAX(A770-'Random Analysis'!$B$9+3,2),":J",A770+2)))/COUNT(INDIRECT(CONCATENATE("J",MAX(A770-'Random Analysis'!$B$9+3,2),":J",A770+2))),0)</f>
        <v>-0.16783608859322044</v>
      </c>
      <c r="L770">
        <f t="shared" ca="1" si="57"/>
        <v>-0.20125821315782327</v>
      </c>
      <c r="M770">
        <f t="shared" ca="1" si="58"/>
        <v>0.43362284231184084</v>
      </c>
    </row>
    <row r="771" spans="1:13" x14ac:dyDescent="0.3">
      <c r="A771">
        <v>769</v>
      </c>
      <c r="B771">
        <f>A771*'Random Analysis'!B$4+'Random Analysis'!$B$5</f>
        <v>15.38</v>
      </c>
      <c r="C771">
        <v>0.9182663989829869</v>
      </c>
      <c r="D771">
        <f>C771*'Random Analysis'!$B$2+'Random Analysis'!$B$3</f>
        <v>0.9182663989829869</v>
      </c>
      <c r="E771">
        <f t="shared" si="59"/>
        <v>2.000000000000135E-2</v>
      </c>
      <c r="F771">
        <f ca="1">D771-'Random Analysis'!$B$13</f>
        <v>0.83716340101433484</v>
      </c>
      <c r="G771">
        <f t="shared" ref="G771:G834" ca="1" si="60">G770+F771*$E771</f>
        <v>-0.53138302051324615</v>
      </c>
      <c r="H771">
        <f t="shared" ref="H771:H834" ca="1" si="61">H770+G771*$E771</f>
        <v>-1.6286335737374553</v>
      </c>
      <c r="I771">
        <f ca="1">IFERROR(SUM(INDIRECT(CONCATENATE("F",MAX(A771-'Random Analysis'!$B$7+3,2),":F",A771+2)))/COUNT(INDIRECT(CONCATENATE("F",MAX(A771-'Random Analysis'!$B$7+3,2),":F",A771+2))),0)</f>
        <v>0.83716340101433484</v>
      </c>
      <c r="J771">
        <f ca="1">IFERROR(MEDIAN(INDIRECT(CONCATENATE("I",MAX(A771-'Random Analysis'!$B$8+3,2),":I",A771+2))),0)</f>
        <v>-0.57559426437045402</v>
      </c>
      <c r="K771">
        <f ca="1">IFERROR(SUM(INDIRECT(CONCATENATE("J",MAX(A771-'Random Analysis'!$B$9+3,2),":J",A771+2)))/COUNT(INDIRECT(CONCATENATE("J",MAX(A771-'Random Analysis'!$B$9+3,2),":J",A771+2))),0)</f>
        <v>-0.16984325748232715</v>
      </c>
      <c r="L771">
        <f t="shared" ref="L771:L834" ca="1" si="62">L770+K771*$E771</f>
        <v>-0.20465507830747004</v>
      </c>
      <c r="M771">
        <f t="shared" ref="M771:M834" ca="1" si="63">M770+L771*$E771</f>
        <v>0.42952974074569117</v>
      </c>
    </row>
    <row r="772" spans="1:13" x14ac:dyDescent="0.3">
      <c r="A772">
        <v>770</v>
      </c>
      <c r="B772">
        <f>A772*'Random Analysis'!B$4+'Random Analysis'!$B$5</f>
        <v>15.4</v>
      </c>
      <c r="C772">
        <v>-2.1330709810295057E-2</v>
      </c>
      <c r="D772">
        <f>C772*'Random Analysis'!$B$2+'Random Analysis'!$B$3</f>
        <v>-2.1330709810295057E-2</v>
      </c>
      <c r="E772">
        <f t="shared" ref="E772:E835" si="64">B772-B771</f>
        <v>1.9999999999999574E-2</v>
      </c>
      <c r="F772">
        <f ca="1">D772-'Random Analysis'!$B$13</f>
        <v>-0.1024337077789471</v>
      </c>
      <c r="G772">
        <f t="shared" ca="1" si="60"/>
        <v>-0.53343169466882501</v>
      </c>
      <c r="H772">
        <f t="shared" ca="1" si="61"/>
        <v>-1.6393022076308317</v>
      </c>
      <c r="I772">
        <f ca="1">IFERROR(SUM(INDIRECT(CONCATENATE("F",MAX(A772-'Random Analysis'!$B$7+3,2),":F",A772+2)))/COUNT(INDIRECT(CONCATENATE("F",MAX(A772-'Random Analysis'!$B$7+3,2),":F",A772+2))),0)</f>
        <v>-0.1024337077789471</v>
      </c>
      <c r="J772">
        <f ca="1">IFERROR(MEDIAN(INDIRECT(CONCATENATE("I",MAX(A772-'Random Analysis'!$B$8+3,2),":I",A772+2))),0)</f>
        <v>-0.31064223432533433</v>
      </c>
      <c r="K772">
        <f ca="1">IFERROR(SUM(INDIRECT(CONCATENATE("J",MAX(A772-'Random Analysis'!$B$9+3,2),":J",A772+2)))/COUNT(INDIRECT(CONCATENATE("J",MAX(A772-'Random Analysis'!$B$9+3,2),":J",A772+2))),0)</f>
        <v>-0.15923366303595202</v>
      </c>
      <c r="L772">
        <f t="shared" ca="1" si="62"/>
        <v>-0.20783975156818901</v>
      </c>
      <c r="M772">
        <f t="shared" ca="1" si="63"/>
        <v>0.42537294571432749</v>
      </c>
    </row>
    <row r="773" spans="1:13" x14ac:dyDescent="0.3">
      <c r="A773">
        <v>771</v>
      </c>
      <c r="B773">
        <f>A773*'Random Analysis'!B$4+'Random Analysis'!$B$5</f>
        <v>15.42</v>
      </c>
      <c r="C773">
        <v>-0.62036372791686167</v>
      </c>
      <c r="D773">
        <f>C773*'Random Analysis'!$B$2+'Random Analysis'!$B$3</f>
        <v>-0.62036372791686167</v>
      </c>
      <c r="E773">
        <f t="shared" si="64"/>
        <v>1.9999999999999574E-2</v>
      </c>
      <c r="F773">
        <f ca="1">D773-'Random Analysis'!$B$13</f>
        <v>-0.70146672588551373</v>
      </c>
      <c r="G773">
        <f t="shared" ca="1" si="60"/>
        <v>-0.54746102918653494</v>
      </c>
      <c r="H773">
        <f t="shared" ca="1" si="61"/>
        <v>-1.6502514282145622</v>
      </c>
      <c r="I773">
        <f ca="1">IFERROR(SUM(INDIRECT(CONCATENATE("F",MAX(A773-'Random Analysis'!$B$7+3,2),":F",A773+2)))/COUNT(INDIRECT(CONCATENATE("F",MAX(A773-'Random Analysis'!$B$7+3,2),":F",A773+2))),0)</f>
        <v>-0.70146672588551373</v>
      </c>
      <c r="J773">
        <f ca="1">IFERROR(MEDIAN(INDIRECT(CONCATENATE("I",MAX(A773-'Random Analysis'!$B$8+3,2),":I",A773+2))),0)</f>
        <v>-0.3673857378240668</v>
      </c>
      <c r="K773">
        <f ca="1">IFERROR(SUM(INDIRECT(CONCATENATE("J",MAX(A773-'Random Analysis'!$B$9+3,2),":J",A773+2)))/COUNT(INDIRECT(CONCATENATE("J",MAX(A773-'Random Analysis'!$B$9+3,2),":J",A773+2))),0)</f>
        <v>-0.14048041159237298</v>
      </c>
      <c r="L773">
        <f t="shared" ca="1" si="62"/>
        <v>-0.21064935980003641</v>
      </c>
      <c r="M773">
        <f t="shared" ca="1" si="63"/>
        <v>0.42115995851832683</v>
      </c>
    </row>
    <row r="774" spans="1:13" x14ac:dyDescent="0.3">
      <c r="A774">
        <v>772</v>
      </c>
      <c r="B774">
        <f>A774*'Random Analysis'!B$4+'Random Analysis'!$B$5</f>
        <v>15.44</v>
      </c>
      <c r="C774">
        <v>-0.37913143151449447</v>
      </c>
      <c r="D774">
        <f>C774*'Random Analysis'!$B$2+'Random Analysis'!$B$3</f>
        <v>-0.37913143151449447</v>
      </c>
      <c r="E774">
        <f t="shared" si="64"/>
        <v>1.9999999999999574E-2</v>
      </c>
      <c r="F774">
        <f ca="1">D774-'Random Analysis'!$B$13</f>
        <v>-0.46023442948314652</v>
      </c>
      <c r="G774">
        <f t="shared" ca="1" si="60"/>
        <v>-0.55666571777619767</v>
      </c>
      <c r="H774">
        <f t="shared" ca="1" si="61"/>
        <v>-1.6613847425700858</v>
      </c>
      <c r="I774">
        <f ca="1">IFERROR(SUM(INDIRECT(CONCATENATE("F",MAX(A774-'Random Analysis'!$B$7+3,2),":F",A774+2)))/COUNT(INDIRECT(CONCATENATE("F",MAX(A774-'Random Analysis'!$B$7+3,2),":F",A774+2))),0)</f>
        <v>-0.46023442948314652</v>
      </c>
      <c r="J774">
        <f ca="1">IFERROR(MEDIAN(INDIRECT(CONCATENATE("I",MAX(A774-'Random Analysis'!$B$8+3,2),":I",A774+2))),0)</f>
        <v>-0.54628609867616651</v>
      </c>
      <c r="K774">
        <f ca="1">IFERROR(SUM(INDIRECT(CONCATENATE("J",MAX(A774-'Random Analysis'!$B$9+3,2),":J",A774+2)))/COUNT(INDIRECT(CONCATENATE("J",MAX(A774-'Random Analysis'!$B$9+3,2),":J",A774+2))),0)</f>
        <v>-0.14267678260717598</v>
      </c>
      <c r="L774">
        <f t="shared" ca="1" si="62"/>
        <v>-0.21350289545217987</v>
      </c>
      <c r="M774">
        <f t="shared" ca="1" si="63"/>
        <v>0.41688990060928333</v>
      </c>
    </row>
    <row r="775" spans="1:13" x14ac:dyDescent="0.3">
      <c r="A775">
        <v>773</v>
      </c>
      <c r="B775">
        <f>A775*'Random Analysis'!B$4+'Random Analysis'!$B$5</f>
        <v>15.46</v>
      </c>
      <c r="C775">
        <v>0.7543006808976056</v>
      </c>
      <c r="D775">
        <f>C775*'Random Analysis'!$B$2+'Random Analysis'!$B$3</f>
        <v>0.7543006808976056</v>
      </c>
      <c r="E775">
        <f t="shared" si="64"/>
        <v>2.000000000000135E-2</v>
      </c>
      <c r="F775">
        <f ca="1">D775-'Random Analysis'!$B$13</f>
        <v>0.67319768292895354</v>
      </c>
      <c r="G775">
        <f t="shared" ca="1" si="60"/>
        <v>-0.54320176411761767</v>
      </c>
      <c r="H775">
        <f t="shared" ca="1" si="61"/>
        <v>-1.6722487778524389</v>
      </c>
      <c r="I775">
        <f ca="1">IFERROR(SUM(INDIRECT(CONCATENATE("F",MAX(A775-'Random Analysis'!$B$7+3,2),":F",A775+2)))/COUNT(INDIRECT(CONCATENATE("F",MAX(A775-'Random Analysis'!$B$7+3,2),":F",A775+2))),0)</f>
        <v>0.67319768292895354</v>
      </c>
      <c r="J775">
        <f ca="1">IFERROR(MEDIAN(INDIRECT(CONCATENATE("I",MAX(A775-'Random Analysis'!$B$8+3,2),":I",A775+2))),0)</f>
        <v>-0.28133406863104682</v>
      </c>
      <c r="K775">
        <f ca="1">IFERROR(SUM(INDIRECT(CONCATENATE("J",MAX(A775-'Random Analysis'!$B$9+3,2),":J",A775+2)))/COUNT(INDIRECT(CONCATENATE("J",MAX(A775-'Random Analysis'!$B$9+3,2),":J",A775+2))),0)</f>
        <v>-0.13225639028649705</v>
      </c>
      <c r="L775">
        <f t="shared" ca="1" si="62"/>
        <v>-0.21614802325790999</v>
      </c>
      <c r="M775">
        <f t="shared" ca="1" si="63"/>
        <v>0.41256694014412482</v>
      </c>
    </row>
    <row r="776" spans="1:13" x14ac:dyDescent="0.3">
      <c r="A776">
        <v>774</v>
      </c>
      <c r="B776">
        <f>A776*'Random Analysis'!B$4+'Random Analysis'!$B$5</f>
        <v>15.48</v>
      </c>
      <c r="C776">
        <v>0.18326486376211126</v>
      </c>
      <c r="D776">
        <f>C776*'Random Analysis'!$B$2+'Random Analysis'!$B$3</f>
        <v>0.18326486376211126</v>
      </c>
      <c r="E776">
        <f t="shared" si="64"/>
        <v>1.9999999999999574E-2</v>
      </c>
      <c r="F776">
        <f ca="1">D776-'Random Analysis'!$B$13</f>
        <v>0.10216186579345922</v>
      </c>
      <c r="G776">
        <f t="shared" ca="1" si="60"/>
        <v>-0.54115852680174847</v>
      </c>
      <c r="H776">
        <f t="shared" ca="1" si="61"/>
        <v>-1.6830719483884735</v>
      </c>
      <c r="I776">
        <f ca="1">IFERROR(SUM(INDIRECT(CONCATENATE("F",MAX(A776-'Random Analysis'!$B$7+3,2),":F",A776+2)))/COUNT(INDIRECT(CONCATENATE("F",MAX(A776-'Random Analysis'!$B$7+3,2),":F",A776+2))),0)</f>
        <v>0.10216186579345922</v>
      </c>
      <c r="J776">
        <f ca="1">IFERROR(MEDIAN(INDIRECT(CONCATENATE("I",MAX(A776-'Random Analysis'!$B$8+3,2),":I",A776+2))),0)</f>
        <v>-0.28133406863104682</v>
      </c>
      <c r="K776">
        <f ca="1">IFERROR(SUM(INDIRECT(CONCATENATE("J",MAX(A776-'Random Analysis'!$B$9+3,2),":J",A776+2)))/COUNT(INDIRECT(CONCATENATE("J",MAX(A776-'Random Analysis'!$B$9+3,2),":J",A776+2))),0)</f>
        <v>-0.12183599796581814</v>
      </c>
      <c r="L776">
        <f t="shared" ca="1" si="62"/>
        <v>-0.21858474321722632</v>
      </c>
      <c r="M776">
        <f t="shared" ca="1" si="63"/>
        <v>0.40819524527978041</v>
      </c>
    </row>
    <row r="777" spans="1:13" x14ac:dyDescent="0.3">
      <c r="A777">
        <v>775</v>
      </c>
      <c r="B777">
        <f>A777*'Random Analysis'!B$4+'Random Analysis'!$B$5</f>
        <v>15.5</v>
      </c>
      <c r="C777">
        <v>-0.32847724821089752</v>
      </c>
      <c r="D777">
        <f>C777*'Random Analysis'!$B$2+'Random Analysis'!$B$3</f>
        <v>-0.32847724821089752</v>
      </c>
      <c r="E777">
        <f t="shared" si="64"/>
        <v>1.9999999999999574E-2</v>
      </c>
      <c r="F777">
        <f ca="1">D777-'Random Analysis'!$B$13</f>
        <v>-0.40958024617954958</v>
      </c>
      <c r="G777">
        <f t="shared" ca="1" si="60"/>
        <v>-0.54935013172533931</v>
      </c>
      <c r="H777">
        <f t="shared" ca="1" si="61"/>
        <v>-1.69405895102298</v>
      </c>
      <c r="I777">
        <f ca="1">IFERROR(SUM(INDIRECT(CONCATENATE("F",MAX(A777-'Random Analysis'!$B$7+3,2),":F",A777+2)))/COUNT(INDIRECT(CONCATENATE("F",MAX(A777-'Random Analysis'!$B$7+3,2),":F",A777+2))),0)</f>
        <v>-0.40958024617954958</v>
      </c>
      <c r="J777">
        <f ca="1">IFERROR(MEDIAN(INDIRECT(CONCATENATE("I",MAX(A777-'Random Analysis'!$B$8+3,2),":I",A777+2))),0)</f>
        <v>-0.25600697697924835</v>
      </c>
      <c r="K777">
        <f ca="1">IFERROR(SUM(INDIRECT(CONCATENATE("J",MAX(A777-'Random Analysis'!$B$9+3,2),":J",A777+2)))/COUNT(INDIRECT(CONCATENATE("J",MAX(A777-'Random Analysis'!$B$9+3,2),":J",A777+2))),0)</f>
        <v>-0.12526655175153112</v>
      </c>
      <c r="L777">
        <f t="shared" ca="1" si="62"/>
        <v>-0.22109007425225688</v>
      </c>
      <c r="M777">
        <f t="shared" ca="1" si="63"/>
        <v>0.40377344379473534</v>
      </c>
    </row>
    <row r="778" spans="1:13" x14ac:dyDescent="0.3">
      <c r="A778">
        <v>776</v>
      </c>
      <c r="B778">
        <f>A778*'Random Analysis'!B$4+'Random Analysis'!$B$5</f>
        <v>15.52</v>
      </c>
      <c r="C778">
        <v>0.68124636659422677</v>
      </c>
      <c r="D778">
        <f>C778*'Random Analysis'!$B$2+'Random Analysis'!$B$3</f>
        <v>0.68124636659422677</v>
      </c>
      <c r="E778">
        <f t="shared" si="64"/>
        <v>1.9999999999999574E-2</v>
      </c>
      <c r="F778">
        <f ca="1">D778-'Random Analysis'!$B$13</f>
        <v>0.60014336862557471</v>
      </c>
      <c r="G778">
        <f t="shared" ca="1" si="60"/>
        <v>-0.53734726435282809</v>
      </c>
      <c r="H778">
        <f t="shared" ca="1" si="61"/>
        <v>-1.7048058963100363</v>
      </c>
      <c r="I778">
        <f ca="1">IFERROR(SUM(INDIRECT(CONCATENATE("F",MAX(A778-'Random Analysis'!$B$7+3,2),":F",A778+2)))/COUNT(INDIRECT(CONCATENATE("F",MAX(A778-'Random Analysis'!$B$7+3,2),":F",A778+2))),0)</f>
        <v>0.60014336862557471</v>
      </c>
      <c r="J778">
        <f ca="1">IFERROR(MEDIAN(INDIRECT(CONCATENATE("I",MAX(A778-'Random Analysis'!$B$8+3,2),":I",A778+2))),0)</f>
        <v>-1.3592099274394032E-4</v>
      </c>
      <c r="K778">
        <f ca="1">IFERROR(SUM(INDIRECT(CONCATENATE("J",MAX(A778-'Random Analysis'!$B$9+3,2),":J",A778+2)))/COUNT(INDIRECT(CONCATENATE("J",MAX(A778-'Random Analysis'!$B$9+3,2),":J",A778+2))),0)</f>
        <v>-0.1283039942550705</v>
      </c>
      <c r="L778">
        <f t="shared" ca="1" si="62"/>
        <v>-0.22365615413735823</v>
      </c>
      <c r="M778">
        <f t="shared" ca="1" si="63"/>
        <v>0.39930032071198829</v>
      </c>
    </row>
    <row r="779" spans="1:13" x14ac:dyDescent="0.3">
      <c r="A779">
        <v>777</v>
      </c>
      <c r="B779">
        <f>A779*'Random Analysis'!B$4+'Random Analysis'!$B$5</f>
        <v>15.540000000000001</v>
      </c>
      <c r="C779">
        <v>0.82072207151508159</v>
      </c>
      <c r="D779">
        <f>C779*'Random Analysis'!$B$2+'Random Analysis'!$B$3</f>
        <v>0.82072207151508159</v>
      </c>
      <c r="E779">
        <f t="shared" si="64"/>
        <v>2.000000000000135E-2</v>
      </c>
      <c r="F779">
        <f ca="1">D779-'Random Analysis'!$B$13</f>
        <v>0.73961907354642953</v>
      </c>
      <c r="G779">
        <f t="shared" ca="1" si="60"/>
        <v>-0.52255488288189855</v>
      </c>
      <c r="H779">
        <f t="shared" ca="1" si="61"/>
        <v>-1.7152569939676749</v>
      </c>
      <c r="I779">
        <f ca="1">IFERROR(SUM(INDIRECT(CONCATENATE("F",MAX(A779-'Random Analysis'!$B$7+3,2),":F",A779+2)))/COUNT(INDIRECT(CONCATENATE("F",MAX(A779-'Random Analysis'!$B$7+3,2),":F",A779+2))),0)</f>
        <v>0.73961907354642953</v>
      </c>
      <c r="J779">
        <f ca="1">IFERROR(MEDIAN(INDIRECT(CONCATENATE("I",MAX(A779-'Random Analysis'!$B$8+3,2),":I",A779+2))),0)</f>
        <v>-1.3592099274394032E-4</v>
      </c>
      <c r="K779">
        <f ca="1">IFERROR(SUM(INDIRECT(CONCATENATE("J",MAX(A779-'Random Analysis'!$B$9+3,2),":J",A779+2)))/COUNT(INDIRECT(CONCATENATE("J",MAX(A779-'Random Analysis'!$B$9+3,2),":J",A779+2))),0)</f>
        <v>-0.14251947043798457</v>
      </c>
      <c r="L779">
        <f t="shared" ca="1" si="62"/>
        <v>-0.22650654354611813</v>
      </c>
      <c r="M779">
        <f t="shared" ca="1" si="63"/>
        <v>0.3947701898410656</v>
      </c>
    </row>
    <row r="780" spans="1:13" x14ac:dyDescent="0.3">
      <c r="A780">
        <v>778</v>
      </c>
      <c r="B780">
        <f>A780*'Random Analysis'!B$4+'Random Analysis'!$B$5</f>
        <v>15.56</v>
      </c>
      <c r="C780">
        <v>-0.33582412043740906</v>
      </c>
      <c r="D780">
        <f>C780*'Random Analysis'!$B$2+'Random Analysis'!$B$3</f>
        <v>-0.33582412043740906</v>
      </c>
      <c r="E780">
        <f t="shared" si="64"/>
        <v>1.9999999999999574E-2</v>
      </c>
      <c r="F780">
        <f ca="1">D780-'Random Analysis'!$B$13</f>
        <v>-0.41692711840606111</v>
      </c>
      <c r="G780">
        <f t="shared" ca="1" si="60"/>
        <v>-0.53089342525001959</v>
      </c>
      <c r="H780">
        <f t="shared" ca="1" si="61"/>
        <v>-1.7258748624726752</v>
      </c>
      <c r="I780">
        <f ca="1">IFERROR(SUM(INDIRECT(CONCATENATE("F",MAX(A780-'Random Analysis'!$B$7+3,2),":F",A780+2)))/COUNT(INDIRECT(CONCATENATE("F",MAX(A780-'Random Analysis'!$B$7+3,2),":F",A780+2))),0)</f>
        <v>-0.41692711840606111</v>
      </c>
      <c r="J780">
        <f ca="1">IFERROR(MEDIAN(INDIRECT(CONCATENATE("I",MAX(A780-'Random Analysis'!$B$8+3,2),":I",A780+2))),0)</f>
        <v>-0.15370919019304519</v>
      </c>
      <c r="K780">
        <f ca="1">IFERROR(SUM(INDIRECT(CONCATENATE("J",MAX(A780-'Random Analysis'!$B$9+3,2),":J",A780+2)))/COUNT(INDIRECT(CONCATENATE("J",MAX(A780-'Random Analysis'!$B$9+3,2),":J",A780+2))),0)</f>
        <v>-0.15410944808659754</v>
      </c>
      <c r="L780">
        <f t="shared" ca="1" si="62"/>
        <v>-0.22958873250785</v>
      </c>
      <c r="M780">
        <f t="shared" ca="1" si="63"/>
        <v>0.39017841519090868</v>
      </c>
    </row>
    <row r="781" spans="1:13" x14ac:dyDescent="0.3">
      <c r="A781">
        <v>779</v>
      </c>
      <c r="B781">
        <f>A781*'Random Analysis'!B$4+'Random Analysis'!$B$5</f>
        <v>15.58</v>
      </c>
      <c r="C781">
        <v>-0.20305985654210601</v>
      </c>
      <c r="D781">
        <f>C781*'Random Analysis'!$B$2+'Random Analysis'!$B$3</f>
        <v>-0.20305985654210601</v>
      </c>
      <c r="E781">
        <f t="shared" si="64"/>
        <v>1.9999999999999574E-2</v>
      </c>
      <c r="F781">
        <f ca="1">D781-'Random Analysis'!$B$13</f>
        <v>-0.28416285451075807</v>
      </c>
      <c r="G781">
        <f t="shared" ca="1" si="60"/>
        <v>-0.53657668234023459</v>
      </c>
      <c r="H781">
        <f t="shared" ca="1" si="61"/>
        <v>-1.7366063961194798</v>
      </c>
      <c r="I781">
        <f ca="1">IFERROR(SUM(INDIRECT(CONCATENATE("F",MAX(A781-'Random Analysis'!$B$7+3,2),":F",A781+2)))/COUNT(INDIRECT(CONCATENATE("F",MAX(A781-'Random Analysis'!$B$7+3,2),":F",A781+2))),0)</f>
        <v>-0.28416285451075807</v>
      </c>
      <c r="J781">
        <f ca="1">IFERROR(MEDIAN(INDIRECT(CONCATENATE("I",MAX(A781-'Random Analysis'!$B$8+3,2),":I",A781+2))),0)</f>
        <v>-9.1000494358649431E-2</v>
      </c>
      <c r="K781">
        <f ca="1">IFERROR(SUM(INDIRECT(CONCATENATE("J",MAX(A781-'Random Analysis'!$B$9+3,2),":J",A781+2)))/COUNT(INDIRECT(CONCATENATE("J",MAX(A781-'Random Analysis'!$B$9+3,2),":J",A781+2))),0)</f>
        <v>-0.16271329736214404</v>
      </c>
      <c r="L781">
        <f t="shared" ca="1" si="62"/>
        <v>-0.23284299845509282</v>
      </c>
      <c r="M781">
        <f t="shared" ca="1" si="63"/>
        <v>0.38552155522180692</v>
      </c>
    </row>
    <row r="782" spans="1:13" x14ac:dyDescent="0.3">
      <c r="A782">
        <v>780</v>
      </c>
      <c r="B782">
        <f>A782*'Random Analysis'!B$4+'Random Analysis'!$B$5</f>
        <v>15.6</v>
      </c>
      <c r="C782">
        <v>-0.33286869597820123</v>
      </c>
      <c r="D782">
        <f>C782*'Random Analysis'!$B$2+'Random Analysis'!$B$3</f>
        <v>-0.33286869597820123</v>
      </c>
      <c r="E782">
        <f t="shared" si="64"/>
        <v>1.9999999999999574E-2</v>
      </c>
      <c r="F782">
        <f ca="1">D782-'Random Analysis'!$B$13</f>
        <v>-0.41397169394685329</v>
      </c>
      <c r="G782">
        <f t="shared" ca="1" si="60"/>
        <v>-0.54485611621917152</v>
      </c>
      <c r="H782">
        <f t="shared" ca="1" si="61"/>
        <v>-1.747503518443863</v>
      </c>
      <c r="I782">
        <f ca="1">IFERROR(SUM(INDIRECT(CONCATENATE("F",MAX(A782-'Random Analysis'!$B$7+3,2),":F",A782+2)))/COUNT(INDIRECT(CONCATENATE("F",MAX(A782-'Random Analysis'!$B$7+3,2),":F",A782+2))),0)</f>
        <v>-0.41397169394685329</v>
      </c>
      <c r="J782">
        <f ca="1">IFERROR(MEDIAN(INDIRECT(CONCATENATE("I",MAX(A782-'Random Analysis'!$B$8+3,2),":I",A782+2))),0)</f>
        <v>-9.1000494358649431E-2</v>
      </c>
      <c r="K782">
        <f ca="1">IFERROR(SUM(INDIRECT(CONCATENATE("J",MAX(A782-'Random Analysis'!$B$9+3,2),":J",A782+2)))/COUNT(INDIRECT(CONCATENATE("J",MAX(A782-'Random Analysis'!$B$9+3,2),":J",A782+2))),0)</f>
        <v>-0.17131714663769051</v>
      </c>
      <c r="L782">
        <f t="shared" ca="1" si="62"/>
        <v>-0.23626934138784655</v>
      </c>
      <c r="M782">
        <f t="shared" ca="1" si="63"/>
        <v>0.38079616839405012</v>
      </c>
    </row>
    <row r="783" spans="1:13" x14ac:dyDescent="0.3">
      <c r="A783">
        <v>781</v>
      </c>
      <c r="B783">
        <f>A783*'Random Analysis'!B$4+'Random Analysis'!$B$5</f>
        <v>15.620000000000001</v>
      </c>
      <c r="C783">
        <v>0.19777231776846982</v>
      </c>
      <c r="D783">
        <f>C783*'Random Analysis'!$B$2+'Random Analysis'!$B$3</f>
        <v>0.19777231776846982</v>
      </c>
      <c r="E783">
        <f t="shared" si="64"/>
        <v>2.000000000000135E-2</v>
      </c>
      <c r="F783">
        <f ca="1">D783-'Random Analysis'!$B$13</f>
        <v>0.11666931979981778</v>
      </c>
      <c r="G783">
        <f t="shared" ca="1" si="60"/>
        <v>-0.54252272982317495</v>
      </c>
      <c r="H783">
        <f t="shared" ca="1" si="61"/>
        <v>-1.7583539730403273</v>
      </c>
      <c r="I783">
        <f ca="1">IFERROR(SUM(INDIRECT(CONCATENATE("F",MAX(A783-'Random Analysis'!$B$7+3,2),":F",A783+2)))/COUNT(INDIRECT(CONCATENATE("F",MAX(A783-'Random Analysis'!$B$7+3,2),":F",A783+2))),0)</f>
        <v>0.11666931979981778</v>
      </c>
      <c r="J783">
        <f ca="1">IFERROR(MEDIAN(INDIRECT(CONCATENATE("I",MAX(A783-'Random Analysis'!$B$8+3,2),":I",A783+2))),0)</f>
        <v>-9.1000494358649431E-2</v>
      </c>
      <c r="K783">
        <f ca="1">IFERROR(SUM(INDIRECT(CONCATENATE("J",MAX(A783-'Random Analysis'!$B$9+3,2),":J",A783+2)))/COUNT(INDIRECT(CONCATENATE("J",MAX(A783-'Random Analysis'!$B$9+3,2),":J",A783+2))),0)</f>
        <v>-0.18985950726660011</v>
      </c>
      <c r="L783">
        <f t="shared" ca="1" si="62"/>
        <v>-0.24006653153317881</v>
      </c>
      <c r="M783">
        <f t="shared" ca="1" si="63"/>
        <v>0.37599483776338621</v>
      </c>
    </row>
    <row r="784" spans="1:13" x14ac:dyDescent="0.3">
      <c r="A784">
        <v>782</v>
      </c>
      <c r="B784">
        <f>A784*'Random Analysis'!B$4+'Random Analysis'!$B$5</f>
        <v>15.64</v>
      </c>
      <c r="C784">
        <v>-0.27800556523411313</v>
      </c>
      <c r="D784">
        <f>C784*'Random Analysis'!$B$2+'Random Analysis'!$B$3</f>
        <v>-0.27800556523411313</v>
      </c>
      <c r="E784">
        <f t="shared" si="64"/>
        <v>1.9999999999999574E-2</v>
      </c>
      <c r="F784">
        <f ca="1">D784-'Random Analysis'!$B$13</f>
        <v>-0.35910856320276519</v>
      </c>
      <c r="G784">
        <f t="shared" ca="1" si="60"/>
        <v>-0.54970490108723014</v>
      </c>
      <c r="H784">
        <f t="shared" ca="1" si="61"/>
        <v>-1.7693480710620717</v>
      </c>
      <c r="I784">
        <f ca="1">IFERROR(SUM(INDIRECT(CONCATENATE("F",MAX(A784-'Random Analysis'!$B$7+3,2),":F",A784+2)))/COUNT(INDIRECT(CONCATENATE("F",MAX(A784-'Random Analysis'!$B$7+3,2),":F",A784+2))),0)</f>
        <v>-0.35910856320276519</v>
      </c>
      <c r="J784">
        <f ca="1">IFERROR(MEDIAN(INDIRECT(CONCATENATE("I",MAX(A784-'Random Analysis'!$B$8+3,2),":I",A784+2))),0)</f>
        <v>-0.32163570885676163</v>
      </c>
      <c r="K784">
        <f ca="1">IFERROR(SUM(INDIRECT(CONCATENATE("J",MAX(A784-'Random Analysis'!$B$9+3,2),":J",A784+2)))/COUNT(INDIRECT(CONCATENATE("J",MAX(A784-'Random Analysis'!$B$9+3,2),":J",A784+2))),0)</f>
        <v>-0.21938449715732455</v>
      </c>
      <c r="L784">
        <f t="shared" ca="1" si="62"/>
        <v>-0.2444542214763252</v>
      </c>
      <c r="M784">
        <f t="shared" ca="1" si="63"/>
        <v>0.37110575333385981</v>
      </c>
    </row>
    <row r="785" spans="1:13" x14ac:dyDescent="0.3">
      <c r="A785">
        <v>783</v>
      </c>
      <c r="B785">
        <f>A785*'Random Analysis'!B$4+'Random Analysis'!$B$5</f>
        <v>15.66</v>
      </c>
      <c r="C785">
        <v>-0.42230395311532209</v>
      </c>
      <c r="D785">
        <f>C785*'Random Analysis'!$B$2+'Random Analysis'!$B$3</f>
        <v>-0.42230395311532209</v>
      </c>
      <c r="E785">
        <f t="shared" si="64"/>
        <v>1.9999999999999574E-2</v>
      </c>
      <c r="F785">
        <f ca="1">D785-'Random Analysis'!$B$13</f>
        <v>-0.50340695108397415</v>
      </c>
      <c r="G785">
        <f t="shared" ca="1" si="60"/>
        <v>-0.55977304010890938</v>
      </c>
      <c r="H785">
        <f t="shared" ca="1" si="61"/>
        <v>-1.7805435318642497</v>
      </c>
      <c r="I785">
        <f ca="1">IFERROR(SUM(INDIRECT(CONCATENATE("F",MAX(A785-'Random Analysis'!$B$7+3,2),":F",A785+2)))/COUNT(INDIRECT(CONCATENATE("F",MAX(A785-'Random Analysis'!$B$7+3,2),":F",A785+2))),0)</f>
        <v>-0.50340695108397415</v>
      </c>
      <c r="J785">
        <f ca="1">IFERROR(MEDIAN(INDIRECT(CONCATENATE("I",MAX(A785-'Random Analysis'!$B$8+3,2),":I",A785+2))),0)</f>
        <v>-0.32163570885676163</v>
      </c>
      <c r="K785">
        <f ca="1">IFERROR(SUM(INDIRECT(CONCATENATE("J",MAX(A785-'Random Analysis'!$B$9+3,2),":J",A785+2)))/COUNT(INDIRECT(CONCATENATE("J",MAX(A785-'Random Analysis'!$B$9+3,2),":J",A785+2))),0)</f>
        <v>-0.23897097569468589</v>
      </c>
      <c r="L785">
        <f t="shared" ca="1" si="62"/>
        <v>-0.24923364099021883</v>
      </c>
      <c r="M785">
        <f t="shared" ca="1" si="63"/>
        <v>0.36612108051405556</v>
      </c>
    </row>
    <row r="786" spans="1:13" x14ac:dyDescent="0.3">
      <c r="A786">
        <v>784</v>
      </c>
      <c r="B786">
        <f>A786*'Random Analysis'!B$4+'Random Analysis'!$B$5</f>
        <v>15.68</v>
      </c>
      <c r="C786">
        <v>-0.17573230059296363</v>
      </c>
      <c r="D786">
        <f>C786*'Random Analysis'!$B$2+'Random Analysis'!$B$3</f>
        <v>-0.17573230059296363</v>
      </c>
      <c r="E786">
        <f t="shared" si="64"/>
        <v>1.9999999999999574E-2</v>
      </c>
      <c r="F786">
        <f ca="1">D786-'Random Analysis'!$B$13</f>
        <v>-0.25683529856161569</v>
      </c>
      <c r="G786">
        <f t="shared" ca="1" si="60"/>
        <v>-0.56490974608014155</v>
      </c>
      <c r="H786">
        <f t="shared" ca="1" si="61"/>
        <v>-1.7918417267858524</v>
      </c>
      <c r="I786">
        <f ca="1">IFERROR(SUM(INDIRECT(CONCATENATE("F",MAX(A786-'Random Analysis'!$B$7+3,2),":F",A786+2)))/COUNT(INDIRECT(CONCATENATE("F",MAX(A786-'Random Analysis'!$B$7+3,2),":F",A786+2))),0)</f>
        <v>-0.25683529856161569</v>
      </c>
      <c r="J786">
        <f ca="1">IFERROR(MEDIAN(INDIRECT(CONCATENATE("I",MAX(A786-'Random Analysis'!$B$8+3,2),":I",A786+2))),0)</f>
        <v>-0.32163570885676163</v>
      </c>
      <c r="K786">
        <f ca="1">IFERROR(SUM(INDIRECT(CONCATENATE("J",MAX(A786-'Random Analysis'!$B$9+3,2),":J",A786+2)))/COUNT(INDIRECT(CONCATENATE("J",MAX(A786-'Random Analysis'!$B$9+3,2),":J",A786+2))),0)</f>
        <v>-0.25086721658199707</v>
      </c>
      <c r="L786">
        <f t="shared" ca="1" si="62"/>
        <v>-0.25425098532185869</v>
      </c>
      <c r="M786">
        <f t="shared" ca="1" si="63"/>
        <v>0.36103606080761852</v>
      </c>
    </row>
    <row r="787" spans="1:13" x14ac:dyDescent="0.3">
      <c r="A787">
        <v>785</v>
      </c>
      <c r="B787">
        <f>A787*'Random Analysis'!B$4+'Random Analysis'!$B$5</f>
        <v>15.700000000000001</v>
      </c>
      <c r="C787">
        <v>-0.62478786720522739</v>
      </c>
      <c r="D787">
        <f>C787*'Random Analysis'!$B$2+'Random Analysis'!$B$3</f>
        <v>-0.62478786720522739</v>
      </c>
      <c r="E787">
        <f t="shared" si="64"/>
        <v>2.000000000000135E-2</v>
      </c>
      <c r="F787">
        <f ca="1">D787-'Random Analysis'!$B$13</f>
        <v>-0.70589086517387944</v>
      </c>
      <c r="G787">
        <f t="shared" ca="1" si="60"/>
        <v>-0.57902756338362005</v>
      </c>
      <c r="H787">
        <f t="shared" ca="1" si="61"/>
        <v>-1.8034222780535256</v>
      </c>
      <c r="I787">
        <f ca="1">IFERROR(SUM(INDIRECT(CONCATENATE("F",MAX(A787-'Random Analysis'!$B$7+3,2),":F",A787+2)))/COUNT(INDIRECT(CONCATENATE("F",MAX(A787-'Random Analysis'!$B$7+3,2),":F",A787+2))),0)</f>
        <v>-0.70589086517387944</v>
      </c>
      <c r="J787">
        <f ca="1">IFERROR(MEDIAN(INDIRECT(CONCATENATE("I",MAX(A787-'Random Analysis'!$B$8+3,2),":I",A787+2))),0)</f>
        <v>-0.38654012857480924</v>
      </c>
      <c r="K787">
        <f ca="1">IFERROR(SUM(INDIRECT(CONCATENATE("J",MAX(A787-'Random Analysis'!$B$9+3,2),":J",A787+2)))/COUNT(INDIRECT(CONCATENATE("J",MAX(A787-'Random Analysis'!$B$9+3,2),":J",A787+2))),0)</f>
        <v>-0.2658541441225486</v>
      </c>
      <c r="L787">
        <f t="shared" ca="1" si="62"/>
        <v>-0.25956806820431</v>
      </c>
      <c r="M787">
        <f t="shared" ca="1" si="63"/>
        <v>0.35584469944353198</v>
      </c>
    </row>
    <row r="788" spans="1:13" x14ac:dyDescent="0.3">
      <c r="A788">
        <v>786</v>
      </c>
      <c r="B788">
        <f>A788*'Random Analysis'!B$4+'Random Analysis'!$B$5</f>
        <v>15.72</v>
      </c>
      <c r="C788">
        <v>0.43170331748373902</v>
      </c>
      <c r="D788">
        <f>C788*'Random Analysis'!$B$2+'Random Analysis'!$B$3</f>
        <v>0.43170331748373902</v>
      </c>
      <c r="E788">
        <f t="shared" si="64"/>
        <v>1.9999999999999574E-2</v>
      </c>
      <c r="F788">
        <f ca="1">D788-'Random Analysis'!$B$13</f>
        <v>0.35060031951508697</v>
      </c>
      <c r="G788">
        <f t="shared" ca="1" si="60"/>
        <v>-0.57201555699331841</v>
      </c>
      <c r="H788">
        <f t="shared" ca="1" si="61"/>
        <v>-1.8148625891933918</v>
      </c>
      <c r="I788">
        <f ca="1">IFERROR(SUM(INDIRECT(CONCATENATE("F",MAX(A788-'Random Analysis'!$B$7+3,2),":F",A788+2)))/COUNT(INDIRECT(CONCATENATE("F",MAX(A788-'Random Analysis'!$B$7+3,2),":F",A788+2))),0)</f>
        <v>0.35060031951508697</v>
      </c>
      <c r="J788">
        <f ca="1">IFERROR(MEDIAN(INDIRECT(CONCATENATE("I",MAX(A788-'Random Analysis'!$B$8+3,2),":I",A788+2))),0)</f>
        <v>-0.32163570885676163</v>
      </c>
      <c r="K788">
        <f ca="1">IFERROR(SUM(INDIRECT(CONCATENATE("J",MAX(A788-'Random Analysis'!$B$9+3,2),":J",A788+2)))/COUNT(INDIRECT(CONCATENATE("J",MAX(A788-'Random Analysis'!$B$9+3,2),":J",A788+2))),0)</f>
        <v>-0.26730874153111861</v>
      </c>
      <c r="L788">
        <f t="shared" ca="1" si="62"/>
        <v>-0.26491424303493227</v>
      </c>
      <c r="M788">
        <f t="shared" ca="1" si="63"/>
        <v>0.35054641458283342</v>
      </c>
    </row>
    <row r="789" spans="1:13" x14ac:dyDescent="0.3">
      <c r="A789">
        <v>787</v>
      </c>
      <c r="B789">
        <f>A789*'Random Analysis'!B$4+'Random Analysis'!$B$5</f>
        <v>15.74</v>
      </c>
      <c r="C789">
        <v>0.73026867105808968</v>
      </c>
      <c r="D789">
        <f>C789*'Random Analysis'!$B$2+'Random Analysis'!$B$3</f>
        <v>0.73026867105808968</v>
      </c>
      <c r="E789">
        <f t="shared" si="64"/>
        <v>1.9999999999999574E-2</v>
      </c>
      <c r="F789">
        <f ca="1">D789-'Random Analysis'!$B$13</f>
        <v>0.64916567308943762</v>
      </c>
      <c r="G789">
        <f t="shared" ca="1" si="60"/>
        <v>-0.55903224353152992</v>
      </c>
      <c r="H789">
        <f t="shared" ca="1" si="61"/>
        <v>-1.8260432340640222</v>
      </c>
      <c r="I789">
        <f ca="1">IFERROR(SUM(INDIRECT(CONCATENATE("F",MAX(A789-'Random Analysis'!$B$7+3,2),":F",A789+2)))/COUNT(INDIRECT(CONCATENATE("F",MAX(A789-'Random Analysis'!$B$7+3,2),":F",A789+2))),0)</f>
        <v>0.64916567308943762</v>
      </c>
      <c r="J789">
        <f ca="1">IFERROR(MEDIAN(INDIRECT(CONCATENATE("I",MAX(A789-'Random Analysis'!$B$8+3,2),":I",A789+2))),0)</f>
        <v>-0.30797193088219044</v>
      </c>
      <c r="K789">
        <f ca="1">IFERROR(SUM(INDIRECT(CONCATENATE("J",MAX(A789-'Random Analysis'!$B$9+3,2),":J",A789+2)))/COUNT(INDIRECT(CONCATENATE("J",MAX(A789-'Random Analysis'!$B$9+3,2),":J",A789+2))),0)</f>
        <v>-0.28151051330643079</v>
      </c>
      <c r="L789">
        <f t="shared" ca="1" si="62"/>
        <v>-0.27054445330106075</v>
      </c>
      <c r="M789">
        <f t="shared" ca="1" si="63"/>
        <v>0.34513552551681231</v>
      </c>
    </row>
    <row r="790" spans="1:13" x14ac:dyDescent="0.3">
      <c r="A790">
        <v>788</v>
      </c>
      <c r="B790">
        <f>A790*'Random Analysis'!B$4+'Random Analysis'!$B$5</f>
        <v>15.76</v>
      </c>
      <c r="C790">
        <v>-0.71011253326065238</v>
      </c>
      <c r="D790">
        <f>C790*'Random Analysis'!$B$2+'Random Analysis'!$B$3</f>
        <v>-0.71011253326065238</v>
      </c>
      <c r="E790">
        <f t="shared" si="64"/>
        <v>1.9999999999999574E-2</v>
      </c>
      <c r="F790">
        <f ca="1">D790-'Random Analysis'!$B$13</f>
        <v>-0.79121553122930444</v>
      </c>
      <c r="G790">
        <f t="shared" ca="1" si="60"/>
        <v>-0.5748565541561157</v>
      </c>
      <c r="H790">
        <f t="shared" ca="1" si="61"/>
        <v>-1.8375403651471443</v>
      </c>
      <c r="I790">
        <f ca="1">IFERROR(SUM(INDIRECT(CONCATENATE("F",MAX(A790-'Random Analysis'!$B$7+3,2),":F",A790+2)))/COUNT(INDIRECT(CONCATENATE("F",MAX(A790-'Random Analysis'!$B$7+3,2),":F",A790+2))),0)</f>
        <v>-0.79121553122930444</v>
      </c>
      <c r="J790">
        <f ca="1">IFERROR(MEDIAN(INDIRECT(CONCATENATE("I",MAX(A790-'Random Analysis'!$B$8+3,2),":I",A790+2))),0)</f>
        <v>-0.30797193088219044</v>
      </c>
      <c r="K790">
        <f ca="1">IFERROR(SUM(INDIRECT(CONCATENATE("J",MAX(A790-'Random Analysis'!$B$9+3,2),":J",A790+2)))/COUNT(INDIRECT(CONCATENATE("J",MAX(A790-'Random Analysis'!$B$9+3,2),":J",A790+2))),0)</f>
        <v>-0.28143747880135878</v>
      </c>
      <c r="L790">
        <f t="shared" ca="1" si="62"/>
        <v>-0.2761732028770878</v>
      </c>
      <c r="M790">
        <f t="shared" ca="1" si="63"/>
        <v>0.3396120614592707</v>
      </c>
    </row>
    <row r="791" spans="1:13" x14ac:dyDescent="0.3">
      <c r="A791">
        <v>789</v>
      </c>
      <c r="B791">
        <f>A791*'Random Analysis'!B$4+'Random Analysis'!$B$5</f>
        <v>15.780000000000001</v>
      </c>
      <c r="C791">
        <v>-2.3643594590042838E-2</v>
      </c>
      <c r="D791">
        <f>C791*'Random Analysis'!$B$2+'Random Analysis'!$B$3</f>
        <v>-2.3643594590042838E-2</v>
      </c>
      <c r="E791">
        <f t="shared" si="64"/>
        <v>2.000000000000135E-2</v>
      </c>
      <c r="F791">
        <f ca="1">D791-'Random Analysis'!$B$13</f>
        <v>-0.10474659255869488</v>
      </c>
      <c r="G791">
        <f t="shared" ca="1" si="60"/>
        <v>-0.57695148600728974</v>
      </c>
      <c r="H791">
        <f t="shared" ca="1" si="61"/>
        <v>-1.8490793948672908</v>
      </c>
      <c r="I791">
        <f ca="1">IFERROR(SUM(INDIRECT(CONCATENATE("F",MAX(A791-'Random Analysis'!$B$7+3,2),":F",A791+2)))/COUNT(INDIRECT(CONCATENATE("F",MAX(A791-'Random Analysis'!$B$7+3,2),":F",A791+2))),0)</f>
        <v>-0.10474659255869488</v>
      </c>
      <c r="J791">
        <f ca="1">IFERROR(MEDIAN(INDIRECT(CONCATENATE("I",MAX(A791-'Random Analysis'!$B$8+3,2),":I",A791+2))),0)</f>
        <v>-0.30797193088219044</v>
      </c>
      <c r="K791">
        <f ca="1">IFERROR(SUM(INDIRECT(CONCATENATE("J",MAX(A791-'Random Analysis'!$B$9+3,2),":J",A791+2)))/COUNT(INDIRECT(CONCATENATE("J",MAX(A791-'Random Analysis'!$B$9+3,2),":J",A791+2))),0)</f>
        <v>-0.26869355815906054</v>
      </c>
      <c r="L791">
        <f t="shared" ca="1" si="62"/>
        <v>-0.28154707404026935</v>
      </c>
      <c r="M791">
        <f t="shared" ca="1" si="63"/>
        <v>0.33398111997846491</v>
      </c>
    </row>
    <row r="792" spans="1:13" x14ac:dyDescent="0.3">
      <c r="A792">
        <v>790</v>
      </c>
      <c r="B792">
        <f>A792*'Random Analysis'!B$4+'Random Analysis'!$B$5</f>
        <v>15.8</v>
      </c>
      <c r="C792">
        <v>0.13193610793132593</v>
      </c>
      <c r="D792">
        <f>C792*'Random Analysis'!$B$2+'Random Analysis'!$B$3</f>
        <v>0.13193610793132593</v>
      </c>
      <c r="E792">
        <f t="shared" si="64"/>
        <v>1.9999999999999574E-2</v>
      </c>
      <c r="F792">
        <f ca="1">D792-'Random Analysis'!$B$13</f>
        <v>5.0833109962673886E-2</v>
      </c>
      <c r="G792">
        <f t="shared" ca="1" si="60"/>
        <v>-0.57593482380803629</v>
      </c>
      <c r="H792">
        <f t="shared" ca="1" si="61"/>
        <v>-1.8605980913434512</v>
      </c>
      <c r="I792">
        <f ca="1">IFERROR(SUM(INDIRECT(CONCATENATE("F",MAX(A792-'Random Analysis'!$B$7+3,2),":F",A792+2)))/COUNT(INDIRECT(CONCATENATE("F",MAX(A792-'Random Analysis'!$B$7+3,2),":F",A792+2))),0)</f>
        <v>5.0833109962673886E-2</v>
      </c>
      <c r="J792">
        <f ca="1">IFERROR(MEDIAN(INDIRECT(CONCATENATE("I",MAX(A792-'Random Analysis'!$B$8+3,2),":I",A792+2))),0)</f>
        <v>-0.18079094556015529</v>
      </c>
      <c r="K792">
        <f ca="1">IFERROR(SUM(INDIRECT(CONCATENATE("J",MAX(A792-'Random Analysis'!$B$9+3,2),":J",A792+2)))/COUNT(INDIRECT(CONCATENATE("J",MAX(A792-'Random Analysis'!$B$9+3,2),":J",A792+2))),0)</f>
        <v>-0.2498934001204749</v>
      </c>
      <c r="L792">
        <f t="shared" ca="1" si="62"/>
        <v>-0.28654494204267872</v>
      </c>
      <c r="M792">
        <f t="shared" ca="1" si="63"/>
        <v>0.32825022113761149</v>
      </c>
    </row>
    <row r="793" spans="1:13" x14ac:dyDescent="0.3">
      <c r="A793">
        <v>791</v>
      </c>
      <c r="B793">
        <f>A793*'Random Analysis'!B$4+'Random Analysis'!$B$5</f>
        <v>15.82</v>
      </c>
      <c r="C793">
        <v>0.52426753115829028</v>
      </c>
      <c r="D793">
        <f>C793*'Random Analysis'!$B$2+'Random Analysis'!$B$3</f>
        <v>0.52426753115829028</v>
      </c>
      <c r="E793">
        <f t="shared" si="64"/>
        <v>1.9999999999999574E-2</v>
      </c>
      <c r="F793">
        <f ca="1">D793-'Random Analysis'!$B$13</f>
        <v>0.44316453318963822</v>
      </c>
      <c r="G793">
        <f t="shared" ca="1" si="60"/>
        <v>-0.56707153314424374</v>
      </c>
      <c r="H793">
        <f t="shared" ca="1" si="61"/>
        <v>-1.871939522006336</v>
      </c>
      <c r="I793">
        <f ca="1">IFERROR(SUM(INDIRECT(CONCATENATE("F",MAX(A793-'Random Analysis'!$B$7+3,2),":F",A793+2)))/COUNT(INDIRECT(CONCATENATE("F",MAX(A793-'Random Analysis'!$B$7+3,2),":F",A793+2))),0)</f>
        <v>0.44316453318963822</v>
      </c>
      <c r="J793">
        <f ca="1">IFERROR(MEDIAN(INDIRECT(CONCATENATE("I",MAX(A793-'Random Analysis'!$B$8+3,2),":I",A793+2))),0)</f>
        <v>-2.6956741298010498E-2</v>
      </c>
      <c r="K793">
        <f ca="1">IFERROR(SUM(INDIRECT(CONCATENATE("J",MAX(A793-'Random Analysis'!$B$9+3,2),":J",A793+2)))/COUNT(INDIRECT(CONCATENATE("J",MAX(A793-'Random Analysis'!$B$9+3,2),":J",A793+2))),0)</f>
        <v>-0.23638456711917374</v>
      </c>
      <c r="L793">
        <f t="shared" ca="1" si="62"/>
        <v>-0.2912726333850621</v>
      </c>
      <c r="M793">
        <f t="shared" ca="1" si="63"/>
        <v>0.32242476846991036</v>
      </c>
    </row>
    <row r="794" spans="1:13" x14ac:dyDescent="0.3">
      <c r="A794">
        <v>792</v>
      </c>
      <c r="B794">
        <f>A794*'Random Analysis'!B$4+'Random Analysis'!$B$5</f>
        <v>15.84</v>
      </c>
      <c r="C794">
        <v>-0.23532498448890071</v>
      </c>
      <c r="D794">
        <f>C794*'Random Analysis'!$B$2+'Random Analysis'!$B$3</f>
        <v>-0.23532498448890071</v>
      </c>
      <c r="E794">
        <f t="shared" si="64"/>
        <v>1.9999999999999574E-2</v>
      </c>
      <c r="F794">
        <f ca="1">D794-'Random Analysis'!$B$13</f>
        <v>-0.31642798245755277</v>
      </c>
      <c r="G794">
        <f t="shared" ca="1" si="60"/>
        <v>-0.57340009279339466</v>
      </c>
      <c r="H794">
        <f t="shared" ca="1" si="61"/>
        <v>-1.8834075238622037</v>
      </c>
      <c r="I794">
        <f ca="1">IFERROR(SUM(INDIRECT(CONCATENATE("F",MAX(A794-'Random Analysis'!$B$7+3,2),":F",A794+2)))/COUNT(INDIRECT(CONCATENATE("F",MAX(A794-'Random Analysis'!$B$7+3,2),":F",A794+2))),0)</f>
        <v>-0.31642798245755277</v>
      </c>
      <c r="J794">
        <f ca="1">IFERROR(MEDIAN(INDIRECT(CONCATENATE("I",MAX(A794-'Random Analysis'!$B$8+3,2),":I",A794+2))),0)</f>
        <v>-2.6956741298010498E-2</v>
      </c>
      <c r="K794">
        <f ca="1">IFERROR(SUM(INDIRECT(CONCATENATE("J",MAX(A794-'Random Analysis'!$B$9+3,2),":J",A794+2)))/COUNT(INDIRECT(CONCATENATE("J",MAX(A794-'Random Analysis'!$B$9+3,2),":J",A794+2))),0)</f>
        <v>-0.22017366252269491</v>
      </c>
      <c r="L794">
        <f t="shared" ca="1" si="62"/>
        <v>-0.29567610663551591</v>
      </c>
      <c r="M794">
        <f t="shared" ca="1" si="63"/>
        <v>0.31651124633720018</v>
      </c>
    </row>
    <row r="795" spans="1:13" x14ac:dyDescent="0.3">
      <c r="A795">
        <v>793</v>
      </c>
      <c r="B795">
        <f>A795*'Random Analysis'!B$4+'Random Analysis'!$B$5</f>
        <v>15.860000000000001</v>
      </c>
      <c r="C795">
        <v>0.72803881852083441</v>
      </c>
      <c r="D795">
        <f>C795*'Random Analysis'!$B$2+'Random Analysis'!$B$3</f>
        <v>0.72803881852083441</v>
      </c>
      <c r="E795">
        <f t="shared" si="64"/>
        <v>2.000000000000135E-2</v>
      </c>
      <c r="F795">
        <f ca="1">D795-'Random Analysis'!$B$13</f>
        <v>0.64693582055218235</v>
      </c>
      <c r="G795">
        <f t="shared" ca="1" si="60"/>
        <v>-0.56046137638235016</v>
      </c>
      <c r="H795">
        <f t="shared" ca="1" si="61"/>
        <v>-1.8946167513898515</v>
      </c>
      <c r="I795">
        <f ca="1">IFERROR(SUM(INDIRECT(CONCATENATE("F",MAX(A795-'Random Analysis'!$B$7+3,2),":F",A795+2)))/COUNT(INDIRECT(CONCATENATE("F",MAX(A795-'Random Analysis'!$B$7+3,2),":F",A795+2))),0)</f>
        <v>0.64693582055218235</v>
      </c>
      <c r="J795">
        <f ca="1">IFERROR(MEDIAN(INDIRECT(CONCATENATE("I",MAX(A795-'Random Analysis'!$B$8+3,2),":I",A795+2))),0)</f>
        <v>0.20071671473888042</v>
      </c>
      <c r="K795">
        <f ca="1">IFERROR(SUM(INDIRECT(CONCATENATE("J",MAX(A795-'Random Analysis'!$B$9+3,2),":J",A795+2)))/COUNT(INDIRECT(CONCATENATE("J",MAX(A795-'Random Analysis'!$B$9+3,2),":J",A795+2))),0)</f>
        <v>-0.18460209997912125</v>
      </c>
      <c r="L795">
        <f t="shared" ca="1" si="62"/>
        <v>-0.29936814863509859</v>
      </c>
      <c r="M795">
        <f t="shared" ca="1" si="63"/>
        <v>0.31052388336449782</v>
      </c>
    </row>
    <row r="796" spans="1:13" x14ac:dyDescent="0.3">
      <c r="A796">
        <v>794</v>
      </c>
      <c r="B796">
        <f>A796*'Random Analysis'!B$4+'Random Analysis'!$B$5</f>
        <v>15.88</v>
      </c>
      <c r="C796">
        <v>0.8752693953387416</v>
      </c>
      <c r="D796">
        <f>C796*'Random Analysis'!$B$2+'Random Analysis'!$B$3</f>
        <v>0.8752693953387416</v>
      </c>
      <c r="E796">
        <f t="shared" si="64"/>
        <v>1.9999999999999574E-2</v>
      </c>
      <c r="F796">
        <f ca="1">D796-'Random Analysis'!$B$13</f>
        <v>0.79416639737008954</v>
      </c>
      <c r="G796">
        <f t="shared" ca="1" si="60"/>
        <v>-0.54457804843494872</v>
      </c>
      <c r="H796">
        <f t="shared" ca="1" si="61"/>
        <v>-1.9055083123585503</v>
      </c>
      <c r="I796">
        <f ca="1">IFERROR(SUM(INDIRECT(CONCATENATE("F",MAX(A796-'Random Analysis'!$B$7+3,2),":F",A796+2)))/COUNT(INDIRECT(CONCATENATE("F",MAX(A796-'Random Analysis'!$B$7+3,2),":F",A796+2))),0)</f>
        <v>0.79416639737008954</v>
      </c>
      <c r="J796">
        <f ca="1">IFERROR(MEDIAN(INDIRECT(CONCATENATE("I",MAX(A796-'Random Analysis'!$B$8+3,2),":I",A796+2))),0)</f>
        <v>0.24699882157615605</v>
      </c>
      <c r="K796">
        <f ca="1">IFERROR(SUM(INDIRECT(CONCATENATE("J",MAX(A796-'Random Analysis'!$B$9+3,2),":J",A796+2)))/COUNT(INDIRECT(CONCATENATE("J",MAX(A796-'Random Analysis'!$B$9+3,2),":J",A796+2))),0)</f>
        <v>-0.15944339092163537</v>
      </c>
      <c r="L796">
        <f t="shared" ca="1" si="62"/>
        <v>-0.30255701645353122</v>
      </c>
      <c r="M796">
        <f t="shared" ca="1" si="63"/>
        <v>0.30447274303542732</v>
      </c>
    </row>
    <row r="797" spans="1:13" x14ac:dyDescent="0.3">
      <c r="A797">
        <v>795</v>
      </c>
      <c r="B797">
        <f>A797*'Random Analysis'!B$4+'Random Analysis'!$B$5</f>
        <v>15.9</v>
      </c>
      <c r="C797">
        <v>0.21631588678502056</v>
      </c>
      <c r="D797">
        <f>C797*'Random Analysis'!$B$2+'Random Analysis'!$B$3</f>
        <v>0.21631588678502056</v>
      </c>
      <c r="E797">
        <f t="shared" si="64"/>
        <v>1.9999999999999574E-2</v>
      </c>
      <c r="F797">
        <f ca="1">D797-'Random Analysis'!$B$13</f>
        <v>0.1352128888163685</v>
      </c>
      <c r="G797">
        <f t="shared" ca="1" si="60"/>
        <v>-0.5418737906586214</v>
      </c>
      <c r="H797">
        <f t="shared" ca="1" si="61"/>
        <v>-1.9163457881717225</v>
      </c>
      <c r="I797">
        <f ca="1">IFERROR(SUM(INDIRECT(CONCATENATE("F",MAX(A797-'Random Analysis'!$B$7+3,2),":F",A797+2)))/COUNT(INDIRECT(CONCATENATE("F",MAX(A797-'Random Analysis'!$B$7+3,2),":F",A797+2))),0)</f>
        <v>0.1352128888163685</v>
      </c>
      <c r="J797">
        <f ca="1">IFERROR(MEDIAN(INDIRECT(CONCATENATE("I",MAX(A797-'Random Analysis'!$B$8+3,2),":I",A797+2))),0)</f>
        <v>9.3022999389521188E-2</v>
      </c>
      <c r="K797">
        <f ca="1">IFERROR(SUM(INDIRECT(CONCATENATE("J",MAX(A797-'Random Analysis'!$B$9+3,2),":J",A797+2)))/COUNT(INDIRECT(CONCATENATE("J",MAX(A797-'Random Analysis'!$B$9+3,2),":J",A797+2))),0)</f>
        <v>-0.14161686387303687</v>
      </c>
      <c r="L797">
        <f t="shared" ca="1" si="62"/>
        <v>-0.30538935373099191</v>
      </c>
      <c r="M797">
        <f t="shared" ca="1" si="63"/>
        <v>0.29836495596080759</v>
      </c>
    </row>
    <row r="798" spans="1:13" x14ac:dyDescent="0.3">
      <c r="A798">
        <v>796</v>
      </c>
      <c r="B798">
        <f>A798*'Random Analysis'!B$4+'Random Analysis'!$B$5</f>
        <v>15.92</v>
      </c>
      <c r="C798">
        <v>0.9635773404445882</v>
      </c>
      <c r="D798">
        <f>C798*'Random Analysis'!$B$2+'Random Analysis'!$B$3</f>
        <v>0.9635773404445882</v>
      </c>
      <c r="E798">
        <f t="shared" si="64"/>
        <v>1.9999999999999574E-2</v>
      </c>
      <c r="F798">
        <f ca="1">D798-'Random Analysis'!$B$13</f>
        <v>0.88247434247593615</v>
      </c>
      <c r="G798">
        <f t="shared" ca="1" si="60"/>
        <v>-0.52422430380910301</v>
      </c>
      <c r="H798">
        <f t="shared" ca="1" si="61"/>
        <v>-1.9268302742479044</v>
      </c>
      <c r="I798">
        <f ca="1">IFERROR(SUM(INDIRECT(CONCATENATE("F",MAX(A798-'Random Analysis'!$B$7+3,2),":F",A798+2)))/COUNT(INDIRECT(CONCATENATE("F",MAX(A798-'Random Analysis'!$B$7+3,2),":F",A798+2))),0)</f>
        <v>0.88247434247593615</v>
      </c>
      <c r="J798">
        <f ca="1">IFERROR(MEDIAN(INDIRECT(CONCATENATE("I",MAX(A798-'Random Analysis'!$B$8+3,2),":I",A798+2))),0)</f>
        <v>0.28918871100300336</v>
      </c>
      <c r="K798">
        <f ca="1">IFERROR(SUM(INDIRECT(CONCATENATE("J",MAX(A798-'Random Analysis'!$B$9+3,2),":J",A798+2)))/COUNT(INDIRECT(CONCATENATE("J",MAX(A798-'Random Analysis'!$B$9+3,2),":J",A798+2))),0)</f>
        <v>-0.11565516444531063</v>
      </c>
      <c r="L798">
        <f t="shared" ca="1" si="62"/>
        <v>-0.30770245701989807</v>
      </c>
      <c r="M798">
        <f t="shared" ca="1" si="63"/>
        <v>0.29221090682040973</v>
      </c>
    </row>
    <row r="799" spans="1:13" x14ac:dyDescent="0.3">
      <c r="A799">
        <v>797</v>
      </c>
      <c r="B799">
        <f>A799*'Random Analysis'!B$4+'Random Analysis'!$B$5</f>
        <v>15.94</v>
      </c>
      <c r="C799">
        <v>-4.0845467191981122E-2</v>
      </c>
      <c r="D799">
        <f>C799*'Random Analysis'!$B$2+'Random Analysis'!$B$3</f>
        <v>-4.0845467191981122E-2</v>
      </c>
      <c r="E799">
        <f t="shared" si="64"/>
        <v>1.9999999999999574E-2</v>
      </c>
      <c r="F799">
        <f ca="1">D799-'Random Analysis'!$B$13</f>
        <v>-0.12194846516063317</v>
      </c>
      <c r="G799">
        <f t="shared" ca="1" si="60"/>
        <v>-0.52666327311231564</v>
      </c>
      <c r="H799">
        <f t="shared" ca="1" si="61"/>
        <v>-1.9373635397101505</v>
      </c>
      <c r="I799">
        <f ca="1">IFERROR(SUM(INDIRECT(CONCATENATE("F",MAX(A799-'Random Analysis'!$B$7+3,2),":F",A799+2)))/COUNT(INDIRECT(CONCATENATE("F",MAX(A799-'Random Analysis'!$B$7+3,2),":F",A799+2))),0)</f>
        <v>-0.12194846516063317</v>
      </c>
      <c r="J799">
        <f ca="1">IFERROR(MEDIAN(INDIRECT(CONCATENATE("I",MAX(A799-'Random Analysis'!$B$8+3,2),":I",A799+2))),0)</f>
        <v>0.28918871100300336</v>
      </c>
      <c r="K799">
        <f ca="1">IFERROR(SUM(INDIRECT(CONCATENATE("J",MAX(A799-'Random Analysis'!$B$9+3,2),":J",A799+2)))/COUNT(INDIRECT(CONCATENATE("J",MAX(A799-'Random Analysis'!$B$9+3,2),":J",A799+2))),0)</f>
        <v>-0.10187780101694169</v>
      </c>
      <c r="L799">
        <f t="shared" ca="1" si="62"/>
        <v>-0.30974001304023685</v>
      </c>
      <c r="M799">
        <f t="shared" ca="1" si="63"/>
        <v>0.28601610655960513</v>
      </c>
    </row>
    <row r="800" spans="1:13" x14ac:dyDescent="0.3">
      <c r="A800">
        <v>798</v>
      </c>
      <c r="B800">
        <f>A800*'Random Analysis'!B$4+'Random Analysis'!$B$5</f>
        <v>15.96</v>
      </c>
      <c r="C800">
        <v>-0.14762021791629221</v>
      </c>
      <c r="D800">
        <f>C800*'Random Analysis'!$B$2+'Random Analysis'!$B$3</f>
        <v>-0.14762021791629221</v>
      </c>
      <c r="E800">
        <f t="shared" si="64"/>
        <v>2.000000000000135E-2</v>
      </c>
      <c r="F800">
        <f ca="1">D800-'Random Analysis'!$B$13</f>
        <v>-0.22872321588494426</v>
      </c>
      <c r="G800">
        <f t="shared" ca="1" si="60"/>
        <v>-0.53123773743001479</v>
      </c>
      <c r="H800">
        <f t="shared" ca="1" si="61"/>
        <v>-1.9479882944587514</v>
      </c>
      <c r="I800">
        <f ca="1">IFERROR(SUM(INDIRECT(CONCATENATE("F",MAX(A800-'Random Analysis'!$B$7+3,2),":F",A800+2)))/COUNT(INDIRECT(CONCATENATE("F",MAX(A800-'Random Analysis'!$B$7+3,2),":F",A800+2))),0)</f>
        <v>-0.22872321588494426</v>
      </c>
      <c r="J800">
        <f ca="1">IFERROR(MEDIAN(INDIRECT(CONCATENATE("I",MAX(A800-'Random Analysis'!$B$8+3,2),":I",A800+2))),0)</f>
        <v>0.28918871100300336</v>
      </c>
      <c r="K800">
        <f ca="1">IFERROR(SUM(INDIRECT(CONCATENATE("J",MAX(A800-'Random Analysis'!$B$9+3,2),":J",A800+2)))/COUNT(INDIRECT(CONCATENATE("J",MAX(A800-'Random Analysis'!$B$9+3,2),":J",A800+2))),0)</f>
        <v>-8.8100437588572778E-2</v>
      </c>
      <c r="L800">
        <f t="shared" ca="1" si="62"/>
        <v>-0.31150202179200842</v>
      </c>
      <c r="M800">
        <f t="shared" ca="1" si="63"/>
        <v>0.27978606612376455</v>
      </c>
    </row>
    <row r="801" spans="1:13" x14ac:dyDescent="0.3">
      <c r="A801">
        <v>799</v>
      </c>
      <c r="B801">
        <f>A801*'Random Analysis'!B$4+'Random Analysis'!$B$5</f>
        <v>15.98</v>
      </c>
      <c r="C801">
        <v>-0.74841910749709317</v>
      </c>
      <c r="D801">
        <f>C801*'Random Analysis'!$B$2+'Random Analysis'!$B$3</f>
        <v>-0.74841910749709317</v>
      </c>
      <c r="E801">
        <f t="shared" si="64"/>
        <v>1.9999999999999574E-2</v>
      </c>
      <c r="F801">
        <f ca="1">D801-'Random Analysis'!$B$13</f>
        <v>-0.82952210546574523</v>
      </c>
      <c r="G801">
        <f t="shared" ca="1" si="60"/>
        <v>-0.54782817953932939</v>
      </c>
      <c r="H801">
        <f t="shared" ca="1" si="61"/>
        <v>-1.9589448580495379</v>
      </c>
      <c r="I801">
        <f ca="1">IFERROR(SUM(INDIRECT(CONCATENATE("F",MAX(A801-'Random Analysis'!$B$7+3,2),":F",A801+2)))/COUNT(INDIRECT(CONCATENATE("F",MAX(A801-'Random Analysis'!$B$7+3,2),":F",A801+2))),0)</f>
        <v>-0.82952210546574523</v>
      </c>
      <c r="J801">
        <f ca="1">IFERROR(MEDIAN(INDIRECT(CONCATENATE("I",MAX(A801-'Random Analysis'!$B$8+3,2),":I",A801+2))),0)</f>
        <v>6.6322118278676762E-3</v>
      </c>
      <c r="K801">
        <f ca="1">IFERROR(SUM(INDIRECT(CONCATENATE("J",MAX(A801-'Random Analysis'!$B$9+3,2),":J",A801+2)))/COUNT(INDIRECT(CONCATENATE("J",MAX(A801-'Random Analysis'!$B$9+3,2),":J",A801+2))),0)</f>
        <v>-8.0465132730434055E-2</v>
      </c>
      <c r="L801">
        <f t="shared" ca="1" si="62"/>
        <v>-0.31311132444661705</v>
      </c>
      <c r="M801">
        <f t="shared" ca="1" si="63"/>
        <v>0.27352383963483234</v>
      </c>
    </row>
    <row r="802" spans="1:13" x14ac:dyDescent="0.3">
      <c r="A802">
        <v>800</v>
      </c>
      <c r="B802">
        <f>A802*'Random Analysis'!B$4+'Random Analysis'!$B$5</f>
        <v>16</v>
      </c>
      <c r="C802">
        <v>-0.68739755762549404</v>
      </c>
      <c r="D802">
        <f>C802*'Random Analysis'!$B$2+'Random Analysis'!$B$3</f>
        <v>-0.68739755762549404</v>
      </c>
      <c r="E802">
        <f t="shared" si="64"/>
        <v>1.9999999999999574E-2</v>
      </c>
      <c r="F802">
        <f ca="1">D802-'Random Analysis'!$B$13</f>
        <v>-0.7685005555941461</v>
      </c>
      <c r="G802">
        <f t="shared" ca="1" si="60"/>
        <v>-0.56319819065121202</v>
      </c>
      <c r="H802">
        <f t="shared" ca="1" si="61"/>
        <v>-1.970208821862562</v>
      </c>
      <c r="I802">
        <f ca="1">IFERROR(SUM(INDIRECT(CONCATENATE("F",MAX(A802-'Random Analysis'!$B$7+3,2),":F",A802+2)))/COUNT(INDIRECT(CONCATENATE("F",MAX(A802-'Random Analysis'!$B$7+3,2),":F",A802+2))),0)</f>
        <v>-0.7685005555941461</v>
      </c>
      <c r="J802">
        <f ca="1">IFERROR(MEDIAN(INDIRECT(CONCATENATE("I",MAX(A802-'Random Analysis'!$B$8+3,2),":I",A802+2))),0)</f>
        <v>6.6322118278676762E-3</v>
      </c>
      <c r="K802">
        <f ca="1">IFERROR(SUM(INDIRECT(CONCATENATE("J",MAX(A802-'Random Analysis'!$B$9+3,2),":J",A802+2)))/COUNT(INDIRECT(CONCATENATE("J",MAX(A802-'Random Analysis'!$B$9+3,2),":J",A802+2))),0)</f>
        <v>-7.5815956245361818E-2</v>
      </c>
      <c r="L802">
        <f t="shared" ca="1" si="62"/>
        <v>-0.31462764357152423</v>
      </c>
      <c r="M802">
        <f t="shared" ca="1" si="63"/>
        <v>0.26723128676340202</v>
      </c>
    </row>
    <row r="803" spans="1:13" x14ac:dyDescent="0.3">
      <c r="A803">
        <v>801</v>
      </c>
      <c r="B803">
        <f>A803*'Random Analysis'!B$4+'Random Analysis'!$B$5</f>
        <v>16.02</v>
      </c>
      <c r="C803">
        <v>0.33807607339901691</v>
      </c>
      <c r="D803">
        <f>C803*'Random Analysis'!$B$2+'Random Analysis'!$B$3</f>
        <v>0.33807607339901691</v>
      </c>
      <c r="E803">
        <f t="shared" si="64"/>
        <v>1.9999999999999574E-2</v>
      </c>
      <c r="F803">
        <f ca="1">D803-'Random Analysis'!$B$13</f>
        <v>0.25697307543036485</v>
      </c>
      <c r="G803">
        <f t="shared" ca="1" si="60"/>
        <v>-0.55805872914260479</v>
      </c>
      <c r="H803">
        <f t="shared" ca="1" si="61"/>
        <v>-1.9813699964454139</v>
      </c>
      <c r="I803">
        <f ca="1">IFERROR(SUM(INDIRECT(CONCATENATE("F",MAX(A803-'Random Analysis'!$B$7+3,2),":F",A803+2)))/COUNT(INDIRECT(CONCATENATE("F",MAX(A803-'Random Analysis'!$B$7+3,2),":F",A803+2))),0)</f>
        <v>0.25697307543036485</v>
      </c>
      <c r="J803">
        <f ca="1">IFERROR(MEDIAN(INDIRECT(CONCATENATE("I",MAX(A803-'Random Analysis'!$B$8+3,2),":I",A803+2))),0)</f>
        <v>6.6322118278676762E-3</v>
      </c>
      <c r="K803">
        <f ca="1">IFERROR(SUM(INDIRECT(CONCATENATE("J",MAX(A803-'Random Analysis'!$B$9+3,2),":J",A803+2)))/COUNT(INDIRECT(CONCATENATE("J",MAX(A803-'Random Analysis'!$B$9+3,2),":J",A803+2))),0)</f>
        <v>-7.1166779760289581E-2</v>
      </c>
      <c r="L803">
        <f t="shared" ca="1" si="62"/>
        <v>-0.31605097916672997</v>
      </c>
      <c r="M803">
        <f t="shared" ca="1" si="63"/>
        <v>0.26091026718006755</v>
      </c>
    </row>
    <row r="804" spans="1:13" x14ac:dyDescent="0.3">
      <c r="A804">
        <v>802</v>
      </c>
      <c r="B804">
        <f>A804*'Random Analysis'!B$4+'Random Analysis'!$B$5</f>
        <v>16.04</v>
      </c>
      <c r="C804">
        <v>9.0972791879215142E-2</v>
      </c>
      <c r="D804">
        <f>C804*'Random Analysis'!$B$2+'Random Analysis'!$B$3</f>
        <v>9.0972791879215142E-2</v>
      </c>
      <c r="E804">
        <f t="shared" si="64"/>
        <v>1.9999999999999574E-2</v>
      </c>
      <c r="F804">
        <f ca="1">D804-'Random Analysis'!$B$13</f>
        <v>9.8697939105630988E-3</v>
      </c>
      <c r="G804">
        <f t="shared" ca="1" si="60"/>
        <v>-0.55786133326439358</v>
      </c>
      <c r="H804">
        <f t="shared" ca="1" si="61"/>
        <v>-1.9925272231107016</v>
      </c>
      <c r="I804">
        <f ca="1">IFERROR(SUM(INDIRECT(CONCATENATE("F",MAX(A804-'Random Analysis'!$B$7+3,2),":F",A804+2)))/COUNT(INDIRECT(CONCATENATE("F",MAX(A804-'Random Analysis'!$B$7+3,2),":F",A804+2))),0)</f>
        <v>9.8697939105630988E-3</v>
      </c>
      <c r="J804">
        <f ca="1">IFERROR(MEDIAN(INDIRECT(CONCATENATE("I",MAX(A804-'Random Analysis'!$B$8+3,2),":I",A804+2))),0)</f>
        <v>-5.6039335625035033E-2</v>
      </c>
      <c r="K804">
        <f ca="1">IFERROR(SUM(INDIRECT(CONCATENATE("J",MAX(A804-'Random Analysis'!$B$9+3,2),":J",A804+2)))/COUNT(INDIRECT(CONCATENATE("J",MAX(A804-'Random Analysis'!$B$9+3,2),":J",A804+2))),0)</f>
        <v>-6.950196267773652E-2</v>
      </c>
      <c r="L804">
        <f t="shared" ca="1" si="62"/>
        <v>-0.31744101842028466</v>
      </c>
      <c r="M804">
        <f t="shared" ca="1" si="63"/>
        <v>0.25456144681166198</v>
      </c>
    </row>
    <row r="805" spans="1:13" x14ac:dyDescent="0.3">
      <c r="A805">
        <v>803</v>
      </c>
      <c r="B805">
        <f>A805*'Random Analysis'!B$4+'Random Analysis'!$B$5</f>
        <v>16.059999999999999</v>
      </c>
      <c r="C805">
        <v>0.22799419765500817</v>
      </c>
      <c r="D805">
        <f>C805*'Random Analysis'!$B$2+'Random Analysis'!$B$3</f>
        <v>0.22799419765500817</v>
      </c>
      <c r="E805">
        <f t="shared" si="64"/>
        <v>1.9999999999999574E-2</v>
      </c>
      <c r="F805">
        <f ca="1">D805-'Random Analysis'!$B$13</f>
        <v>0.14689119968635611</v>
      </c>
      <c r="G805">
        <f t="shared" ca="1" si="60"/>
        <v>-0.55492350927066647</v>
      </c>
      <c r="H805">
        <f t="shared" ca="1" si="61"/>
        <v>-2.0036256932961147</v>
      </c>
      <c r="I805">
        <f ca="1">IFERROR(SUM(INDIRECT(CONCATENATE("F",MAX(A805-'Random Analysis'!$B$7+3,2),":F",A805+2)))/COUNT(INDIRECT(CONCATENATE("F",MAX(A805-'Random Analysis'!$B$7+3,2),":F",A805+2))),0)</f>
        <v>0.14689119968635611</v>
      </c>
      <c r="J805">
        <f ca="1">IFERROR(MEDIAN(INDIRECT(CONCATENATE("I",MAX(A805-'Random Analysis'!$B$8+3,2),":I",A805+2))),0)</f>
        <v>-5.6039335625035033E-2</v>
      </c>
      <c r="K805">
        <f ca="1">IFERROR(SUM(INDIRECT(CONCATENATE("J",MAX(A805-'Random Analysis'!$B$9+3,2),":J",A805+2)))/COUNT(INDIRECT(CONCATENATE("J",MAX(A805-'Random Analysis'!$B$9+3,2),":J",A805+2))),0)</f>
        <v>-5.6854516333368604E-2</v>
      </c>
      <c r="L805">
        <f t="shared" ca="1" si="62"/>
        <v>-0.31857810874695203</v>
      </c>
      <c r="M805">
        <f t="shared" ca="1" si="63"/>
        <v>0.24818988463672309</v>
      </c>
    </row>
    <row r="806" spans="1:13" x14ac:dyDescent="0.3">
      <c r="A806">
        <v>804</v>
      </c>
      <c r="B806">
        <f>A806*'Random Analysis'!B$4+'Random Analysis'!$B$5</f>
        <v>16.080000000000002</v>
      </c>
      <c r="C806">
        <v>0.29506719750920296</v>
      </c>
      <c r="D806">
        <f>C806*'Random Analysis'!$B$2+'Random Analysis'!$B$3</f>
        <v>0.29506719750920296</v>
      </c>
      <c r="E806">
        <f t="shared" si="64"/>
        <v>2.0000000000003126E-2</v>
      </c>
      <c r="F806">
        <f ca="1">D806-'Random Analysis'!$B$13</f>
        <v>0.2139641995405509</v>
      </c>
      <c r="G806">
        <f t="shared" ca="1" si="60"/>
        <v>-0.55064422527985479</v>
      </c>
      <c r="H806">
        <f t="shared" ca="1" si="61"/>
        <v>-2.0146385778017137</v>
      </c>
      <c r="I806">
        <f ca="1">IFERROR(SUM(INDIRECT(CONCATENATE("F",MAX(A806-'Random Analysis'!$B$7+3,2),":F",A806+2)))/COUNT(INDIRECT(CONCATENATE("F",MAX(A806-'Random Analysis'!$B$7+3,2),":F",A806+2))),0)</f>
        <v>0.2139641995405509</v>
      </c>
      <c r="J806">
        <f ca="1">IFERROR(MEDIAN(INDIRECT(CONCATENATE("I",MAX(A806-'Random Analysis'!$B$8+3,2),":I",A806+2))),0)</f>
        <v>-5.6039335625035033E-2</v>
      </c>
      <c r="K806">
        <f ca="1">IFERROR(SUM(INDIRECT(CONCATENATE("J",MAX(A806-'Random Analysis'!$B$9+3,2),":J",A806+2)))/COUNT(INDIRECT(CONCATENATE("J",MAX(A806-'Random Analysis'!$B$9+3,2),":J",A806+2))),0)</f>
        <v>-4.4207069989000661E-2</v>
      </c>
      <c r="L806">
        <f t="shared" ca="1" si="62"/>
        <v>-0.31946225014673219</v>
      </c>
      <c r="M806">
        <f t="shared" ca="1" si="63"/>
        <v>0.24180063963378745</v>
      </c>
    </row>
    <row r="807" spans="1:13" x14ac:dyDescent="0.3">
      <c r="A807">
        <v>805</v>
      </c>
      <c r="B807">
        <f>A807*'Random Analysis'!B$4+'Random Analysis'!$B$5</f>
        <v>16.100000000000001</v>
      </c>
      <c r="C807">
        <v>-0.19399310278394344</v>
      </c>
      <c r="D807">
        <f>C807*'Random Analysis'!$B$2+'Random Analysis'!$B$3</f>
        <v>-0.19399310278394344</v>
      </c>
      <c r="E807">
        <f t="shared" si="64"/>
        <v>1.9999999999999574E-2</v>
      </c>
      <c r="F807">
        <f ca="1">D807-'Random Analysis'!$B$13</f>
        <v>-0.2750961007525955</v>
      </c>
      <c r="G807">
        <f t="shared" ca="1" si="60"/>
        <v>-0.55614614729490663</v>
      </c>
      <c r="H807">
        <f t="shared" ca="1" si="61"/>
        <v>-2.0257615007476115</v>
      </c>
      <c r="I807">
        <f ca="1">IFERROR(SUM(INDIRECT(CONCATENATE("F",MAX(A807-'Random Analysis'!$B$7+3,2),":F",A807+2)))/COUNT(INDIRECT(CONCATENATE("F",MAX(A807-'Random Analysis'!$B$7+3,2),":F",A807+2))),0)</f>
        <v>-0.2750961007525955</v>
      </c>
      <c r="J807">
        <f ca="1">IFERROR(MEDIAN(INDIRECT(CONCATENATE("I",MAX(A807-'Random Analysis'!$B$8+3,2),":I",A807+2))),0)</f>
        <v>-0.10942671098719059</v>
      </c>
      <c r="K807">
        <f ca="1">IFERROR(SUM(INDIRECT(CONCATENATE("J",MAX(A807-'Random Analysis'!$B$9+3,2),":J",A807+2)))/COUNT(INDIRECT(CONCATENATE("J",MAX(A807-'Random Analysis'!$B$9+3,2),":J",A807+2))),0)</f>
        <v>-3.4101879614259215E-2</v>
      </c>
      <c r="L807">
        <f t="shared" ca="1" si="62"/>
        <v>-0.32014428773901737</v>
      </c>
      <c r="M807">
        <f t="shared" ca="1" si="63"/>
        <v>0.23539775387900724</v>
      </c>
    </row>
    <row r="808" spans="1:13" x14ac:dyDescent="0.3">
      <c r="A808">
        <v>806</v>
      </c>
      <c r="B808">
        <f>A808*'Random Analysis'!B$4+'Random Analysis'!$B$5</f>
        <v>16.12</v>
      </c>
      <c r="C808">
        <v>-0.31283375949895498</v>
      </c>
      <c r="D808">
        <f>C808*'Random Analysis'!$B$2+'Random Analysis'!$B$3</f>
        <v>-0.31283375949895498</v>
      </c>
      <c r="E808">
        <f t="shared" si="64"/>
        <v>1.9999999999999574E-2</v>
      </c>
      <c r="F808">
        <f ca="1">D808-'Random Analysis'!$B$13</f>
        <v>-0.39393675746760703</v>
      </c>
      <c r="G808">
        <f t="shared" ca="1" si="60"/>
        <v>-0.56402488244425864</v>
      </c>
      <c r="H808">
        <f t="shared" ca="1" si="61"/>
        <v>-2.0370419983964965</v>
      </c>
      <c r="I808">
        <f ca="1">IFERROR(SUM(INDIRECT(CONCATENATE("F",MAX(A808-'Random Analysis'!$B$7+3,2),":F",A808+2)))/COUNT(INDIRECT(CONCATENATE("F",MAX(A808-'Random Analysis'!$B$7+3,2),":F",A808+2))),0)</f>
        <v>-0.39393675746760703</v>
      </c>
      <c r="J808">
        <f ca="1">IFERROR(MEDIAN(INDIRECT(CONCATENATE("I",MAX(A808-'Random Analysis'!$B$8+3,2),":I",A808+2))),0)</f>
        <v>-0.13261315342101621</v>
      </c>
      <c r="K808">
        <f ca="1">IFERROR(SUM(INDIRECT(CONCATENATE("J",MAX(A808-'Random Analysis'!$B$9+3,2),":J",A808+2)))/COUNT(INDIRECT(CONCATENATE("J",MAX(A808-'Random Analysis'!$B$9+3,2),":J",A808+2))),0)</f>
        <v>-2.2010118892650019E-2</v>
      </c>
      <c r="L808">
        <f t="shared" ca="1" si="62"/>
        <v>-0.32058449011687035</v>
      </c>
      <c r="M808">
        <f t="shared" ca="1" si="63"/>
        <v>0.22898606407666997</v>
      </c>
    </row>
    <row r="809" spans="1:13" x14ac:dyDescent="0.3">
      <c r="A809">
        <v>807</v>
      </c>
      <c r="B809">
        <f>A809*'Random Analysis'!B$4+'Random Analysis'!$B$5</f>
        <v>16.14</v>
      </c>
      <c r="C809">
        <v>-0.45135951933687446</v>
      </c>
      <c r="D809">
        <f>C809*'Random Analysis'!$B$2+'Random Analysis'!$B$3</f>
        <v>-0.45135951933687446</v>
      </c>
      <c r="E809">
        <f t="shared" si="64"/>
        <v>1.9999999999999574E-2</v>
      </c>
      <c r="F809">
        <f ca="1">D809-'Random Analysis'!$B$13</f>
        <v>-0.53246251730552652</v>
      </c>
      <c r="G809">
        <f t="shared" ca="1" si="60"/>
        <v>-0.57467413279036894</v>
      </c>
      <c r="H809">
        <f t="shared" ca="1" si="61"/>
        <v>-2.0485354810523035</v>
      </c>
      <c r="I809">
        <f ca="1">IFERROR(SUM(INDIRECT(CONCATENATE("F",MAX(A809-'Random Analysis'!$B$7+3,2),":F",A809+2)))/COUNT(INDIRECT(CONCATENATE("F",MAX(A809-'Random Analysis'!$B$7+3,2),":F",A809+2))),0)</f>
        <v>-0.53246251730552652</v>
      </c>
      <c r="J809">
        <f ca="1">IFERROR(MEDIAN(INDIRECT(CONCATENATE("I",MAX(A809-'Random Analysis'!$B$8+3,2),":I",A809+2))),0)</f>
        <v>-0.13261315342101621</v>
      </c>
      <c r="K809">
        <f ca="1">IFERROR(SUM(INDIRECT(CONCATENATE("J",MAX(A809-'Random Analysis'!$B$9+3,2),":J",A809+2)))/COUNT(INDIRECT(CONCATENATE("J",MAX(A809-'Random Analysis'!$B$9+3,2),":J",A809+2))),0)</f>
        <v>-1.3009044824281193E-2</v>
      </c>
      <c r="L809">
        <f t="shared" ca="1" si="62"/>
        <v>-0.32084467101335595</v>
      </c>
      <c r="M809">
        <f t="shared" ca="1" si="63"/>
        <v>0.22256917065640297</v>
      </c>
    </row>
    <row r="810" spans="1:13" x14ac:dyDescent="0.3">
      <c r="A810">
        <v>808</v>
      </c>
      <c r="B810">
        <f>A810*'Random Analysis'!B$4+'Random Analysis'!$B$5</f>
        <v>16.16</v>
      </c>
      <c r="C810">
        <v>0.86644178843900321</v>
      </c>
      <c r="D810">
        <f>C810*'Random Analysis'!$B$2+'Random Analysis'!$B$3</f>
        <v>0.86644178843900321</v>
      </c>
      <c r="E810">
        <f t="shared" si="64"/>
        <v>1.9999999999999574E-2</v>
      </c>
      <c r="F810">
        <f ca="1">D810-'Random Analysis'!$B$13</f>
        <v>0.78533879047035116</v>
      </c>
      <c r="G810">
        <f t="shared" ca="1" si="60"/>
        <v>-0.55896735698096223</v>
      </c>
      <c r="H810">
        <f t="shared" ca="1" si="61"/>
        <v>-2.0597148281919226</v>
      </c>
      <c r="I810">
        <f ca="1">IFERROR(SUM(INDIRECT(CONCATENATE("F",MAX(A810-'Random Analysis'!$B$7+3,2),":F",A810+2)))/COUNT(INDIRECT(CONCATENATE("F",MAX(A810-'Random Analysis'!$B$7+3,2),":F",A810+2))),0)</f>
        <v>0.78533879047035116</v>
      </c>
      <c r="J810">
        <f ca="1">IFERROR(MEDIAN(INDIRECT(CONCATENATE("I",MAX(A810-'Random Analysis'!$B$8+3,2),":I",A810+2))),0)</f>
        <v>7.8380496798459612E-2</v>
      </c>
      <c r="K810">
        <f ca="1">IFERROR(SUM(INDIRECT(CONCATENATE("J",MAX(A810-'Random Analysis'!$B$9+3,2),":J",A810+2)))/COUNT(INDIRECT(CONCATENATE("J",MAX(A810-'Random Analysis'!$B$9+3,2),":J",A810+2))),0)</f>
        <v>5.388689827178334E-3</v>
      </c>
      <c r="L810">
        <f t="shared" ca="1" si="62"/>
        <v>-0.32073689721681237</v>
      </c>
      <c r="M810">
        <f t="shared" ca="1" si="63"/>
        <v>0.21615443271206686</v>
      </c>
    </row>
    <row r="811" spans="1:13" x14ac:dyDescent="0.3">
      <c r="A811">
        <v>809</v>
      </c>
      <c r="B811">
        <f>A811*'Random Analysis'!B$4+'Random Analysis'!$B$5</f>
        <v>16.18</v>
      </c>
      <c r="C811">
        <v>0.81183424952264893</v>
      </c>
      <c r="D811">
        <f>C811*'Random Analysis'!$B$2+'Random Analysis'!$B$3</f>
        <v>0.81183424952264893</v>
      </c>
      <c r="E811">
        <f t="shared" si="64"/>
        <v>1.9999999999999574E-2</v>
      </c>
      <c r="F811">
        <f ca="1">D811-'Random Analysis'!$B$13</f>
        <v>0.73073125155399687</v>
      </c>
      <c r="G811">
        <f t="shared" ca="1" si="60"/>
        <v>-0.54435273194988265</v>
      </c>
      <c r="H811">
        <f t="shared" ca="1" si="61"/>
        <v>-2.0706018828309203</v>
      </c>
      <c r="I811">
        <f ca="1">IFERROR(SUM(INDIRECT(CONCATENATE("F",MAX(A811-'Random Analysis'!$B$7+3,2),":F",A811+2)))/COUNT(INDIRECT(CONCATENATE("F",MAX(A811-'Random Analysis'!$B$7+3,2),":F",A811+2))),0)</f>
        <v>0.73073125155399687</v>
      </c>
      <c r="J811">
        <f ca="1">IFERROR(MEDIAN(INDIRECT(CONCATENATE("I",MAX(A811-'Random Analysis'!$B$8+3,2),":I",A811+2))),0)</f>
        <v>7.8380496798459612E-2</v>
      </c>
      <c r="K811">
        <f ca="1">IFERROR(SUM(INDIRECT(CONCATENATE("J",MAX(A811-'Random Analysis'!$B$9+3,2),":J",A811+2)))/COUNT(INDIRECT(CONCATENATE("J",MAX(A811-'Random Analysis'!$B$9+3,2),":J",A811+2))),0)</f>
        <v>2.3786424478637859E-2</v>
      </c>
      <c r="L811">
        <f t="shared" ca="1" si="62"/>
        <v>-0.32026116872723964</v>
      </c>
      <c r="M811">
        <f t="shared" ca="1" si="63"/>
        <v>0.2097492093375222</v>
      </c>
    </row>
    <row r="812" spans="1:13" x14ac:dyDescent="0.3">
      <c r="A812">
        <v>810</v>
      </c>
      <c r="B812">
        <f>A812*'Random Analysis'!B$4+'Random Analysis'!$B$5</f>
        <v>16.2</v>
      </c>
      <c r="C812">
        <v>-0.46541961541771903</v>
      </c>
      <c r="D812">
        <f>C812*'Random Analysis'!$B$2+'Random Analysis'!$B$3</f>
        <v>-0.46541961541771903</v>
      </c>
      <c r="E812">
        <f t="shared" si="64"/>
        <v>1.9999999999999574E-2</v>
      </c>
      <c r="F812">
        <f ca="1">D812-'Random Analysis'!$B$13</f>
        <v>-0.54652261338637109</v>
      </c>
      <c r="G812">
        <f t="shared" ca="1" si="60"/>
        <v>-0.5552831842176098</v>
      </c>
      <c r="H812">
        <f t="shared" ca="1" si="61"/>
        <v>-2.0817075465152723</v>
      </c>
      <c r="I812">
        <f ca="1">IFERROR(SUM(INDIRECT(CONCATENATE("F",MAX(A812-'Random Analysis'!$B$7+3,2),":F",A812+2)))/COUNT(INDIRECT(CONCATENATE("F",MAX(A812-'Random Analysis'!$B$7+3,2),":F",A812+2))),0)</f>
        <v>-0.54652261338637109</v>
      </c>
      <c r="J812">
        <f ca="1">IFERROR(MEDIAN(INDIRECT(CONCATENATE("I",MAX(A812-'Random Analysis'!$B$8+3,2),":I",A812+2))),0)</f>
        <v>-6.4102450533119693E-2</v>
      </c>
      <c r="K812">
        <f ca="1">IFERROR(SUM(INDIRECT(CONCATENATE("J",MAX(A812-'Random Analysis'!$B$9+3,2),":J",A812+2)))/COUNT(INDIRECT(CONCATENATE("J",MAX(A812-'Random Analysis'!$B$9+3,2),":J",A812+2))),0)</f>
        <v>3.5399256876212648E-2</v>
      </c>
      <c r="L812">
        <f t="shared" ca="1" si="62"/>
        <v>-0.31955318358971541</v>
      </c>
      <c r="M812">
        <f t="shared" ca="1" si="63"/>
        <v>0.20335814566572802</v>
      </c>
    </row>
    <row r="813" spans="1:13" x14ac:dyDescent="0.3">
      <c r="A813">
        <v>811</v>
      </c>
      <c r="B813">
        <f>A813*'Random Analysis'!B$4+'Random Analysis'!$B$5</f>
        <v>16.22</v>
      </c>
      <c r="C813">
        <v>0.90921080046388236</v>
      </c>
      <c r="D813">
        <f>C813*'Random Analysis'!$B$2+'Random Analysis'!$B$3</f>
        <v>0.90921080046388236</v>
      </c>
      <c r="E813">
        <f t="shared" si="64"/>
        <v>1.9999999999999574E-2</v>
      </c>
      <c r="F813">
        <f ca="1">D813-'Random Analysis'!$B$13</f>
        <v>0.82810780249523031</v>
      </c>
      <c r="G813">
        <f t="shared" ca="1" si="60"/>
        <v>-0.53872102816770551</v>
      </c>
      <c r="H813">
        <f t="shared" ca="1" si="61"/>
        <v>-2.0924819670786263</v>
      </c>
      <c r="I813">
        <f ca="1">IFERROR(SUM(INDIRECT(CONCATENATE("F",MAX(A813-'Random Analysis'!$B$7+3,2),":F",A813+2)))/COUNT(INDIRECT(CONCATENATE("F",MAX(A813-'Random Analysis'!$B$7+3,2),":F",A813+2))),0)</f>
        <v>0.82810780249523031</v>
      </c>
      <c r="J813">
        <f ca="1">IFERROR(MEDIAN(INDIRECT(CONCATENATE("I",MAX(A813-'Random Analysis'!$B$8+3,2),":I",A813+2))),0)</f>
        <v>-3.0565950606022296E-2</v>
      </c>
      <c r="K813">
        <f ca="1">IFERROR(SUM(INDIRECT(CONCATENATE("J",MAX(A813-'Random Analysis'!$B$9+3,2),":J",A813+2)))/COUNT(INDIRECT(CONCATENATE("J",MAX(A813-'Random Analysis'!$B$9+3,2),":J",A813+2))),0)</f>
        <v>4.2552828064504701E-2</v>
      </c>
      <c r="L813">
        <f t="shared" ca="1" si="62"/>
        <v>-0.31870212702842532</v>
      </c>
      <c r="M813">
        <f t="shared" ca="1" si="63"/>
        <v>0.19698410312515965</v>
      </c>
    </row>
    <row r="814" spans="1:13" x14ac:dyDescent="0.3">
      <c r="A814">
        <v>812</v>
      </c>
      <c r="B814">
        <f>A814*'Random Analysis'!B$4+'Random Analysis'!$B$5</f>
        <v>16.240000000000002</v>
      </c>
      <c r="C814">
        <v>-0.61413388506196154</v>
      </c>
      <c r="D814">
        <f>C814*'Random Analysis'!$B$2+'Random Analysis'!$B$3</f>
        <v>-0.61413388506196154</v>
      </c>
      <c r="E814">
        <f t="shared" si="64"/>
        <v>2.0000000000003126E-2</v>
      </c>
      <c r="F814">
        <f ca="1">D814-'Random Analysis'!$B$13</f>
        <v>-0.69523688303061359</v>
      </c>
      <c r="G814">
        <f t="shared" ca="1" si="60"/>
        <v>-0.5526257658283199</v>
      </c>
      <c r="H814">
        <f t="shared" ca="1" si="61"/>
        <v>-2.1035344823951942</v>
      </c>
      <c r="I814">
        <f ca="1">IFERROR(SUM(INDIRECT(CONCATENATE("F",MAX(A814-'Random Analysis'!$B$7+3,2),":F",A814+2)))/COUNT(INDIRECT(CONCATENATE("F",MAX(A814-'Random Analysis'!$B$7+3,2),":F",A814+2))),0)</f>
        <v>-0.69523688303061359</v>
      </c>
      <c r="J814">
        <f ca="1">IFERROR(MEDIAN(INDIRECT(CONCATENATE("I",MAX(A814-'Random Analysis'!$B$8+3,2),":I",A814+2))),0)</f>
        <v>-0.33451642911010127</v>
      </c>
      <c r="K814">
        <f ca="1">IFERROR(SUM(INDIRECT(CONCATENATE("J",MAX(A814-'Random Analysis'!$B$9+3,2),":J",A814+2)))/COUNT(INDIRECT(CONCATENATE("J",MAX(A814-'Random Analysis'!$B$9+3,2),":J",A814+2))),0)</f>
        <v>2.7907128644881325E-2</v>
      </c>
      <c r="L814">
        <f t="shared" ca="1" si="62"/>
        <v>-0.31814398445552761</v>
      </c>
      <c r="M814">
        <f t="shared" ca="1" si="63"/>
        <v>0.19062122343604812</v>
      </c>
    </row>
    <row r="815" spans="1:13" x14ac:dyDescent="0.3">
      <c r="A815">
        <v>813</v>
      </c>
      <c r="B815">
        <f>A815*'Random Analysis'!B$4+'Random Analysis'!$B$5</f>
        <v>16.260000000000002</v>
      </c>
      <c r="C815">
        <v>-0.19979767731471054</v>
      </c>
      <c r="D815">
        <f>C815*'Random Analysis'!$B$2+'Random Analysis'!$B$3</f>
        <v>-0.19979767731471054</v>
      </c>
      <c r="E815">
        <f t="shared" si="64"/>
        <v>1.9999999999999574E-2</v>
      </c>
      <c r="F815">
        <f ca="1">D815-'Random Analysis'!$B$13</f>
        <v>-0.2809006752833626</v>
      </c>
      <c r="G815">
        <f t="shared" ca="1" si="60"/>
        <v>-0.55824377933398706</v>
      </c>
      <c r="H815">
        <f t="shared" ca="1" si="61"/>
        <v>-2.1146993579818738</v>
      </c>
      <c r="I815">
        <f ca="1">IFERROR(SUM(INDIRECT(CONCATENATE("F",MAX(A815-'Random Analysis'!$B$7+3,2),":F",A815+2)))/COUNT(INDIRECT(CONCATENATE("F",MAX(A815-'Random Analysis'!$B$7+3,2),":F",A815+2))),0)</f>
        <v>-0.2809006752833626</v>
      </c>
      <c r="J815">
        <f ca="1">IFERROR(MEDIAN(INDIRECT(CONCATENATE("I",MAX(A815-'Random Analysis'!$B$8+3,2),":I",A815+2))),0)</f>
        <v>-0.33741871637548482</v>
      </c>
      <c r="K815">
        <f ca="1">IFERROR(SUM(INDIRECT(CONCATENATE("J",MAX(A815-'Random Analysis'!$B$9+3,2),":J",A815+2)))/COUNT(INDIRECT(CONCATENATE("J",MAX(A815-'Random Analysis'!$B$9+3,2),":J",A815+2))),0)</f>
        <v>1.312322506976351E-2</v>
      </c>
      <c r="L815">
        <f t="shared" ca="1" si="62"/>
        <v>-0.31788151995413233</v>
      </c>
      <c r="M815">
        <f t="shared" ca="1" si="63"/>
        <v>0.1842635930369656</v>
      </c>
    </row>
    <row r="816" spans="1:13" x14ac:dyDescent="0.3">
      <c r="A816">
        <v>814</v>
      </c>
      <c r="B816">
        <f>A816*'Random Analysis'!B$4+'Random Analysis'!$B$5</f>
        <v>16.28</v>
      </c>
      <c r="C816">
        <v>-0.23470935742911192</v>
      </c>
      <c r="D816">
        <f>C816*'Random Analysis'!$B$2+'Random Analysis'!$B$3</f>
        <v>-0.23470935742911192</v>
      </c>
      <c r="E816">
        <f t="shared" si="64"/>
        <v>1.9999999999999574E-2</v>
      </c>
      <c r="F816">
        <f ca="1">D816-'Random Analysis'!$B$13</f>
        <v>-0.31581235539776398</v>
      </c>
      <c r="G816">
        <f t="shared" ca="1" si="60"/>
        <v>-0.56456002644194225</v>
      </c>
      <c r="H816">
        <f t="shared" ca="1" si="61"/>
        <v>-2.1259905585107126</v>
      </c>
      <c r="I816">
        <f ca="1">IFERROR(SUM(INDIRECT(CONCATENATE("F",MAX(A816-'Random Analysis'!$B$7+3,2),":F",A816+2)))/COUNT(INDIRECT(CONCATENATE("F",MAX(A816-'Random Analysis'!$B$7+3,2),":F",A816+2))),0)</f>
        <v>-0.31581235539776398</v>
      </c>
      <c r="J816">
        <f ca="1">IFERROR(MEDIAN(INDIRECT(CONCATENATE("I",MAX(A816-'Random Analysis'!$B$8+3,2),":I",A816+2))),0)</f>
        <v>-0.29835651534056329</v>
      </c>
      <c r="K816">
        <f ca="1">IFERROR(SUM(INDIRECT(CONCATENATE("J",MAX(A816-'Random Analysis'!$B$9+3,2),":J",A816+2)))/COUNT(INDIRECT(CONCATENATE("J",MAX(A816-'Random Analysis'!$B$9+3,2),":J",A816+2))),0)</f>
        <v>-1.0642166838781423E-2</v>
      </c>
      <c r="L816">
        <f t="shared" ca="1" si="62"/>
        <v>-0.31809436329090796</v>
      </c>
      <c r="M816">
        <f t="shared" ca="1" si="63"/>
        <v>0.17790170577114758</v>
      </c>
    </row>
    <row r="817" spans="1:13" x14ac:dyDescent="0.3">
      <c r="A817">
        <v>815</v>
      </c>
      <c r="B817">
        <f>A817*'Random Analysis'!B$4+'Random Analysis'!$B$5</f>
        <v>16.3</v>
      </c>
      <c r="C817">
        <v>0.24173049493575149</v>
      </c>
      <c r="D817">
        <f>C817*'Random Analysis'!$B$2+'Random Analysis'!$B$3</f>
        <v>0.24173049493575149</v>
      </c>
      <c r="E817">
        <f t="shared" si="64"/>
        <v>1.9999999999999574E-2</v>
      </c>
      <c r="F817">
        <f ca="1">D817-'Random Analysis'!$B$13</f>
        <v>0.16062749696709944</v>
      </c>
      <c r="G817">
        <f t="shared" ca="1" si="60"/>
        <v>-0.56134747650260031</v>
      </c>
      <c r="H817">
        <f t="shared" ca="1" si="61"/>
        <v>-2.1372175080407643</v>
      </c>
      <c r="I817">
        <f ca="1">IFERROR(SUM(INDIRECT(CONCATENATE("F",MAX(A817-'Random Analysis'!$B$7+3,2),":F",A817+2)))/COUNT(INDIRECT(CONCATENATE("F",MAX(A817-'Random Analysis'!$B$7+3,2),":F",A817+2))),0)</f>
        <v>0.16062749696709944</v>
      </c>
      <c r="J817">
        <f ca="1">IFERROR(MEDIAN(INDIRECT(CONCATENATE("I",MAX(A817-'Random Analysis'!$B$8+3,2),":I",A817+2))),0)</f>
        <v>-6.0136589158131581E-2</v>
      </c>
      <c r="K817">
        <f ca="1">IFERROR(SUM(INDIRECT(CONCATENATE("J",MAX(A817-'Random Analysis'!$B$9+3,2),":J",A817+2)))/COUNT(INDIRECT(CONCATENATE("J",MAX(A817-'Random Analysis'!$B$9+3,2),":J",A817+2))),0)</f>
        <v>-2.5267662588033219E-2</v>
      </c>
      <c r="L817">
        <f t="shared" ca="1" si="62"/>
        <v>-0.31859971654266861</v>
      </c>
      <c r="M817">
        <f t="shared" ca="1" si="63"/>
        <v>0.17152971144029436</v>
      </c>
    </row>
    <row r="818" spans="1:13" x14ac:dyDescent="0.3">
      <c r="A818">
        <v>816</v>
      </c>
      <c r="B818">
        <f>A818*'Random Analysis'!B$4+'Random Analysis'!$B$5</f>
        <v>16.32</v>
      </c>
      <c r="C818">
        <v>-0.31527305824709484</v>
      </c>
      <c r="D818">
        <f>C818*'Random Analysis'!$B$2+'Random Analysis'!$B$3</f>
        <v>-0.31527305824709484</v>
      </c>
      <c r="E818">
        <f t="shared" si="64"/>
        <v>1.9999999999999574E-2</v>
      </c>
      <c r="F818">
        <f ca="1">D818-'Random Analysis'!$B$13</f>
        <v>-0.3963760562157469</v>
      </c>
      <c r="G818">
        <f t="shared" ca="1" si="60"/>
        <v>-0.56927499762691502</v>
      </c>
      <c r="H818">
        <f t="shared" ca="1" si="61"/>
        <v>-2.1486030079933025</v>
      </c>
      <c r="I818">
        <f ca="1">IFERROR(SUM(INDIRECT(CONCATENATE("F",MAX(A818-'Random Analysis'!$B$7+3,2),":F",A818+2)))/COUNT(INDIRECT(CONCATENATE("F",MAX(A818-'Random Analysis'!$B$7+3,2),":F",A818+2))),0)</f>
        <v>-0.3963760562157469</v>
      </c>
      <c r="J818">
        <f ca="1">IFERROR(MEDIAN(INDIRECT(CONCATENATE("I",MAX(A818-'Random Analysis'!$B$8+3,2),":I",A818+2))),0)</f>
        <v>-0.29835651534056329</v>
      </c>
      <c r="K818">
        <f ca="1">IFERROR(SUM(INDIRECT(CONCATENATE("J",MAX(A818-'Random Analysis'!$B$9+3,2),":J",A818+2)))/COUNT(INDIRECT(CONCATENATE("J",MAX(A818-'Random Analysis'!$B$9+3,2),":J",A818+2))),0)</f>
        <v>-4.3904782337084863E-2</v>
      </c>
      <c r="L818">
        <f t="shared" ca="1" si="62"/>
        <v>-0.31947781218941029</v>
      </c>
      <c r="M818">
        <f t="shared" ca="1" si="63"/>
        <v>0.16514015519650629</v>
      </c>
    </row>
    <row r="819" spans="1:13" x14ac:dyDescent="0.3">
      <c r="A819">
        <v>817</v>
      </c>
      <c r="B819">
        <f>A819*'Random Analysis'!B$4+'Random Analysis'!$B$5</f>
        <v>16.34</v>
      </c>
      <c r="C819">
        <v>0.74054926870278859</v>
      </c>
      <c r="D819">
        <f>C819*'Random Analysis'!$B$2+'Random Analysis'!$B$3</f>
        <v>0.74054926870278859</v>
      </c>
      <c r="E819">
        <f t="shared" si="64"/>
        <v>1.9999999999999574E-2</v>
      </c>
      <c r="F819">
        <f ca="1">D819-'Random Analysis'!$B$13</f>
        <v>0.65944627073413653</v>
      </c>
      <c r="G819">
        <f t="shared" ca="1" si="60"/>
        <v>-0.55608607221223261</v>
      </c>
      <c r="H819">
        <f t="shared" ca="1" si="61"/>
        <v>-2.159724729437547</v>
      </c>
      <c r="I819">
        <f ca="1">IFERROR(SUM(INDIRECT(CONCATENATE("F",MAX(A819-'Random Analysis'!$B$7+3,2),":F",A819+2)))/COUNT(INDIRECT(CONCATENATE("F",MAX(A819-'Random Analysis'!$B$7+3,2),":F",A819+2))),0)</f>
        <v>0.65944627073413653</v>
      </c>
      <c r="J819">
        <f ca="1">IFERROR(MEDIAN(INDIRECT(CONCATENATE("I",MAX(A819-'Random Analysis'!$B$8+3,2),":I",A819+2))),0)</f>
        <v>-0.29835651534056329</v>
      </c>
      <c r="K819">
        <f ca="1">IFERROR(SUM(INDIRECT(CONCATENATE("J",MAX(A819-'Random Analysis'!$B$9+3,2),":J",A819+2)))/COUNT(INDIRECT(CONCATENATE("J",MAX(A819-'Random Analysis'!$B$9+3,2),":J",A819+2))),0)</f>
        <v>-7.1883126448683263E-2</v>
      </c>
      <c r="L819">
        <f t="shared" ca="1" si="62"/>
        <v>-0.32091547471838394</v>
      </c>
      <c r="M819">
        <f t="shared" ca="1" si="63"/>
        <v>0.15872184570213876</v>
      </c>
    </row>
    <row r="820" spans="1:13" x14ac:dyDescent="0.3">
      <c r="A820">
        <v>818</v>
      </c>
      <c r="B820">
        <f>A820*'Random Analysis'!B$4+'Random Analysis'!$B$5</f>
        <v>16.36</v>
      </c>
      <c r="C820">
        <v>-0.87820797956703966</v>
      </c>
      <c r="D820">
        <f>C820*'Random Analysis'!$B$2+'Random Analysis'!$B$3</f>
        <v>-0.87820797956703966</v>
      </c>
      <c r="E820">
        <f t="shared" si="64"/>
        <v>1.9999999999999574E-2</v>
      </c>
      <c r="F820">
        <f ca="1">D820-'Random Analysis'!$B$13</f>
        <v>-0.95931097753569172</v>
      </c>
      <c r="G820">
        <f t="shared" ca="1" si="60"/>
        <v>-0.57527229176294603</v>
      </c>
      <c r="H820">
        <f t="shared" ca="1" si="61"/>
        <v>-2.1712301752728056</v>
      </c>
      <c r="I820">
        <f ca="1">IFERROR(SUM(INDIRECT(CONCATENATE("F",MAX(A820-'Random Analysis'!$B$7+3,2),":F",A820+2)))/COUNT(INDIRECT(CONCATENATE("F",MAX(A820-'Random Analysis'!$B$7+3,2),":F",A820+2))),0)</f>
        <v>-0.95931097753569172</v>
      </c>
      <c r="J820">
        <f ca="1">IFERROR(MEDIAN(INDIRECT(CONCATENATE("I",MAX(A820-'Random Analysis'!$B$8+3,2),":I",A820+2))),0)</f>
        <v>-0.29835651534056329</v>
      </c>
      <c r="K820">
        <f ca="1">IFERROR(SUM(INDIRECT(CONCATENATE("J",MAX(A820-'Random Analysis'!$B$9+3,2),":J",A820+2)))/COUNT(INDIRECT(CONCATENATE("J",MAX(A820-'Random Analysis'!$B$9+3,2),":J",A820+2))),0)</f>
        <v>-9.9861470560281676E-2</v>
      </c>
      <c r="L820">
        <f t="shared" ca="1" si="62"/>
        <v>-0.32291270412958956</v>
      </c>
      <c r="M820">
        <f t="shared" ca="1" si="63"/>
        <v>0.15226359161954711</v>
      </c>
    </row>
    <row r="821" spans="1:13" x14ac:dyDescent="0.3">
      <c r="A821">
        <v>819</v>
      </c>
      <c r="B821">
        <f>A821*'Random Analysis'!B$4+'Random Analysis'!$B$5</f>
        <v>16.38</v>
      </c>
      <c r="C821">
        <v>-5.8406749701985783E-2</v>
      </c>
      <c r="D821">
        <f>C821*'Random Analysis'!$B$2+'Random Analysis'!$B$3</f>
        <v>-5.8406749701985783E-2</v>
      </c>
      <c r="E821">
        <f t="shared" si="64"/>
        <v>1.9999999999999574E-2</v>
      </c>
      <c r="F821">
        <f ca="1">D821-'Random Analysis'!$B$13</f>
        <v>-0.13950974767063784</v>
      </c>
      <c r="G821">
        <f t="shared" ca="1" si="60"/>
        <v>-0.57806248671635874</v>
      </c>
      <c r="H821">
        <f t="shared" ca="1" si="61"/>
        <v>-2.1827914250071325</v>
      </c>
      <c r="I821">
        <f ca="1">IFERROR(SUM(INDIRECT(CONCATENATE("F",MAX(A821-'Random Analysis'!$B$7+3,2),":F",A821+2)))/COUNT(INDIRECT(CONCATENATE("F",MAX(A821-'Random Analysis'!$B$7+3,2),":F",A821+2))),0)</f>
        <v>-0.13950974767063784</v>
      </c>
      <c r="J821">
        <f ca="1">IFERROR(MEDIAN(INDIRECT(CONCATENATE("I",MAX(A821-'Random Analysis'!$B$8+3,2),":I",A821+2))),0)</f>
        <v>-0.29835651534056329</v>
      </c>
      <c r="K821">
        <f ca="1">IFERROR(SUM(INDIRECT(CONCATENATE("J",MAX(A821-'Random Analysis'!$B$9+3,2),":J",A821+2)))/COUNT(INDIRECT(CONCATENATE("J",MAX(A821-'Random Analysis'!$B$9+3,2),":J",A821+2))),0)</f>
        <v>-0.12783981467188008</v>
      </c>
      <c r="L821">
        <f t="shared" ca="1" si="62"/>
        <v>-0.32546950042302708</v>
      </c>
      <c r="M821">
        <f t="shared" ca="1" si="63"/>
        <v>0.14575420161108671</v>
      </c>
    </row>
    <row r="822" spans="1:13" x14ac:dyDescent="0.3">
      <c r="A822">
        <v>820</v>
      </c>
      <c r="B822">
        <f>A822*'Random Analysis'!B$4+'Random Analysis'!$B$5</f>
        <v>16.399999999999999</v>
      </c>
      <c r="C822">
        <v>0.2113547164199554</v>
      </c>
      <c r="D822">
        <f>C822*'Random Analysis'!$B$2+'Random Analysis'!$B$3</f>
        <v>0.2113547164199554</v>
      </c>
      <c r="E822">
        <f t="shared" si="64"/>
        <v>1.9999999999999574E-2</v>
      </c>
      <c r="F822">
        <f ca="1">D822-'Random Analysis'!$B$13</f>
        <v>0.13025171845130334</v>
      </c>
      <c r="G822">
        <f t="shared" ca="1" si="60"/>
        <v>-0.5754574523473327</v>
      </c>
      <c r="H822">
        <f t="shared" ca="1" si="61"/>
        <v>-2.1943005740540791</v>
      </c>
      <c r="I822">
        <f ca="1">IFERROR(SUM(INDIRECT(CONCATENATE("F",MAX(A822-'Random Analysis'!$B$7+3,2),":F",A822+2)))/COUNT(INDIRECT(CONCATENATE("F",MAX(A822-'Random Analysis'!$B$7+3,2),":F",A822+2))),0)</f>
        <v>0.13025171845130334</v>
      </c>
      <c r="J822">
        <f ca="1">IFERROR(MEDIAN(INDIRECT(CONCATENATE("I",MAX(A822-'Random Analysis'!$B$8+3,2),":I",A822+2))),0)</f>
        <v>-0.21020521147700022</v>
      </c>
      <c r="K822">
        <f ca="1">IFERROR(SUM(INDIRECT(CONCATENATE("J",MAX(A822-'Random Analysis'!$B$9+3,2),":J",A822+2)))/COUNT(INDIRECT(CONCATENATE("J",MAX(A822-'Random Analysis'!$B$9+3,2),":J",A822+2))),0)</f>
        <v>-0.13816540625782614</v>
      </c>
      <c r="L822">
        <f t="shared" ca="1" si="62"/>
        <v>-0.32823280854818354</v>
      </c>
      <c r="M822">
        <f t="shared" ca="1" si="63"/>
        <v>0.13918954544012319</v>
      </c>
    </row>
    <row r="823" spans="1:13" x14ac:dyDescent="0.3">
      <c r="A823">
        <v>821</v>
      </c>
      <c r="B823">
        <f>A823*'Random Analysis'!B$4+'Random Analysis'!$B$5</f>
        <v>16.420000000000002</v>
      </c>
      <c r="C823">
        <v>0.52843540609009043</v>
      </c>
      <c r="D823">
        <f>C823*'Random Analysis'!$B$2+'Random Analysis'!$B$3</f>
        <v>0.52843540609009043</v>
      </c>
      <c r="E823">
        <f t="shared" si="64"/>
        <v>2.0000000000003126E-2</v>
      </c>
      <c r="F823">
        <f ca="1">D823-'Random Analysis'!$B$13</f>
        <v>0.44733240812143837</v>
      </c>
      <c r="G823">
        <f t="shared" ca="1" si="60"/>
        <v>-0.56651080418490252</v>
      </c>
      <c r="H823">
        <f t="shared" ca="1" si="61"/>
        <v>-2.205630790137779</v>
      </c>
      <c r="I823">
        <f ca="1">IFERROR(SUM(INDIRECT(CONCATENATE("F",MAX(A823-'Random Analysis'!$B$7+3,2),":F",A823+2)))/COUNT(INDIRECT(CONCATENATE("F",MAX(A823-'Random Analysis'!$B$7+3,2),":F",A823+2))),0)</f>
        <v>0.44733240812143837</v>
      </c>
      <c r="J823">
        <f ca="1">IFERROR(MEDIAN(INDIRECT(CONCATENATE("I",MAX(A823-'Random Analysis'!$B$8+3,2),":I",A823+2))),0)</f>
        <v>-4.629014609667248E-3</v>
      </c>
      <c r="K823">
        <f ca="1">IFERROR(SUM(INDIRECT(CONCATENATE("J",MAX(A823-'Random Analysis'!$B$9+3,2),":J",A823+2)))/COUNT(INDIRECT(CONCATENATE("J",MAX(A823-'Random Analysis'!$B$9+3,2),":J",A823+2))),0)</f>
        <v>-0.13870165513580401</v>
      </c>
      <c r="L823">
        <f t="shared" ca="1" si="62"/>
        <v>-0.33100684165090005</v>
      </c>
      <c r="M823">
        <f t="shared" ca="1" si="63"/>
        <v>0.13256940860710414</v>
      </c>
    </row>
    <row r="824" spans="1:13" x14ac:dyDescent="0.3">
      <c r="A824">
        <v>822</v>
      </c>
      <c r="B824">
        <f>A824*'Random Analysis'!B$4+'Random Analysis'!$B$5</f>
        <v>16.440000000000001</v>
      </c>
      <c r="C824">
        <v>-9.1087821450723361E-2</v>
      </c>
      <c r="D824">
        <f>C824*'Random Analysis'!$B$2+'Random Analysis'!$B$3</f>
        <v>-9.1087821450723361E-2</v>
      </c>
      <c r="E824">
        <f t="shared" si="64"/>
        <v>1.9999999999999574E-2</v>
      </c>
      <c r="F824">
        <f ca="1">D824-'Random Analysis'!$B$13</f>
        <v>-0.17219081941937542</v>
      </c>
      <c r="G824">
        <f t="shared" ca="1" si="60"/>
        <v>-0.56995462057328994</v>
      </c>
      <c r="H824">
        <f t="shared" ca="1" si="61"/>
        <v>-2.2170298825492445</v>
      </c>
      <c r="I824">
        <f ca="1">IFERROR(SUM(INDIRECT(CONCATENATE("F",MAX(A824-'Random Analysis'!$B$7+3,2),":F",A824+2)))/COUNT(INDIRECT(CONCATENATE("F",MAX(A824-'Random Analysis'!$B$7+3,2),":F",A824+2))),0)</f>
        <v>-0.17219081941937542</v>
      </c>
      <c r="J824">
        <f ca="1">IFERROR(MEDIAN(INDIRECT(CONCATENATE("I",MAX(A824-'Random Analysis'!$B$8+3,2),":I",A824+2))),0)</f>
        <v>-4.629014609667248E-3</v>
      </c>
      <c r="K824">
        <f ca="1">IFERROR(SUM(INDIRECT(CONCATENATE("J",MAX(A824-'Random Analysis'!$B$9+3,2),":J",A824+2)))/COUNT(INDIRECT(CONCATENATE("J",MAX(A824-'Random Analysis'!$B$9+3,2),":J",A824+2))),0)</f>
        <v>-0.13923790401378186</v>
      </c>
      <c r="L824">
        <f t="shared" ca="1" si="62"/>
        <v>-0.33379159973117561</v>
      </c>
      <c r="M824">
        <f t="shared" ca="1" si="63"/>
        <v>0.12589357661248077</v>
      </c>
    </row>
    <row r="825" spans="1:13" x14ac:dyDescent="0.3">
      <c r="A825">
        <v>823</v>
      </c>
      <c r="B825">
        <f>A825*'Random Analysis'!B$4+'Random Analysis'!$B$5</f>
        <v>16.46</v>
      </c>
      <c r="C825">
        <v>0.19231089560563031</v>
      </c>
      <c r="D825">
        <f>C825*'Random Analysis'!$B$2+'Random Analysis'!$B$3</f>
        <v>0.19231089560563031</v>
      </c>
      <c r="E825">
        <f t="shared" si="64"/>
        <v>1.9999999999999574E-2</v>
      </c>
      <c r="F825">
        <f ca="1">D825-'Random Analysis'!$B$13</f>
        <v>0.11120789763697826</v>
      </c>
      <c r="G825">
        <f t="shared" ca="1" si="60"/>
        <v>-0.56773046262055038</v>
      </c>
      <c r="H825">
        <f t="shared" ca="1" si="61"/>
        <v>-2.2283844918016551</v>
      </c>
      <c r="I825">
        <f ca="1">IFERROR(SUM(INDIRECT(CONCATENATE("F",MAX(A825-'Random Analysis'!$B$7+3,2),":F",A825+2)))/COUNT(INDIRECT(CONCATENATE("F",MAX(A825-'Random Analysis'!$B$7+3,2),":F",A825+2))),0)</f>
        <v>0.11120789763697826</v>
      </c>
      <c r="J825">
        <f ca="1">IFERROR(MEDIAN(INDIRECT(CONCATENATE("I",MAX(A825-'Random Analysis'!$B$8+3,2),":I",A825+2))),0)</f>
        <v>-1.4150925016829796E-2</v>
      </c>
      <c r="K825">
        <f ca="1">IFERROR(SUM(INDIRECT(CONCATENATE("J",MAX(A825-'Random Analysis'!$B$9+3,2),":J",A825+2)))/COUNT(INDIRECT(CONCATENATE("J",MAX(A825-'Random Analysis'!$B$9+3,2),":J",A825+2))),0)</f>
        <v>-0.13724321779434351</v>
      </c>
      <c r="L825">
        <f t="shared" ca="1" si="62"/>
        <v>-0.33653646408706245</v>
      </c>
      <c r="M825">
        <f t="shared" ca="1" si="63"/>
        <v>0.11916284733073966</v>
      </c>
    </row>
    <row r="826" spans="1:13" x14ac:dyDescent="0.3">
      <c r="A826">
        <v>824</v>
      </c>
      <c r="B826">
        <f>A826*'Random Analysis'!B$4+'Random Analysis'!$B$5</f>
        <v>16.48</v>
      </c>
      <c r="C826">
        <v>0.65906621226508921</v>
      </c>
      <c r="D826">
        <f>C826*'Random Analysis'!$B$2+'Random Analysis'!$B$3</f>
        <v>0.65906621226508921</v>
      </c>
      <c r="E826">
        <f t="shared" si="64"/>
        <v>1.9999999999999574E-2</v>
      </c>
      <c r="F826">
        <f ca="1">D826-'Random Analysis'!$B$13</f>
        <v>0.57796321429643716</v>
      </c>
      <c r="G826">
        <f t="shared" ca="1" si="60"/>
        <v>-0.55617119833462192</v>
      </c>
      <c r="H826">
        <f t="shared" ca="1" si="61"/>
        <v>-2.2395079157683475</v>
      </c>
      <c r="I826">
        <f ca="1">IFERROR(SUM(INDIRECT(CONCATENATE("F",MAX(A826-'Random Analysis'!$B$7+3,2),":F",A826+2)))/COUNT(INDIRECT(CONCATENATE("F",MAX(A826-'Random Analysis'!$B$7+3,2),":F",A826+2))),0)</f>
        <v>0.57796321429643716</v>
      </c>
      <c r="J826">
        <f ca="1">IFERROR(MEDIAN(INDIRECT(CONCATENATE("I",MAX(A826-'Random Analysis'!$B$8+3,2),":I",A826+2))),0)</f>
        <v>0.1207298080441408</v>
      </c>
      <c r="K826">
        <f ca="1">IFERROR(SUM(INDIRECT(CONCATENATE("J",MAX(A826-'Random Analysis'!$B$9+3,2),":J",A826+2)))/COUNT(INDIRECT(CONCATENATE("J",MAX(A826-'Random Analysis'!$B$9+3,2),":J",A826+2))),0)</f>
        <v>-0.12882563952438275</v>
      </c>
      <c r="L826">
        <f t="shared" ca="1" si="62"/>
        <v>-0.33911297687755004</v>
      </c>
      <c r="M826">
        <f t="shared" ca="1" si="63"/>
        <v>0.11238058779318881</v>
      </c>
    </row>
    <row r="827" spans="1:13" x14ac:dyDescent="0.3">
      <c r="A827">
        <v>825</v>
      </c>
      <c r="B827">
        <f>A827*'Random Analysis'!B$4+'Random Analysis'!$B$5</f>
        <v>16.5</v>
      </c>
      <c r="C827">
        <v>-0.47491755269615998</v>
      </c>
      <c r="D827">
        <f>C827*'Random Analysis'!$B$2+'Random Analysis'!$B$3</f>
        <v>-0.47491755269615998</v>
      </c>
      <c r="E827">
        <f t="shared" si="64"/>
        <v>1.9999999999999574E-2</v>
      </c>
      <c r="F827">
        <f ca="1">D827-'Random Analysis'!$B$13</f>
        <v>-0.55602055066481204</v>
      </c>
      <c r="G827">
        <f t="shared" ca="1" si="60"/>
        <v>-0.56729160934791789</v>
      </c>
      <c r="H827">
        <f t="shared" ca="1" si="61"/>
        <v>-2.2508537479553055</v>
      </c>
      <c r="I827">
        <f ca="1">IFERROR(SUM(INDIRECT(CONCATENATE("F",MAX(A827-'Random Analysis'!$B$7+3,2),":F",A827+2)))/COUNT(INDIRECT(CONCATENATE("F",MAX(A827-'Random Analysis'!$B$7+3,2),":F",A827+2))),0)</f>
        <v>-0.55602055066481204</v>
      </c>
      <c r="J827">
        <f ca="1">IFERROR(MEDIAN(INDIRECT(CONCATENATE("I",MAX(A827-'Random Analysis'!$B$8+3,2),":I",A827+2))),0)</f>
        <v>-1.4150925016829796E-2</v>
      </c>
      <c r="K827">
        <f ca="1">IFERROR(SUM(INDIRECT(CONCATENATE("J",MAX(A827-'Random Analysis'!$B$9+3,2),":J",A827+2)))/COUNT(INDIRECT(CONCATENATE("J",MAX(A827-'Random Analysis'!$B$9+3,2),":J",A827+2))),0)</f>
        <v>-0.12683095330494443</v>
      </c>
      <c r="L827">
        <f t="shared" ca="1" si="62"/>
        <v>-0.34164959594364885</v>
      </c>
      <c r="M827">
        <f t="shared" ca="1" si="63"/>
        <v>0.10554759587431597</v>
      </c>
    </row>
    <row r="828" spans="1:13" x14ac:dyDescent="0.3">
      <c r="A828">
        <v>826</v>
      </c>
      <c r="B828">
        <f>A828*'Random Analysis'!B$4+'Random Analysis'!$B$5</f>
        <v>16.52</v>
      </c>
      <c r="C828">
        <v>0.77933695902326616</v>
      </c>
      <c r="D828">
        <f>C828*'Random Analysis'!$B$2+'Random Analysis'!$B$3</f>
        <v>0.77933695902326616</v>
      </c>
      <c r="E828">
        <f t="shared" si="64"/>
        <v>1.9999999999999574E-2</v>
      </c>
      <c r="F828">
        <f ca="1">D828-'Random Analysis'!$B$13</f>
        <v>0.69823396105461411</v>
      </c>
      <c r="G828">
        <f t="shared" ca="1" si="60"/>
        <v>-0.55332693012682588</v>
      </c>
      <c r="H828">
        <f t="shared" ca="1" si="61"/>
        <v>-2.2619202865578418</v>
      </c>
      <c r="I828">
        <f ca="1">IFERROR(SUM(INDIRECT(CONCATENATE("F",MAX(A828-'Random Analysis'!$B$7+3,2),":F",A828+2)))/COUNT(INDIRECT(CONCATENATE("F",MAX(A828-'Random Analysis'!$B$7+3,2),":F",A828+2))),0)</f>
        <v>0.69823396105461411</v>
      </c>
      <c r="J828">
        <f ca="1">IFERROR(MEDIAN(INDIRECT(CONCATENATE("I",MAX(A828-'Random Analysis'!$B$8+3,2),":I",A828+2))),0)</f>
        <v>0.1207298080441408</v>
      </c>
      <c r="K828">
        <f ca="1">IFERROR(SUM(INDIRECT(CONCATENATE("J",MAX(A828-'Random Analysis'!$B$9+3,2),":J",A828+2)))/COUNT(INDIRECT(CONCATENATE("J",MAX(A828-'Random Analysis'!$B$9+3,2),":J",A828+2))),0)</f>
        <v>-0.1158711190653572</v>
      </c>
      <c r="L828">
        <f t="shared" ca="1" si="62"/>
        <v>-0.34396701832495596</v>
      </c>
      <c r="M828">
        <f t="shared" ca="1" si="63"/>
        <v>9.8668255507817007E-2</v>
      </c>
    </row>
    <row r="829" spans="1:13" x14ac:dyDescent="0.3">
      <c r="A829">
        <v>827</v>
      </c>
      <c r="B829">
        <f>A829*'Random Analysis'!B$4+'Random Analysis'!$B$5</f>
        <v>16.54</v>
      </c>
      <c r="C829">
        <v>-0.24728494918814703</v>
      </c>
      <c r="D829">
        <f>C829*'Random Analysis'!$B$2+'Random Analysis'!$B$3</f>
        <v>-0.24728494918814703</v>
      </c>
      <c r="E829">
        <f t="shared" si="64"/>
        <v>1.9999999999999574E-2</v>
      </c>
      <c r="F829">
        <f ca="1">D829-'Random Analysis'!$B$13</f>
        <v>-0.32838794715679909</v>
      </c>
      <c r="G829">
        <f t="shared" ca="1" si="60"/>
        <v>-0.55989468906996176</v>
      </c>
      <c r="H829">
        <f t="shared" ca="1" si="61"/>
        <v>-2.2731181803392406</v>
      </c>
      <c r="I829">
        <f ca="1">IFERROR(SUM(INDIRECT(CONCATENATE("F",MAX(A829-'Random Analysis'!$B$7+3,2),":F",A829+2)))/COUNT(INDIRECT(CONCATENATE("F",MAX(A829-'Random Analysis'!$B$7+3,2),":F",A829+2))),0)</f>
        <v>-0.32838794715679909</v>
      </c>
      <c r="J829">
        <f ca="1">IFERROR(MEDIAN(INDIRECT(CONCATENATE("I",MAX(A829-'Random Analysis'!$B$8+3,2),":I",A829+2))),0)</f>
        <v>0.1207298080441408</v>
      </c>
      <c r="K829">
        <f ca="1">IFERROR(SUM(INDIRECT(CONCATENATE("J",MAX(A829-'Random Analysis'!$B$9+3,2),":J",A829+2)))/COUNT(INDIRECT(CONCATENATE("J",MAX(A829-'Random Analysis'!$B$9+3,2),":J",A829+2))),0)</f>
        <v>-0.10380716851939735</v>
      </c>
      <c r="L829">
        <f t="shared" ca="1" si="62"/>
        <v>-0.34604316169534388</v>
      </c>
      <c r="M829">
        <f t="shared" ca="1" si="63"/>
        <v>9.174739227391028E-2</v>
      </c>
    </row>
    <row r="830" spans="1:13" x14ac:dyDescent="0.3">
      <c r="A830">
        <v>828</v>
      </c>
      <c r="B830">
        <f>A830*'Random Analysis'!B$4+'Random Analysis'!$B$5</f>
        <v>16.559999999999999</v>
      </c>
      <c r="C830">
        <v>-6.6895553579706224E-2</v>
      </c>
      <c r="D830">
        <f>C830*'Random Analysis'!$B$2+'Random Analysis'!$B$3</f>
        <v>-6.6895553579706224E-2</v>
      </c>
      <c r="E830">
        <f t="shared" si="64"/>
        <v>1.9999999999999574E-2</v>
      </c>
      <c r="F830">
        <f ca="1">D830-'Random Analysis'!$B$13</f>
        <v>-0.14799855154835828</v>
      </c>
      <c r="G830">
        <f t="shared" ca="1" si="60"/>
        <v>-0.56285466010092888</v>
      </c>
      <c r="H830">
        <f t="shared" ca="1" si="61"/>
        <v>-2.2843752735412588</v>
      </c>
      <c r="I830">
        <f ca="1">IFERROR(SUM(INDIRECT(CONCATENATE("F",MAX(A830-'Random Analysis'!$B$7+3,2),":F",A830+2)))/COUNT(INDIRECT(CONCATENATE("F",MAX(A830-'Random Analysis'!$B$7+3,2),":F",A830+2))),0)</f>
        <v>-0.14799855154835828</v>
      </c>
      <c r="J830">
        <f ca="1">IFERROR(MEDIAN(INDIRECT(CONCATENATE("I",MAX(A830-'Random Analysis'!$B$8+3,2),":I",A830+2))),0)</f>
        <v>-1.8395326955690017E-2</v>
      </c>
      <c r="K830">
        <f ca="1">IFERROR(SUM(INDIRECT(CONCATENATE("J",MAX(A830-'Random Analysis'!$B$9+3,2),":J",A830+2)))/COUNT(INDIRECT(CONCATENATE("J",MAX(A830-'Random Analysis'!$B$9+3,2),":J",A830+2))),0)</f>
        <v>-9.8368224402000881E-2</v>
      </c>
      <c r="L830">
        <f t="shared" ca="1" si="62"/>
        <v>-0.34801052618338385</v>
      </c>
      <c r="M830">
        <f t="shared" ca="1" si="63"/>
        <v>8.4787181750242746E-2</v>
      </c>
    </row>
    <row r="831" spans="1:13" x14ac:dyDescent="0.3">
      <c r="A831">
        <v>829</v>
      </c>
      <c r="B831">
        <f>A831*'Random Analysis'!B$4+'Random Analysis'!$B$5</f>
        <v>16.580000000000002</v>
      </c>
      <c r="C831">
        <v>0.84249136122670132</v>
      </c>
      <c r="D831">
        <f>C831*'Random Analysis'!$B$2+'Random Analysis'!$B$3</f>
        <v>0.84249136122670132</v>
      </c>
      <c r="E831">
        <f t="shared" si="64"/>
        <v>2.0000000000003126E-2</v>
      </c>
      <c r="F831">
        <f ca="1">D831-'Random Analysis'!$B$13</f>
        <v>0.76138836325804926</v>
      </c>
      <c r="G831">
        <f t="shared" ca="1" si="60"/>
        <v>-0.54762689283576549</v>
      </c>
      <c r="H831">
        <f t="shared" ca="1" si="61"/>
        <v>-2.2953278113979758</v>
      </c>
      <c r="I831">
        <f ca="1">IFERROR(SUM(INDIRECT(CONCATENATE("F",MAX(A831-'Random Analysis'!$B$7+3,2),":F",A831+2)))/COUNT(INDIRECT(CONCATENATE("F",MAX(A831-'Random Analysis'!$B$7+3,2),":F",A831+2))),0)</f>
        <v>0.76138836325804926</v>
      </c>
      <c r="J831">
        <f ca="1">IFERROR(MEDIAN(INDIRECT(CONCATENATE("I",MAX(A831-'Random Analysis'!$B$8+3,2),":I",A831+2))),0)</f>
        <v>-1.8395326955690017E-2</v>
      </c>
      <c r="K831">
        <f ca="1">IFERROR(SUM(INDIRECT(CONCATENATE("J",MAX(A831-'Random Analysis'!$B$9+3,2),":J",A831+2)))/COUNT(INDIRECT(CONCATENATE("J",MAX(A831-'Random Analysis'!$B$9+3,2),":J",A831+2))),0)</f>
        <v>-0.10297659696172227</v>
      </c>
      <c r="L831">
        <f t="shared" ca="1" si="62"/>
        <v>-0.3500700581226186</v>
      </c>
      <c r="M831">
        <f t="shared" ca="1" si="63"/>
        <v>7.7785780587789274E-2</v>
      </c>
    </row>
    <row r="832" spans="1:13" x14ac:dyDescent="0.3">
      <c r="A832">
        <v>830</v>
      </c>
      <c r="B832">
        <f>A832*'Random Analysis'!B$4+'Random Analysis'!$B$5</f>
        <v>16.600000000000001</v>
      </c>
      <c r="C832">
        <v>-0.71242239408842201</v>
      </c>
      <c r="D832">
        <f>C832*'Random Analysis'!$B$2+'Random Analysis'!$B$3</f>
        <v>-0.71242239408842201</v>
      </c>
      <c r="E832">
        <f t="shared" si="64"/>
        <v>1.9999999999999574E-2</v>
      </c>
      <c r="F832">
        <f ca="1">D832-'Random Analysis'!$B$13</f>
        <v>-0.79352539205707406</v>
      </c>
      <c r="G832">
        <f t="shared" ca="1" si="60"/>
        <v>-0.56349740067690668</v>
      </c>
      <c r="H832">
        <f t="shared" ca="1" si="61"/>
        <v>-2.3065977594115137</v>
      </c>
      <c r="I832">
        <f ca="1">IFERROR(SUM(INDIRECT(CONCATENATE("F",MAX(A832-'Random Analysis'!$B$7+3,2),":F",A832+2)))/COUNT(INDIRECT(CONCATENATE("F",MAX(A832-'Random Analysis'!$B$7+3,2),":F",A832+2))),0)</f>
        <v>-0.79352539205707406</v>
      </c>
      <c r="J832">
        <f ca="1">IFERROR(MEDIAN(INDIRECT(CONCATENATE("I",MAX(A832-'Random Analysis'!$B$8+3,2),":I",A832+2))),0)</f>
        <v>-1.8395326955690017E-2</v>
      </c>
      <c r="K832">
        <f ca="1">IFERROR(SUM(INDIRECT(CONCATENATE("J",MAX(A832-'Random Analysis'!$B$9+3,2),":J",A832+2)))/COUNT(INDIRECT(CONCATENATE("J",MAX(A832-'Random Analysis'!$B$9+3,2),":J",A832+2))),0)</f>
        <v>-0.10758496952144367</v>
      </c>
      <c r="L832">
        <f t="shared" ca="1" si="62"/>
        <v>-0.35222175751304741</v>
      </c>
      <c r="M832">
        <f t="shared" ca="1" si="63"/>
        <v>7.0741345437528483E-2</v>
      </c>
    </row>
    <row r="833" spans="1:13" x14ac:dyDescent="0.3">
      <c r="A833">
        <v>831</v>
      </c>
      <c r="B833">
        <f>A833*'Random Analysis'!B$4+'Random Analysis'!$B$5</f>
        <v>16.62</v>
      </c>
      <c r="C833">
        <v>0.66980424903536995</v>
      </c>
      <c r="D833">
        <f>C833*'Random Analysis'!$B$2+'Random Analysis'!$B$3</f>
        <v>0.66980424903536995</v>
      </c>
      <c r="E833">
        <f t="shared" si="64"/>
        <v>1.9999999999999574E-2</v>
      </c>
      <c r="F833">
        <f ca="1">D833-'Random Analysis'!$B$13</f>
        <v>0.58870125106671789</v>
      </c>
      <c r="G833">
        <f t="shared" ca="1" si="60"/>
        <v>-0.55172337565557261</v>
      </c>
      <c r="H833">
        <f t="shared" ca="1" si="61"/>
        <v>-2.317632226924625</v>
      </c>
      <c r="I833">
        <f ca="1">IFERROR(SUM(INDIRECT(CONCATENATE("F",MAX(A833-'Random Analysis'!$B$7+3,2),":F",A833+2)))/COUNT(INDIRECT(CONCATENATE("F",MAX(A833-'Random Analysis'!$B$7+3,2),":F",A833+2))),0)</f>
        <v>0.58870125106671789</v>
      </c>
      <c r="J833">
        <f ca="1">IFERROR(MEDIAN(INDIRECT(CONCATENATE("I",MAX(A833-'Random Analysis'!$B$8+3,2),":I",A833+2))),0)</f>
        <v>0.21498233137403944</v>
      </c>
      <c r="K833">
        <f ca="1">IFERROR(SUM(INDIRECT(CONCATENATE("J",MAX(A833-'Random Analysis'!$B$9+3,2),":J",A833+2)))/COUNT(INDIRECT(CONCATENATE("J",MAX(A833-'Random Analysis'!$B$9+3,2),":J",A833+2))),0)</f>
        <v>-9.4295218002055162E-2</v>
      </c>
      <c r="L833">
        <f t="shared" ca="1" si="62"/>
        <v>-0.35410766187308845</v>
      </c>
      <c r="M833">
        <f t="shared" ca="1" si="63"/>
        <v>6.3659192200066869E-2</v>
      </c>
    </row>
    <row r="834" spans="1:13" x14ac:dyDescent="0.3">
      <c r="A834">
        <v>832</v>
      </c>
      <c r="B834">
        <f>A834*'Random Analysis'!B$4+'Random Analysis'!$B$5</f>
        <v>16.64</v>
      </c>
      <c r="C834">
        <v>0.76238580275174828</v>
      </c>
      <c r="D834">
        <f>C834*'Random Analysis'!$B$2+'Random Analysis'!$B$3</f>
        <v>0.76238580275174828</v>
      </c>
      <c r="E834">
        <f t="shared" si="64"/>
        <v>1.9999999999999574E-2</v>
      </c>
      <c r="F834">
        <f ca="1">D834-'Random Analysis'!$B$13</f>
        <v>0.68128280478309622</v>
      </c>
      <c r="G834">
        <f t="shared" ca="1" si="60"/>
        <v>-0.53809771955991093</v>
      </c>
      <c r="H834">
        <f t="shared" ca="1" si="61"/>
        <v>-2.3283941813158231</v>
      </c>
      <c r="I834">
        <f ca="1">IFERROR(SUM(INDIRECT(CONCATENATE("F",MAX(A834-'Random Analysis'!$B$7+3,2),":F",A834+2)))/COUNT(INDIRECT(CONCATENATE("F",MAX(A834-'Random Analysis'!$B$7+3,2),":F",A834+2))),0)</f>
        <v>0.68128280478309622</v>
      </c>
      <c r="J834">
        <f ca="1">IFERROR(MEDIAN(INDIRECT(CONCATENATE("I",MAX(A834-'Random Analysis'!$B$8+3,2),":I",A834+2))),0)</f>
        <v>0.2203513497591798</v>
      </c>
      <c r="K834">
        <f ca="1">IFERROR(SUM(INDIRECT(CONCATENATE("J",MAX(A834-'Random Analysis'!$B$9+3,2),":J",A834+2)))/COUNT(INDIRECT(CONCATENATE("J",MAX(A834-'Random Analysis'!$B$9+3,2),":J",A834+2))),0)</f>
        <v>-8.2346775127521726E-2</v>
      </c>
      <c r="L834">
        <f t="shared" ca="1" si="62"/>
        <v>-0.35575459737563886</v>
      </c>
      <c r="M834">
        <f t="shared" ca="1" si="63"/>
        <v>5.6544100252554241E-2</v>
      </c>
    </row>
    <row r="835" spans="1:13" x14ac:dyDescent="0.3">
      <c r="A835">
        <v>833</v>
      </c>
      <c r="B835">
        <f>A835*'Random Analysis'!B$4+'Random Analysis'!$B$5</f>
        <v>16.66</v>
      </c>
      <c r="C835">
        <v>0.42224943066896325</v>
      </c>
      <c r="D835">
        <f>C835*'Random Analysis'!$B$2+'Random Analysis'!$B$3</f>
        <v>0.42224943066896325</v>
      </c>
      <c r="E835">
        <f t="shared" si="64"/>
        <v>1.9999999999999574E-2</v>
      </c>
      <c r="F835">
        <f ca="1">D835-'Random Analysis'!$B$13</f>
        <v>0.3411464327003112</v>
      </c>
      <c r="G835">
        <f t="shared" ref="G835:G898" ca="1" si="65">G834+F835*$E835</f>
        <v>-0.53127479090590479</v>
      </c>
      <c r="H835">
        <f t="shared" ref="H835:H898" ca="1" si="66">H834+G835*$E835</f>
        <v>-2.3390196771339409</v>
      </c>
      <c r="I835">
        <f ca="1">IFERROR(SUM(INDIRECT(CONCATENATE("F",MAX(A835-'Random Analysis'!$B$7+3,2),":F",A835+2)))/COUNT(INDIRECT(CONCATENATE("F",MAX(A835-'Random Analysis'!$B$7+3,2),":F",A835+2))),0)</f>
        <v>0.3411464327003112</v>
      </c>
      <c r="J835">
        <f ca="1">IFERROR(MEDIAN(INDIRECT(CONCATENATE("I",MAX(A835-'Random Analysis'!$B$8+3,2),":I",A835+2))),0)</f>
        <v>0.46492384188351454</v>
      </c>
      <c r="K835">
        <f ca="1">IFERROR(SUM(INDIRECT(CONCATENATE("J",MAX(A835-'Random Analysis'!$B$9+3,2),":J",A835+2)))/COUNT(INDIRECT(CONCATENATE("J",MAX(A835-'Random Analysis'!$B$9+3,2),":J",A835+2))),0)</f>
        <v>-4.4278190794492411E-2</v>
      </c>
      <c r="L835">
        <f t="shared" ref="L835:L898" ca="1" si="67">L834+K835*$E835</f>
        <v>-0.35664016119152869</v>
      </c>
      <c r="M835">
        <f t="shared" ref="M835:M898" ca="1" si="68">M834+L835*$E835</f>
        <v>4.9411297028723822E-2</v>
      </c>
    </row>
    <row r="836" spans="1:13" x14ac:dyDescent="0.3">
      <c r="A836">
        <v>834</v>
      </c>
      <c r="B836">
        <f>A836*'Random Analysis'!B$4+'Random Analysis'!$B$5</f>
        <v>16.68</v>
      </c>
      <c r="C836">
        <v>-0.59882373799744038</v>
      </c>
      <c r="D836">
        <f>C836*'Random Analysis'!$B$2+'Random Analysis'!$B$3</f>
        <v>-0.59882373799744038</v>
      </c>
      <c r="E836">
        <f t="shared" ref="E836:E899" si="69">B836-B835</f>
        <v>1.9999999999999574E-2</v>
      </c>
      <c r="F836">
        <f ca="1">D836-'Random Analysis'!$B$13</f>
        <v>-0.67992673596609243</v>
      </c>
      <c r="G836">
        <f t="shared" ca="1" si="65"/>
        <v>-0.54487332562522639</v>
      </c>
      <c r="H836">
        <f t="shared" ca="1" si="66"/>
        <v>-2.349917143646445</v>
      </c>
      <c r="I836">
        <f ca="1">IFERROR(SUM(INDIRECT(CONCATENATE("F",MAX(A836-'Random Analysis'!$B$7+3,2),":F",A836+2)))/COUNT(INDIRECT(CONCATENATE("F",MAX(A836-'Random Analysis'!$B$7+3,2),":F",A836+2))),0)</f>
        <v>-0.67992673596609243</v>
      </c>
      <c r="J836">
        <f ca="1">IFERROR(MEDIAN(INDIRECT(CONCATENATE("I",MAX(A836-'Random Analysis'!$B$8+3,2),":I",A836+2))),0)</f>
        <v>9.6573940575976458E-2</v>
      </c>
      <c r="K836">
        <f ca="1">IFERROR(SUM(INDIRECT(CONCATENATE("J",MAX(A836-'Random Analysis'!$B$9+3,2),":J",A836+2)))/COUNT(INDIRECT(CONCATENATE("J",MAX(A836-'Random Analysis'!$B$9+3,2),":J",A836+2))),0)</f>
        <v>-2.3611873796803781E-2</v>
      </c>
      <c r="L836">
        <f t="shared" ca="1" si="67"/>
        <v>-0.35711239866746475</v>
      </c>
      <c r="M836">
        <f t="shared" ca="1" si="68"/>
        <v>4.226904905537468E-2</v>
      </c>
    </row>
    <row r="837" spans="1:13" x14ac:dyDescent="0.3">
      <c r="A837">
        <v>835</v>
      </c>
      <c r="B837">
        <f>A837*'Random Analysis'!B$4+'Random Analysis'!$B$5</f>
        <v>16.7</v>
      </c>
      <c r="C837">
        <v>0.80945203640478791</v>
      </c>
      <c r="D837">
        <f>C837*'Random Analysis'!$B$2+'Random Analysis'!$B$3</f>
        <v>0.80945203640478791</v>
      </c>
      <c r="E837">
        <f t="shared" si="69"/>
        <v>1.9999999999999574E-2</v>
      </c>
      <c r="F837">
        <f ca="1">D837-'Random Analysis'!$B$13</f>
        <v>0.72834903843613585</v>
      </c>
      <c r="G837">
        <f t="shared" ca="1" si="65"/>
        <v>-0.53030634485650396</v>
      </c>
      <c r="H837">
        <f t="shared" ca="1" si="66"/>
        <v>-2.3605232705435748</v>
      </c>
      <c r="I837">
        <f ca="1">IFERROR(SUM(INDIRECT(CONCATENATE("F",MAX(A837-'Random Analysis'!$B$7+3,2),":F",A837+2)))/COUNT(INDIRECT(CONCATENATE("F",MAX(A837-'Random Analysis'!$B$7+3,2),":F",A837+2))),0)</f>
        <v>0.72834903843613585</v>
      </c>
      <c r="J837">
        <f ca="1">IFERROR(MEDIAN(INDIRECT(CONCATENATE("I",MAX(A837-'Random Analysis'!$B$8+3,2),":I",A837+2))),0)</f>
        <v>0.46492384188351454</v>
      </c>
      <c r="K837">
        <f ca="1">IFERROR(SUM(INDIRECT(CONCATENATE("J",MAX(A837-'Random Analysis'!$B$9+3,2),":J",A837+2)))/COUNT(INDIRECT(CONCATENATE("J",MAX(A837-'Random Analysis'!$B$9+3,2),":J",A837+2))),0)</f>
        <v>1.2734809880533257E-2</v>
      </c>
      <c r="L837">
        <f t="shared" ca="1" si="67"/>
        <v>-0.3568577024698541</v>
      </c>
      <c r="M837">
        <f t="shared" ca="1" si="68"/>
        <v>3.5131895005977749E-2</v>
      </c>
    </row>
    <row r="838" spans="1:13" x14ac:dyDescent="0.3">
      <c r="A838">
        <v>836</v>
      </c>
      <c r="B838">
        <f>A838*'Random Analysis'!B$4+'Random Analysis'!$B$5</f>
        <v>16.72</v>
      </c>
      <c r="C838">
        <v>-0.96857641358117252</v>
      </c>
      <c r="D838">
        <f>C838*'Random Analysis'!$B$2+'Random Analysis'!$B$3</f>
        <v>-0.96857641358117252</v>
      </c>
      <c r="E838">
        <f t="shared" si="69"/>
        <v>1.9999999999999574E-2</v>
      </c>
      <c r="F838">
        <f ca="1">D838-'Random Analysis'!$B$13</f>
        <v>-1.0496794115498245</v>
      </c>
      <c r="G838">
        <f t="shared" ca="1" si="65"/>
        <v>-0.55129993308750003</v>
      </c>
      <c r="H838">
        <f t="shared" ca="1" si="66"/>
        <v>-2.3715492692053246</v>
      </c>
      <c r="I838">
        <f ca="1">IFERROR(SUM(INDIRECT(CONCATENATE("F",MAX(A838-'Random Analysis'!$B$7+3,2),":F",A838+2)))/COUNT(INDIRECT(CONCATENATE("F",MAX(A838-'Random Analysis'!$B$7+3,2),":F",A838+2))),0)</f>
        <v>-1.0496794115498245</v>
      </c>
      <c r="J838">
        <f ca="1">IFERROR(MEDIAN(INDIRECT(CONCATENATE("I",MAX(A838-'Random Analysis'!$B$8+3,2),":I",A838+2))),0)</f>
        <v>0.46492384188351454</v>
      </c>
      <c r="K838">
        <f ca="1">IFERROR(SUM(INDIRECT(CONCATENATE("J",MAX(A838-'Random Analysis'!$B$9+3,2),":J",A838+2)))/COUNT(INDIRECT(CONCATENATE("J",MAX(A838-'Random Analysis'!$B$9+3,2),":J",A838+2))),0)</f>
        <v>3.7737687549183073E-2</v>
      </c>
      <c r="L838">
        <f t="shared" ca="1" si="67"/>
        <v>-0.35610294871887044</v>
      </c>
      <c r="M838">
        <f t="shared" ca="1" si="68"/>
        <v>2.8009836031600493E-2</v>
      </c>
    </row>
    <row r="839" spans="1:13" x14ac:dyDescent="0.3">
      <c r="A839">
        <v>837</v>
      </c>
      <c r="B839">
        <f>A839*'Random Analysis'!B$4+'Random Analysis'!$B$5</f>
        <v>16.740000000000002</v>
      </c>
      <c r="C839">
        <v>0.57387856132693282</v>
      </c>
      <c r="D839">
        <f>C839*'Random Analysis'!$B$2+'Random Analysis'!$B$3</f>
        <v>0.57387856132693282</v>
      </c>
      <c r="E839">
        <f t="shared" si="69"/>
        <v>2.0000000000003126E-2</v>
      </c>
      <c r="F839">
        <f ca="1">D839-'Random Analysis'!$B$13</f>
        <v>0.49277556335828077</v>
      </c>
      <c r="G839">
        <f t="shared" ca="1" si="65"/>
        <v>-0.54144442182033292</v>
      </c>
      <c r="H839">
        <f t="shared" ca="1" si="66"/>
        <v>-2.3823781576417331</v>
      </c>
      <c r="I839">
        <f ca="1">IFERROR(SUM(INDIRECT(CONCATENATE("F",MAX(A839-'Random Analysis'!$B$7+3,2),":F",A839+2)))/COUNT(INDIRECT(CONCATENATE("F",MAX(A839-'Random Analysis'!$B$7+3,2),":F",A839+2))),0)</f>
        <v>0.49277556335828077</v>
      </c>
      <c r="J839">
        <f ca="1">IFERROR(MEDIAN(INDIRECT(CONCATENATE("I",MAX(A839-'Random Analysis'!$B$8+3,2),":I",A839+2))),0)</f>
        <v>0.41696099802929598</v>
      </c>
      <c r="K839">
        <f ca="1">IFERROR(SUM(INDIRECT(CONCATENATE("J",MAX(A839-'Random Analysis'!$B$9+3,2),":J",A839+2)))/COUNT(INDIRECT(CONCATENATE("J",MAX(A839-'Random Analysis'!$B$9+3,2),":J",A839+2))),0)</f>
        <v>7.1800426281081117E-2</v>
      </c>
      <c r="L839">
        <f t="shared" ca="1" si="67"/>
        <v>-0.35466694019324857</v>
      </c>
      <c r="M839">
        <f t="shared" ca="1" si="68"/>
        <v>2.0916497227734414E-2</v>
      </c>
    </row>
    <row r="840" spans="1:13" x14ac:dyDescent="0.3">
      <c r="A840">
        <v>838</v>
      </c>
      <c r="B840">
        <f>A840*'Random Analysis'!B$4+'Random Analysis'!$B$5</f>
        <v>16.760000000000002</v>
      </c>
      <c r="C840">
        <v>-0.81255635112543212</v>
      </c>
      <c r="D840">
        <f>C840*'Random Analysis'!$B$2+'Random Analysis'!$B$3</f>
        <v>-0.81255635112543212</v>
      </c>
      <c r="E840">
        <f t="shared" si="69"/>
        <v>1.9999999999999574E-2</v>
      </c>
      <c r="F840">
        <f ca="1">D840-'Random Analysis'!$B$13</f>
        <v>-0.89365934909408418</v>
      </c>
      <c r="G840">
        <f t="shared" ca="1" si="65"/>
        <v>-0.55931760880221426</v>
      </c>
      <c r="H840">
        <f t="shared" ca="1" si="66"/>
        <v>-2.3935645098177774</v>
      </c>
      <c r="I840">
        <f ca="1">IFERROR(SUM(INDIRECT(CONCATENATE("F",MAX(A840-'Random Analysis'!$B$7+3,2),":F",A840+2)))/COUNT(INDIRECT(CONCATENATE("F",MAX(A840-'Random Analysis'!$B$7+3,2),":F",A840+2))),0)</f>
        <v>-0.89365934909408418</v>
      </c>
      <c r="J840">
        <f ca="1">IFERROR(MEDIAN(INDIRECT(CONCATENATE("I",MAX(A840-'Random Analysis'!$B$8+3,2),":I",A840+2))),0)</f>
        <v>0.41696099802929598</v>
      </c>
      <c r="K840">
        <f ca="1">IFERROR(SUM(INDIRECT(CONCATENATE("J",MAX(A840-'Random Analysis'!$B$9+3,2),":J",A840+2)))/COUNT(INDIRECT(CONCATENATE("J",MAX(A840-'Random Analysis'!$B$9+3,2),":J",A840+2))),0)</f>
        <v>0.10586316501297918</v>
      </c>
      <c r="L840">
        <f t="shared" ca="1" si="67"/>
        <v>-0.35254967689298905</v>
      </c>
      <c r="M840">
        <f t="shared" ca="1" si="68"/>
        <v>1.3865503689874784E-2</v>
      </c>
    </row>
    <row r="841" spans="1:13" x14ac:dyDescent="0.3">
      <c r="A841">
        <v>839</v>
      </c>
      <c r="B841">
        <f>A841*'Random Analysis'!B$4+'Random Analysis'!$B$5</f>
        <v>16.78</v>
      </c>
      <c r="C841">
        <v>0.24136240300632705</v>
      </c>
      <c r="D841">
        <f>C841*'Random Analysis'!$B$2+'Random Analysis'!$B$3</f>
        <v>0.24136240300632705</v>
      </c>
      <c r="E841">
        <f t="shared" si="69"/>
        <v>1.9999999999999574E-2</v>
      </c>
      <c r="F841">
        <f ca="1">D841-'Random Analysis'!$B$13</f>
        <v>0.160259405037675</v>
      </c>
      <c r="G841">
        <f t="shared" ca="1" si="65"/>
        <v>-0.55611242070146083</v>
      </c>
      <c r="H841">
        <f t="shared" ca="1" si="66"/>
        <v>-2.4046867582318061</v>
      </c>
      <c r="I841">
        <f ca="1">IFERROR(SUM(INDIRECT(CONCATENATE("F",MAX(A841-'Random Analysis'!$B$7+3,2),":F",A841+2)))/COUNT(INDIRECT(CONCATENATE("F",MAX(A841-'Random Analysis'!$B$7+3,2),":F",A841+2))),0)</f>
        <v>0.160259405037675</v>
      </c>
      <c r="J841">
        <f ca="1">IFERROR(MEDIAN(INDIRECT(CONCATENATE("I",MAX(A841-'Random Analysis'!$B$8+3,2),":I",A841+2))),0)</f>
        <v>0.2507029188689931</v>
      </c>
      <c r="K841">
        <f ca="1">IFERROR(SUM(INDIRECT(CONCATENATE("J",MAX(A841-'Random Analysis'!$B$9+3,2),":J",A841+2)))/COUNT(INDIRECT(CONCATENATE("J",MAX(A841-'Random Analysis'!$B$9+3,2),":J",A841+2))),0)</f>
        <v>0.1320088523562914</v>
      </c>
      <c r="L841">
        <f t="shared" ca="1" si="67"/>
        <v>-0.34990949984586328</v>
      </c>
      <c r="M841">
        <f t="shared" ca="1" si="68"/>
        <v>6.8673136929576668E-3</v>
      </c>
    </row>
    <row r="842" spans="1:13" x14ac:dyDescent="0.3">
      <c r="A842">
        <v>840</v>
      </c>
      <c r="B842">
        <f>A842*'Random Analysis'!B$4+'Random Analysis'!$B$5</f>
        <v>16.8</v>
      </c>
      <c r="C842">
        <v>-0.42324419847888883</v>
      </c>
      <c r="D842">
        <f>C842*'Random Analysis'!$B$2+'Random Analysis'!$B$3</f>
        <v>-0.42324419847888883</v>
      </c>
      <c r="E842">
        <f t="shared" si="69"/>
        <v>1.9999999999999574E-2</v>
      </c>
      <c r="F842">
        <f ca="1">D842-'Random Analysis'!$B$13</f>
        <v>-0.50434719644754089</v>
      </c>
      <c r="G842">
        <f t="shared" ca="1" si="65"/>
        <v>-0.56619936463041143</v>
      </c>
      <c r="H842">
        <f t="shared" ca="1" si="66"/>
        <v>-2.4160107455244142</v>
      </c>
      <c r="I842">
        <f ca="1">IFERROR(SUM(INDIRECT(CONCATENATE("F",MAX(A842-'Random Analysis'!$B$7+3,2),":F",A842+2)))/COUNT(INDIRECT(CONCATENATE("F",MAX(A842-'Random Analysis'!$B$7+3,2),":F",A842+2))),0)</f>
        <v>-0.50434719644754089</v>
      </c>
      <c r="J842">
        <f ca="1">IFERROR(MEDIAN(INDIRECT(CONCATENATE("I",MAX(A842-'Random Analysis'!$B$8+3,2),":I",A842+2))),0)</f>
        <v>-0.17204389570493295</v>
      </c>
      <c r="K842">
        <f ca="1">IFERROR(SUM(INDIRECT(CONCATENATE("J",MAX(A842-'Random Analysis'!$B$9+3,2),":J",A842+2)))/COUNT(INDIRECT(CONCATENATE("J",MAX(A842-'Random Analysis'!$B$9+3,2),":J",A842+2))),0)</f>
        <v>0.13802373900560713</v>
      </c>
      <c r="L842">
        <f t="shared" ca="1" si="67"/>
        <v>-0.34714902506575118</v>
      </c>
      <c r="M842">
        <f t="shared" ca="1" si="68"/>
        <v>-7.5666808357208702E-5</v>
      </c>
    </row>
    <row r="843" spans="1:13" x14ac:dyDescent="0.3">
      <c r="A843">
        <v>841</v>
      </c>
      <c r="B843">
        <f>A843*'Random Analysis'!B$4+'Random Analysis'!$B$5</f>
        <v>16.82</v>
      </c>
      <c r="C843">
        <v>-0.99724350807746376</v>
      </c>
      <c r="D843">
        <f>C843*'Random Analysis'!$B$2+'Random Analysis'!$B$3</f>
        <v>-0.99724350807746376</v>
      </c>
      <c r="E843">
        <f t="shared" si="69"/>
        <v>1.9999999999999574E-2</v>
      </c>
      <c r="F843">
        <f ca="1">D843-'Random Analysis'!$B$13</f>
        <v>-1.0783465060461157</v>
      </c>
      <c r="G843">
        <f t="shared" ca="1" si="65"/>
        <v>-0.58776629475133324</v>
      </c>
      <c r="H843">
        <f t="shared" ca="1" si="66"/>
        <v>-2.4277660714194407</v>
      </c>
      <c r="I843">
        <f ca="1">IFERROR(SUM(INDIRECT(CONCATENATE("F",MAX(A843-'Random Analysis'!$B$7+3,2),":F",A843+2)))/COUNT(INDIRECT(CONCATENATE("F",MAX(A843-'Random Analysis'!$B$7+3,2),":F",A843+2))),0)</f>
        <v>-1.0783465060461157</v>
      </c>
      <c r="J843">
        <f ca="1">IFERROR(MEDIAN(INDIRECT(CONCATENATE("I",MAX(A843-'Random Analysis'!$B$8+3,2),":I",A843+2))),0)</f>
        <v>-0.59213696620681666</v>
      </c>
      <c r="K843">
        <f ca="1">IFERROR(SUM(INDIRECT(CONCATENATE("J",MAX(A843-'Random Analysis'!$B$9+3,2),":J",A843+2)))/COUNT(INDIRECT(CONCATENATE("J",MAX(A843-'Random Analysis'!$B$9+3,2),":J",A843+2))),0)</f>
        <v>0.11983651258990159</v>
      </c>
      <c r="L843">
        <f t="shared" ca="1" si="67"/>
        <v>-0.3447522948139532</v>
      </c>
      <c r="M843">
        <f t="shared" ca="1" si="68"/>
        <v>-6.9707127046361259E-3</v>
      </c>
    </row>
    <row r="844" spans="1:13" x14ac:dyDescent="0.3">
      <c r="A844">
        <v>842</v>
      </c>
      <c r="B844">
        <f>A844*'Random Analysis'!B$4+'Random Analysis'!$B$5</f>
        <v>16.84</v>
      </c>
      <c r="C844">
        <v>0.50504758302604924</v>
      </c>
      <c r="D844">
        <f>C844*'Random Analysis'!$B$2+'Random Analysis'!$B$3</f>
        <v>0.50504758302604924</v>
      </c>
      <c r="E844">
        <f t="shared" si="69"/>
        <v>1.9999999999999574E-2</v>
      </c>
      <c r="F844">
        <f ca="1">D844-'Random Analysis'!$B$13</f>
        <v>0.42394458505739718</v>
      </c>
      <c r="G844">
        <f t="shared" ca="1" si="65"/>
        <v>-0.57928740305018545</v>
      </c>
      <c r="H844">
        <f t="shared" ca="1" si="66"/>
        <v>-2.4393518194804442</v>
      </c>
      <c r="I844">
        <f ca="1">IFERROR(SUM(INDIRECT(CONCATENATE("F",MAX(A844-'Random Analysis'!$B$7+3,2),":F",A844+2)))/COUNT(INDIRECT(CONCATENATE("F",MAX(A844-'Random Analysis'!$B$7+3,2),":F",A844+2))),0)</f>
        <v>0.42394458505739718</v>
      </c>
      <c r="J844">
        <f ca="1">IFERROR(MEDIAN(INDIRECT(CONCATENATE("I",MAX(A844-'Random Analysis'!$B$8+3,2),":I",A844+2))),0)</f>
        <v>-0.17204389570493295</v>
      </c>
      <c r="K844">
        <f ca="1">IFERROR(SUM(INDIRECT(CONCATENATE("J",MAX(A844-'Random Analysis'!$B$9+3,2),":J",A844+2)))/COUNT(INDIRECT(CONCATENATE("J",MAX(A844-'Random Analysis'!$B$9+3,2),":J",A844+2))),0)</f>
        <v>0.11186437539488893</v>
      </c>
      <c r="L844">
        <f t="shared" ca="1" si="67"/>
        <v>-0.34251500730605544</v>
      </c>
      <c r="M844">
        <f t="shared" ca="1" si="68"/>
        <v>-1.3821012850757089E-2</v>
      </c>
    </row>
    <row r="845" spans="1:13" x14ac:dyDescent="0.3">
      <c r="A845">
        <v>843</v>
      </c>
      <c r="B845">
        <f>A845*'Random Analysis'!B$4+'Random Analysis'!$B$5</f>
        <v>16.86</v>
      </c>
      <c r="C845">
        <v>-0.73315543296913632</v>
      </c>
      <c r="D845">
        <f>C845*'Random Analysis'!$B$2+'Random Analysis'!$B$3</f>
        <v>-0.73315543296913632</v>
      </c>
      <c r="E845">
        <f t="shared" si="69"/>
        <v>1.9999999999999574E-2</v>
      </c>
      <c r="F845">
        <f ca="1">D845-'Random Analysis'!$B$13</f>
        <v>-0.81425843093778838</v>
      </c>
      <c r="G845">
        <f t="shared" ca="1" si="65"/>
        <v>-0.59557257166894084</v>
      </c>
      <c r="H845">
        <f t="shared" ca="1" si="66"/>
        <v>-2.4512632709138229</v>
      </c>
      <c r="I845">
        <f ca="1">IFERROR(SUM(INDIRECT(CONCATENATE("F",MAX(A845-'Random Analysis'!$B$7+3,2),":F",A845+2)))/COUNT(INDIRECT(CONCATENATE("F",MAX(A845-'Random Analysis'!$B$7+3,2),":F",A845+2))),0)</f>
        <v>-0.81425843093778838</v>
      </c>
      <c r="J845">
        <f ca="1">IFERROR(MEDIAN(INDIRECT(CONCATENATE("I",MAX(A845-'Random Analysis'!$B$8+3,2),":I",A845+2))),0)</f>
        <v>-0.65930281369266464</v>
      </c>
      <c r="K845">
        <f ca="1">IFERROR(SUM(INDIRECT(CONCATENATE("J",MAX(A845-'Random Analysis'!$B$9+3,2),":J",A845+2)))/COUNT(INDIRECT(CONCATENATE("J",MAX(A845-'Random Analysis'!$B$9+3,2),":J",A845+2))),0)</f>
        <v>8.0689432581412882E-2</v>
      </c>
      <c r="L845">
        <f t="shared" ca="1" si="67"/>
        <v>-0.34090121865442724</v>
      </c>
      <c r="M845">
        <f t="shared" ca="1" si="68"/>
        <v>-2.063903722384549E-2</v>
      </c>
    </row>
    <row r="846" spans="1:13" x14ac:dyDescent="0.3">
      <c r="A846">
        <v>844</v>
      </c>
      <c r="B846">
        <f>A846*'Random Analysis'!B$4+'Random Analysis'!$B$5</f>
        <v>16.88</v>
      </c>
      <c r="C846">
        <v>0.4895447464103897</v>
      </c>
      <c r="D846">
        <f>C846*'Random Analysis'!$B$2+'Random Analysis'!$B$3</f>
        <v>0.4895447464103897</v>
      </c>
      <c r="E846">
        <f t="shared" si="69"/>
        <v>1.9999999999999574E-2</v>
      </c>
      <c r="F846">
        <f ca="1">D846-'Random Analysis'!$B$13</f>
        <v>0.40844174844173764</v>
      </c>
      <c r="G846">
        <f t="shared" ca="1" si="65"/>
        <v>-0.58740373670010626</v>
      </c>
      <c r="H846">
        <f t="shared" ca="1" si="66"/>
        <v>-2.4630113456478249</v>
      </c>
      <c r="I846">
        <f ca="1">IFERROR(SUM(INDIRECT(CONCATENATE("F",MAX(A846-'Random Analysis'!$B$7+3,2),":F",A846+2)))/COUNT(INDIRECT(CONCATENATE("F",MAX(A846-'Random Analysis'!$B$7+3,2),":F",A846+2))),0)</f>
        <v>0.40844174844173764</v>
      </c>
      <c r="J846">
        <f ca="1">IFERROR(MEDIAN(INDIRECT(CONCATENATE("I",MAX(A846-'Random Analysis'!$B$8+3,2),":I",A846+2))),0)</f>
        <v>-0.17204389570493295</v>
      </c>
      <c r="K846">
        <f ca="1">IFERROR(SUM(INDIRECT(CONCATENATE("J",MAX(A846-'Random Analysis'!$B$9+3,2),":J",A846+2)))/COUNT(INDIRECT(CONCATENATE("J",MAX(A846-'Random Analysis'!$B$9+3,2),":J",A846+2))),0)</f>
        <v>7.3170719691503225E-2</v>
      </c>
      <c r="L846">
        <f t="shared" ca="1" si="67"/>
        <v>-0.33943780426059722</v>
      </c>
      <c r="M846">
        <f t="shared" ca="1" si="68"/>
        <v>-2.7427793309057289E-2</v>
      </c>
    </row>
    <row r="847" spans="1:13" x14ac:dyDescent="0.3">
      <c r="A847">
        <v>845</v>
      </c>
      <c r="B847">
        <f>A847*'Random Analysis'!B$4+'Random Analysis'!$B$5</f>
        <v>16.899999999999999</v>
      </c>
      <c r="C847">
        <v>0.60235529681950517</v>
      </c>
      <c r="D847">
        <f>C847*'Random Analysis'!$B$2+'Random Analysis'!$B$3</f>
        <v>0.60235529681950517</v>
      </c>
      <c r="E847">
        <f t="shared" si="69"/>
        <v>1.9999999999999574E-2</v>
      </c>
      <c r="F847">
        <f ca="1">D847-'Random Analysis'!$B$13</f>
        <v>0.52125229885085311</v>
      </c>
      <c r="G847">
        <f t="shared" ca="1" si="65"/>
        <v>-0.57697869072308938</v>
      </c>
      <c r="H847">
        <f t="shared" ca="1" si="66"/>
        <v>-2.4745509194622866</v>
      </c>
      <c r="I847">
        <f ca="1">IFERROR(SUM(INDIRECT(CONCATENATE("F",MAX(A847-'Random Analysis'!$B$7+3,2),":F",A847+2)))/COUNT(INDIRECT(CONCATENATE("F",MAX(A847-'Random Analysis'!$B$7+3,2),":F",A847+2))),0)</f>
        <v>0.52125229885085311</v>
      </c>
      <c r="J847">
        <f ca="1">IFERROR(MEDIAN(INDIRECT(CONCATENATE("I",MAX(A847-'Random Analysis'!$B$8+3,2),":I",A847+2))),0)</f>
        <v>-0.17204389570493295</v>
      </c>
      <c r="K847">
        <f ca="1">IFERROR(SUM(INDIRECT(CONCATENATE("J",MAX(A847-'Random Analysis'!$B$9+3,2),":J",A847+2)))/COUNT(INDIRECT(CONCATENATE("J",MAX(A847-'Random Analysis'!$B$9+3,2),":J",A847+2))),0)</f>
        <v>5.9229114751071149E-2</v>
      </c>
      <c r="L847">
        <f t="shared" ca="1" si="67"/>
        <v>-0.33825322196557583</v>
      </c>
      <c r="M847">
        <f t="shared" ca="1" si="68"/>
        <v>-3.4192857748368659E-2</v>
      </c>
    </row>
    <row r="848" spans="1:13" x14ac:dyDescent="0.3">
      <c r="A848">
        <v>846</v>
      </c>
      <c r="B848">
        <f>A848*'Random Analysis'!B$4+'Random Analysis'!$B$5</f>
        <v>16.920000000000002</v>
      </c>
      <c r="C848">
        <v>-0.52564802059543103</v>
      </c>
      <c r="D848">
        <f>C848*'Random Analysis'!$B$2+'Random Analysis'!$B$3</f>
        <v>-0.52564802059543103</v>
      </c>
      <c r="E848">
        <f t="shared" si="69"/>
        <v>2.0000000000003126E-2</v>
      </c>
      <c r="F848">
        <f ca="1">D848-'Random Analysis'!$B$13</f>
        <v>-0.60675101856408309</v>
      </c>
      <c r="G848">
        <f t="shared" ca="1" si="65"/>
        <v>-0.58911371109437294</v>
      </c>
      <c r="H848">
        <f t="shared" ca="1" si="66"/>
        <v>-2.4863331936841759</v>
      </c>
      <c r="I848">
        <f ca="1">IFERROR(SUM(INDIRECT(CONCATENATE("F",MAX(A848-'Random Analysis'!$B$7+3,2),":F",A848+2)))/COUNT(INDIRECT(CONCATENATE("F",MAX(A848-'Random Analysis'!$B$7+3,2),":F",A848+2))),0)</f>
        <v>-0.60675101856408309</v>
      </c>
      <c r="J848">
        <f ca="1">IFERROR(MEDIAN(INDIRECT(CONCATENATE("I",MAX(A848-'Random Analysis'!$B$8+3,2),":I",A848+2))),0)</f>
        <v>-0.17204389570493295</v>
      </c>
      <c r="K848">
        <f ca="1">IFERROR(SUM(INDIRECT(CONCATENATE("J",MAX(A848-'Random Analysis'!$B$9+3,2),":J",A848+2)))/COUNT(INDIRECT(CONCATENATE("J",MAX(A848-'Random Analysis'!$B$9+3,2),":J",A848+2))),0)</f>
        <v>5.1710401861161458E-2</v>
      </c>
      <c r="L848">
        <f t="shared" ca="1" si="67"/>
        <v>-0.33721901392835246</v>
      </c>
      <c r="M848">
        <f t="shared" ca="1" si="68"/>
        <v>-4.0937238026936759E-2</v>
      </c>
    </row>
    <row r="849" spans="1:13" x14ac:dyDescent="0.3">
      <c r="A849">
        <v>847</v>
      </c>
      <c r="B849">
        <f>A849*'Random Analysis'!B$4+'Random Analysis'!$B$5</f>
        <v>16.940000000000001</v>
      </c>
      <c r="C849">
        <v>-0.50288840810393443</v>
      </c>
      <c r="D849">
        <f>C849*'Random Analysis'!$B$2+'Random Analysis'!$B$3</f>
        <v>-0.50288840810393443</v>
      </c>
      <c r="E849">
        <f t="shared" si="69"/>
        <v>1.9999999999999574E-2</v>
      </c>
      <c r="F849">
        <f ca="1">D849-'Random Analysis'!$B$13</f>
        <v>-0.58399140607258648</v>
      </c>
      <c r="G849">
        <f t="shared" ca="1" si="65"/>
        <v>-0.60079353921582446</v>
      </c>
      <c r="H849">
        <f t="shared" ca="1" si="66"/>
        <v>-2.498349064468492</v>
      </c>
      <c r="I849">
        <f ca="1">IFERROR(SUM(INDIRECT(CONCATENATE("F",MAX(A849-'Random Analysis'!$B$7+3,2),":F",A849+2)))/COUNT(INDIRECT(CONCATENATE("F",MAX(A849-'Random Analysis'!$B$7+3,2),":F",A849+2))),0)</f>
        <v>-0.58399140607258648</v>
      </c>
      <c r="J849">
        <f ca="1">IFERROR(MEDIAN(INDIRECT(CONCATENATE("I",MAX(A849-'Random Analysis'!$B$8+3,2),":I",A849+2))),0)</f>
        <v>-0.54416930126006369</v>
      </c>
      <c r="K849">
        <f ca="1">IFERROR(SUM(INDIRECT(CONCATENATE("J",MAX(A849-'Random Analysis'!$B$9+3,2),":J",A849+2)))/COUNT(INDIRECT(CONCATENATE("J",MAX(A849-'Random Analysis'!$B$9+3,2),":J",A849+2))),0)</f>
        <v>2.0048539513342189E-2</v>
      </c>
      <c r="L849">
        <f t="shared" ca="1" si="67"/>
        <v>-0.33681804313808561</v>
      </c>
      <c r="M849">
        <f t="shared" ca="1" si="68"/>
        <v>-4.7673598889698326E-2</v>
      </c>
    </row>
    <row r="850" spans="1:13" x14ac:dyDescent="0.3">
      <c r="A850">
        <v>848</v>
      </c>
      <c r="B850">
        <f>A850*'Random Analysis'!B$4+'Random Analysis'!$B$5</f>
        <v>16.96</v>
      </c>
      <c r="C850">
        <v>0.7232253350327853</v>
      </c>
      <c r="D850">
        <f>C850*'Random Analysis'!$B$2+'Random Analysis'!$B$3</f>
        <v>0.7232253350327853</v>
      </c>
      <c r="E850">
        <f t="shared" si="69"/>
        <v>1.9999999999999574E-2</v>
      </c>
      <c r="F850">
        <f ca="1">D850-'Random Analysis'!$B$13</f>
        <v>0.64212233706413324</v>
      </c>
      <c r="G850">
        <f t="shared" ca="1" si="65"/>
        <v>-0.58795109247454203</v>
      </c>
      <c r="H850">
        <f t="shared" ca="1" si="66"/>
        <v>-2.5101080863179828</v>
      </c>
      <c r="I850">
        <f ca="1">IFERROR(SUM(INDIRECT(CONCATENATE("F",MAX(A850-'Random Analysis'!$B$7+3,2),":F",A850+2)))/COUNT(INDIRECT(CONCATENATE("F",MAX(A850-'Random Analysis'!$B$7+3,2),":F",A850+2))),0)</f>
        <v>0.64212233706413324</v>
      </c>
      <c r="J850">
        <f ca="1">IFERROR(MEDIAN(INDIRECT(CONCATENATE("I",MAX(A850-'Random Analysis'!$B$8+3,2),":I",A850+2))),0)</f>
        <v>-8.7774828815424422E-2</v>
      </c>
      <c r="K850">
        <f ca="1">IFERROR(SUM(INDIRECT(CONCATENATE("J",MAX(A850-'Random Analysis'!$B$9+3,2),":J",A850+2)))/COUNT(INDIRECT(CONCATENATE("J",MAX(A850-'Random Analysis'!$B$9+3,2),":J",A850+2))),0)</f>
        <v>1.0119747281934321E-2</v>
      </c>
      <c r="L850">
        <f t="shared" ca="1" si="67"/>
        <v>-0.33661564819244694</v>
      </c>
      <c r="M850">
        <f t="shared" ca="1" si="68"/>
        <v>-5.4405911853547123E-2</v>
      </c>
    </row>
    <row r="851" spans="1:13" x14ac:dyDescent="0.3">
      <c r="A851">
        <v>849</v>
      </c>
      <c r="B851">
        <f>A851*'Random Analysis'!B$4+'Random Analysis'!$B$5</f>
        <v>16.98</v>
      </c>
      <c r="C851">
        <v>0.95297569224731959</v>
      </c>
      <c r="D851">
        <f>C851*'Random Analysis'!$B$2+'Random Analysis'!$B$3</f>
        <v>0.95297569224731959</v>
      </c>
      <c r="E851">
        <f t="shared" si="69"/>
        <v>1.9999999999999574E-2</v>
      </c>
      <c r="F851">
        <f ca="1">D851-'Random Analysis'!$B$13</f>
        <v>0.87187269427866754</v>
      </c>
      <c r="G851">
        <f t="shared" ca="1" si="65"/>
        <v>-0.57051363858896909</v>
      </c>
      <c r="H851">
        <f t="shared" ca="1" si="66"/>
        <v>-2.5215183590897619</v>
      </c>
      <c r="I851">
        <f ca="1">IFERROR(SUM(INDIRECT(CONCATENATE("F",MAX(A851-'Random Analysis'!$B$7+3,2),":F",A851+2)))/COUNT(INDIRECT(CONCATENATE("F",MAX(A851-'Random Analysis'!$B$7+3,2),":F",A851+2))),0)</f>
        <v>0.87187269427866754</v>
      </c>
      <c r="J851">
        <f ca="1">IFERROR(MEDIAN(INDIRECT(CONCATENATE("I",MAX(A851-'Random Analysis'!$B$8+3,2),":I",A851+2))),0)</f>
        <v>0.41619316674956741</v>
      </c>
      <c r="K851">
        <f ca="1">IFERROR(SUM(INDIRECT(CONCATENATE("J",MAX(A851-'Random Analysis'!$B$9+3,2),":J",A851+2)))/COUNT(INDIRECT(CONCATENATE("J",MAX(A851-'Random Analysis'!$B$9+3,2),":J",A851+2))),0)</f>
        <v>3.081443745837515E-2</v>
      </c>
      <c r="L851">
        <f t="shared" ca="1" si="67"/>
        <v>-0.33599935944327947</v>
      </c>
      <c r="M851">
        <f t="shared" ca="1" si="68"/>
        <v>-6.1125899042412571E-2</v>
      </c>
    </row>
    <row r="852" spans="1:13" x14ac:dyDescent="0.3">
      <c r="A852">
        <v>850</v>
      </c>
      <c r="B852">
        <f>A852*'Random Analysis'!B$4+'Random Analysis'!$B$5</f>
        <v>17</v>
      </c>
      <c r="C852">
        <v>9.2834930427047269E-2</v>
      </c>
      <c r="D852">
        <f>C852*'Random Analysis'!$B$2+'Random Analysis'!$B$3</f>
        <v>9.2834930427047269E-2</v>
      </c>
      <c r="E852">
        <f t="shared" si="69"/>
        <v>1.9999999999999574E-2</v>
      </c>
      <c r="F852">
        <f ca="1">D852-'Random Analysis'!$B$13</f>
        <v>1.1731932458395225E-2</v>
      </c>
      <c r="G852">
        <f t="shared" ca="1" si="65"/>
        <v>-0.57027899993980113</v>
      </c>
      <c r="H852">
        <f t="shared" ca="1" si="66"/>
        <v>-2.5329239390885578</v>
      </c>
      <c r="I852">
        <f ca="1">IFERROR(SUM(INDIRECT(CONCATENATE("F",MAX(A852-'Random Analysis'!$B$7+3,2),":F",A852+2)))/COUNT(INDIRECT(CONCATENATE("F",MAX(A852-'Random Analysis'!$B$7+3,2),":F",A852+2))),0)</f>
        <v>1.1731932458395225E-2</v>
      </c>
      <c r="J852">
        <f ca="1">IFERROR(MEDIAN(INDIRECT(CONCATENATE("I",MAX(A852-'Random Analysis'!$B$8+3,2),":I",A852+2))),0)</f>
        <v>0.21008684045006643</v>
      </c>
      <c r="K852">
        <f ca="1">IFERROR(SUM(INDIRECT(CONCATENATE("J",MAX(A852-'Random Analysis'!$B$9+3,2),":J",A852+2)))/COUNT(INDIRECT(CONCATENATE("J",MAX(A852-'Random Analysis'!$B$9+3,2),":J",A852+2))),0)</f>
        <v>4.1694540668173075E-2</v>
      </c>
      <c r="L852">
        <f t="shared" ca="1" si="67"/>
        <v>-0.33516546862991603</v>
      </c>
      <c r="M852">
        <f t="shared" ca="1" si="68"/>
        <v>-6.782920841501075E-2</v>
      </c>
    </row>
    <row r="853" spans="1:13" x14ac:dyDescent="0.3">
      <c r="A853">
        <v>851</v>
      </c>
      <c r="B853">
        <f>A853*'Random Analysis'!B$4+'Random Analysis'!$B$5</f>
        <v>17.02</v>
      </c>
      <c r="C853">
        <v>0.85216867566283083</v>
      </c>
      <c r="D853">
        <f>C853*'Random Analysis'!$B$2+'Random Analysis'!$B$3</f>
        <v>0.85216867566283083</v>
      </c>
      <c r="E853">
        <f t="shared" si="69"/>
        <v>1.9999999999999574E-2</v>
      </c>
      <c r="F853">
        <f ca="1">D853-'Random Analysis'!$B$13</f>
        <v>0.77106567769417877</v>
      </c>
      <c r="G853">
        <f t="shared" ca="1" si="65"/>
        <v>-0.55485768638591793</v>
      </c>
      <c r="H853">
        <f t="shared" ca="1" si="66"/>
        <v>-2.5440210928162759</v>
      </c>
      <c r="I853">
        <f ca="1">IFERROR(SUM(INDIRECT(CONCATENATE("F",MAX(A853-'Random Analysis'!$B$7+3,2),":F",A853+2)))/COUNT(INDIRECT(CONCATENATE("F",MAX(A853-'Random Analysis'!$B$7+3,2),":F",A853+2))),0)</f>
        <v>0.77106567769417877</v>
      </c>
      <c r="J853">
        <f ca="1">IFERROR(MEDIAN(INDIRECT(CONCATENATE("I",MAX(A853-'Random Analysis'!$B$8+3,2),":I",A853+2))),0)</f>
        <v>0.46484702364629538</v>
      </c>
      <c r="K853">
        <f ca="1">IFERROR(SUM(INDIRECT(CONCATENATE("J",MAX(A853-'Random Analysis'!$B$9+3,2),":J",A853+2)))/COUNT(INDIRECT(CONCATENATE("J",MAX(A853-'Random Analysis'!$B$9+3,2),":J",A853+2))),0)</f>
        <v>6.4706081173029534E-2</v>
      </c>
      <c r="L853">
        <f t="shared" ca="1" si="67"/>
        <v>-0.33387134700645549</v>
      </c>
      <c r="M853">
        <f t="shared" ca="1" si="68"/>
        <v>-7.4506635355139711E-2</v>
      </c>
    </row>
    <row r="854" spans="1:13" x14ac:dyDescent="0.3">
      <c r="A854">
        <v>852</v>
      </c>
      <c r="B854">
        <f>A854*'Random Analysis'!B$4+'Random Analysis'!$B$5</f>
        <v>17.04</v>
      </c>
      <c r="C854">
        <v>0.35845012991397907</v>
      </c>
      <c r="D854">
        <f>C854*'Random Analysis'!$B$2+'Random Analysis'!$B$3</f>
        <v>0.35845012991397907</v>
      </c>
      <c r="E854">
        <f t="shared" si="69"/>
        <v>1.9999999999999574E-2</v>
      </c>
      <c r="F854">
        <f ca="1">D854-'Random Analysis'!$B$13</f>
        <v>0.27734713194532701</v>
      </c>
      <c r="G854">
        <f t="shared" ca="1" si="65"/>
        <v>-0.5493107437470115</v>
      </c>
      <c r="H854">
        <f t="shared" ca="1" si="66"/>
        <v>-2.5550073076912159</v>
      </c>
      <c r="I854">
        <f ca="1">IFERROR(SUM(INDIRECT(CONCATENATE("F",MAX(A854-'Random Analysis'!$B$7+3,2),":F",A854+2)))/COUNT(INDIRECT(CONCATENATE("F",MAX(A854-'Random Analysis'!$B$7+3,2),":F",A854+2))),0)</f>
        <v>0.27734713194532701</v>
      </c>
      <c r="J854">
        <f ca="1">IFERROR(MEDIAN(INDIRECT(CONCATENATE("I",MAX(A854-'Random Analysis'!$B$8+3,2),":I",A854+2))),0)</f>
        <v>0.39929971539809006</v>
      </c>
      <c r="K854">
        <f ca="1">IFERROR(SUM(INDIRECT(CONCATENATE("J",MAX(A854-'Random Analysis'!$B$9+3,2),":J",A854+2)))/COUNT(INDIRECT(CONCATENATE("J",MAX(A854-'Random Analysis'!$B$9+3,2),":J",A854+2))),0)</f>
        <v>7.3483099459889067E-2</v>
      </c>
      <c r="L854">
        <f t="shared" ca="1" si="67"/>
        <v>-0.33240168501725775</v>
      </c>
      <c r="M854">
        <f t="shared" ca="1" si="68"/>
        <v>-8.1154669055484727E-2</v>
      </c>
    </row>
    <row r="855" spans="1:13" x14ac:dyDescent="0.3">
      <c r="A855">
        <v>853</v>
      </c>
      <c r="B855">
        <f>A855*'Random Analysis'!B$4+'Random Analysis'!$B$5</f>
        <v>17.059999999999999</v>
      </c>
      <c r="C855">
        <v>0.3137894276461608</v>
      </c>
      <c r="D855">
        <f>C855*'Random Analysis'!$B$2+'Random Analysis'!$B$3</f>
        <v>0.3137894276461608</v>
      </c>
      <c r="E855">
        <f t="shared" si="69"/>
        <v>1.9999999999999574E-2</v>
      </c>
      <c r="F855">
        <f ca="1">D855-'Random Analysis'!$B$13</f>
        <v>0.23268642967750874</v>
      </c>
      <c r="G855">
        <f t="shared" ca="1" si="65"/>
        <v>-0.54465701515346143</v>
      </c>
      <c r="H855">
        <f t="shared" ca="1" si="66"/>
        <v>-2.5659004479942848</v>
      </c>
      <c r="I855">
        <f ca="1">IFERROR(SUM(INDIRECT(CONCATENATE("F",MAX(A855-'Random Analysis'!$B$7+3,2),":F",A855+2)))/COUNT(INDIRECT(CONCATENATE("F",MAX(A855-'Random Analysis'!$B$7+3,2),":F",A855+2))),0)</f>
        <v>0.23268642967750874</v>
      </c>
      <c r="J855">
        <f ca="1">IFERROR(MEDIAN(INDIRECT(CONCATENATE("I",MAX(A855-'Random Analysis'!$B$8+3,2),":I",A855+2))),0)</f>
        <v>0.25501678081141788</v>
      </c>
      <c r="K855">
        <f ca="1">IFERROR(SUM(INDIRECT(CONCATENATE("J",MAX(A855-'Random Analysis'!$B$9+3,2),":J",A855+2)))/COUNT(INDIRECT(CONCATENATE("J",MAX(A855-'Random Analysis'!$B$9+3,2),":J",A855+2))),0)</f>
        <v>7.5133834271900415E-2</v>
      </c>
      <c r="L855">
        <f t="shared" ca="1" si="67"/>
        <v>-0.33089900833181979</v>
      </c>
      <c r="M855">
        <f t="shared" ca="1" si="68"/>
        <v>-8.7772649222120983E-2</v>
      </c>
    </row>
    <row r="856" spans="1:13" x14ac:dyDescent="0.3">
      <c r="A856">
        <v>854</v>
      </c>
      <c r="B856">
        <f>A856*'Random Analysis'!B$4+'Random Analysis'!$B$5</f>
        <v>17.080000000000002</v>
      </c>
      <c r="C856">
        <v>-0.63184522974273061</v>
      </c>
      <c r="D856">
        <f>C856*'Random Analysis'!$B$2+'Random Analysis'!$B$3</f>
        <v>-0.63184522974273061</v>
      </c>
      <c r="E856">
        <f t="shared" si="69"/>
        <v>2.0000000000003126E-2</v>
      </c>
      <c r="F856">
        <f ca="1">D856-'Random Analysis'!$B$13</f>
        <v>-0.71294822771138266</v>
      </c>
      <c r="G856">
        <f t="shared" ca="1" si="65"/>
        <v>-0.55891597970769136</v>
      </c>
      <c r="H856">
        <f t="shared" ca="1" si="66"/>
        <v>-2.5770787675884406</v>
      </c>
      <c r="I856">
        <f ca="1">IFERROR(SUM(INDIRECT(CONCATENATE("F",MAX(A856-'Random Analysis'!$B$7+3,2),":F",A856+2)))/COUNT(INDIRECT(CONCATENATE("F",MAX(A856-'Random Analysis'!$B$7+3,2),":F",A856+2))),0)</f>
        <v>-0.71294822771138266</v>
      </c>
      <c r="J856">
        <f ca="1">IFERROR(MEDIAN(INDIRECT(CONCATENATE("I",MAX(A856-'Random Analysis'!$B$8+3,2),":I",A856+2))),0)</f>
        <v>0.25501678081141788</v>
      </c>
      <c r="K856">
        <f ca="1">IFERROR(SUM(INDIRECT(CONCATENATE("J",MAX(A856-'Random Analysis'!$B$9+3,2),":J",A856+2)))/COUNT(INDIRECT(CONCATENATE("J",MAX(A856-'Random Analysis'!$B$9+3,2),":J",A856+2))),0)</f>
        <v>6.5138259935133891E-2</v>
      </c>
      <c r="L856">
        <f t="shared" ca="1" si="67"/>
        <v>-0.32959624313311692</v>
      </c>
      <c r="M856">
        <f t="shared" ca="1" si="68"/>
        <v>-9.4364574084784353E-2</v>
      </c>
    </row>
    <row r="857" spans="1:13" x14ac:dyDescent="0.3">
      <c r="A857">
        <v>855</v>
      </c>
      <c r="B857">
        <f>A857*'Random Analysis'!B$4+'Random Analysis'!$B$5</f>
        <v>17.100000000000001</v>
      </c>
      <c r="C857">
        <v>-1.051699547919327E-2</v>
      </c>
      <c r="D857">
        <f>C857*'Random Analysis'!$B$2+'Random Analysis'!$B$3</f>
        <v>-1.051699547919327E-2</v>
      </c>
      <c r="E857">
        <f t="shared" si="69"/>
        <v>1.9999999999999574E-2</v>
      </c>
      <c r="F857">
        <f ca="1">D857-'Random Analysis'!$B$13</f>
        <v>-9.1619993447845313E-2</v>
      </c>
      <c r="G857">
        <f t="shared" ca="1" si="65"/>
        <v>-0.56074837957664825</v>
      </c>
      <c r="H857">
        <f t="shared" ca="1" si="66"/>
        <v>-2.5882937351799731</v>
      </c>
      <c r="I857">
        <f ca="1">IFERROR(SUM(INDIRECT(CONCATENATE("F",MAX(A857-'Random Analysis'!$B$7+3,2),":F",A857+2)))/COUNT(INDIRECT(CONCATENATE("F",MAX(A857-'Random Analysis'!$B$7+3,2),":F",A857+2))),0)</f>
        <v>-9.1619993447845313E-2</v>
      </c>
      <c r="J857">
        <f ca="1">IFERROR(MEDIAN(INDIRECT(CONCATENATE("I",MAX(A857-'Random Analysis'!$B$8+3,2),":I",A857+2))),0)</f>
        <v>0.25501678081141788</v>
      </c>
      <c r="K857">
        <f ca="1">IFERROR(SUM(INDIRECT(CONCATENATE("J",MAX(A857-'Random Analysis'!$B$9+3,2),":J",A857+2)))/COUNT(INDIRECT(CONCATENATE("J",MAX(A857-'Random Analysis'!$B$9+3,2),":J",A857+2))),0)</f>
        <v>7.2683157089202532E-2</v>
      </c>
      <c r="L857">
        <f t="shared" ca="1" si="67"/>
        <v>-0.32814257999133289</v>
      </c>
      <c r="M857">
        <f t="shared" ca="1" si="68"/>
        <v>-0.10092742568461087</v>
      </c>
    </row>
    <row r="858" spans="1:13" x14ac:dyDescent="0.3">
      <c r="A858">
        <v>856</v>
      </c>
      <c r="B858">
        <f>A858*'Random Analysis'!B$4+'Random Analysis'!$B$5</f>
        <v>17.12</v>
      </c>
      <c r="C858">
        <v>0.10410495870502001</v>
      </c>
      <c r="D858">
        <f>C858*'Random Analysis'!$B$2+'Random Analysis'!$B$3</f>
        <v>0.10410495870502001</v>
      </c>
      <c r="E858">
        <f t="shared" si="69"/>
        <v>1.9999999999999574E-2</v>
      </c>
      <c r="F858">
        <f ca="1">D858-'Random Analysis'!$B$13</f>
        <v>2.3001960736367968E-2</v>
      </c>
      <c r="G858">
        <f t="shared" ca="1" si="65"/>
        <v>-0.56028834036192088</v>
      </c>
      <c r="H858">
        <f t="shared" ca="1" si="66"/>
        <v>-2.5994995019872111</v>
      </c>
      <c r="I858">
        <f ca="1">IFERROR(SUM(INDIRECT(CONCATENATE("F",MAX(A858-'Random Analysis'!$B$7+3,2),":F",A858+2)))/COUNT(INDIRECT(CONCATENATE("F",MAX(A858-'Random Analysis'!$B$7+3,2),":F",A858+2))),0)</f>
        <v>2.3001960736367968E-2</v>
      </c>
      <c r="J858">
        <f ca="1">IFERROR(MEDIAN(INDIRECT(CONCATENATE("I",MAX(A858-'Random Analysis'!$B$8+3,2),":I",A858+2))),0)</f>
        <v>0.12784419520693835</v>
      </c>
      <c r="K858">
        <f ca="1">IFERROR(SUM(INDIRECT(CONCATENATE("J",MAX(A858-'Random Analysis'!$B$9+3,2),":J",A858+2)))/COUNT(INDIRECT(CONCATENATE("J",MAX(A858-'Random Analysis'!$B$9+3,2),":J",A858+2))),0)</f>
        <v>5.6631745342698887E-2</v>
      </c>
      <c r="L858">
        <f t="shared" ca="1" si="67"/>
        <v>-0.32700994508447895</v>
      </c>
      <c r="M858">
        <f t="shared" ca="1" si="68"/>
        <v>-0.10746762458630031</v>
      </c>
    </row>
    <row r="859" spans="1:13" x14ac:dyDescent="0.3">
      <c r="A859">
        <v>857</v>
      </c>
      <c r="B859">
        <f>A859*'Random Analysis'!B$4+'Random Analysis'!$B$5</f>
        <v>17.14</v>
      </c>
      <c r="C859">
        <v>0.59121890509835784</v>
      </c>
      <c r="D859">
        <f>C859*'Random Analysis'!$B$2+'Random Analysis'!$B$3</f>
        <v>0.59121890509835784</v>
      </c>
      <c r="E859">
        <f t="shared" si="69"/>
        <v>1.9999999999999574E-2</v>
      </c>
      <c r="F859">
        <f ca="1">D859-'Random Analysis'!$B$13</f>
        <v>0.51011590712970578</v>
      </c>
      <c r="G859">
        <f t="shared" ca="1" si="65"/>
        <v>-0.55008602221932701</v>
      </c>
      <c r="H859">
        <f t="shared" ca="1" si="66"/>
        <v>-2.6105012224315973</v>
      </c>
      <c r="I859">
        <f ca="1">IFERROR(SUM(INDIRECT(CONCATENATE("F",MAX(A859-'Random Analysis'!$B$7+3,2),":F",A859+2)))/COUNT(INDIRECT(CONCATENATE("F",MAX(A859-'Random Analysis'!$B$7+3,2),":F",A859+2))),0)</f>
        <v>0.51011590712970578</v>
      </c>
      <c r="J859">
        <f ca="1">IFERROR(MEDIAN(INDIRECT(CONCATENATE("I",MAX(A859-'Random Analysis'!$B$8+3,2),":I",A859+2))),0)</f>
        <v>0.12784419520693835</v>
      </c>
      <c r="K859">
        <f ca="1">IFERROR(SUM(INDIRECT(CONCATENATE("J",MAX(A859-'Random Analysis'!$B$9+3,2),":J",A859+2)))/COUNT(INDIRECT(CONCATENATE("J",MAX(A859-'Random Analysis'!$B$9+3,2),":J",A859+2))),0)</f>
        <v>4.0580333596195263E-2</v>
      </c>
      <c r="L859">
        <f t="shared" ca="1" si="67"/>
        <v>-0.32619833841255508</v>
      </c>
      <c r="M859">
        <f t="shared" ca="1" si="68"/>
        <v>-0.11399159135455128</v>
      </c>
    </row>
    <row r="860" spans="1:13" x14ac:dyDescent="0.3">
      <c r="A860">
        <v>858</v>
      </c>
      <c r="B860">
        <f>A860*'Random Analysis'!B$4+'Random Analysis'!$B$5</f>
        <v>17.16</v>
      </c>
      <c r="C860">
        <v>0.72321718191267492</v>
      </c>
      <c r="D860">
        <f>C860*'Random Analysis'!$B$2+'Random Analysis'!$B$3</f>
        <v>0.72321718191267492</v>
      </c>
      <c r="E860">
        <f t="shared" si="69"/>
        <v>1.9999999999999574E-2</v>
      </c>
      <c r="F860">
        <f ca="1">D860-'Random Analysis'!$B$13</f>
        <v>0.64211418394402286</v>
      </c>
      <c r="G860">
        <f t="shared" ca="1" si="65"/>
        <v>-0.53724373854044682</v>
      </c>
      <c r="H860">
        <f t="shared" ca="1" si="66"/>
        <v>-2.6212460972024059</v>
      </c>
      <c r="I860">
        <f ca="1">IFERROR(SUM(INDIRECT(CONCATENATE("F",MAX(A860-'Random Analysis'!$B$7+3,2),":F",A860+2)))/COUNT(INDIRECT(CONCATENATE("F",MAX(A860-'Random Analysis'!$B$7+3,2),":F",A860+2))),0)</f>
        <v>0.64211418394402286</v>
      </c>
      <c r="J860">
        <f ca="1">IFERROR(MEDIAN(INDIRECT(CONCATENATE("I",MAX(A860-'Random Analysis'!$B$8+3,2),":I",A860+2))),0)</f>
        <v>0.25501678081141788</v>
      </c>
      <c r="K860">
        <f ca="1">IFERROR(SUM(INDIRECT(CONCATENATE("J",MAX(A860-'Random Analysis'!$B$9+3,2),":J",A860+2)))/COUNT(INDIRECT(CONCATENATE("J",MAX(A860-'Random Analysis'!$B$9+3,2),":J",A860+2))),0)</f>
        <v>3.2868704204867746E-2</v>
      </c>
      <c r="L860">
        <f t="shared" ca="1" si="67"/>
        <v>-0.32554096432845775</v>
      </c>
      <c r="M860">
        <f t="shared" ca="1" si="68"/>
        <v>-0.1205024106411203</v>
      </c>
    </row>
    <row r="861" spans="1:13" x14ac:dyDescent="0.3">
      <c r="A861">
        <v>859</v>
      </c>
      <c r="B861">
        <f>A861*'Random Analysis'!B$4+'Random Analysis'!$B$5</f>
        <v>17.18</v>
      </c>
      <c r="C861">
        <v>-0.64347195423665804</v>
      </c>
      <c r="D861">
        <f>C861*'Random Analysis'!$B$2+'Random Analysis'!$B$3</f>
        <v>-0.64347195423665804</v>
      </c>
      <c r="E861">
        <f t="shared" si="69"/>
        <v>1.9999999999999574E-2</v>
      </c>
      <c r="F861">
        <f ca="1">D861-'Random Analysis'!$B$13</f>
        <v>-0.7245749522053101</v>
      </c>
      <c r="G861">
        <f t="shared" ca="1" si="65"/>
        <v>-0.55173523758455267</v>
      </c>
      <c r="H861">
        <f t="shared" ca="1" si="66"/>
        <v>-2.6322808019540966</v>
      </c>
      <c r="I861">
        <f ca="1">IFERROR(SUM(INDIRECT(CONCATENATE("F",MAX(A861-'Random Analysis'!$B$7+3,2),":F",A861+2)))/COUNT(INDIRECT(CONCATENATE("F",MAX(A861-'Random Analysis'!$B$7+3,2),":F",A861+2))),0)</f>
        <v>-0.7245749522053101</v>
      </c>
      <c r="J861">
        <f ca="1">IFERROR(MEDIAN(INDIRECT(CONCATENATE("I",MAX(A861-'Random Analysis'!$B$8+3,2),":I",A861+2))),0)</f>
        <v>0.12784419520693835</v>
      </c>
      <c r="K861">
        <f ca="1">IFERROR(SUM(INDIRECT(CONCATENATE("J",MAX(A861-'Random Analysis'!$B$9+3,2),":J",A861+2)))/COUNT(INDIRECT(CONCATENATE("J",MAX(A861-'Random Analysis'!$B$9+3,2),":J",A861+2))),0)</f>
        <v>1.9101237403803102E-2</v>
      </c>
      <c r="L861">
        <f t="shared" ca="1" si="67"/>
        <v>-0.32515893958038172</v>
      </c>
      <c r="M861">
        <f t="shared" ca="1" si="68"/>
        <v>-0.1270055894327278</v>
      </c>
    </row>
    <row r="862" spans="1:13" x14ac:dyDescent="0.3">
      <c r="A862">
        <v>860</v>
      </c>
      <c r="B862">
        <f>A862*'Random Analysis'!B$4+'Random Analysis'!$B$5</f>
        <v>17.2</v>
      </c>
      <c r="C862">
        <v>-0.50063561596089468</v>
      </c>
      <c r="D862">
        <f>C862*'Random Analysis'!$B$2+'Random Analysis'!$B$3</f>
        <v>-0.50063561596089468</v>
      </c>
      <c r="E862">
        <f t="shared" si="69"/>
        <v>1.9999999999999574E-2</v>
      </c>
      <c r="F862">
        <f ca="1">D862-'Random Analysis'!$B$13</f>
        <v>-0.58173861392954673</v>
      </c>
      <c r="G862">
        <f t="shared" ca="1" si="65"/>
        <v>-0.56337000986314334</v>
      </c>
      <c r="H862">
        <f t="shared" ca="1" si="66"/>
        <v>-2.6435482021513592</v>
      </c>
      <c r="I862">
        <f ca="1">IFERROR(SUM(INDIRECT(CONCATENATE("F",MAX(A862-'Random Analysis'!$B$7+3,2),":F",A862+2)))/COUNT(INDIRECT(CONCATENATE("F",MAX(A862-'Random Analysis'!$B$7+3,2),":F",A862+2))),0)</f>
        <v>-0.58173861392954673</v>
      </c>
      <c r="J862">
        <f ca="1">IFERROR(MEDIAN(INDIRECT(CONCATENATE("I",MAX(A862-'Random Analysis'!$B$8+3,2),":I",A862+2))),0)</f>
        <v>-3.4309016355738672E-2</v>
      </c>
      <c r="K862">
        <f ca="1">IFERROR(SUM(INDIRECT(CONCATENATE("J",MAX(A862-'Random Analysis'!$B$9+3,2),":J",A862+2)))/COUNT(INDIRECT(CONCATENATE("J",MAX(A862-'Random Analysis'!$B$9+3,2),":J",A862+2))),0)</f>
        <v>5.5292404883396937E-3</v>
      </c>
      <c r="L862">
        <f t="shared" ca="1" si="67"/>
        <v>-0.32504835477061494</v>
      </c>
      <c r="M862">
        <f t="shared" ca="1" si="68"/>
        <v>-0.13350655652813997</v>
      </c>
    </row>
    <row r="863" spans="1:13" x14ac:dyDescent="0.3">
      <c r="A863">
        <v>861</v>
      </c>
      <c r="B863">
        <f>A863*'Random Analysis'!B$4+'Random Analysis'!$B$5</f>
        <v>17.22</v>
      </c>
      <c r="C863">
        <v>-0.24393479259543804</v>
      </c>
      <c r="D863">
        <f>C863*'Random Analysis'!$B$2+'Random Analysis'!$B$3</f>
        <v>-0.24393479259543804</v>
      </c>
      <c r="E863">
        <f t="shared" si="69"/>
        <v>1.9999999999999574E-2</v>
      </c>
      <c r="F863">
        <f ca="1">D863-'Random Analysis'!$B$13</f>
        <v>-0.3250377905640901</v>
      </c>
      <c r="G863">
        <f t="shared" ca="1" si="65"/>
        <v>-0.56987076567442496</v>
      </c>
      <c r="H863">
        <f t="shared" ca="1" si="66"/>
        <v>-2.6549456174648474</v>
      </c>
      <c r="I863">
        <f ca="1">IFERROR(SUM(INDIRECT(CONCATENATE("F",MAX(A863-'Random Analysis'!$B$7+3,2),":F",A863+2)))/COUNT(INDIRECT(CONCATENATE("F",MAX(A863-'Random Analysis'!$B$7+3,2),":F",A863+2))),0)</f>
        <v>-0.3250377905640901</v>
      </c>
      <c r="J863">
        <f ca="1">IFERROR(MEDIAN(INDIRECT(CONCATENATE("I",MAX(A863-'Random Analysis'!$B$8+3,2),":I",A863+2))),0)</f>
        <v>-0.20832889200596771</v>
      </c>
      <c r="K863">
        <f ca="1">IFERROR(SUM(INDIRECT(CONCATENATE("J",MAX(A863-'Random Analysis'!$B$9+3,2),":J",A863+2)))/COUNT(INDIRECT(CONCATENATE("J",MAX(A863-'Random Analysis'!$B$9+3,2),":J",A863+2))),0)</f>
        <v>3.8013835216237461E-3</v>
      </c>
      <c r="L863">
        <f t="shared" ca="1" si="67"/>
        <v>-0.32497232710018248</v>
      </c>
      <c r="M863">
        <f t="shared" ca="1" si="68"/>
        <v>-0.14000600307014349</v>
      </c>
    </row>
    <row r="864" spans="1:13" x14ac:dyDescent="0.3">
      <c r="A864">
        <v>862</v>
      </c>
      <c r="B864">
        <f>A864*'Random Analysis'!B$4+'Random Analysis'!$B$5</f>
        <v>17.240000000000002</v>
      </c>
      <c r="C864">
        <v>0.40684365684862867</v>
      </c>
      <c r="D864">
        <f>C864*'Random Analysis'!$B$2+'Random Analysis'!$B$3</f>
        <v>0.40684365684862867</v>
      </c>
      <c r="E864">
        <f t="shared" si="69"/>
        <v>2.0000000000003126E-2</v>
      </c>
      <c r="F864">
        <f ca="1">D864-'Random Analysis'!$B$13</f>
        <v>0.32574065887997661</v>
      </c>
      <c r="G864">
        <f t="shared" ca="1" si="65"/>
        <v>-0.56335595249682446</v>
      </c>
      <c r="H864">
        <f t="shared" ca="1" si="66"/>
        <v>-2.6662127365147854</v>
      </c>
      <c r="I864">
        <f ca="1">IFERROR(SUM(INDIRECT(CONCATENATE("F",MAX(A864-'Random Analysis'!$B$7+3,2),":F",A864+2)))/COUNT(INDIRECT(CONCATENATE("F",MAX(A864-'Random Analysis'!$B$7+3,2),":F",A864+2))),0)</f>
        <v>0.32574065887997661</v>
      </c>
      <c r="J864">
        <f ca="1">IFERROR(MEDIAN(INDIRECT(CONCATENATE("I",MAX(A864-'Random Analysis'!$B$8+3,2),":I",A864+2))),0)</f>
        <v>-3.4309016355738672E-2</v>
      </c>
      <c r="K864">
        <f ca="1">IFERROR(SUM(INDIRECT(CONCATENATE("J",MAX(A864-'Random Analysis'!$B$9+3,2),":J",A864+2)))/COUNT(INDIRECT(CONCATENATE("J",MAX(A864-'Random Analysis'!$B$9+3,2),":J",A864+2))),0)</f>
        <v>3.0364619228817915E-2</v>
      </c>
      <c r="L864">
        <f t="shared" ca="1" si="67"/>
        <v>-0.32436503471560602</v>
      </c>
      <c r="M864">
        <f t="shared" ca="1" si="68"/>
        <v>-0.14649330376445663</v>
      </c>
    </row>
    <row r="865" spans="1:13" x14ac:dyDescent="0.3">
      <c r="A865">
        <v>863</v>
      </c>
      <c r="B865">
        <f>A865*'Random Analysis'!B$4+'Random Analysis'!$B$5</f>
        <v>17.260000000000002</v>
      </c>
      <c r="C865">
        <v>-0.96327411635260662</v>
      </c>
      <c r="D865">
        <f>C865*'Random Analysis'!$B$2+'Random Analysis'!$B$3</f>
        <v>-0.96327411635260662</v>
      </c>
      <c r="E865">
        <f t="shared" si="69"/>
        <v>1.9999999999999574E-2</v>
      </c>
      <c r="F865">
        <f ca="1">D865-'Random Analysis'!$B$13</f>
        <v>-1.0443771143212586</v>
      </c>
      <c r="G865">
        <f t="shared" ca="1" si="65"/>
        <v>-0.58424349478324922</v>
      </c>
      <c r="H865">
        <f t="shared" ca="1" si="66"/>
        <v>-2.67789760641045</v>
      </c>
      <c r="I865">
        <f ca="1">IFERROR(SUM(INDIRECT(CONCATENATE("F",MAX(A865-'Random Analysis'!$B$7+3,2),":F",A865+2)))/COUNT(INDIRECT(CONCATENATE("F",MAX(A865-'Random Analysis'!$B$7+3,2),":F",A865+2))),0)</f>
        <v>-1.0443771143212586</v>
      </c>
      <c r="J865">
        <f ca="1">IFERROR(MEDIAN(INDIRECT(CONCATENATE("I",MAX(A865-'Random Analysis'!$B$8+3,2),":I",A865+2))),0)</f>
        <v>-0.15101791491386107</v>
      </c>
      <c r="K865">
        <f ca="1">IFERROR(SUM(INDIRECT(CONCATENATE("J",MAX(A865-'Random Analysis'!$B$9+3,2),":J",A865+2)))/COUNT(INDIRECT(CONCATENATE("J",MAX(A865-'Random Analysis'!$B$9+3,2),":J",A865+2))),0)</f>
        <v>3.1365856409345139E-2</v>
      </c>
      <c r="L865">
        <f t="shared" ca="1" si="67"/>
        <v>-0.32373771758741915</v>
      </c>
      <c r="M865">
        <f t="shared" ca="1" si="68"/>
        <v>-0.15296805811620487</v>
      </c>
    </row>
    <row r="866" spans="1:13" x14ac:dyDescent="0.3">
      <c r="A866">
        <v>864</v>
      </c>
      <c r="B866">
        <f>A866*'Random Analysis'!B$4+'Random Analysis'!$B$5</f>
        <v>17.28</v>
      </c>
      <c r="C866">
        <v>-0.5775506791277103</v>
      </c>
      <c r="D866">
        <f>C866*'Random Analysis'!$B$2+'Random Analysis'!$B$3</f>
        <v>-0.5775506791277103</v>
      </c>
      <c r="E866">
        <f t="shared" si="69"/>
        <v>1.9999999999999574E-2</v>
      </c>
      <c r="F866">
        <f ca="1">D866-'Random Analysis'!$B$13</f>
        <v>-0.65865367709636236</v>
      </c>
      <c r="G866">
        <f t="shared" ca="1" si="65"/>
        <v>-0.5974165683251762</v>
      </c>
      <c r="H866">
        <f t="shared" ca="1" si="66"/>
        <v>-2.6898459377769535</v>
      </c>
      <c r="I866">
        <f ca="1">IFERROR(SUM(INDIRECT(CONCATENATE("F",MAX(A866-'Random Analysis'!$B$7+3,2),":F",A866+2)))/COUNT(INDIRECT(CONCATENATE("F",MAX(A866-'Random Analysis'!$B$7+3,2),":F",A866+2))),0)</f>
        <v>-0.65865367709636236</v>
      </c>
      <c r="J866">
        <f ca="1">IFERROR(MEDIAN(INDIRECT(CONCATENATE("I",MAX(A866-'Random Analysis'!$B$8+3,2),":I",A866+2))),0)</f>
        <v>-0.45338820224681842</v>
      </c>
      <c r="K866">
        <f ca="1">IFERROR(SUM(INDIRECT(CONCATENATE("J",MAX(A866-'Random Analysis'!$B$9+3,2),":J",A866+2)))/COUNT(INDIRECT(CONCATENATE("J",MAX(A866-'Random Analysis'!$B$9+3,2),":J",A866+2))),0)</f>
        <v>4.1171314097242583E-2</v>
      </c>
      <c r="L866">
        <f t="shared" ca="1" si="67"/>
        <v>-0.32291429130547433</v>
      </c>
      <c r="M866">
        <f t="shared" ca="1" si="68"/>
        <v>-0.15942634394231422</v>
      </c>
    </row>
    <row r="867" spans="1:13" x14ac:dyDescent="0.3">
      <c r="A867">
        <v>865</v>
      </c>
      <c r="B867">
        <f>A867*'Random Analysis'!B$4+'Random Analysis'!$B$5</f>
        <v>17.3</v>
      </c>
      <c r="C867">
        <v>-0.29966302627668884</v>
      </c>
      <c r="D867">
        <f>C867*'Random Analysis'!$B$2+'Random Analysis'!$B$3</f>
        <v>-0.29966302627668884</v>
      </c>
      <c r="E867">
        <f t="shared" si="69"/>
        <v>1.9999999999999574E-2</v>
      </c>
      <c r="F867">
        <f ca="1">D867-'Random Analysis'!$B$13</f>
        <v>-0.38076602424534089</v>
      </c>
      <c r="G867">
        <f t="shared" ca="1" si="65"/>
        <v>-0.60503188881008285</v>
      </c>
      <c r="H867">
        <f t="shared" ca="1" si="66"/>
        <v>-2.7019465755531549</v>
      </c>
      <c r="I867">
        <f ca="1">IFERROR(SUM(INDIRECT(CONCATENATE("F",MAX(A867-'Random Analysis'!$B$7+3,2),":F",A867+2)))/COUNT(INDIRECT(CONCATENATE("F",MAX(A867-'Random Analysis'!$B$7+3,2),":F",A867+2))),0)</f>
        <v>-0.38076602424534089</v>
      </c>
      <c r="J867">
        <f ca="1">IFERROR(MEDIAN(INDIRECT(CONCATENATE("I",MAX(A867-'Random Analysis'!$B$8+3,2),":I",A867+2))),0)</f>
        <v>-0.48125231908744381</v>
      </c>
      <c r="K867">
        <f ca="1">IFERROR(SUM(INDIRECT(CONCATENATE("J",MAX(A867-'Random Analysis'!$B$9+3,2),":J",A867+2)))/COUNT(INDIRECT(CONCATENATE("J",MAX(A867-'Random Analysis'!$B$9+3,2),":J",A867+2))),0)</f>
        <v>2.6447103459980154E-2</v>
      </c>
      <c r="L867">
        <f t="shared" ca="1" si="67"/>
        <v>-0.32238534923627477</v>
      </c>
      <c r="M867">
        <f t="shared" ca="1" si="68"/>
        <v>-0.16587405092703958</v>
      </c>
    </row>
    <row r="868" spans="1:13" x14ac:dyDescent="0.3">
      <c r="A868">
        <v>866</v>
      </c>
      <c r="B868">
        <f>A868*'Random Analysis'!B$4+'Random Analysis'!$B$5</f>
        <v>17.32</v>
      </c>
      <c r="C868">
        <v>0.56162905305330857</v>
      </c>
      <c r="D868">
        <f>C868*'Random Analysis'!$B$2+'Random Analysis'!$B$3</f>
        <v>0.56162905305330857</v>
      </c>
      <c r="E868">
        <f t="shared" si="69"/>
        <v>1.9999999999999574E-2</v>
      </c>
      <c r="F868">
        <f ca="1">D868-'Random Analysis'!$B$13</f>
        <v>0.48052605508465651</v>
      </c>
      <c r="G868">
        <f t="shared" ca="1" si="65"/>
        <v>-0.59542136770838994</v>
      </c>
      <c r="H868">
        <f t="shared" ca="1" si="66"/>
        <v>-2.7138550029073225</v>
      </c>
      <c r="I868">
        <f ca="1">IFERROR(SUM(INDIRECT(CONCATENATE("F",MAX(A868-'Random Analysis'!$B$7+3,2),":F",A868+2)))/COUNT(INDIRECT(CONCATENATE("F",MAX(A868-'Random Analysis'!$B$7+3,2),":F",A868+2))),0)</f>
        <v>0.48052605508465651</v>
      </c>
      <c r="J868">
        <f ca="1">IFERROR(MEDIAN(INDIRECT(CONCATENATE("I",MAX(A868-'Random Analysis'!$B$8+3,2),":I",A868+2))),0)</f>
        <v>-0.48125231908744381</v>
      </c>
      <c r="K868">
        <f ca="1">IFERROR(SUM(INDIRECT(CONCATENATE("J",MAX(A868-'Random Analysis'!$B$9+3,2),":J",A868+2)))/COUNT(INDIRECT(CONCATENATE("J",MAX(A868-'Random Analysis'!$B$9+3,2),":J",A868+2))),0)</f>
        <v>1.1722892822717747E-2</v>
      </c>
      <c r="L868">
        <f t="shared" ca="1" si="67"/>
        <v>-0.32215089137982039</v>
      </c>
      <c r="M868">
        <f t="shared" ca="1" si="68"/>
        <v>-0.17231706875463584</v>
      </c>
    </row>
    <row r="869" spans="1:13" x14ac:dyDescent="0.3">
      <c r="A869">
        <v>867</v>
      </c>
      <c r="B869">
        <f>A869*'Random Analysis'!B$4+'Random Analysis'!$B$5</f>
        <v>17.34</v>
      </c>
      <c r="C869">
        <v>0.22562331199857799</v>
      </c>
      <c r="D869">
        <f>C869*'Random Analysis'!$B$2+'Random Analysis'!$B$3</f>
        <v>0.22562331199857799</v>
      </c>
      <c r="E869">
        <f t="shared" si="69"/>
        <v>1.9999999999999574E-2</v>
      </c>
      <c r="F869">
        <f ca="1">D869-'Random Analysis'!$B$13</f>
        <v>0.14452031402992593</v>
      </c>
      <c r="G869">
        <f t="shared" ca="1" si="65"/>
        <v>-0.59253096142779149</v>
      </c>
      <c r="H869">
        <f t="shared" ca="1" si="66"/>
        <v>-2.725705622135878</v>
      </c>
      <c r="I869">
        <f ca="1">IFERROR(SUM(INDIRECT(CONCATENATE("F",MAX(A869-'Random Analysis'!$B$7+3,2),":F",A869+2)))/COUNT(INDIRECT(CONCATENATE("F",MAX(A869-'Random Analysis'!$B$7+3,2),":F",A869+2))),0)</f>
        <v>0.14452031402992593</v>
      </c>
      <c r="J869">
        <f ca="1">IFERROR(MEDIAN(INDIRECT(CONCATENATE("I",MAX(A869-'Random Analysis'!$B$8+3,2),":I",A869+2))),0)</f>
        <v>-0.3529019074047155</v>
      </c>
      <c r="K869">
        <f ca="1">IFERROR(SUM(INDIRECT(CONCATENATE("J",MAX(A869-'Random Analysis'!$B$9+3,2),":J",A869+2)))/COUNT(INDIRECT(CONCATENATE("J",MAX(A869-'Random Analysis'!$B$9+3,2),":J",A869+2))),0)</f>
        <v>3.1106065512995031E-3</v>
      </c>
      <c r="L869">
        <f t="shared" ca="1" si="67"/>
        <v>-0.32208867924879442</v>
      </c>
      <c r="M869">
        <f t="shared" ca="1" si="68"/>
        <v>-0.17875884233961159</v>
      </c>
    </row>
    <row r="870" spans="1:13" x14ac:dyDescent="0.3">
      <c r="A870">
        <v>868</v>
      </c>
      <c r="B870">
        <f>A870*'Random Analysis'!B$4+'Random Analysis'!$B$5</f>
        <v>17.36</v>
      </c>
      <c r="C870">
        <v>0.67566670288030539</v>
      </c>
      <c r="D870">
        <f>C870*'Random Analysis'!$B$2+'Random Analysis'!$B$3</f>
        <v>0.67566670288030539</v>
      </c>
      <c r="E870">
        <f t="shared" si="69"/>
        <v>1.9999999999999574E-2</v>
      </c>
      <c r="F870">
        <f ca="1">D870-'Random Analysis'!$B$13</f>
        <v>0.59456370491165333</v>
      </c>
      <c r="G870">
        <f t="shared" ca="1" si="65"/>
        <v>-0.58063968732955873</v>
      </c>
      <c r="H870">
        <f t="shared" ca="1" si="66"/>
        <v>-2.737318415882469</v>
      </c>
      <c r="I870">
        <f ca="1">IFERROR(SUM(INDIRECT(CONCATENATE("F",MAX(A870-'Random Analysis'!$B$7+3,2),":F",A870+2)))/COUNT(INDIRECT(CONCATENATE("F",MAX(A870-'Random Analysis'!$B$7+3,2),":F",A870+2))),0)</f>
        <v>0.59456370491165333</v>
      </c>
      <c r="J870">
        <f ca="1">IFERROR(MEDIAN(INDIRECT(CONCATENATE("I",MAX(A870-'Random Analysis'!$B$8+3,2),":I",A870+2))),0)</f>
        <v>-9.0258738267082084E-2</v>
      </c>
      <c r="K870">
        <f ca="1">IFERROR(SUM(INDIRECT(CONCATENATE("J",MAX(A870-'Random Analysis'!$B$9+3,2),":J",A870+2)))/COUNT(INDIRECT(CONCATENATE("J",MAX(A870-'Random Analysis'!$B$9+3,2),":J",A870+2))),0)</f>
        <v>2.4725395265251051E-2</v>
      </c>
      <c r="L870">
        <f t="shared" ca="1" si="67"/>
        <v>-0.32159417134348939</v>
      </c>
      <c r="M870">
        <f t="shared" ca="1" si="68"/>
        <v>-0.18519072576648124</v>
      </c>
    </row>
    <row r="871" spans="1:13" x14ac:dyDescent="0.3">
      <c r="A871">
        <v>869</v>
      </c>
      <c r="B871">
        <f>A871*'Random Analysis'!B$4+'Random Analysis'!$B$5</f>
        <v>17.38</v>
      </c>
      <c r="C871">
        <v>-0.81005834023076906</v>
      </c>
      <c r="D871">
        <f>C871*'Random Analysis'!$B$2+'Random Analysis'!$B$3</f>
        <v>-0.81005834023076906</v>
      </c>
      <c r="E871">
        <f t="shared" si="69"/>
        <v>1.9999999999999574E-2</v>
      </c>
      <c r="F871">
        <f ca="1">D871-'Random Analysis'!$B$13</f>
        <v>-0.89116133819942112</v>
      </c>
      <c r="G871">
        <f t="shared" ca="1" si="65"/>
        <v>-0.59846291409354679</v>
      </c>
      <c r="H871">
        <f t="shared" ca="1" si="66"/>
        <v>-2.7492876741643397</v>
      </c>
      <c r="I871">
        <f ca="1">IFERROR(SUM(INDIRECT(CONCATENATE("F",MAX(A871-'Random Analysis'!$B$7+3,2),":F",A871+2)))/COUNT(INDIRECT(CONCATENATE("F",MAX(A871-'Random Analysis'!$B$7+3,2),":F",A871+2))),0)</f>
        <v>-0.89116133819942112</v>
      </c>
      <c r="J871">
        <f ca="1">IFERROR(MEDIAN(INDIRECT(CONCATENATE("I",MAX(A871-'Random Analysis'!$B$8+3,2),":I",A871+2))),0)</f>
        <v>-0.11812285510770748</v>
      </c>
      <c r="K871">
        <f ca="1">IFERROR(SUM(INDIRECT(CONCATENATE("J",MAX(A871-'Random Analysis'!$B$9+3,2),":J",A871+2)))/COUNT(INDIRECT(CONCATENATE("J",MAX(A871-'Random Analysis'!$B$9+3,2),":J",A871+2))),0)</f>
        <v>2.3280251156094688E-2</v>
      </c>
      <c r="L871">
        <f t="shared" ca="1" si="67"/>
        <v>-0.32112856632036751</v>
      </c>
      <c r="M871">
        <f t="shared" ca="1" si="68"/>
        <v>-0.19161329709288846</v>
      </c>
    </row>
    <row r="872" spans="1:13" x14ac:dyDescent="0.3">
      <c r="A872">
        <v>870</v>
      </c>
      <c r="B872">
        <f>A872*'Random Analysis'!B$4+'Random Analysis'!$B$5</f>
        <v>17.400000000000002</v>
      </c>
      <c r="C872">
        <v>0.55762698234915198</v>
      </c>
      <c r="D872">
        <f>C872*'Random Analysis'!$B$2+'Random Analysis'!$B$3</f>
        <v>0.55762698234915198</v>
      </c>
      <c r="E872">
        <f t="shared" si="69"/>
        <v>2.0000000000003126E-2</v>
      </c>
      <c r="F872">
        <f ca="1">D872-'Random Analysis'!$B$13</f>
        <v>0.47652398438049992</v>
      </c>
      <c r="G872">
        <f t="shared" ca="1" si="65"/>
        <v>-0.58893243440593535</v>
      </c>
      <c r="H872">
        <f t="shared" ca="1" si="66"/>
        <v>-2.7610663228524603</v>
      </c>
      <c r="I872">
        <f ca="1">IFERROR(SUM(INDIRECT(CONCATENATE("F",MAX(A872-'Random Analysis'!$B$7+3,2),":F",A872+2)))/COUNT(INDIRECT(CONCATENATE("F",MAX(A872-'Random Analysis'!$B$7+3,2),":F",A872+2))),0)</f>
        <v>0.47652398438049992</v>
      </c>
      <c r="J872">
        <f ca="1">IFERROR(MEDIAN(INDIRECT(CONCATENATE("I",MAX(A872-'Random Analysis'!$B$8+3,2),":I",A872+2))),0)</f>
        <v>-0.11812285510770748</v>
      </c>
      <c r="K872">
        <f ca="1">IFERROR(SUM(INDIRECT(CONCATENATE("J",MAX(A872-'Random Analysis'!$B$9+3,2),":J",A872+2)))/COUNT(INDIRECT(CONCATENATE("J",MAX(A872-'Random Analysis'!$B$9+3,2),":J",A872+2))),0)</f>
        <v>-2.1633689323469472E-3</v>
      </c>
      <c r="L872">
        <f t="shared" ca="1" si="67"/>
        <v>-0.32117183369901448</v>
      </c>
      <c r="M872">
        <f t="shared" ca="1" si="68"/>
        <v>-0.19803673376686975</v>
      </c>
    </row>
    <row r="873" spans="1:13" x14ac:dyDescent="0.3">
      <c r="A873">
        <v>871</v>
      </c>
      <c r="B873">
        <f>A873*'Random Analysis'!B$4+'Random Analysis'!$B$5</f>
        <v>17.420000000000002</v>
      </c>
      <c r="C873">
        <v>8.3353432922530724E-2</v>
      </c>
      <c r="D873">
        <f>C873*'Random Analysis'!$B$2+'Random Analysis'!$B$3</f>
        <v>8.3353432922530724E-2</v>
      </c>
      <c r="E873">
        <f t="shared" si="69"/>
        <v>1.9999999999999574E-2</v>
      </c>
      <c r="F873">
        <f ca="1">D873-'Random Analysis'!$B$13</f>
        <v>2.25043495387868E-3</v>
      </c>
      <c r="G873">
        <f t="shared" ca="1" si="65"/>
        <v>-0.58888742570685781</v>
      </c>
      <c r="H873">
        <f t="shared" ca="1" si="66"/>
        <v>-2.7728440713665972</v>
      </c>
      <c r="I873">
        <f ca="1">IFERROR(SUM(INDIRECT(CONCATENATE("F",MAX(A873-'Random Analysis'!$B$7+3,2),":F",A873+2)))/COUNT(INDIRECT(CONCATENATE("F",MAX(A873-'Random Analysis'!$B$7+3,2),":F",A873+2))),0)</f>
        <v>2.25043495387868E-3</v>
      </c>
      <c r="J873">
        <f ca="1">IFERROR(MEDIAN(INDIRECT(CONCATENATE("I",MAX(A873-'Random Analysis'!$B$8+3,2),":I",A873+2))),0)</f>
        <v>7.3385374491902314E-2</v>
      </c>
      <c r="K873">
        <f ca="1">IFERROR(SUM(INDIRECT(CONCATENATE("J",MAX(A873-'Random Analysis'!$B$9+3,2),":J",A873+2)))/COUNT(INDIRECT(CONCATENATE("J",MAX(A873-'Random Analysis'!$B$9+3,2),":J",A873+2))),0)</f>
        <v>-8.6729625494024031E-3</v>
      </c>
      <c r="L873">
        <f t="shared" ca="1" si="67"/>
        <v>-0.32134529295000253</v>
      </c>
      <c r="M873">
        <f t="shared" ca="1" si="68"/>
        <v>-0.20446363962586966</v>
      </c>
    </row>
    <row r="874" spans="1:13" x14ac:dyDescent="0.3">
      <c r="A874">
        <v>872</v>
      </c>
      <c r="B874">
        <f>A874*'Random Analysis'!B$4+'Random Analysis'!$B$5</f>
        <v>17.440000000000001</v>
      </c>
      <c r="C874">
        <v>3.1959697207966098E-3</v>
      </c>
      <c r="D874">
        <f>C874*'Random Analysis'!$B$2+'Random Analysis'!$B$3</f>
        <v>3.1959697207966098E-3</v>
      </c>
      <c r="E874">
        <f t="shared" si="69"/>
        <v>1.9999999999999574E-2</v>
      </c>
      <c r="F874">
        <f ca="1">D874-'Random Analysis'!$B$13</f>
        <v>-7.7907028247855434E-2</v>
      </c>
      <c r="G874">
        <f t="shared" ca="1" si="65"/>
        <v>-0.59044556627181488</v>
      </c>
      <c r="H874">
        <f t="shared" ca="1" si="66"/>
        <v>-2.7846529826920334</v>
      </c>
      <c r="I874">
        <f ca="1">IFERROR(SUM(INDIRECT(CONCATENATE("F",MAX(A874-'Random Analysis'!$B$7+3,2),":F",A874+2)))/COUNT(INDIRECT(CONCATENATE("F",MAX(A874-'Random Analysis'!$B$7+3,2),":F",A874+2))),0)</f>
        <v>-7.7907028247855434E-2</v>
      </c>
      <c r="J874">
        <f ca="1">IFERROR(MEDIAN(INDIRECT(CONCATENATE("I",MAX(A874-'Random Analysis'!$B$8+3,2),":I",A874+2))),0)</f>
        <v>7.3385374491902314E-2</v>
      </c>
      <c r="K874">
        <f ca="1">IFERROR(SUM(INDIRECT(CONCATENATE("J",MAX(A874-'Random Analysis'!$B$9+3,2),":J",A874+2)))/COUNT(INDIRECT(CONCATENATE("J",MAX(A874-'Random Analysis'!$B$9+3,2),":J",A874+2))),0)</f>
        <v>-2.7313993461516375E-2</v>
      </c>
      <c r="L874">
        <f t="shared" ca="1" si="67"/>
        <v>-0.32189157281923286</v>
      </c>
      <c r="M874">
        <f t="shared" ca="1" si="68"/>
        <v>-0.21090147108225418</v>
      </c>
    </row>
    <row r="875" spans="1:13" x14ac:dyDescent="0.3">
      <c r="A875">
        <v>873</v>
      </c>
      <c r="B875">
        <f>A875*'Random Analysis'!B$4+'Random Analysis'!$B$5</f>
        <v>17.46</v>
      </c>
      <c r="C875">
        <v>-0.85340790098554731</v>
      </c>
      <c r="D875">
        <f>C875*'Random Analysis'!$B$2+'Random Analysis'!$B$3</f>
        <v>-0.85340790098554731</v>
      </c>
      <c r="E875">
        <f t="shared" si="69"/>
        <v>1.9999999999999574E-2</v>
      </c>
      <c r="F875">
        <f ca="1">D875-'Random Analysis'!$B$13</f>
        <v>-0.93451089895419936</v>
      </c>
      <c r="G875">
        <f t="shared" ca="1" si="65"/>
        <v>-0.60913578425089843</v>
      </c>
      <c r="H875">
        <f t="shared" ca="1" si="66"/>
        <v>-2.796835698377051</v>
      </c>
      <c r="I875">
        <f ca="1">IFERROR(SUM(INDIRECT(CONCATENATE("F",MAX(A875-'Random Analysis'!$B$7+3,2),":F",A875+2)))/COUNT(INDIRECT(CONCATENATE("F",MAX(A875-'Random Analysis'!$B$7+3,2),":F",A875+2))),0)</f>
        <v>-0.93451089895419936</v>
      </c>
      <c r="J875">
        <f ca="1">IFERROR(MEDIAN(INDIRECT(CONCATENATE("I",MAX(A875-'Random Analysis'!$B$8+3,2),":I",A875+2))),0)</f>
        <v>7.3385374491902314E-2</v>
      </c>
      <c r="K875">
        <f ca="1">IFERROR(SUM(INDIRECT(CONCATENATE("J",MAX(A875-'Random Analysis'!$B$9+3,2),":J",A875+2)))/COUNT(INDIRECT(CONCATENATE("J",MAX(A875-'Random Analysis'!$B$9+3,2),":J",A875+2))),0)</f>
        <v>-4.2833723980858621E-2</v>
      </c>
      <c r="L875">
        <f t="shared" ca="1" si="67"/>
        <v>-0.32274824729885004</v>
      </c>
      <c r="M875">
        <f t="shared" ca="1" si="68"/>
        <v>-0.21735643602823104</v>
      </c>
    </row>
    <row r="876" spans="1:13" x14ac:dyDescent="0.3">
      <c r="A876">
        <v>874</v>
      </c>
      <c r="B876">
        <f>A876*'Random Analysis'!B$4+'Random Analysis'!$B$5</f>
        <v>17.48</v>
      </c>
      <c r="C876">
        <v>0.38525732142391567</v>
      </c>
      <c r="D876">
        <f>C876*'Random Analysis'!$B$2+'Random Analysis'!$B$3</f>
        <v>0.38525732142391567</v>
      </c>
      <c r="E876">
        <f t="shared" si="69"/>
        <v>1.9999999999999574E-2</v>
      </c>
      <c r="F876">
        <f ca="1">D876-'Random Analysis'!$B$13</f>
        <v>0.30415432345526361</v>
      </c>
      <c r="G876">
        <f t="shared" ca="1" si="65"/>
        <v>-0.60305269778179327</v>
      </c>
      <c r="H876">
        <f t="shared" ca="1" si="66"/>
        <v>-2.8088967523326867</v>
      </c>
      <c r="I876">
        <f ca="1">IFERROR(SUM(INDIRECT(CONCATENATE("F",MAX(A876-'Random Analysis'!$B$7+3,2),":F",A876+2)))/COUNT(INDIRECT(CONCATENATE("F",MAX(A876-'Random Analysis'!$B$7+3,2),":F",A876+2))),0)</f>
        <v>0.30415432345526361</v>
      </c>
      <c r="J876">
        <f ca="1">IFERROR(MEDIAN(INDIRECT(CONCATENATE("I",MAX(A876-'Random Analysis'!$B$8+3,2),":I",A876+2))),0)</f>
        <v>7.3385374491902314E-2</v>
      </c>
      <c r="K876">
        <f ca="1">IFERROR(SUM(INDIRECT(CONCATENATE("J",MAX(A876-'Random Analysis'!$B$9+3,2),":J",A876+2)))/COUNT(INDIRECT(CONCATENATE("J",MAX(A876-'Random Analysis'!$B$9+3,2),":J",A876+2))),0)</f>
        <v>-5.1482838567502215E-2</v>
      </c>
      <c r="L876">
        <f t="shared" ca="1" si="67"/>
        <v>-0.32377790407020007</v>
      </c>
      <c r="M876">
        <f t="shared" ca="1" si="68"/>
        <v>-0.22383199410963492</v>
      </c>
    </row>
    <row r="877" spans="1:13" x14ac:dyDescent="0.3">
      <c r="A877">
        <v>875</v>
      </c>
      <c r="B877">
        <f>A877*'Random Analysis'!B$4+'Random Analysis'!$B$5</f>
        <v>17.5</v>
      </c>
      <c r="C877">
        <v>-0.83834688253613043</v>
      </c>
      <c r="D877">
        <f>C877*'Random Analysis'!$B$2+'Random Analysis'!$B$3</f>
        <v>-0.83834688253613043</v>
      </c>
      <c r="E877">
        <f t="shared" si="69"/>
        <v>1.9999999999999574E-2</v>
      </c>
      <c r="F877">
        <f ca="1">D877-'Random Analysis'!$B$13</f>
        <v>-0.91944988050478249</v>
      </c>
      <c r="G877">
        <f t="shared" ca="1" si="65"/>
        <v>-0.62144169539188854</v>
      </c>
      <c r="H877">
        <f t="shared" ca="1" si="66"/>
        <v>-2.821325586240524</v>
      </c>
      <c r="I877">
        <f ca="1">IFERROR(SUM(INDIRECT(CONCATENATE("F",MAX(A877-'Random Analysis'!$B$7+3,2),":F",A877+2)))/COUNT(INDIRECT(CONCATENATE("F",MAX(A877-'Random Analysis'!$B$7+3,2),":F",A877+2))),0)</f>
        <v>-0.91944988050478249</v>
      </c>
      <c r="J877">
        <f ca="1">IFERROR(MEDIAN(INDIRECT(CONCATENATE("I",MAX(A877-'Random Analysis'!$B$8+3,2),":I",A877+2))),0)</f>
        <v>-3.7828296646988377E-2</v>
      </c>
      <c r="K877">
        <f ca="1">IFERROR(SUM(INDIRECT(CONCATENATE("J",MAX(A877-'Random Analysis'!$B$9+3,2),":J",A877+2)))/COUNT(INDIRECT(CONCATENATE("J",MAX(A877-'Random Analysis'!$B$9+3,2),":J",A877+2))),0)</f>
        <v>-6.5427842255997737E-2</v>
      </c>
      <c r="L877">
        <f t="shared" ca="1" si="67"/>
        <v>-0.32508646091532001</v>
      </c>
      <c r="M877">
        <f t="shared" ca="1" si="68"/>
        <v>-0.23033372332794119</v>
      </c>
    </row>
    <row r="878" spans="1:13" x14ac:dyDescent="0.3">
      <c r="A878">
        <v>876</v>
      </c>
      <c r="B878">
        <f>A878*'Random Analysis'!B$4+'Random Analysis'!$B$5</f>
        <v>17.52</v>
      </c>
      <c r="C878">
        <v>-0.17896221178929084</v>
      </c>
      <c r="D878">
        <f>C878*'Random Analysis'!$B$2+'Random Analysis'!$B$3</f>
        <v>-0.17896221178929084</v>
      </c>
      <c r="E878">
        <f t="shared" si="69"/>
        <v>1.9999999999999574E-2</v>
      </c>
      <c r="F878">
        <f ca="1">D878-'Random Analysis'!$B$13</f>
        <v>-0.26006520975794289</v>
      </c>
      <c r="G878">
        <f t="shared" ca="1" si="65"/>
        <v>-0.62664299958704728</v>
      </c>
      <c r="H878">
        <f t="shared" ca="1" si="66"/>
        <v>-2.8338584462322647</v>
      </c>
      <c r="I878">
        <f ca="1">IFERROR(SUM(INDIRECT(CONCATENATE("F",MAX(A878-'Random Analysis'!$B$7+3,2),":F",A878+2)))/COUNT(INDIRECT(CONCATENATE("F",MAX(A878-'Random Analysis'!$B$7+3,2),":F",A878+2))),0)</f>
        <v>-0.26006520975794289</v>
      </c>
      <c r="J878">
        <f ca="1">IFERROR(MEDIAN(INDIRECT(CONCATENATE("I",MAX(A878-'Random Analysis'!$B$8+3,2),":I",A878+2))),0)</f>
        <v>-0.16898611900289917</v>
      </c>
      <c r="K878">
        <f ca="1">IFERROR(SUM(INDIRECT(CONCATENATE("J",MAX(A878-'Random Analysis'!$B$9+3,2),":J",A878+2)))/COUNT(INDIRECT(CONCATENATE("J",MAX(A878-'Random Analysis'!$B$9+3,2),":J",A878+2))),0)</f>
        <v>-8.5618456532869966E-2</v>
      </c>
      <c r="L878">
        <f t="shared" ca="1" si="67"/>
        <v>-0.32679883004597737</v>
      </c>
      <c r="M878">
        <f t="shared" ca="1" si="68"/>
        <v>-0.23686969992886059</v>
      </c>
    </row>
    <row r="879" spans="1:13" x14ac:dyDescent="0.3">
      <c r="A879">
        <v>877</v>
      </c>
      <c r="B879">
        <f>A879*'Random Analysis'!B$4+'Random Analysis'!$B$5</f>
        <v>17.54</v>
      </c>
      <c r="C879">
        <v>0.65922933486327495</v>
      </c>
      <c r="D879">
        <f>C879*'Random Analysis'!$B$2+'Random Analysis'!$B$3</f>
        <v>0.65922933486327495</v>
      </c>
      <c r="E879">
        <f t="shared" si="69"/>
        <v>1.9999999999999574E-2</v>
      </c>
      <c r="F879">
        <f ca="1">D879-'Random Analysis'!$B$13</f>
        <v>0.57812633689462289</v>
      </c>
      <c r="G879">
        <f t="shared" ca="1" si="65"/>
        <v>-0.61508047284915501</v>
      </c>
      <c r="H879">
        <f t="shared" ca="1" si="66"/>
        <v>-2.8461600556892477</v>
      </c>
      <c r="I879">
        <f ca="1">IFERROR(SUM(INDIRECT(CONCATENATE("F",MAX(A879-'Random Analysis'!$B$7+3,2),":F",A879+2)))/COUNT(INDIRECT(CONCATENATE("F",MAX(A879-'Random Analysis'!$B$7+3,2),":F",A879+2))),0)</f>
        <v>0.57812633689462289</v>
      </c>
      <c r="J879">
        <f ca="1">IFERROR(MEDIAN(INDIRECT(CONCATENATE("I",MAX(A879-'Random Analysis'!$B$8+3,2),":I",A879+2))),0)</f>
        <v>-3.7828296646988377E-2</v>
      </c>
      <c r="K879">
        <f ca="1">IFERROR(SUM(INDIRECT(CONCATENATE("J",MAX(A879-'Random Analysis'!$B$9+3,2),":J",A879+2)))/COUNT(INDIRECT(CONCATENATE("J",MAX(A879-'Random Analysis'!$B$9+3,2),":J",A879+2))),0)</f>
        <v>-9.3507622811628388E-2</v>
      </c>
      <c r="L879">
        <f t="shared" ca="1" si="67"/>
        <v>-0.32866898250220988</v>
      </c>
      <c r="M879">
        <f t="shared" ca="1" si="68"/>
        <v>-0.24344307957890465</v>
      </c>
    </row>
    <row r="880" spans="1:13" x14ac:dyDescent="0.3">
      <c r="A880">
        <v>878</v>
      </c>
      <c r="B880">
        <f>A880*'Random Analysis'!B$4+'Random Analysis'!$B$5</f>
        <v>17.559999999999999</v>
      </c>
      <c r="C880">
        <v>0.58132602492949537</v>
      </c>
      <c r="D880">
        <f>C880*'Random Analysis'!$B$2+'Random Analysis'!$B$3</f>
        <v>0.58132602492949537</v>
      </c>
      <c r="E880">
        <f t="shared" si="69"/>
        <v>1.9999999999999574E-2</v>
      </c>
      <c r="F880">
        <f ca="1">D880-'Random Analysis'!$B$13</f>
        <v>0.50022302696084331</v>
      </c>
      <c r="G880">
        <f t="shared" ca="1" si="65"/>
        <v>-0.60507601230993835</v>
      </c>
      <c r="H880">
        <f t="shared" ca="1" si="66"/>
        <v>-2.8582615759354462</v>
      </c>
      <c r="I880">
        <f ca="1">IFERROR(SUM(INDIRECT(CONCATENATE("F",MAX(A880-'Random Analysis'!$B$7+3,2),":F",A880+2)))/COUNT(INDIRECT(CONCATENATE("F",MAX(A880-'Random Analysis'!$B$7+3,2),":F",A880+2))),0)</f>
        <v>0.50022302696084331</v>
      </c>
      <c r="J880">
        <f ca="1">IFERROR(MEDIAN(INDIRECT(CONCATENATE("I",MAX(A880-'Random Analysis'!$B$8+3,2),":I",A880+2))),0)</f>
        <v>-3.7828296646988377E-2</v>
      </c>
      <c r="K880">
        <f ca="1">IFERROR(SUM(INDIRECT(CONCATENATE("J",MAX(A880-'Random Analysis'!$B$9+3,2),":J",A880+2)))/COUNT(INDIRECT(CONCATENATE("J",MAX(A880-'Random Analysis'!$B$9+3,2),":J",A880+2))),0)</f>
        <v>-0.10139678909038682</v>
      </c>
      <c r="L880">
        <f t="shared" ca="1" si="67"/>
        <v>-0.33069691828401759</v>
      </c>
      <c r="M880">
        <f t="shared" ca="1" si="68"/>
        <v>-0.25005701794458485</v>
      </c>
    </row>
    <row r="881" spans="1:13" x14ac:dyDescent="0.3">
      <c r="A881">
        <v>879</v>
      </c>
      <c r="B881">
        <f>A881*'Random Analysis'!B$4+'Random Analysis'!$B$5</f>
        <v>17.580000000000002</v>
      </c>
      <c r="C881">
        <v>-0.79016138374888167</v>
      </c>
      <c r="D881">
        <f>C881*'Random Analysis'!$B$2+'Random Analysis'!$B$3</f>
        <v>-0.79016138374888167</v>
      </c>
      <c r="E881">
        <f t="shared" si="69"/>
        <v>2.0000000000003126E-2</v>
      </c>
      <c r="F881">
        <f ca="1">D881-'Random Analysis'!$B$13</f>
        <v>-0.87126438171753373</v>
      </c>
      <c r="G881">
        <f t="shared" ca="1" si="65"/>
        <v>-0.62250129994429171</v>
      </c>
      <c r="H881">
        <f t="shared" ca="1" si="66"/>
        <v>-2.8707116019343339</v>
      </c>
      <c r="I881">
        <f ca="1">IFERROR(SUM(INDIRECT(CONCATENATE("F",MAX(A881-'Random Analysis'!$B$7+3,2),":F",A881+2)))/COUNT(INDIRECT(CONCATENATE("F",MAX(A881-'Random Analysis'!$B$7+3,2),":F",A881+2))),0)</f>
        <v>-0.87126438171753373</v>
      </c>
      <c r="J881">
        <f ca="1">IFERROR(MEDIAN(INDIRECT(CONCATENATE("I",MAX(A881-'Random Analysis'!$B$8+3,2),":I",A881+2))),0)</f>
        <v>-0.16898611900289917</v>
      </c>
      <c r="K881">
        <f ca="1">IFERROR(SUM(INDIRECT(CONCATENATE("J",MAX(A881-'Random Analysis'!$B$9+3,2),":J",A881+2)))/COUNT(INDIRECT(CONCATENATE("J",MAX(A881-'Random Analysis'!$B$9+3,2),":J",A881+2))),0)</f>
        <v>-0.12158740336725911</v>
      </c>
      <c r="L881">
        <f t="shared" ca="1" si="67"/>
        <v>-0.33312866635136318</v>
      </c>
      <c r="M881">
        <f t="shared" ca="1" si="68"/>
        <v>-0.25671959127161315</v>
      </c>
    </row>
    <row r="882" spans="1:13" x14ac:dyDescent="0.3">
      <c r="A882">
        <v>880</v>
      </c>
      <c r="B882">
        <f>A882*'Random Analysis'!B$4+'Random Analysis'!$B$5</f>
        <v>17.600000000000001</v>
      </c>
      <c r="C882">
        <v>0.16907508486623746</v>
      </c>
      <c r="D882">
        <f>C882*'Random Analysis'!$B$2+'Random Analysis'!$B$3</f>
        <v>0.16907508486623746</v>
      </c>
      <c r="E882">
        <f t="shared" si="69"/>
        <v>1.9999999999999574E-2</v>
      </c>
      <c r="F882">
        <f ca="1">D882-'Random Analysis'!$B$13</f>
        <v>8.7972086897585414E-2</v>
      </c>
      <c r="G882">
        <f t="shared" ca="1" si="65"/>
        <v>-0.62074185820634009</v>
      </c>
      <c r="H882">
        <f t="shared" ca="1" si="66"/>
        <v>-2.8831264390984606</v>
      </c>
      <c r="I882">
        <f ca="1">IFERROR(SUM(INDIRECT(CONCATENATE("F",MAX(A882-'Random Analysis'!$B$7+3,2),":F",A882+2)))/COUNT(INDIRECT(CONCATENATE("F",MAX(A882-'Random Analysis'!$B$7+3,2),":F",A882+2))),0)</f>
        <v>8.7972086897585414E-2</v>
      </c>
      <c r="J882">
        <f ca="1">IFERROR(MEDIAN(INDIRECT(CONCATENATE("I",MAX(A882-'Random Analysis'!$B$8+3,2),":I",A882+2))),0)</f>
        <v>-8.6046561430178747E-2</v>
      </c>
      <c r="K882">
        <f ca="1">IFERROR(SUM(INDIRECT(CONCATENATE("J",MAX(A882-'Random Analysis'!$B$9+3,2),":J",A882+2)))/COUNT(INDIRECT(CONCATENATE("J",MAX(A882-'Random Analysis'!$B$9+3,2),":J",A882+2))),0)</f>
        <v>-0.13177267749283611</v>
      </c>
      <c r="L882">
        <f t="shared" ca="1" si="67"/>
        <v>-0.33576411990121985</v>
      </c>
      <c r="M882">
        <f t="shared" ca="1" si="68"/>
        <v>-0.26343487366963741</v>
      </c>
    </row>
    <row r="883" spans="1:13" x14ac:dyDescent="0.3">
      <c r="A883">
        <v>881</v>
      </c>
      <c r="B883">
        <f>A883*'Random Analysis'!B$4+'Random Analysis'!$B$5</f>
        <v>17.62</v>
      </c>
      <c r="C883">
        <v>-0.8663558502584312</v>
      </c>
      <c r="D883">
        <f>C883*'Random Analysis'!$B$2+'Random Analysis'!$B$3</f>
        <v>-0.8663558502584312</v>
      </c>
      <c r="E883">
        <f t="shared" si="69"/>
        <v>1.9999999999999574E-2</v>
      </c>
      <c r="F883">
        <f ca="1">D883-'Random Analysis'!$B$13</f>
        <v>-0.94745884822708326</v>
      </c>
      <c r="G883">
        <f t="shared" ca="1" si="65"/>
        <v>-0.63969103517088133</v>
      </c>
      <c r="H883">
        <f t="shared" ca="1" si="66"/>
        <v>-2.8959202598018781</v>
      </c>
      <c r="I883">
        <f ca="1">IFERROR(SUM(INDIRECT(CONCATENATE("F",MAX(A883-'Random Analysis'!$B$7+3,2),":F",A883+2)))/COUNT(INDIRECT(CONCATENATE("F",MAX(A883-'Random Analysis'!$B$7+3,2),":F",A883+2))),0)</f>
        <v>-0.94745884822708326</v>
      </c>
      <c r="J883">
        <f ca="1">IFERROR(MEDIAN(INDIRECT(CONCATENATE("I",MAX(A883-'Random Analysis'!$B$8+3,2),":I",A883+2))),0)</f>
        <v>-8.6046561430178747E-2</v>
      </c>
      <c r="K883">
        <f ca="1">IFERROR(SUM(INDIRECT(CONCATENATE("J",MAX(A883-'Random Analysis'!$B$9+3,2),":J",A883+2)))/COUNT(INDIRECT(CONCATENATE("J",MAX(A883-'Random Analysis'!$B$9+3,2),":J",A883+2))),0)</f>
        <v>-0.13423637011542847</v>
      </c>
      <c r="L883">
        <f t="shared" ca="1" si="67"/>
        <v>-0.33844884730352837</v>
      </c>
      <c r="M883">
        <f t="shared" ca="1" si="68"/>
        <v>-0.27020385061570784</v>
      </c>
    </row>
    <row r="884" spans="1:13" x14ac:dyDescent="0.3">
      <c r="A884">
        <v>882</v>
      </c>
      <c r="B884">
        <f>A884*'Random Analysis'!B$4+'Random Analysis'!$B$5</f>
        <v>17.64</v>
      </c>
      <c r="C884">
        <v>0.67977373523238027</v>
      </c>
      <c r="D884">
        <f>C884*'Random Analysis'!$B$2+'Random Analysis'!$B$3</f>
        <v>0.67977373523238027</v>
      </c>
      <c r="E884">
        <f t="shared" si="69"/>
        <v>1.9999999999999574E-2</v>
      </c>
      <c r="F884">
        <f ca="1">D884-'Random Analysis'!$B$13</f>
        <v>0.59867073726372821</v>
      </c>
      <c r="G884">
        <f t="shared" ca="1" si="65"/>
        <v>-0.62771762042560697</v>
      </c>
      <c r="H884">
        <f t="shared" ca="1" si="66"/>
        <v>-2.9084746122103899</v>
      </c>
      <c r="I884">
        <f ca="1">IFERROR(SUM(INDIRECT(CONCATENATE("F",MAX(A884-'Random Analysis'!$B$7+3,2),":F",A884+2)))/COUNT(INDIRECT(CONCATENATE("F",MAX(A884-'Random Analysis'!$B$7+3,2),":F",A884+2))),0)</f>
        <v>0.59867073726372821</v>
      </c>
      <c r="J884">
        <f ca="1">IFERROR(MEDIAN(INDIRECT(CONCATENATE("I",MAX(A884-'Random Analysis'!$B$8+3,2),":I",A884+2))),0)</f>
        <v>-8.6046561430178747E-2</v>
      </c>
      <c r="K884">
        <f ca="1">IFERROR(SUM(INDIRECT(CONCATENATE("J",MAX(A884-'Random Analysis'!$B$9+3,2),":J",A884+2)))/COUNT(INDIRECT(CONCATENATE("J",MAX(A884-'Random Analysis'!$B$9+3,2),":J",A884+2))),0)</f>
        <v>-0.12841340199277185</v>
      </c>
      <c r="L884">
        <f t="shared" ca="1" si="67"/>
        <v>-0.34101711534338375</v>
      </c>
      <c r="M884">
        <f t="shared" ca="1" si="68"/>
        <v>-0.27702419292257535</v>
      </c>
    </row>
    <row r="885" spans="1:13" x14ac:dyDescent="0.3">
      <c r="A885">
        <v>883</v>
      </c>
      <c r="B885">
        <f>A885*'Random Analysis'!B$4+'Random Analysis'!$B$5</f>
        <v>17.66</v>
      </c>
      <c r="C885">
        <v>-0.51065753585776319</v>
      </c>
      <c r="D885">
        <f>C885*'Random Analysis'!$B$2+'Random Analysis'!$B$3</f>
        <v>-0.51065753585776319</v>
      </c>
      <c r="E885">
        <f t="shared" si="69"/>
        <v>1.9999999999999574E-2</v>
      </c>
      <c r="F885">
        <f ca="1">D885-'Random Analysis'!$B$13</f>
        <v>-0.59176053382641525</v>
      </c>
      <c r="G885">
        <f t="shared" ca="1" si="65"/>
        <v>-0.63955283110213501</v>
      </c>
      <c r="H885">
        <f t="shared" ca="1" si="66"/>
        <v>-2.9212656688324325</v>
      </c>
      <c r="I885">
        <f ca="1">IFERROR(SUM(INDIRECT(CONCATENATE("F",MAX(A885-'Random Analysis'!$B$7+3,2),":F",A885+2)))/COUNT(INDIRECT(CONCATENATE("F",MAX(A885-'Random Analysis'!$B$7+3,2),":F",A885+2))),0)</f>
        <v>-0.59176053382641525</v>
      </c>
      <c r="J885">
        <f ca="1">IFERROR(MEDIAN(INDIRECT(CONCATENATE("I",MAX(A885-'Random Analysis'!$B$8+3,2),":I",A885+2))),0)</f>
        <v>-8.6046561430178747E-2</v>
      </c>
      <c r="K885">
        <f ca="1">IFERROR(SUM(INDIRECT(CONCATENATE("J",MAX(A885-'Random Analysis'!$B$9+3,2),":J",A885+2)))/COUNT(INDIRECT(CONCATENATE("J",MAX(A885-'Random Analysis'!$B$9+3,2),":J",A885+2))),0)</f>
        <v>-0.13087709461536426</v>
      </c>
      <c r="L885">
        <f t="shared" ca="1" si="67"/>
        <v>-0.34363465723569098</v>
      </c>
      <c r="M885">
        <f t="shared" ca="1" si="68"/>
        <v>-0.28389688606728902</v>
      </c>
    </row>
    <row r="886" spans="1:13" x14ac:dyDescent="0.3">
      <c r="A886">
        <v>884</v>
      </c>
      <c r="B886">
        <f>A886*'Random Analysis'!B$4+'Random Analysis'!$B$5</f>
        <v>17.68</v>
      </c>
      <c r="C886">
        <v>-0.96146190814378807</v>
      </c>
      <c r="D886">
        <f>C886*'Random Analysis'!$B$2+'Random Analysis'!$B$3</f>
        <v>-0.96146190814378807</v>
      </c>
      <c r="E886">
        <f t="shared" si="69"/>
        <v>1.9999999999999574E-2</v>
      </c>
      <c r="F886">
        <f ca="1">D886-'Random Analysis'!$B$13</f>
        <v>-1.04256490611244</v>
      </c>
      <c r="G886">
        <f t="shared" ca="1" si="65"/>
        <v>-0.66040412922438341</v>
      </c>
      <c r="H886">
        <f t="shared" ca="1" si="66"/>
        <v>-2.9344737514169199</v>
      </c>
      <c r="I886">
        <f ca="1">IFERROR(SUM(INDIRECT(CONCATENATE("F",MAX(A886-'Random Analysis'!$B$7+3,2),":F",A886+2)))/COUNT(INDIRECT(CONCATENATE("F",MAX(A886-'Random Analysis'!$B$7+3,2),":F",A886+2))),0)</f>
        <v>-1.04256490611244</v>
      </c>
      <c r="J886">
        <f ca="1">IFERROR(MEDIAN(INDIRECT(CONCATENATE("I",MAX(A886-'Random Analysis'!$B$8+3,2),":I",A886+2))),0)</f>
        <v>-0.25189422346441492</v>
      </c>
      <c r="K886">
        <f ca="1">IFERROR(SUM(INDIRECT(CONCATENATE("J",MAX(A886-'Random Analysis'!$B$9+3,2),":J",A886+2)))/COUNT(INDIRECT(CONCATENATE("J",MAX(A886-'Random Analysis'!$B$9+3,2),":J",A886+2))),0)</f>
        <v>-0.13568072835586681</v>
      </c>
      <c r="L886">
        <f t="shared" ca="1" si="67"/>
        <v>-0.34634827180280825</v>
      </c>
      <c r="M886">
        <f t="shared" ca="1" si="68"/>
        <v>-0.29082385150334505</v>
      </c>
    </row>
    <row r="887" spans="1:13" x14ac:dyDescent="0.3">
      <c r="A887">
        <v>885</v>
      </c>
      <c r="B887">
        <f>A887*'Random Analysis'!B$4+'Random Analysis'!$B$5</f>
        <v>17.7</v>
      </c>
      <c r="C887">
        <v>0.15216475590884948</v>
      </c>
      <c r="D887">
        <f>C887*'Random Analysis'!$B$2+'Random Analysis'!$B$3</f>
        <v>0.15216475590884948</v>
      </c>
      <c r="E887">
        <f t="shared" si="69"/>
        <v>1.9999999999999574E-2</v>
      </c>
      <c r="F887">
        <f ca="1">D887-'Random Analysis'!$B$13</f>
        <v>7.1061757940197437E-2</v>
      </c>
      <c r="G887">
        <f t="shared" ca="1" si="65"/>
        <v>-0.65898289406557953</v>
      </c>
      <c r="H887">
        <f t="shared" ca="1" si="66"/>
        <v>-2.9476534092982312</v>
      </c>
      <c r="I887">
        <f ca="1">IFERROR(SUM(INDIRECT(CONCATENATE("F",MAX(A887-'Random Analysis'!$B$7+3,2),":F",A887+2)))/COUNT(INDIRECT(CONCATENATE("F",MAX(A887-'Random Analysis'!$B$7+3,2),":F",A887+2))),0)</f>
        <v>7.1061757940197437E-2</v>
      </c>
      <c r="J887">
        <f ca="1">IFERROR(MEDIAN(INDIRECT(CONCATENATE("I",MAX(A887-'Random Analysis'!$B$8+3,2),":I",A887+2))),0)</f>
        <v>-0.26034938794310891</v>
      </c>
      <c r="K887">
        <f ca="1">IFERROR(SUM(INDIRECT(CONCATENATE("J",MAX(A887-'Random Analysis'!$B$9+3,2),":J",A887+2)))/COUNT(INDIRECT(CONCATENATE("J",MAX(A887-'Random Analysis'!$B$9+3,2),":J",A887+2))),0)</f>
        <v>-0.12648840386521393</v>
      </c>
      <c r="L887">
        <f t="shared" ca="1" si="67"/>
        <v>-0.34887803988011246</v>
      </c>
      <c r="M887">
        <f t="shared" ca="1" si="68"/>
        <v>-0.29780141230094714</v>
      </c>
    </row>
    <row r="888" spans="1:13" x14ac:dyDescent="0.3">
      <c r="A888">
        <v>886</v>
      </c>
      <c r="B888">
        <f>A888*'Random Analysis'!B$4+'Random Analysis'!$B$5</f>
        <v>17.72</v>
      </c>
      <c r="C888">
        <v>0.4045005601424454</v>
      </c>
      <c r="D888">
        <f>C888*'Random Analysis'!$B$2+'Random Analysis'!$B$3</f>
        <v>0.4045005601424454</v>
      </c>
      <c r="E888">
        <f t="shared" si="69"/>
        <v>1.9999999999999574E-2</v>
      </c>
      <c r="F888">
        <f ca="1">D888-'Random Analysis'!$B$13</f>
        <v>0.32339756217379334</v>
      </c>
      <c r="G888">
        <f t="shared" ca="1" si="65"/>
        <v>-0.65251494282210376</v>
      </c>
      <c r="H888">
        <f t="shared" ca="1" si="66"/>
        <v>-2.9607037081546728</v>
      </c>
      <c r="I888">
        <f ca="1">IFERROR(SUM(INDIRECT(CONCATENATE("F",MAX(A888-'Random Analysis'!$B$7+3,2),":F",A888+2)))/COUNT(INDIRECT(CONCATENATE("F",MAX(A888-'Random Analysis'!$B$7+3,2),":F",A888+2))),0)</f>
        <v>0.32339756217379334</v>
      </c>
      <c r="J888">
        <f ca="1">IFERROR(MEDIAN(INDIRECT(CONCATENATE("I",MAX(A888-'Random Analysis'!$B$8+3,2),":I",A888+2))),0)</f>
        <v>-0.26034938794310891</v>
      </c>
      <c r="K888">
        <f ca="1">IFERROR(SUM(INDIRECT(CONCATENATE("J",MAX(A888-'Random Analysis'!$B$9+3,2),":J",A888+2)))/COUNT(INDIRECT(CONCATENATE("J",MAX(A888-'Random Analysis'!$B$9+3,2),":J",A888+2))),0)</f>
        <v>-0.11596921666786468</v>
      </c>
      <c r="L888">
        <f t="shared" ca="1" si="67"/>
        <v>-0.35119742421346972</v>
      </c>
      <c r="M888">
        <f t="shared" ca="1" si="68"/>
        <v>-0.30482536078521638</v>
      </c>
    </row>
    <row r="889" spans="1:13" x14ac:dyDescent="0.3">
      <c r="A889">
        <v>887</v>
      </c>
      <c r="B889">
        <f>A889*'Random Analysis'!B$4+'Random Analysis'!$B$5</f>
        <v>17.740000000000002</v>
      </c>
      <c r="C889">
        <v>-0.10499809176944686</v>
      </c>
      <c r="D889">
        <f>C889*'Random Analysis'!$B$2+'Random Analysis'!$B$3</f>
        <v>-0.10499809176944686</v>
      </c>
      <c r="E889">
        <f t="shared" si="69"/>
        <v>2.0000000000003126E-2</v>
      </c>
      <c r="F889">
        <f ca="1">D889-'Random Analysis'!$B$13</f>
        <v>-0.18610108973809891</v>
      </c>
      <c r="G889">
        <f t="shared" ca="1" si="65"/>
        <v>-0.65623696461686631</v>
      </c>
      <c r="H889">
        <f t="shared" ca="1" si="66"/>
        <v>-2.973828447447012</v>
      </c>
      <c r="I889">
        <f ca="1">IFERROR(SUM(INDIRECT(CONCATENATE("F",MAX(A889-'Random Analysis'!$B$7+3,2),":F",A889+2)))/COUNT(INDIRECT(CONCATENATE("F",MAX(A889-'Random Analysis'!$B$7+3,2),":F",A889+2))),0)</f>
        <v>-0.18610108973809891</v>
      </c>
      <c r="J889">
        <f ca="1">IFERROR(MEDIAN(INDIRECT(CONCATENATE("I",MAX(A889-'Random Analysis'!$B$8+3,2),":I",A889+2))),0)</f>
        <v>-5.7519665898950745E-2</v>
      </c>
      <c r="K889">
        <f ca="1">IFERROR(SUM(INDIRECT(CONCATENATE("J",MAX(A889-'Random Analysis'!$B$9+3,2),":J",A889+2)))/COUNT(INDIRECT(CONCATENATE("J",MAX(A889-'Random Analysis'!$B$9+3,2),":J",A889+2))),0)</f>
        <v>-9.5791471277936455E-2</v>
      </c>
      <c r="L889">
        <f t="shared" ca="1" si="67"/>
        <v>-0.35311325363902873</v>
      </c>
      <c r="M889">
        <f t="shared" ca="1" si="68"/>
        <v>-0.31188762585799806</v>
      </c>
    </row>
    <row r="890" spans="1:13" x14ac:dyDescent="0.3">
      <c r="A890">
        <v>888</v>
      </c>
      <c r="B890">
        <f>A890*'Random Analysis'!B$4+'Random Analysis'!$B$5</f>
        <v>17.760000000000002</v>
      </c>
      <c r="C890">
        <v>-0.20681655232735086</v>
      </c>
      <c r="D890">
        <f>C890*'Random Analysis'!$B$2+'Random Analysis'!$B$3</f>
        <v>-0.20681655232735086</v>
      </c>
      <c r="E890">
        <f t="shared" si="69"/>
        <v>1.9999999999999574E-2</v>
      </c>
      <c r="F890">
        <f ca="1">D890-'Random Analysis'!$B$13</f>
        <v>-0.28791955029600291</v>
      </c>
      <c r="G890">
        <f t="shared" ca="1" si="65"/>
        <v>-0.66199535562278622</v>
      </c>
      <c r="H890">
        <f t="shared" ca="1" si="66"/>
        <v>-2.9870683545594674</v>
      </c>
      <c r="I890">
        <f ca="1">IFERROR(SUM(INDIRECT(CONCATENATE("F",MAX(A890-'Random Analysis'!$B$7+3,2),":F",A890+2)))/COUNT(INDIRECT(CONCATENATE("F",MAX(A890-'Random Analysis'!$B$7+3,2),":F",A890+2))),0)</f>
        <v>-0.28791955029600291</v>
      </c>
      <c r="J890">
        <f ca="1">IFERROR(MEDIAN(INDIRECT(CONCATENATE("I",MAX(A890-'Random Analysis'!$B$8+3,2),":I",A890+2))),0)</f>
        <v>-0.23701032001705091</v>
      </c>
      <c r="K890">
        <f ca="1">IFERROR(SUM(INDIRECT(CONCATENATE("J",MAX(A890-'Random Analysis'!$B$9+3,2),":J",A890+2)))/COUNT(INDIRECT(CONCATENATE("J",MAX(A890-'Random Analysis'!$B$9+3,2),":J",A890+2))),0)</f>
        <v>-9.0272824259476234E-2</v>
      </c>
      <c r="L890">
        <f t="shared" ca="1" si="67"/>
        <v>-0.35491871012421822</v>
      </c>
      <c r="M890">
        <f t="shared" ca="1" si="68"/>
        <v>-0.31898600006048228</v>
      </c>
    </row>
    <row r="891" spans="1:13" x14ac:dyDescent="0.3">
      <c r="A891">
        <v>889</v>
      </c>
      <c r="B891">
        <f>A891*'Random Analysis'!B$4+'Random Analysis'!$B$5</f>
        <v>17.78</v>
      </c>
      <c r="C891">
        <v>-0.1403799502836065</v>
      </c>
      <c r="D891">
        <f>C891*'Random Analysis'!$B$2+'Random Analysis'!$B$3</f>
        <v>-0.1403799502836065</v>
      </c>
      <c r="E891">
        <f t="shared" si="69"/>
        <v>1.9999999999999574E-2</v>
      </c>
      <c r="F891">
        <f ca="1">D891-'Random Analysis'!$B$13</f>
        <v>-0.22148294825225856</v>
      </c>
      <c r="G891">
        <f t="shared" ca="1" si="65"/>
        <v>-0.66642501458783132</v>
      </c>
      <c r="H891">
        <f t="shared" ca="1" si="66"/>
        <v>-3.0003968548512239</v>
      </c>
      <c r="I891">
        <f ca="1">IFERROR(SUM(INDIRECT(CONCATENATE("F",MAX(A891-'Random Analysis'!$B$7+3,2),":F",A891+2)))/COUNT(INDIRECT(CONCATENATE("F",MAX(A891-'Random Analysis'!$B$7+3,2),":F",A891+2))),0)</f>
        <v>-0.22148294825225856</v>
      </c>
      <c r="J891">
        <f ca="1">IFERROR(MEDIAN(INDIRECT(CONCATENATE("I",MAX(A891-'Random Analysis'!$B$8+3,2),":I",A891+2))),0)</f>
        <v>-0.20379201899517874</v>
      </c>
      <c r="K891">
        <f ca="1">IFERROR(SUM(INDIRECT(CONCATENATE("J",MAX(A891-'Random Analysis'!$B$9+3,2),":J",A891+2)))/COUNT(INDIRECT(CONCATENATE("J",MAX(A891-'Random Analysis'!$B$9+3,2),":J",A891+2))),0)</f>
        <v>-9.5679170960814144E-2</v>
      </c>
      <c r="L891">
        <f t="shared" ca="1" si="67"/>
        <v>-0.35683229354343449</v>
      </c>
      <c r="M891">
        <f t="shared" ca="1" si="68"/>
        <v>-0.32612264593135082</v>
      </c>
    </row>
    <row r="892" spans="1:13" x14ac:dyDescent="0.3">
      <c r="A892">
        <v>890</v>
      </c>
      <c r="B892">
        <f>A892*'Random Analysis'!B$4+'Random Analysis'!$B$5</f>
        <v>17.8</v>
      </c>
      <c r="C892">
        <v>-0.34883385989529736</v>
      </c>
      <c r="D892">
        <f>C892*'Random Analysis'!$B$2+'Random Analysis'!$B$3</f>
        <v>-0.34883385989529736</v>
      </c>
      <c r="E892">
        <f t="shared" si="69"/>
        <v>1.9999999999999574E-2</v>
      </c>
      <c r="F892">
        <f ca="1">D892-'Random Analysis'!$B$13</f>
        <v>-0.42993685786394942</v>
      </c>
      <c r="G892">
        <f t="shared" ca="1" si="65"/>
        <v>-0.67502375174511009</v>
      </c>
      <c r="H892">
        <f t="shared" ca="1" si="66"/>
        <v>-3.0138973298861256</v>
      </c>
      <c r="I892">
        <f ca="1">IFERROR(SUM(INDIRECT(CONCATENATE("F",MAX(A892-'Random Analysis'!$B$7+3,2),":F",A892+2)))/COUNT(INDIRECT(CONCATENATE("F",MAX(A892-'Random Analysis'!$B$7+3,2),":F",A892+2))),0)</f>
        <v>-0.42993685786394942</v>
      </c>
      <c r="J892">
        <f ca="1">IFERROR(MEDIAN(INDIRECT(CONCATENATE("I",MAX(A892-'Random Analysis'!$B$8+3,2),":I",A892+2))),0)</f>
        <v>-0.25470124927413074</v>
      </c>
      <c r="K892">
        <f ca="1">IFERROR(SUM(INDIRECT(CONCATENATE("J",MAX(A892-'Random Analysis'!$B$9+3,2),":J",A892+2)))/COUNT(INDIRECT(CONCATENATE("J",MAX(A892-'Random Analysis'!$B$9+3,2),":J",A892+2))),0)</f>
        <v>-0.1021829040163581</v>
      </c>
      <c r="L892">
        <f t="shared" ca="1" si="67"/>
        <v>-0.35887595162376162</v>
      </c>
      <c r="M892">
        <f t="shared" ca="1" si="68"/>
        <v>-0.33330016496382592</v>
      </c>
    </row>
    <row r="893" spans="1:13" x14ac:dyDescent="0.3">
      <c r="A893">
        <v>891</v>
      </c>
      <c r="B893">
        <f>A893*'Random Analysis'!B$4+'Random Analysis'!$B$5</f>
        <v>17.82</v>
      </c>
      <c r="C893">
        <v>0.74080648902444235</v>
      </c>
      <c r="D893">
        <f>C893*'Random Analysis'!$B$2+'Random Analysis'!$B$3</f>
        <v>0.74080648902444235</v>
      </c>
      <c r="E893">
        <f t="shared" si="69"/>
        <v>1.9999999999999574E-2</v>
      </c>
      <c r="F893">
        <f ca="1">D893-'Random Analysis'!$B$13</f>
        <v>0.65970349105579029</v>
      </c>
      <c r="G893">
        <f t="shared" ca="1" si="65"/>
        <v>-0.66182968192399461</v>
      </c>
      <c r="H893">
        <f t="shared" ca="1" si="66"/>
        <v>-3.0271339235246053</v>
      </c>
      <c r="I893">
        <f ca="1">IFERROR(SUM(INDIRECT(CONCATENATE("F",MAX(A893-'Random Analysis'!$B$7+3,2),":F",A893+2)))/COUNT(INDIRECT(CONCATENATE("F",MAX(A893-'Random Analysis'!$B$7+3,2),":F",A893+2))),0)</f>
        <v>0.65970349105579029</v>
      </c>
      <c r="J893">
        <f ca="1">IFERROR(MEDIAN(INDIRECT(CONCATENATE("I",MAX(A893-'Random Analysis'!$B$8+3,2),":I",A893+2))),0)</f>
        <v>-0.20379201899517874</v>
      </c>
      <c r="K893">
        <f ca="1">IFERROR(SUM(INDIRECT(CONCATENATE("J",MAX(A893-'Random Analysis'!$B$9+3,2),":J",A893+2)))/COUNT(INDIRECT(CONCATENATE("J",MAX(A893-'Random Analysis'!$B$9+3,2),":J",A893+2))),0)</f>
        <v>-0.10626238801099962</v>
      </c>
      <c r="L893">
        <f t="shared" ca="1" si="67"/>
        <v>-0.36100119938398156</v>
      </c>
      <c r="M893">
        <f t="shared" ca="1" si="68"/>
        <v>-0.34052018895150538</v>
      </c>
    </row>
    <row r="894" spans="1:13" x14ac:dyDescent="0.3">
      <c r="A894">
        <v>892</v>
      </c>
      <c r="B894">
        <f>A894*'Random Analysis'!B$4+'Random Analysis'!$B$5</f>
        <v>17.84</v>
      </c>
      <c r="C894">
        <v>-4.4633649259714359E-2</v>
      </c>
      <c r="D894">
        <f>C894*'Random Analysis'!$B$2+'Random Analysis'!$B$3</f>
        <v>-4.4633649259714359E-2</v>
      </c>
      <c r="E894">
        <f t="shared" si="69"/>
        <v>1.9999999999999574E-2</v>
      </c>
      <c r="F894">
        <f ca="1">D894-'Random Analysis'!$B$13</f>
        <v>-0.12573664722836642</v>
      </c>
      <c r="G894">
        <f t="shared" ca="1" si="65"/>
        <v>-0.66434441486856188</v>
      </c>
      <c r="H894">
        <f t="shared" ca="1" si="66"/>
        <v>-3.0404208118219764</v>
      </c>
      <c r="I894">
        <f ca="1">IFERROR(SUM(INDIRECT(CONCATENATE("F",MAX(A894-'Random Analysis'!$B$7+3,2),":F",A894+2)))/COUNT(INDIRECT(CONCATENATE("F",MAX(A894-'Random Analysis'!$B$7+3,2),":F",A894+2))),0)</f>
        <v>-0.12573664722836642</v>
      </c>
      <c r="J894">
        <f ca="1">IFERROR(MEDIAN(INDIRECT(CONCATENATE("I",MAX(A894-'Random Analysis'!$B$8+3,2),":I",A894+2))),0)</f>
        <v>-0.15591886848323266</v>
      </c>
      <c r="K894">
        <f ca="1">IFERROR(SUM(INDIRECT(CONCATENATE("J",MAX(A894-'Random Analysis'!$B$9+3,2),":J",A894+2)))/COUNT(INDIRECT(CONCATENATE("J",MAX(A894-'Random Analysis'!$B$9+3,2),":J",A894+2))),0)</f>
        <v>-0.11718163767648224</v>
      </c>
      <c r="L894">
        <f t="shared" ca="1" si="67"/>
        <v>-0.36334483213751118</v>
      </c>
      <c r="M894">
        <f t="shared" ca="1" si="68"/>
        <v>-0.34778708559425542</v>
      </c>
    </row>
    <row r="895" spans="1:13" x14ac:dyDescent="0.3">
      <c r="A895">
        <v>893</v>
      </c>
      <c r="B895">
        <f>A895*'Random Analysis'!B$4+'Random Analysis'!$B$5</f>
        <v>17.86</v>
      </c>
      <c r="C895">
        <v>-0.60810444228020311</v>
      </c>
      <c r="D895">
        <f>C895*'Random Analysis'!$B$2+'Random Analysis'!$B$3</f>
        <v>-0.60810444228020311</v>
      </c>
      <c r="E895">
        <f t="shared" si="69"/>
        <v>1.9999999999999574E-2</v>
      </c>
      <c r="F895">
        <f ca="1">D895-'Random Analysis'!$B$13</f>
        <v>-0.68920744024885516</v>
      </c>
      <c r="G895">
        <f t="shared" ca="1" si="65"/>
        <v>-0.67812856367353869</v>
      </c>
      <c r="H895">
        <f t="shared" ca="1" si="66"/>
        <v>-3.053983383095447</v>
      </c>
      <c r="I895">
        <f ca="1">IFERROR(SUM(INDIRECT(CONCATENATE("F",MAX(A895-'Random Analysis'!$B$7+3,2),":F",A895+2)))/COUNT(INDIRECT(CONCATENATE("F",MAX(A895-'Random Analysis'!$B$7+3,2),":F",A895+2))),0)</f>
        <v>-0.68920744024885516</v>
      </c>
      <c r="J895">
        <f ca="1">IFERROR(MEDIAN(INDIRECT(CONCATENATE("I",MAX(A895-'Random Analysis'!$B$8+3,2),":I",A895+2))),0)</f>
        <v>-0.20379201899517874</v>
      </c>
      <c r="K895">
        <f ca="1">IFERROR(SUM(INDIRECT(CONCATENATE("J",MAX(A895-'Random Analysis'!$B$9+3,2),":J",A895+2)))/COUNT(INDIRECT(CONCATENATE("J",MAX(A895-'Random Analysis'!$B$9+3,2),":J",A895+2))),0)</f>
        <v>-0.13038056117586705</v>
      </c>
      <c r="L895">
        <f t="shared" ca="1" si="67"/>
        <v>-0.36595244336102845</v>
      </c>
      <c r="M895">
        <f t="shared" ca="1" si="68"/>
        <v>-0.35510613446147582</v>
      </c>
    </row>
    <row r="896" spans="1:13" x14ac:dyDescent="0.3">
      <c r="A896">
        <v>894</v>
      </c>
      <c r="B896">
        <f>A896*'Random Analysis'!B$4+'Random Analysis'!$B$5</f>
        <v>17.88</v>
      </c>
      <c r="C896">
        <v>-3.2652998528534649E-2</v>
      </c>
      <c r="D896">
        <f>C896*'Random Analysis'!$B$2+'Random Analysis'!$B$3</f>
        <v>-3.2652998528534649E-2</v>
      </c>
      <c r="E896">
        <f t="shared" si="69"/>
        <v>1.9999999999999574E-2</v>
      </c>
      <c r="F896">
        <f ca="1">D896-'Random Analysis'!$B$13</f>
        <v>-0.11375599649718669</v>
      </c>
      <c r="G896">
        <f t="shared" ca="1" si="65"/>
        <v>-0.68040368360348236</v>
      </c>
      <c r="H896">
        <f t="shared" ca="1" si="66"/>
        <v>-3.0675914567675164</v>
      </c>
      <c r="I896">
        <f ca="1">IFERROR(SUM(INDIRECT(CONCATENATE("F",MAX(A896-'Random Analysis'!$B$7+3,2),":F",A896+2)))/COUNT(INDIRECT(CONCATENATE("F",MAX(A896-'Random Analysis'!$B$7+3,2),":F",A896+2))),0)</f>
        <v>-0.11375599649718669</v>
      </c>
      <c r="J896">
        <f ca="1">IFERROR(MEDIAN(INDIRECT(CONCATENATE("I",MAX(A896-'Random Analysis'!$B$8+3,2),":I",A896+2))),0)</f>
        <v>-0.20379201899517874</v>
      </c>
      <c r="K896">
        <f ca="1">IFERROR(SUM(INDIRECT(CONCATENATE("J",MAX(A896-'Random Analysis'!$B$9+3,2),":J",A896+2)))/COUNT(INDIRECT(CONCATENATE("J",MAX(A896-'Random Analysis'!$B$9+3,2),":J",A896+2))),0)</f>
        <v>-0.14357948467525183</v>
      </c>
      <c r="L896">
        <f t="shared" ca="1" si="67"/>
        <v>-0.36882403305453343</v>
      </c>
      <c r="M896">
        <f t="shared" ca="1" si="68"/>
        <v>-0.36248261512256635</v>
      </c>
    </row>
    <row r="897" spans="1:13" x14ac:dyDescent="0.3">
      <c r="A897">
        <v>895</v>
      </c>
      <c r="B897">
        <f>A897*'Random Analysis'!B$4+'Random Analysis'!$B$5</f>
        <v>17.900000000000002</v>
      </c>
      <c r="C897">
        <v>-0.65381020031059101</v>
      </c>
      <c r="D897">
        <f>C897*'Random Analysis'!$B$2+'Random Analysis'!$B$3</f>
        <v>-0.65381020031059101</v>
      </c>
      <c r="E897">
        <f t="shared" si="69"/>
        <v>2.0000000000003126E-2</v>
      </c>
      <c r="F897">
        <f ca="1">D897-'Random Analysis'!$B$13</f>
        <v>-0.73491319827924306</v>
      </c>
      <c r="G897">
        <f t="shared" ca="1" si="65"/>
        <v>-0.69510194756906951</v>
      </c>
      <c r="H897">
        <f t="shared" ca="1" si="66"/>
        <v>-3.0814934957189002</v>
      </c>
      <c r="I897">
        <f ca="1">IFERROR(SUM(INDIRECT(CONCATENATE("F",MAX(A897-'Random Analysis'!$B$7+3,2),":F",A897+2)))/COUNT(INDIRECT(CONCATENATE("F",MAX(A897-'Random Analysis'!$B$7+3,2),":F",A897+2))),0)</f>
        <v>-0.73491319827924306</v>
      </c>
      <c r="J897">
        <f ca="1">IFERROR(MEDIAN(INDIRECT(CONCATENATE("I",MAX(A897-'Random Analysis'!$B$8+3,2),":I",A897+2))),0)</f>
        <v>-0.25470124927413074</v>
      </c>
      <c r="K897">
        <f ca="1">IFERROR(SUM(INDIRECT(CONCATENATE("J",MAX(A897-'Random Analysis'!$B$9+3,2),":J",A897+2)))/COUNT(INDIRECT(CONCATENATE("J",MAX(A897-'Random Analysis'!$B$9+3,2),":J",A897+2))),0)</f>
        <v>-0.15920265723553914</v>
      </c>
      <c r="L897">
        <f t="shared" ca="1" si="67"/>
        <v>-0.37200808619924469</v>
      </c>
      <c r="M897">
        <f t="shared" ca="1" si="68"/>
        <v>-0.36992277684655239</v>
      </c>
    </row>
    <row r="898" spans="1:13" x14ac:dyDescent="0.3">
      <c r="A898">
        <v>896</v>
      </c>
      <c r="B898">
        <f>A898*'Random Analysis'!B$4+'Random Analysis'!$B$5</f>
        <v>17.920000000000002</v>
      </c>
      <c r="C898">
        <v>0.34745737263319931</v>
      </c>
      <c r="D898">
        <f>C898*'Random Analysis'!$B$2+'Random Analysis'!$B$3</f>
        <v>0.34745737263319931</v>
      </c>
      <c r="E898">
        <f t="shared" si="69"/>
        <v>1.9999999999999574E-2</v>
      </c>
      <c r="F898">
        <f ca="1">D898-'Random Analysis'!$B$13</f>
        <v>0.26635437466454726</v>
      </c>
      <c r="G898">
        <f t="shared" ca="1" si="65"/>
        <v>-0.68977486007577871</v>
      </c>
      <c r="H898">
        <f t="shared" ca="1" si="66"/>
        <v>-3.0952889929204153</v>
      </c>
      <c r="I898">
        <f ca="1">IFERROR(SUM(INDIRECT(CONCATENATE("F",MAX(A898-'Random Analysis'!$B$7+3,2),":F",A898+2)))/COUNT(INDIRECT(CONCATENATE("F",MAX(A898-'Random Analysis'!$B$7+3,2),":F",A898+2))),0)</f>
        <v>0.26635437466454726</v>
      </c>
      <c r="J898">
        <f ca="1">IFERROR(MEDIAN(INDIRECT(CONCATENATE("I",MAX(A898-'Random Analysis'!$B$8+3,2),":I",A898+2))),0)</f>
        <v>-0.17360979774031249</v>
      </c>
      <c r="K898">
        <f ca="1">IFERROR(SUM(INDIRECT(CONCATENATE("J",MAX(A898-'Random Analysis'!$B$9+3,2),":J",A898+2)))/COUNT(INDIRECT(CONCATENATE("J",MAX(A898-'Random Analysis'!$B$9+3,2),":J",A898+2))),0)</f>
        <v>-0.16566844300188791</v>
      </c>
      <c r="L898">
        <f t="shared" ca="1" si="67"/>
        <v>-0.37532145505928238</v>
      </c>
      <c r="M898">
        <f t="shared" ca="1" si="68"/>
        <v>-0.37742920594773788</v>
      </c>
    </row>
    <row r="899" spans="1:13" x14ac:dyDescent="0.3">
      <c r="A899">
        <v>897</v>
      </c>
      <c r="B899">
        <f>A899*'Random Analysis'!B$4+'Random Analysis'!$B$5</f>
        <v>17.940000000000001</v>
      </c>
      <c r="C899">
        <v>0.12959142145784375</v>
      </c>
      <c r="D899">
        <f>C899*'Random Analysis'!$B$2+'Random Analysis'!$B$3</f>
        <v>0.12959142145784375</v>
      </c>
      <c r="E899">
        <f t="shared" si="69"/>
        <v>1.9999999999999574E-2</v>
      </c>
      <c r="F899">
        <f ca="1">D899-'Random Analysis'!$B$13</f>
        <v>4.8488423489191704E-2</v>
      </c>
      <c r="G899">
        <f t="shared" ref="G899:G962" ca="1" si="70">G898+F899*$E899</f>
        <v>-0.6888050916059949</v>
      </c>
      <c r="H899">
        <f t="shared" ref="H899:H962" ca="1" si="71">H898+G899*$E899</f>
        <v>-3.1090650947525349</v>
      </c>
      <c r="I899">
        <f ca="1">IFERROR(SUM(INDIRECT(CONCATENATE("F",MAX(A899-'Random Analysis'!$B$7+3,2),":F",A899+2)))/COUNT(INDIRECT(CONCATENATE("F",MAX(A899-'Random Analysis'!$B$7+3,2),":F",A899+2))),0)</f>
        <v>4.8488423489191704E-2</v>
      </c>
      <c r="J899">
        <f ca="1">IFERROR(MEDIAN(INDIRECT(CONCATENATE("I",MAX(A899-'Random Analysis'!$B$8+3,2),":I",A899+2))),0)</f>
        <v>-0.11974632186277656</v>
      </c>
      <c r="K899">
        <f ca="1">IFERROR(SUM(INDIRECT(CONCATENATE("J",MAX(A899-'Random Analysis'!$B$9+3,2),":J",A899+2)))/COUNT(INDIRECT(CONCATENATE("J",MAX(A899-'Random Analysis'!$B$9+3,2),":J",A899+2))),0)</f>
        <v>-0.16332369075712017</v>
      </c>
      <c r="L899">
        <f t="shared" ref="L899:L962" ca="1" si="72">L898+K899*$E899</f>
        <v>-0.37858792887442472</v>
      </c>
      <c r="M899">
        <f t="shared" ref="M899:M962" ca="1" si="73">M898+L899*$E899</f>
        <v>-0.3850009645252262</v>
      </c>
    </row>
    <row r="900" spans="1:13" x14ac:dyDescent="0.3">
      <c r="A900">
        <v>898</v>
      </c>
      <c r="B900">
        <f>A900*'Random Analysis'!B$4+'Random Analysis'!$B$5</f>
        <v>17.96</v>
      </c>
      <c r="C900">
        <v>0.46850336473621379</v>
      </c>
      <c r="D900">
        <f>C900*'Random Analysis'!$B$2+'Random Analysis'!$B$3</f>
        <v>0.46850336473621379</v>
      </c>
      <c r="E900">
        <f t="shared" ref="E900:E963" si="74">B900-B899</f>
        <v>1.9999999999999574E-2</v>
      </c>
      <c r="F900">
        <f ca="1">D900-'Random Analysis'!$B$13</f>
        <v>0.38740036676756173</v>
      </c>
      <c r="G900">
        <f t="shared" ca="1" si="70"/>
        <v>-0.68105708427064382</v>
      </c>
      <c r="H900">
        <f t="shared" ca="1" si="71"/>
        <v>-3.1226862364379473</v>
      </c>
      <c r="I900">
        <f ca="1">IFERROR(SUM(INDIRECT(CONCATENATE("F",MAX(A900-'Random Analysis'!$B$7+3,2),":F",A900+2)))/COUNT(INDIRECT(CONCATENATE("F",MAX(A900-'Random Analysis'!$B$7+3,2),":F",A900+2))),0)</f>
        <v>0.38740036676756173</v>
      </c>
      <c r="J900">
        <f ca="1">IFERROR(MEDIAN(INDIRECT(CONCATENATE("I",MAX(A900-'Random Analysis'!$B$8+3,2),":I",A900+2))),0)</f>
        <v>-3.2633786503997494E-2</v>
      </c>
      <c r="K900">
        <f ca="1">IFERROR(SUM(INDIRECT(CONCATENATE("J",MAX(A900-'Random Analysis'!$B$9+3,2),":J",A900+2)))/COUNT(INDIRECT(CONCATENATE("J",MAX(A900-'Random Analysis'!$B$9+3,2),":J",A900+2))),0)</f>
        <v>-0.16307633313126346</v>
      </c>
      <c r="L900">
        <f t="shared" ca="1" si="72"/>
        <v>-0.38184945553704991</v>
      </c>
      <c r="M900">
        <f t="shared" ca="1" si="73"/>
        <v>-0.39263795363596704</v>
      </c>
    </row>
    <row r="901" spans="1:13" x14ac:dyDescent="0.3">
      <c r="A901">
        <v>899</v>
      </c>
      <c r="B901">
        <f>A901*'Random Analysis'!B$4+'Random Analysis'!$B$5</f>
        <v>17.98</v>
      </c>
      <c r="C901">
        <v>-0.83703942488922567</v>
      </c>
      <c r="D901">
        <f>C901*'Random Analysis'!$B$2+'Random Analysis'!$B$3</f>
        <v>-0.83703942488922567</v>
      </c>
      <c r="E901">
        <f t="shared" si="74"/>
        <v>1.9999999999999574E-2</v>
      </c>
      <c r="F901">
        <f ca="1">D901-'Random Analysis'!$B$13</f>
        <v>-0.91814242285787773</v>
      </c>
      <c r="G901">
        <f t="shared" ca="1" si="70"/>
        <v>-0.69941993272780101</v>
      </c>
      <c r="H901">
        <f t="shared" ca="1" si="71"/>
        <v>-3.1366746350925032</v>
      </c>
      <c r="I901">
        <f ca="1">IFERROR(SUM(INDIRECT(CONCATENATE("F",MAX(A901-'Random Analysis'!$B$7+3,2),":F",A901+2)))/COUNT(INDIRECT(CONCATENATE("F",MAX(A901-'Random Analysis'!$B$7+3,2),":F",A901+2))),0)</f>
        <v>-0.91814242285787773</v>
      </c>
      <c r="J901">
        <f ca="1">IFERROR(MEDIAN(INDIRECT(CONCATENATE("I",MAX(A901-'Random Analysis'!$B$8+3,2),":I",A901+2))),0)</f>
        <v>-0.11974632186277656</v>
      </c>
      <c r="K901">
        <f ca="1">IFERROR(SUM(INDIRECT(CONCATENATE("J",MAX(A901-'Random Analysis'!$B$9+3,2),":J",A901+2)))/COUNT(INDIRECT(CONCATENATE("J",MAX(A901-'Random Analysis'!$B$9+3,2),":J",A901+2))),0)</f>
        <v>-0.16697719147487242</v>
      </c>
      <c r="L901">
        <f t="shared" ca="1" si="72"/>
        <v>-0.38518899936654727</v>
      </c>
      <c r="M901">
        <f t="shared" ca="1" si="73"/>
        <v>-0.40034173362329784</v>
      </c>
    </row>
    <row r="902" spans="1:13" x14ac:dyDescent="0.3">
      <c r="A902">
        <v>900</v>
      </c>
      <c r="B902">
        <f>A902*'Random Analysis'!B$4+'Random Analysis'!$B$5</f>
        <v>18</v>
      </c>
      <c r="C902">
        <v>0.52839975471691236</v>
      </c>
      <c r="D902">
        <f>C902*'Random Analysis'!$B$2+'Random Analysis'!$B$3</f>
        <v>0.52839975471691236</v>
      </c>
      <c r="E902">
        <f t="shared" si="74"/>
        <v>1.9999999999999574E-2</v>
      </c>
      <c r="F902">
        <f ca="1">D902-'Random Analysis'!$B$13</f>
        <v>0.4472967567482603</v>
      </c>
      <c r="G902">
        <f t="shared" ca="1" si="70"/>
        <v>-0.69047399759283601</v>
      </c>
      <c r="H902">
        <f t="shared" ca="1" si="71"/>
        <v>-3.1504841150443594</v>
      </c>
      <c r="I902">
        <f ca="1">IFERROR(SUM(INDIRECT(CONCATENATE("F",MAX(A902-'Random Analysis'!$B$7+3,2),":F",A902+2)))/COUNT(INDIRECT(CONCATENATE("F",MAX(A902-'Random Analysis'!$B$7+3,2),":F",A902+2))),0)</f>
        <v>0.4472967567482603</v>
      </c>
      <c r="J902">
        <f ca="1">IFERROR(MEDIAN(INDIRECT(CONCATENATE("I",MAX(A902-'Random Analysis'!$B$8+3,2),":I",A902+2))),0)</f>
        <v>-3.2633786503997494E-2</v>
      </c>
      <c r="K902">
        <f ca="1">IFERROR(SUM(INDIRECT(CONCATENATE("J",MAX(A902-'Random Analysis'!$B$9+3,2),":J",A902+2)))/COUNT(INDIRECT(CONCATENATE("J",MAX(A902-'Random Analysis'!$B$9+3,2),":J",A902+2))),0)</f>
        <v>-0.16048422326063902</v>
      </c>
      <c r="L902">
        <f t="shared" ca="1" si="72"/>
        <v>-0.38839868383175996</v>
      </c>
      <c r="M902">
        <f t="shared" ca="1" si="73"/>
        <v>-0.40810970729993284</v>
      </c>
    </row>
    <row r="903" spans="1:13" x14ac:dyDescent="0.3">
      <c r="A903">
        <v>901</v>
      </c>
      <c r="B903">
        <f>A903*'Random Analysis'!B$4+'Random Analysis'!$B$5</f>
        <v>18.02</v>
      </c>
      <c r="C903">
        <v>-0.85122949581523621</v>
      </c>
      <c r="D903">
        <f>C903*'Random Analysis'!$B$2+'Random Analysis'!$B$3</f>
        <v>-0.85122949581523621</v>
      </c>
      <c r="E903">
        <f t="shared" si="74"/>
        <v>1.9999999999999574E-2</v>
      </c>
      <c r="F903">
        <f ca="1">D903-'Random Analysis'!$B$13</f>
        <v>-0.93233249378388827</v>
      </c>
      <c r="G903">
        <f t="shared" ca="1" si="70"/>
        <v>-0.70912064746851333</v>
      </c>
      <c r="H903">
        <f t="shared" ca="1" si="71"/>
        <v>-3.1646665279937296</v>
      </c>
      <c r="I903">
        <f ca="1">IFERROR(SUM(INDIRECT(CONCATENATE("F",MAX(A903-'Random Analysis'!$B$7+3,2),":F",A903+2)))/COUNT(INDIRECT(CONCATENATE("F",MAX(A903-'Random Analysis'!$B$7+3,2),":F",A903+2))),0)</f>
        <v>-0.93233249378388827</v>
      </c>
      <c r="J903">
        <f ca="1">IFERROR(MEDIAN(INDIRECT(CONCATENATE("I",MAX(A903-'Random Analysis'!$B$8+3,2),":I",A903+2))),0)</f>
        <v>-3.2633786503997494E-2</v>
      </c>
      <c r="K903">
        <f ca="1">IFERROR(SUM(INDIRECT(CONCATENATE("J",MAX(A903-'Random Analysis'!$B$9+3,2),":J",A903+2)))/COUNT(INDIRECT(CONCATENATE("J",MAX(A903-'Random Analysis'!$B$9+3,2),":J",A903+2))),0)</f>
        <v>-0.15794075778796371</v>
      </c>
      <c r="L903">
        <f t="shared" ca="1" si="72"/>
        <v>-0.39155749898751918</v>
      </c>
      <c r="M903">
        <f t="shared" ca="1" si="73"/>
        <v>-0.41594085727968305</v>
      </c>
    </row>
    <row r="904" spans="1:13" x14ac:dyDescent="0.3">
      <c r="A904">
        <v>902</v>
      </c>
      <c r="B904">
        <f>A904*'Random Analysis'!B$4+'Random Analysis'!$B$5</f>
        <v>18.04</v>
      </c>
      <c r="C904">
        <v>-0.30086344013604416</v>
      </c>
      <c r="D904">
        <f>C904*'Random Analysis'!$B$2+'Random Analysis'!$B$3</f>
        <v>-0.30086344013604416</v>
      </c>
      <c r="E904">
        <f t="shared" si="74"/>
        <v>1.9999999999999574E-2</v>
      </c>
      <c r="F904">
        <f ca="1">D904-'Random Analysis'!$B$13</f>
        <v>-0.38196643810469622</v>
      </c>
      <c r="G904">
        <f t="shared" ca="1" si="70"/>
        <v>-0.71675997623060705</v>
      </c>
      <c r="H904">
        <f t="shared" ca="1" si="71"/>
        <v>-3.1790017275183415</v>
      </c>
      <c r="I904">
        <f ca="1">IFERROR(SUM(INDIRECT(CONCATENATE("F",MAX(A904-'Random Analysis'!$B$7+3,2),":F",A904+2)))/COUNT(INDIRECT(CONCATENATE("F",MAX(A904-'Random Analysis'!$B$7+3,2),":F",A904+2))),0)</f>
        <v>-0.38196643810469622</v>
      </c>
      <c r="J904">
        <f ca="1">IFERROR(MEDIAN(INDIRECT(CONCATENATE("I",MAX(A904-'Random Analysis'!$B$8+3,2),":I",A904+2))),0)</f>
        <v>-0.16673900730775226</v>
      </c>
      <c r="K904">
        <f ca="1">IFERROR(SUM(INDIRECT(CONCATENATE("J",MAX(A904-'Random Analysis'!$B$9+3,2),":J",A904+2)))/COUNT(INDIRECT(CONCATENATE("J",MAX(A904-'Random Analysis'!$B$9+3,2),":J",A904+2))),0)</f>
        <v>-0.16178325521070533</v>
      </c>
      <c r="L904">
        <f t="shared" ca="1" si="72"/>
        <v>-0.39479316409173321</v>
      </c>
      <c r="M904">
        <f t="shared" ca="1" si="73"/>
        <v>-0.42383672056151755</v>
      </c>
    </row>
    <row r="905" spans="1:13" x14ac:dyDescent="0.3">
      <c r="A905">
        <v>903</v>
      </c>
      <c r="B905">
        <f>A905*'Random Analysis'!B$4+'Random Analysis'!$B$5</f>
        <v>18.059999999999999</v>
      </c>
      <c r="C905">
        <v>-0.24729356947303338</v>
      </c>
      <c r="D905">
        <f>C905*'Random Analysis'!$B$2+'Random Analysis'!$B$3</f>
        <v>-0.24729356947303338</v>
      </c>
      <c r="E905">
        <f t="shared" si="74"/>
        <v>1.9999999999999574E-2</v>
      </c>
      <c r="F905">
        <f ca="1">D905-'Random Analysis'!$B$13</f>
        <v>-0.32839656744168544</v>
      </c>
      <c r="G905">
        <f t="shared" ca="1" si="70"/>
        <v>-0.72332790757944065</v>
      </c>
      <c r="H905">
        <f t="shared" ca="1" si="71"/>
        <v>-3.1934682856699301</v>
      </c>
      <c r="I905">
        <f ca="1">IFERROR(SUM(INDIRECT(CONCATENATE("F",MAX(A905-'Random Analysis'!$B$7+3,2),":F",A905+2)))/COUNT(INDIRECT(CONCATENATE("F",MAX(A905-'Random Analysis'!$B$7+3,2),":F",A905+2))),0)</f>
        <v>-0.32839656744168544</v>
      </c>
      <c r="J905">
        <f ca="1">IFERROR(MEDIAN(INDIRECT(CONCATENATE("I",MAX(A905-'Random Analysis'!$B$8+3,2),":I",A905+2))),0)</f>
        <v>-0.13995407197624687</v>
      </c>
      <c r="K905">
        <f ca="1">IFERROR(SUM(INDIRECT(CONCATENATE("J",MAX(A905-'Random Analysis'!$B$9+3,2),":J",A905+2)))/COUNT(INDIRECT(CONCATENATE("J",MAX(A905-'Random Analysis'!$B$9+3,2),":J",A905+2))),0)</f>
        <v>-0.1643502795224229</v>
      </c>
      <c r="L905">
        <f t="shared" ca="1" si="72"/>
        <v>-0.39808016968218157</v>
      </c>
      <c r="M905">
        <f t="shared" ca="1" si="73"/>
        <v>-0.43179832395516099</v>
      </c>
    </row>
    <row r="906" spans="1:13" x14ac:dyDescent="0.3">
      <c r="A906">
        <v>904</v>
      </c>
      <c r="B906">
        <f>A906*'Random Analysis'!B$4+'Random Analysis'!$B$5</f>
        <v>18.080000000000002</v>
      </c>
      <c r="C906">
        <v>-0.41607580116965059</v>
      </c>
      <c r="D906">
        <f>C906*'Random Analysis'!$B$2+'Random Analysis'!$B$3</f>
        <v>-0.41607580116965059</v>
      </c>
      <c r="E906">
        <f t="shared" si="74"/>
        <v>2.0000000000003126E-2</v>
      </c>
      <c r="F906">
        <f ca="1">D906-'Random Analysis'!$B$13</f>
        <v>-0.49717879913830265</v>
      </c>
      <c r="G906">
        <f t="shared" ca="1" si="70"/>
        <v>-0.73327148356220828</v>
      </c>
      <c r="H906">
        <f t="shared" ca="1" si="71"/>
        <v>-3.2081337153411766</v>
      </c>
      <c r="I906">
        <f ca="1">IFERROR(SUM(INDIRECT(CONCATENATE("F",MAX(A906-'Random Analysis'!$B$7+3,2),":F",A906+2)))/COUNT(INDIRECT(CONCATENATE("F",MAX(A906-'Random Analysis'!$B$7+3,2),":F",A906+2))),0)</f>
        <v>-0.49717879913830265</v>
      </c>
      <c r="J906">
        <f ca="1">IFERROR(MEDIAN(INDIRECT(CONCATENATE("I",MAX(A906-'Random Analysis'!$B$8+3,2),":I",A906+2))),0)</f>
        <v>-0.35518150277319083</v>
      </c>
      <c r="K906">
        <f ca="1">IFERROR(SUM(INDIRECT(CONCATENATE("J",MAX(A906-'Random Analysis'!$B$9+3,2),":J",A906+2)))/COUNT(INDIRECT(CONCATENATE("J",MAX(A906-'Random Analysis'!$B$9+3,2),":J",A906+2))),0)</f>
        <v>-0.17716622911018534</v>
      </c>
      <c r="L906">
        <f t="shared" ca="1" si="72"/>
        <v>-0.40162349426438582</v>
      </c>
      <c r="M906">
        <f t="shared" ca="1" si="73"/>
        <v>-0.43983079384044999</v>
      </c>
    </row>
    <row r="907" spans="1:13" x14ac:dyDescent="0.3">
      <c r="A907">
        <v>905</v>
      </c>
      <c r="B907">
        <f>A907*'Random Analysis'!B$4+'Random Analysis'!$B$5</f>
        <v>18.100000000000001</v>
      </c>
      <c r="C907">
        <v>-0.96331965309325107</v>
      </c>
      <c r="D907">
        <f>C907*'Random Analysis'!$B$2+'Random Analysis'!$B$3</f>
        <v>-0.96331965309325107</v>
      </c>
      <c r="E907">
        <f t="shared" si="74"/>
        <v>1.9999999999999574E-2</v>
      </c>
      <c r="F907">
        <f ca="1">D907-'Random Analysis'!$B$13</f>
        <v>-1.044422651061903</v>
      </c>
      <c r="G907">
        <f t="shared" ca="1" si="70"/>
        <v>-0.75415993658344593</v>
      </c>
      <c r="H907">
        <f t="shared" ca="1" si="71"/>
        <v>-3.2232169140728453</v>
      </c>
      <c r="I907">
        <f ca="1">IFERROR(SUM(INDIRECT(CONCATENATE("F",MAX(A907-'Random Analysis'!$B$7+3,2),":F",A907+2)))/COUNT(INDIRECT(CONCATENATE("F",MAX(A907-'Random Analysis'!$B$7+3,2),":F",A907+2))),0)</f>
        <v>-1.044422651061903</v>
      </c>
      <c r="J907">
        <f ca="1">IFERROR(MEDIAN(INDIRECT(CONCATENATE("I",MAX(A907-'Random Analysis'!$B$8+3,2),":I",A907+2))),0)</f>
        <v>-0.43957261862149943</v>
      </c>
      <c r="K907">
        <f ca="1">IFERROR(SUM(INDIRECT(CONCATENATE("J",MAX(A907-'Random Analysis'!$B$9+3,2),":J",A907+2)))/COUNT(INDIRECT(CONCATENATE("J",MAX(A907-'Random Analysis'!$B$9+3,2),":J",A907+2))),0)</f>
        <v>-0.186103295546237</v>
      </c>
      <c r="L907">
        <f t="shared" ca="1" si="72"/>
        <v>-0.40534556017531048</v>
      </c>
      <c r="M907">
        <f t="shared" ca="1" si="73"/>
        <v>-0.44793770504395602</v>
      </c>
    </row>
    <row r="908" spans="1:13" x14ac:dyDescent="0.3">
      <c r="A908">
        <v>906</v>
      </c>
      <c r="B908">
        <f>A908*'Random Analysis'!B$4+'Random Analysis'!$B$5</f>
        <v>18.12</v>
      </c>
      <c r="C908">
        <v>-0.32258679719490568</v>
      </c>
      <c r="D908">
        <f>C908*'Random Analysis'!$B$2+'Random Analysis'!$B$3</f>
        <v>-0.32258679719490568</v>
      </c>
      <c r="E908">
        <f t="shared" si="74"/>
        <v>1.9999999999999574E-2</v>
      </c>
      <c r="F908">
        <f ca="1">D908-'Random Analysis'!$B$13</f>
        <v>-0.40368979516355774</v>
      </c>
      <c r="G908">
        <f t="shared" ca="1" si="70"/>
        <v>-0.76223373248671689</v>
      </c>
      <c r="H908">
        <f t="shared" ca="1" si="71"/>
        <v>-3.2384615887225792</v>
      </c>
      <c r="I908">
        <f ca="1">IFERROR(SUM(INDIRECT(CONCATENATE("F",MAX(A908-'Random Analysis'!$B$7+3,2),":F",A908+2)))/COUNT(INDIRECT(CONCATENATE("F",MAX(A908-'Random Analysis'!$B$7+3,2),":F",A908+2))),0)</f>
        <v>-0.40368979516355774</v>
      </c>
      <c r="J908">
        <f ca="1">IFERROR(MEDIAN(INDIRECT(CONCATENATE("I",MAX(A908-'Random Analysis'!$B$8+3,2),":I",A908+2))),0)</f>
        <v>-0.4504342971509302</v>
      </c>
      <c r="K908">
        <f ca="1">IFERROR(SUM(INDIRECT(CONCATENATE("J",MAX(A908-'Random Analysis'!$B$9+3,2),":J",A908+2)))/COUNT(INDIRECT(CONCATENATE("J",MAX(A908-'Random Analysis'!$B$9+3,2),":J",A908+2))),0)</f>
        <v>-0.1951549578894666</v>
      </c>
      <c r="L908">
        <f t="shared" ca="1" si="72"/>
        <v>-0.40924865933309973</v>
      </c>
      <c r="M908">
        <f t="shared" ca="1" si="73"/>
        <v>-0.45612267823061786</v>
      </c>
    </row>
    <row r="909" spans="1:13" x14ac:dyDescent="0.3">
      <c r="A909">
        <v>907</v>
      </c>
      <c r="B909">
        <f>A909*'Random Analysis'!B$4+'Random Analysis'!$B$5</f>
        <v>18.14</v>
      </c>
      <c r="C909">
        <v>0.91836671883342524</v>
      </c>
      <c r="D909">
        <f>C909*'Random Analysis'!$B$2+'Random Analysis'!$B$3</f>
        <v>0.91836671883342524</v>
      </c>
      <c r="E909">
        <f t="shared" si="74"/>
        <v>1.9999999999999574E-2</v>
      </c>
      <c r="F909">
        <f ca="1">D909-'Random Analysis'!$B$13</f>
        <v>0.83726372086477319</v>
      </c>
      <c r="G909">
        <f t="shared" ca="1" si="70"/>
        <v>-0.74548845806942177</v>
      </c>
      <c r="H909">
        <f t="shared" ca="1" si="71"/>
        <v>-3.2533713578839674</v>
      </c>
      <c r="I909">
        <f ca="1">IFERROR(SUM(INDIRECT(CONCATENATE("F",MAX(A909-'Random Analysis'!$B$7+3,2),":F",A909+2)))/COUNT(INDIRECT(CONCATENATE("F",MAX(A909-'Random Analysis'!$B$7+3,2),":F",A909+2))),0)</f>
        <v>0.83726372086477319</v>
      </c>
      <c r="J909">
        <f ca="1">IFERROR(MEDIAN(INDIRECT(CONCATENATE("I",MAX(A909-'Random Analysis'!$B$8+3,2),":I",A909+2))),0)</f>
        <v>-0.39282811663412698</v>
      </c>
      <c r="K909">
        <f ca="1">IFERROR(SUM(INDIRECT(CONCATENATE("J",MAX(A909-'Random Analysis'!$B$9+3,2),":J",A909+2)))/COUNT(INDIRECT(CONCATENATE("J",MAX(A909-'Random Analysis'!$B$9+3,2),":J",A909+2))),0)</f>
        <v>-0.20146346877951507</v>
      </c>
      <c r="L909">
        <f t="shared" ca="1" si="72"/>
        <v>-0.41327792870868996</v>
      </c>
      <c r="M909">
        <f t="shared" ca="1" si="73"/>
        <v>-0.46438823680479147</v>
      </c>
    </row>
    <row r="910" spans="1:13" x14ac:dyDescent="0.3">
      <c r="A910">
        <v>908</v>
      </c>
      <c r="B910">
        <f>A910*'Random Analysis'!B$4+'Random Analysis'!$B$5</f>
        <v>18.16</v>
      </c>
      <c r="C910">
        <v>-0.38113726455360508</v>
      </c>
      <c r="D910">
        <f>C910*'Random Analysis'!$B$2+'Random Analysis'!$B$3</f>
        <v>-0.38113726455360508</v>
      </c>
      <c r="E910">
        <f t="shared" si="74"/>
        <v>1.9999999999999574E-2</v>
      </c>
      <c r="F910">
        <f ca="1">D910-'Random Analysis'!$B$13</f>
        <v>-0.46224026252225714</v>
      </c>
      <c r="G910">
        <f t="shared" ca="1" si="70"/>
        <v>-0.75473326331986668</v>
      </c>
      <c r="H910">
        <f t="shared" ca="1" si="71"/>
        <v>-3.2684660231503644</v>
      </c>
      <c r="I910">
        <f ca="1">IFERROR(SUM(INDIRECT(CONCATENATE("F",MAX(A910-'Random Analysis'!$B$7+3,2),":F",A910+2)))/COUNT(INDIRECT(CONCATENATE("F",MAX(A910-'Random Analysis'!$B$7+3,2),":F",A910+2))),0)</f>
        <v>-0.46224026252225714</v>
      </c>
      <c r="J910">
        <f ca="1">IFERROR(MEDIAN(INDIRECT(CONCATENATE("I",MAX(A910-'Random Analysis'!$B$8+3,2),":I",A910+2))),0)</f>
        <v>-0.43296502884290744</v>
      </c>
      <c r="K910">
        <f ca="1">IFERROR(SUM(INDIRECT(CONCATENATE("J",MAX(A910-'Random Analysis'!$B$9+3,2),":J",A910+2)))/COUNT(INDIRECT(CONCATENATE("J",MAX(A910-'Random Analysis'!$B$9+3,2),":J",A910+2))),0)</f>
        <v>-0.21934181939589395</v>
      </c>
      <c r="L910">
        <f t="shared" ca="1" si="72"/>
        <v>-0.41766476509660772</v>
      </c>
      <c r="M910">
        <f t="shared" ca="1" si="73"/>
        <v>-0.47274153210672343</v>
      </c>
    </row>
    <row r="911" spans="1:13" x14ac:dyDescent="0.3">
      <c r="A911">
        <v>909</v>
      </c>
      <c r="B911">
        <f>A911*'Random Analysis'!B$4+'Random Analysis'!$B$5</f>
        <v>18.18</v>
      </c>
      <c r="C911">
        <v>-0.9049696534925693</v>
      </c>
      <c r="D911">
        <f>C911*'Random Analysis'!$B$2+'Random Analysis'!$B$3</f>
        <v>-0.9049696534925693</v>
      </c>
      <c r="E911">
        <f t="shared" si="74"/>
        <v>1.9999999999999574E-2</v>
      </c>
      <c r="F911">
        <f ca="1">D911-'Random Analysis'!$B$13</f>
        <v>-0.98607265146122136</v>
      </c>
      <c r="G911">
        <f t="shared" ca="1" si="70"/>
        <v>-0.77445471634909069</v>
      </c>
      <c r="H911">
        <f t="shared" ca="1" si="71"/>
        <v>-3.2839551174773458</v>
      </c>
      <c r="I911">
        <f ca="1">IFERROR(SUM(INDIRECT(CONCATENATE("F",MAX(A911-'Random Analysis'!$B$7+3,2),":F",A911+2)))/COUNT(INDIRECT(CONCATENATE("F",MAX(A911-'Random Analysis'!$B$7+3,2),":F",A911+2))),0)</f>
        <v>-0.98607265146122136</v>
      </c>
      <c r="J911">
        <f ca="1">IFERROR(MEDIAN(INDIRECT(CONCATENATE("I",MAX(A911-'Random Analysis'!$B$8+3,2),":I",A911+2))),0)</f>
        <v>-0.43296502884290744</v>
      </c>
      <c r="K911">
        <f ca="1">IFERROR(SUM(INDIRECT(CONCATENATE("J",MAX(A911-'Random Analysis'!$B$9+3,2),":J",A911+2)))/COUNT(INDIRECT(CONCATENATE("J",MAX(A911-'Random Analysis'!$B$9+3,2),":J",A911+2))),0)</f>
        <v>-0.22867299600664898</v>
      </c>
      <c r="L911">
        <f t="shared" ca="1" si="72"/>
        <v>-0.42223822501674058</v>
      </c>
      <c r="M911">
        <f t="shared" ca="1" si="73"/>
        <v>-0.48118629660705808</v>
      </c>
    </row>
    <row r="912" spans="1:13" x14ac:dyDescent="0.3">
      <c r="A912">
        <v>910</v>
      </c>
      <c r="B912">
        <f>A912*'Random Analysis'!B$4+'Random Analysis'!$B$5</f>
        <v>18.2</v>
      </c>
      <c r="C912">
        <v>0.62166481957232422</v>
      </c>
      <c r="D912">
        <f>C912*'Random Analysis'!$B$2+'Random Analysis'!$B$3</f>
        <v>0.62166481957232422</v>
      </c>
      <c r="E912">
        <f t="shared" si="74"/>
        <v>1.9999999999999574E-2</v>
      </c>
      <c r="F912">
        <f ca="1">D912-'Random Analysis'!$B$13</f>
        <v>0.54056182160367217</v>
      </c>
      <c r="G912">
        <f t="shared" ca="1" si="70"/>
        <v>-0.76364347991701753</v>
      </c>
      <c r="H912">
        <f t="shared" ca="1" si="71"/>
        <v>-3.2992279870756858</v>
      </c>
      <c r="I912">
        <f ca="1">IFERROR(SUM(INDIRECT(CONCATENATE("F",MAX(A912-'Random Analysis'!$B$7+3,2),":F",A912+2)))/COUNT(INDIRECT(CONCATENATE("F",MAX(A912-'Random Analysis'!$B$7+3,2),":F",A912+2))),0)</f>
        <v>0.54056182160367217</v>
      </c>
      <c r="J912">
        <f ca="1">IFERROR(MEDIAN(INDIRECT(CONCATENATE("I",MAX(A912-'Random Analysis'!$B$8+3,2),":I",A912+2))),0)</f>
        <v>-0.43296502884290744</v>
      </c>
      <c r="K912">
        <f ca="1">IFERROR(SUM(INDIRECT(CONCATENATE("J",MAX(A912-'Random Analysis'!$B$9+3,2),":J",A912+2)))/COUNT(INDIRECT(CONCATENATE("J",MAX(A912-'Random Analysis'!$B$9+3,2),":J",A912+2))),0)</f>
        <v>-0.23958599647558845</v>
      </c>
      <c r="L912">
        <f t="shared" ca="1" si="72"/>
        <v>-0.42702994494625224</v>
      </c>
      <c r="M912">
        <f t="shared" ca="1" si="73"/>
        <v>-0.48972689550598297</v>
      </c>
    </row>
    <row r="913" spans="1:13" x14ac:dyDescent="0.3">
      <c r="A913">
        <v>911</v>
      </c>
      <c r="B913">
        <f>A913*'Random Analysis'!B$4+'Random Analysis'!$B$5</f>
        <v>18.22</v>
      </c>
      <c r="C913">
        <v>-0.99830546858852887</v>
      </c>
      <c r="D913">
        <f>C913*'Random Analysis'!$B$2+'Random Analysis'!$B$3</f>
        <v>-0.99830546858852887</v>
      </c>
      <c r="E913">
        <f t="shared" si="74"/>
        <v>1.9999999999999574E-2</v>
      </c>
      <c r="F913">
        <f ca="1">D913-'Random Analysis'!$B$13</f>
        <v>-1.0794084665571808</v>
      </c>
      <c r="G913">
        <f t="shared" ca="1" si="70"/>
        <v>-0.78523164924816069</v>
      </c>
      <c r="H913">
        <f t="shared" ca="1" si="71"/>
        <v>-3.3149326200606488</v>
      </c>
      <c r="I913">
        <f ca="1">IFERROR(SUM(INDIRECT(CONCATENATE("F",MAX(A913-'Random Analysis'!$B$7+3,2),":F",A913+2)))/COUNT(INDIRECT(CONCATENATE("F",MAX(A913-'Random Analysis'!$B$7+3,2),":F",A913+2))),0)</f>
        <v>-1.0794084665571808</v>
      </c>
      <c r="J913">
        <f ca="1">IFERROR(MEDIAN(INDIRECT(CONCATENATE("I",MAX(A913-'Random Analysis'!$B$8+3,2),":I",A913+2))),0)</f>
        <v>-0.4797095308302799</v>
      </c>
      <c r="K913">
        <f ca="1">IFERROR(SUM(INDIRECT(CONCATENATE("J",MAX(A913-'Random Analysis'!$B$9+3,2),":J",A913+2)))/COUNT(INDIRECT(CONCATENATE("J",MAX(A913-'Random Analysis'!$B$9+3,2),":J",A913+2))),0)</f>
        <v>-0.25030067654969079</v>
      </c>
      <c r="L913">
        <f t="shared" ca="1" si="72"/>
        <v>-0.43203595847724596</v>
      </c>
      <c r="M913">
        <f t="shared" ca="1" si="73"/>
        <v>-0.4983676146755277</v>
      </c>
    </row>
    <row r="914" spans="1:13" x14ac:dyDescent="0.3">
      <c r="A914">
        <v>912</v>
      </c>
      <c r="B914">
        <f>A914*'Random Analysis'!B$4+'Random Analysis'!$B$5</f>
        <v>18.240000000000002</v>
      </c>
      <c r="C914">
        <v>9.2268201383828963E-2</v>
      </c>
      <c r="D914">
        <f>C914*'Random Analysis'!$B$2+'Random Analysis'!$B$3</f>
        <v>9.2268201383828963E-2</v>
      </c>
      <c r="E914">
        <f t="shared" si="74"/>
        <v>2.0000000000003126E-2</v>
      </c>
      <c r="F914">
        <f ca="1">D914-'Random Analysis'!$B$13</f>
        <v>1.1165203415176919E-2</v>
      </c>
      <c r="G914">
        <f t="shared" ca="1" si="70"/>
        <v>-0.78500834517985707</v>
      </c>
      <c r="H914">
        <f t="shared" ca="1" si="71"/>
        <v>-3.3306327869642485</v>
      </c>
      <c r="I914">
        <f ca="1">IFERROR(SUM(INDIRECT(CONCATENATE("F",MAX(A914-'Random Analysis'!$B$7+3,2),":F",A914+2)))/COUNT(INDIRECT(CONCATENATE("F",MAX(A914-'Random Analysis'!$B$7+3,2),":F",A914+2))),0)</f>
        <v>1.1165203415176919E-2</v>
      </c>
      <c r="J914">
        <f ca="1">IFERROR(MEDIAN(INDIRECT(CONCATENATE("I",MAX(A914-'Random Analysis'!$B$8+3,2),":I",A914+2))),0)</f>
        <v>-0.43296502884290744</v>
      </c>
      <c r="K914">
        <f ca="1">IFERROR(SUM(INDIRECT(CONCATENATE("J",MAX(A914-'Random Analysis'!$B$9+3,2),":J",A914+2)))/COUNT(INDIRECT(CONCATENATE("J",MAX(A914-'Random Analysis'!$B$9+3,2),":J",A914+2))),0)</f>
        <v>-0.26121367701863024</v>
      </c>
      <c r="L914">
        <f t="shared" ca="1" si="72"/>
        <v>-0.43726023201761938</v>
      </c>
      <c r="M914">
        <f t="shared" ca="1" si="73"/>
        <v>-0.50711281931588148</v>
      </c>
    </row>
    <row r="915" spans="1:13" x14ac:dyDescent="0.3">
      <c r="A915">
        <v>913</v>
      </c>
      <c r="B915">
        <f>A915*'Random Analysis'!B$4+'Random Analysis'!$B$5</f>
        <v>18.260000000000002</v>
      </c>
      <c r="C915">
        <v>0.86746485627483549</v>
      </c>
      <c r="D915">
        <f>C915*'Random Analysis'!$B$2+'Random Analysis'!$B$3</f>
        <v>0.86746485627483549</v>
      </c>
      <c r="E915">
        <f t="shared" si="74"/>
        <v>1.9999999999999574E-2</v>
      </c>
      <c r="F915">
        <f ca="1">D915-'Random Analysis'!$B$13</f>
        <v>0.78636185830618344</v>
      </c>
      <c r="G915">
        <f t="shared" ca="1" si="70"/>
        <v>-0.76928110801373373</v>
      </c>
      <c r="H915">
        <f t="shared" ca="1" si="71"/>
        <v>-3.3460184091245226</v>
      </c>
      <c r="I915">
        <f ca="1">IFERROR(SUM(INDIRECT(CONCATENATE("F",MAX(A915-'Random Analysis'!$B$7+3,2),":F",A915+2)))/COUNT(INDIRECT(CONCATENATE("F",MAX(A915-'Random Analysis'!$B$7+3,2),":F",A915+2))),0)</f>
        <v>0.78636185830618344</v>
      </c>
      <c r="J915">
        <f ca="1">IFERROR(MEDIAN(INDIRECT(CONCATENATE("I",MAX(A915-'Random Analysis'!$B$8+3,2),":I",A915+2))),0)</f>
        <v>-0.19626229587419042</v>
      </c>
      <c r="K915">
        <f ca="1">IFERROR(SUM(INDIRECT(CONCATENATE("J",MAX(A915-'Random Analysis'!$B$9+3,2),":J",A915+2)))/COUNT(INDIRECT(CONCATENATE("J",MAX(A915-'Random Analysis'!$B$9+3,2),":J",A915+2))),0)</f>
        <v>-0.26313479260867578</v>
      </c>
      <c r="L915">
        <f t="shared" ca="1" si="72"/>
        <v>-0.4425229278697928</v>
      </c>
      <c r="M915">
        <f t="shared" ca="1" si="73"/>
        <v>-0.51596327787327712</v>
      </c>
    </row>
    <row r="916" spans="1:13" x14ac:dyDescent="0.3">
      <c r="A916">
        <v>914</v>
      </c>
      <c r="B916">
        <f>A916*'Random Analysis'!B$4+'Random Analysis'!$B$5</f>
        <v>18.28</v>
      </c>
      <c r="C916">
        <v>-0.63118893602276138</v>
      </c>
      <c r="D916">
        <f>C916*'Random Analysis'!$B$2+'Random Analysis'!$B$3</f>
        <v>-0.63118893602276138</v>
      </c>
      <c r="E916">
        <f t="shared" si="74"/>
        <v>1.9999999999999574E-2</v>
      </c>
      <c r="F916">
        <f ca="1">D916-'Random Analysis'!$B$13</f>
        <v>-0.71229193399141344</v>
      </c>
      <c r="G916">
        <f t="shared" ca="1" si="70"/>
        <v>-0.78352694669356171</v>
      </c>
      <c r="H916">
        <f t="shared" ca="1" si="71"/>
        <v>-3.3616889480583936</v>
      </c>
      <c r="I916">
        <f ca="1">IFERROR(SUM(INDIRECT(CONCATENATE("F",MAX(A916-'Random Analysis'!$B$7+3,2),":F",A916+2)))/COUNT(INDIRECT(CONCATENATE("F",MAX(A916-'Random Analysis'!$B$7+3,2),":F",A916+2))),0)</f>
        <v>-0.71229193399141344</v>
      </c>
      <c r="J916">
        <f ca="1">IFERROR(MEDIAN(INDIRECT(CONCATENATE("I",MAX(A916-'Random Analysis'!$B$8+3,2),":I",A916+2))),0)</f>
        <v>-0.22553752955354012</v>
      </c>
      <c r="K916">
        <f ca="1">IFERROR(SUM(INDIRECT(CONCATENATE("J",MAX(A916-'Random Analysis'!$B$9+3,2),":J",A916+2)))/COUNT(INDIRECT(CONCATENATE("J",MAX(A916-'Random Analysis'!$B$9+3,2),":J",A916+2))),0)</f>
        <v>-0.26417029311145496</v>
      </c>
      <c r="L916">
        <f t="shared" ca="1" si="72"/>
        <v>-0.44780633373202178</v>
      </c>
      <c r="M916">
        <f t="shared" ca="1" si="73"/>
        <v>-0.52491940454791741</v>
      </c>
    </row>
    <row r="917" spans="1:13" x14ac:dyDescent="0.3">
      <c r="A917">
        <v>915</v>
      </c>
      <c r="B917">
        <f>A917*'Random Analysis'!B$4+'Random Analysis'!$B$5</f>
        <v>18.3</v>
      </c>
      <c r="C917">
        <v>0.95406347470554764</v>
      </c>
      <c r="D917">
        <f>C917*'Random Analysis'!$B$2+'Random Analysis'!$B$3</f>
        <v>0.95406347470554764</v>
      </c>
      <c r="E917">
        <f t="shared" si="74"/>
        <v>1.9999999999999574E-2</v>
      </c>
      <c r="F917">
        <f ca="1">D917-'Random Analysis'!$B$13</f>
        <v>0.87296047673689559</v>
      </c>
      <c r="G917">
        <f t="shared" ca="1" si="70"/>
        <v>-0.76606773715882415</v>
      </c>
      <c r="H917">
        <f t="shared" ca="1" si="71"/>
        <v>-3.3770103028015699</v>
      </c>
      <c r="I917">
        <f ca="1">IFERROR(SUM(INDIRECT(CONCATENATE("F",MAX(A917-'Random Analysis'!$B$7+3,2),":F",A917+2)))/COUNT(INDIRECT(CONCATENATE("F",MAX(A917-'Random Analysis'!$B$7+3,2),":F",A917+2))),0)</f>
        <v>0.87296047673689559</v>
      </c>
      <c r="J917">
        <f ca="1">IFERROR(MEDIAN(INDIRECT(CONCATENATE("I",MAX(A917-'Random Analysis'!$B$8+3,2),":I",A917+2))),0)</f>
        <v>-0.22553752955354012</v>
      </c>
      <c r="K917">
        <f ca="1">IFERROR(SUM(INDIRECT(CONCATENATE("J",MAX(A917-'Random Analysis'!$B$9+3,2),":J",A917+2)))/COUNT(INDIRECT(CONCATENATE("J",MAX(A917-'Random Analysis'!$B$9+3,2),":J",A917+2))),0)</f>
        <v>-0.26520579361423408</v>
      </c>
      <c r="L917">
        <f t="shared" ca="1" si="72"/>
        <v>-0.45311044960430635</v>
      </c>
      <c r="M917">
        <f t="shared" ca="1" si="73"/>
        <v>-0.5339816135400034</v>
      </c>
    </row>
    <row r="918" spans="1:13" x14ac:dyDescent="0.3">
      <c r="A918">
        <v>916</v>
      </c>
      <c r="B918">
        <f>A918*'Random Analysis'!B$4+'Random Analysis'!$B$5</f>
        <v>18.32</v>
      </c>
      <c r="C918">
        <v>-0.22298731680477801</v>
      </c>
      <c r="D918">
        <f>C918*'Random Analysis'!$B$2+'Random Analysis'!$B$3</f>
        <v>-0.22298731680477801</v>
      </c>
      <c r="E918">
        <f t="shared" si="74"/>
        <v>1.9999999999999574E-2</v>
      </c>
      <c r="F918">
        <f ca="1">D918-'Random Analysis'!$B$13</f>
        <v>-0.30409031477343007</v>
      </c>
      <c r="G918">
        <f t="shared" ca="1" si="70"/>
        <v>-0.77214954345429265</v>
      </c>
      <c r="H918">
        <f t="shared" ca="1" si="71"/>
        <v>-3.3924532936706555</v>
      </c>
      <c r="I918">
        <f ca="1">IFERROR(SUM(INDIRECT(CONCATENATE("F",MAX(A918-'Random Analysis'!$B$7+3,2),":F",A918+2)))/COUNT(INDIRECT(CONCATENATE("F",MAX(A918-'Random Analysis'!$B$7+3,2),":F",A918+2))),0)</f>
        <v>-0.30409031477343007</v>
      </c>
      <c r="J918">
        <f ca="1">IFERROR(MEDIAN(INDIRECT(CONCATENATE("I",MAX(A918-'Random Analysis'!$B$8+3,2),":I",A918+2))),0)</f>
        <v>-0.14646255567912658</v>
      </c>
      <c r="K918">
        <f ca="1">IFERROR(SUM(INDIRECT(CONCATENATE("J",MAX(A918-'Random Analysis'!$B$9+3,2),":J",A918+2)))/COUNT(INDIRECT(CONCATENATE("J",MAX(A918-'Random Analysis'!$B$9+3,2),":J",A918+2))),0)</f>
        <v>-0.26005157010971003</v>
      </c>
      <c r="L918">
        <f t="shared" ca="1" si="72"/>
        <v>-0.45831148100650043</v>
      </c>
      <c r="M918">
        <f t="shared" ca="1" si="73"/>
        <v>-0.5431478431601332</v>
      </c>
    </row>
    <row r="919" spans="1:13" x14ac:dyDescent="0.3">
      <c r="A919">
        <v>917</v>
      </c>
      <c r="B919">
        <f>A919*'Random Analysis'!B$4+'Random Analysis'!$B$5</f>
        <v>18.34</v>
      </c>
      <c r="C919">
        <v>-0.28184878954237558</v>
      </c>
      <c r="D919">
        <f>C919*'Random Analysis'!$B$2+'Random Analysis'!$B$3</f>
        <v>-0.28184878954237558</v>
      </c>
      <c r="E919">
        <f t="shared" si="74"/>
        <v>1.9999999999999574E-2</v>
      </c>
      <c r="F919">
        <f ca="1">D919-'Random Analysis'!$B$13</f>
        <v>-0.36295178751102763</v>
      </c>
      <c r="G919">
        <f t="shared" ca="1" si="70"/>
        <v>-0.77940857920451301</v>
      </c>
      <c r="H919">
        <f t="shared" ca="1" si="71"/>
        <v>-3.4080414652547453</v>
      </c>
      <c r="I919">
        <f ca="1">IFERROR(SUM(INDIRECT(CONCATENATE("F",MAX(A919-'Random Analysis'!$B$7+3,2),":F",A919+2)))/COUNT(INDIRECT(CONCATENATE("F",MAX(A919-'Random Analysis'!$B$7+3,2),":F",A919+2))),0)</f>
        <v>-0.36295178751102763</v>
      </c>
      <c r="J919">
        <f ca="1">IFERROR(MEDIAN(INDIRECT(CONCATENATE("I",MAX(A919-'Random Analysis'!$B$8+3,2),":I",A919+2))),0)</f>
        <v>-0.14646255567912658</v>
      </c>
      <c r="K919">
        <f ca="1">IFERROR(SUM(INDIRECT(CONCATENATE("J",MAX(A919-'Random Analysis'!$B$9+3,2),":J",A919+2)))/COUNT(INDIRECT(CONCATENATE("J",MAX(A919-'Random Analysis'!$B$9+3,2),":J",A919+2))),0)</f>
        <v>-0.25875884429727264</v>
      </c>
      <c r="L919">
        <f t="shared" ca="1" si="72"/>
        <v>-0.46348665789244575</v>
      </c>
      <c r="M919">
        <f t="shared" ca="1" si="73"/>
        <v>-0.55241757631798194</v>
      </c>
    </row>
    <row r="920" spans="1:13" x14ac:dyDescent="0.3">
      <c r="A920">
        <v>918</v>
      </c>
      <c r="B920">
        <f>A920*'Random Analysis'!B$4+'Random Analysis'!$B$5</f>
        <v>18.36</v>
      </c>
      <c r="C920">
        <v>0.46160309673945377</v>
      </c>
      <c r="D920">
        <f>C920*'Random Analysis'!$B$2+'Random Analysis'!$B$3</f>
        <v>0.46160309673945377</v>
      </c>
      <c r="E920">
        <f t="shared" si="74"/>
        <v>1.9999999999999574E-2</v>
      </c>
      <c r="F920">
        <f ca="1">D920-'Random Analysis'!$B$13</f>
        <v>0.38050009877080171</v>
      </c>
      <c r="G920">
        <f t="shared" ca="1" si="70"/>
        <v>-0.77179857722909717</v>
      </c>
      <c r="H920">
        <f t="shared" ca="1" si="71"/>
        <v>-3.423477436799327</v>
      </c>
      <c r="I920">
        <f ca="1">IFERROR(SUM(INDIRECT(CONCATENATE("F",MAX(A920-'Random Analysis'!$B$7+3,2),":F",A920+2)))/COUNT(INDIRECT(CONCATENATE("F",MAX(A920-'Random Analysis'!$B$7+3,2),":F",A920+2))),0)</f>
        <v>0.38050009877080171</v>
      </c>
      <c r="J920">
        <f ca="1">IFERROR(MEDIAN(INDIRECT(CONCATENATE("I",MAX(A920-'Random Analysis'!$B$8+3,2),":I",A920+2))),0)</f>
        <v>-0.14646255567912658</v>
      </c>
      <c r="K920">
        <f ca="1">IFERROR(SUM(INDIRECT(CONCATENATE("J",MAX(A920-'Random Analysis'!$B$9+3,2),":J",A920+2)))/COUNT(INDIRECT(CONCATENATE("J",MAX(A920-'Random Analysis'!$B$9+3,2),":J",A920+2))),0)</f>
        <v>-0.26003104590757492</v>
      </c>
      <c r="L920">
        <f t="shared" ca="1" si="72"/>
        <v>-0.46868727881059713</v>
      </c>
      <c r="M920">
        <f t="shared" ca="1" si="73"/>
        <v>-0.56179132189419367</v>
      </c>
    </row>
    <row r="921" spans="1:13" x14ac:dyDescent="0.3">
      <c r="A921">
        <v>919</v>
      </c>
      <c r="B921">
        <f>A921*'Random Analysis'!B$4+'Random Analysis'!$B$5</f>
        <v>18.38</v>
      </c>
      <c r="C921">
        <v>-0.27735671071707579</v>
      </c>
      <c r="D921">
        <f>C921*'Random Analysis'!$B$2+'Random Analysis'!$B$3</f>
        <v>-0.27735671071707579</v>
      </c>
      <c r="E921">
        <f t="shared" si="74"/>
        <v>1.9999999999999574E-2</v>
      </c>
      <c r="F921">
        <f ca="1">D921-'Random Analysis'!$B$13</f>
        <v>-0.35845970868572785</v>
      </c>
      <c r="G921">
        <f t="shared" ca="1" si="70"/>
        <v>-0.77896777140281159</v>
      </c>
      <c r="H921">
        <f t="shared" ca="1" si="71"/>
        <v>-3.4390567922273831</v>
      </c>
      <c r="I921">
        <f ca="1">IFERROR(SUM(INDIRECT(CONCATENATE("F",MAX(A921-'Random Analysis'!$B$7+3,2),":F",A921+2)))/COUNT(INDIRECT(CONCATENATE("F",MAX(A921-'Random Analysis'!$B$7+3,2),":F",A921+2))),0)</f>
        <v>-0.35845970868572785</v>
      </c>
      <c r="J921">
        <f ca="1">IFERROR(MEDIAN(INDIRECT(CONCATENATE("I",MAX(A921-'Random Analysis'!$B$8+3,2),":I",A921+2))),0)</f>
        <v>-0.14646255567912658</v>
      </c>
      <c r="K921">
        <f ca="1">IFERROR(SUM(INDIRECT(CONCATENATE("J",MAX(A921-'Random Analysis'!$B$9+3,2),":J",A921+2)))/COUNT(INDIRECT(CONCATENATE("J",MAX(A921-'Random Analysis'!$B$9+3,2),":J",A921+2))),0)</f>
        <v>-0.265451463487343</v>
      </c>
      <c r="L921">
        <f t="shared" ca="1" si="72"/>
        <v>-0.47399630808034388</v>
      </c>
      <c r="M921">
        <f t="shared" ca="1" si="73"/>
        <v>-0.57127124805580032</v>
      </c>
    </row>
    <row r="922" spans="1:13" x14ac:dyDescent="0.3">
      <c r="A922">
        <v>920</v>
      </c>
      <c r="B922">
        <f>A922*'Random Analysis'!B$4+'Random Analysis'!$B$5</f>
        <v>18.400000000000002</v>
      </c>
      <c r="C922">
        <v>0.20069892136562273</v>
      </c>
      <c r="D922">
        <f>C922*'Random Analysis'!$B$2+'Random Analysis'!$B$3</f>
        <v>0.20069892136562273</v>
      </c>
      <c r="E922">
        <f t="shared" si="74"/>
        <v>2.0000000000003126E-2</v>
      </c>
      <c r="F922">
        <f ca="1">D922-'Random Analysis'!$B$13</f>
        <v>0.11959592339697069</v>
      </c>
      <c r="G922">
        <f t="shared" ca="1" si="70"/>
        <v>-0.77657585293487186</v>
      </c>
      <c r="H922">
        <f t="shared" ca="1" si="71"/>
        <v>-3.4545883092860832</v>
      </c>
      <c r="I922">
        <f ca="1">IFERROR(SUM(INDIRECT(CONCATENATE("F",MAX(A922-'Random Analysis'!$B$7+3,2),":F",A922+2)))/COUNT(INDIRECT(CONCATENATE("F",MAX(A922-'Random Analysis'!$B$7+3,2),":F",A922+2))),0)</f>
        <v>0.11959592339697069</v>
      </c>
      <c r="J922">
        <f ca="1">IFERROR(MEDIAN(INDIRECT(CONCATENATE("I",MAX(A922-'Random Analysis'!$B$8+3,2),":I",A922+2))),0)</f>
        <v>-9.22471956882297E-2</v>
      </c>
      <c r="K922">
        <f ca="1">IFERROR(SUM(INDIRECT(CONCATENATE("J",MAX(A922-'Random Analysis'!$B$9+3,2),":J",A922+2)))/COUNT(INDIRECT(CONCATENATE("J",MAX(A922-'Random Analysis'!$B$9+3,2),":J",A922+2))),0)</f>
        <v>-0.26414198128855504</v>
      </c>
      <c r="L922">
        <f t="shared" ca="1" si="72"/>
        <v>-0.47927914770611579</v>
      </c>
      <c r="M922">
        <f t="shared" ca="1" si="73"/>
        <v>-0.58085683100992413</v>
      </c>
    </row>
    <row r="923" spans="1:13" x14ac:dyDescent="0.3">
      <c r="A923">
        <v>921</v>
      </c>
      <c r="B923">
        <f>A923*'Random Analysis'!B$4+'Random Analysis'!$B$5</f>
        <v>18.420000000000002</v>
      </c>
      <c r="C923">
        <v>0.63687707243822378</v>
      </c>
      <c r="D923">
        <f>C923*'Random Analysis'!$B$2+'Random Analysis'!$B$3</f>
        <v>0.63687707243822378</v>
      </c>
      <c r="E923">
        <f t="shared" si="74"/>
        <v>1.9999999999999574E-2</v>
      </c>
      <c r="F923">
        <f ca="1">D923-'Random Analysis'!$B$13</f>
        <v>0.55577407446957172</v>
      </c>
      <c r="G923">
        <f t="shared" ca="1" si="70"/>
        <v>-0.76546037144548063</v>
      </c>
      <c r="H923">
        <f t="shared" ca="1" si="71"/>
        <v>-3.4698975167149926</v>
      </c>
      <c r="I923">
        <f ca="1">IFERROR(SUM(INDIRECT(CONCATENATE("F",MAX(A923-'Random Analysis'!$B$7+3,2),":F",A923+2)))/COUNT(INDIRECT(CONCATENATE("F",MAX(A923-'Random Analysis'!$B$7+3,2),":F",A923+2))),0)</f>
        <v>0.55577407446957172</v>
      </c>
      <c r="J923">
        <f ca="1">IFERROR(MEDIAN(INDIRECT(CONCATENATE("I",MAX(A923-'Random Analysis'!$B$8+3,2),":I",A923+2))),0)</f>
        <v>-9.22471956882297E-2</v>
      </c>
      <c r="K923">
        <f ca="1">IFERROR(SUM(INDIRECT(CONCATENATE("J",MAX(A923-'Random Analysis'!$B$9+3,2),":J",A923+2)))/COUNT(INDIRECT(CONCATENATE("J",MAX(A923-'Random Analysis'!$B$9+3,2),":J",A923+2))),0)</f>
        <v>-0.26698071505923276</v>
      </c>
      <c r="L923">
        <f t="shared" ca="1" si="72"/>
        <v>-0.48461876200730031</v>
      </c>
      <c r="M923">
        <f t="shared" ca="1" si="73"/>
        <v>-0.5905492062500699</v>
      </c>
    </row>
    <row r="924" spans="1:13" x14ac:dyDescent="0.3">
      <c r="A924">
        <v>922</v>
      </c>
      <c r="B924">
        <f>A924*'Random Analysis'!B$4+'Random Analysis'!$B$5</f>
        <v>18.440000000000001</v>
      </c>
      <c r="C924">
        <v>0.90981579323161466</v>
      </c>
      <c r="D924">
        <f>C924*'Random Analysis'!$B$2+'Random Analysis'!$B$3</f>
        <v>0.90981579323161466</v>
      </c>
      <c r="E924">
        <f t="shared" si="74"/>
        <v>1.9999999999999574E-2</v>
      </c>
      <c r="F924">
        <f ca="1">D924-'Random Analysis'!$B$13</f>
        <v>0.8287127952629626</v>
      </c>
      <c r="G924">
        <f t="shared" ca="1" si="70"/>
        <v>-0.74888611554022178</v>
      </c>
      <c r="H924">
        <f t="shared" ca="1" si="71"/>
        <v>-3.4848752390257967</v>
      </c>
      <c r="I924">
        <f ca="1">IFERROR(SUM(INDIRECT(CONCATENATE("F",MAX(A924-'Random Analysis'!$B$7+3,2),":F",A924+2)))/COUNT(INDIRECT(CONCATENATE("F",MAX(A924-'Random Analysis'!$B$7+3,2),":F",A924+2))),0)</f>
        <v>0.8287127952629626</v>
      </c>
      <c r="J924">
        <f ca="1">IFERROR(MEDIAN(INDIRECT(CONCATENATE("I",MAX(A924-'Random Analysis'!$B$8+3,2),":I",A924+2))),0)</f>
        <v>0.25004801108388619</v>
      </c>
      <c r="K924">
        <f ca="1">IFERROR(SUM(INDIRECT(CONCATENATE("J",MAX(A924-'Random Analysis'!$B$9+3,2),":J",A924+2)))/COUNT(INDIRECT(CONCATENATE("J",MAX(A924-'Random Analysis'!$B$9+3,2),":J",A924+2))),0)</f>
        <v>-0.25351967707885731</v>
      </c>
      <c r="L924">
        <f t="shared" ca="1" si="72"/>
        <v>-0.48968915554887732</v>
      </c>
      <c r="M924">
        <f t="shared" ca="1" si="73"/>
        <v>-0.60034298936104724</v>
      </c>
    </row>
    <row r="925" spans="1:13" x14ac:dyDescent="0.3">
      <c r="A925">
        <v>923</v>
      </c>
      <c r="B925">
        <f>A925*'Random Analysis'!B$4+'Random Analysis'!$B$5</f>
        <v>18.46</v>
      </c>
      <c r="C925">
        <v>-0.24376964613746277</v>
      </c>
      <c r="D925">
        <f>C925*'Random Analysis'!$B$2+'Random Analysis'!$B$3</f>
        <v>-0.24376964613746277</v>
      </c>
      <c r="E925">
        <f t="shared" si="74"/>
        <v>1.9999999999999574E-2</v>
      </c>
      <c r="F925">
        <f ca="1">D925-'Random Analysis'!$B$13</f>
        <v>-0.32487264410611483</v>
      </c>
      <c r="G925">
        <f t="shared" ca="1" si="70"/>
        <v>-0.75538356842234389</v>
      </c>
      <c r="H925">
        <f t="shared" ca="1" si="71"/>
        <v>-3.4999829103942433</v>
      </c>
      <c r="I925">
        <f ca="1">IFERROR(SUM(INDIRECT(CONCATENATE("F",MAX(A925-'Random Analysis'!$B$7+3,2),":F",A925+2)))/COUNT(INDIRECT(CONCATENATE("F",MAX(A925-'Random Analysis'!$B$7+3,2),":F",A925+2))),0)</f>
        <v>-0.32487264410611483</v>
      </c>
      <c r="J925">
        <f ca="1">IFERROR(MEDIAN(INDIRECT(CONCATENATE("I",MAX(A925-'Random Analysis'!$B$8+3,2),":I",A925+2))),0)</f>
        <v>-9.22471956882297E-2</v>
      </c>
      <c r="K925">
        <f ca="1">IFERROR(SUM(INDIRECT(CONCATENATE("J",MAX(A925-'Random Analysis'!$B$9+3,2),":J",A925+2)))/COUNT(INDIRECT(CONCATENATE("J",MAX(A925-'Random Analysis'!$B$9+3,2),":J",A925+2))),0)</f>
        <v>-0.24997244795411819</v>
      </c>
      <c r="L925">
        <f t="shared" ca="1" si="72"/>
        <v>-0.4946886045079596</v>
      </c>
      <c r="M925">
        <f t="shared" ca="1" si="73"/>
        <v>-0.6102367614512062</v>
      </c>
    </row>
    <row r="926" spans="1:13" x14ac:dyDescent="0.3">
      <c r="A926">
        <v>924</v>
      </c>
      <c r="B926">
        <f>A926*'Random Analysis'!B$4+'Random Analysis'!$B$5</f>
        <v>18.48</v>
      </c>
      <c r="C926">
        <v>-0.6625260531724777</v>
      </c>
      <c r="D926">
        <f>C926*'Random Analysis'!$B$2+'Random Analysis'!$B$3</f>
        <v>-0.6625260531724777</v>
      </c>
      <c r="E926">
        <f t="shared" si="74"/>
        <v>1.9999999999999574E-2</v>
      </c>
      <c r="F926">
        <f ca="1">D926-'Random Analysis'!$B$13</f>
        <v>-0.74362905114112976</v>
      </c>
      <c r="G926">
        <f t="shared" ca="1" si="70"/>
        <v>-0.77025614944516618</v>
      </c>
      <c r="H926">
        <f t="shared" ca="1" si="71"/>
        <v>-3.5153880333831462</v>
      </c>
      <c r="I926">
        <f ca="1">IFERROR(SUM(INDIRECT(CONCATENATE("F",MAX(A926-'Random Analysis'!$B$7+3,2),":F",A926+2)))/COUNT(INDIRECT(CONCATENATE("F",MAX(A926-'Random Analysis'!$B$7+3,2),":F",A926+2))),0)</f>
        <v>-0.74362905114112976</v>
      </c>
      <c r="J926">
        <f ca="1">IFERROR(MEDIAN(INDIRECT(CONCATENATE("I",MAX(A926-'Random Analysis'!$B$8+3,2),":I",A926+2))),0)</f>
        <v>-0.10263836035457208</v>
      </c>
      <c r="K926">
        <f ca="1">IFERROR(SUM(INDIRECT(CONCATENATE("J",MAX(A926-'Random Analysis'!$B$9+3,2),":J",A926+2)))/COUNT(INDIRECT(CONCATENATE("J",MAX(A926-'Random Analysis'!$B$9+3,2),":J",A926+2))),0)</f>
        <v>-0.24819550930546699</v>
      </c>
      <c r="L926">
        <f t="shared" ca="1" si="72"/>
        <v>-0.49965251469406885</v>
      </c>
      <c r="M926">
        <f t="shared" ca="1" si="73"/>
        <v>-0.6202298117450874</v>
      </c>
    </row>
    <row r="927" spans="1:13" x14ac:dyDescent="0.3">
      <c r="A927">
        <v>925</v>
      </c>
      <c r="B927">
        <f>A927*'Random Analysis'!B$4+'Random Analysis'!$B$5</f>
        <v>18.5</v>
      </c>
      <c r="C927">
        <v>8.7531684220727213E-2</v>
      </c>
      <c r="D927">
        <f>C927*'Random Analysis'!$B$2+'Random Analysis'!$B$3</f>
        <v>8.7531684220727213E-2</v>
      </c>
      <c r="E927">
        <f t="shared" si="74"/>
        <v>1.9999999999999574E-2</v>
      </c>
      <c r="F927">
        <f ca="1">D927-'Random Analysis'!$B$13</f>
        <v>6.4286862520751692E-3</v>
      </c>
      <c r="G927">
        <f t="shared" ca="1" si="70"/>
        <v>-0.77012757572012469</v>
      </c>
      <c r="H927">
        <f t="shared" ca="1" si="71"/>
        <v>-3.5307905848975483</v>
      </c>
      <c r="I927">
        <f ca="1">IFERROR(SUM(INDIRECT(CONCATENATE("F",MAX(A927-'Random Analysis'!$B$7+3,2),":F",A927+2)))/COUNT(INDIRECT(CONCATENATE("F",MAX(A927-'Random Analysis'!$B$7+3,2),":F",A927+2))),0)</f>
        <v>6.4286862520751692E-3</v>
      </c>
      <c r="J927">
        <f ca="1">IFERROR(MEDIAN(INDIRECT(CONCATENATE("I",MAX(A927-'Random Analysis'!$B$8+3,2),":I",A927+2))),0)</f>
        <v>6.3012304824522927E-2</v>
      </c>
      <c r="K927">
        <f ca="1">IFERROR(SUM(INDIRECT(CONCATENATE("J",MAX(A927-'Random Analysis'!$B$9+3,2),":J",A927+2)))/COUNT(INDIRECT(CONCATENATE("J",MAX(A927-'Random Analysis'!$B$9+3,2),":J",A927+2))),0)</f>
        <v>-0.22828151846748068</v>
      </c>
      <c r="L927">
        <f t="shared" ca="1" si="72"/>
        <v>-0.50421814506341833</v>
      </c>
      <c r="M927">
        <f t="shared" ca="1" si="73"/>
        <v>-0.63031417464635553</v>
      </c>
    </row>
    <row r="928" spans="1:13" x14ac:dyDescent="0.3">
      <c r="A928">
        <v>926</v>
      </c>
      <c r="B928">
        <f>A928*'Random Analysis'!B$4+'Random Analysis'!$B$5</f>
        <v>18.52</v>
      </c>
      <c r="C928">
        <v>0.49829899924800891</v>
      </c>
      <c r="D928">
        <f>C928*'Random Analysis'!$B$2+'Random Analysis'!$B$3</f>
        <v>0.49829899924800891</v>
      </c>
      <c r="E928">
        <f t="shared" si="74"/>
        <v>1.9999999999999574E-2</v>
      </c>
      <c r="F928">
        <f ca="1">D928-'Random Analysis'!$B$13</f>
        <v>0.41719600127935685</v>
      </c>
      <c r="G928">
        <f t="shared" ca="1" si="70"/>
        <v>-0.76178365569453776</v>
      </c>
      <c r="H928">
        <f t="shared" ca="1" si="71"/>
        <v>-3.5460262580114388</v>
      </c>
      <c r="I928">
        <f ca="1">IFERROR(SUM(INDIRECT(CONCATENATE("F",MAX(A928-'Random Analysis'!$B$7+3,2),":F",A928+2)))/COUNT(INDIRECT(CONCATENATE("F",MAX(A928-'Random Analysis'!$B$7+3,2),":F",A928+2))),0)</f>
        <v>0.41719600127935685</v>
      </c>
      <c r="J928">
        <f ca="1">IFERROR(MEDIAN(INDIRECT(CONCATENATE("I",MAX(A928-'Random Analysis'!$B$8+3,2),":I",A928+2))),0)</f>
        <v>6.3012304824522927E-2</v>
      </c>
      <c r="K928">
        <f ca="1">IFERROR(SUM(INDIRECT(CONCATENATE("J",MAX(A928-'Random Analysis'!$B$9+3,2),":J",A928+2)))/COUNT(INDIRECT(CONCATENATE("J",MAX(A928-'Random Analysis'!$B$9+3,2),":J",A928+2))),0)</f>
        <v>-0.20434890306528916</v>
      </c>
      <c r="L928">
        <f t="shared" ca="1" si="72"/>
        <v>-0.50830512312472398</v>
      </c>
      <c r="M928">
        <f t="shared" ca="1" si="73"/>
        <v>-0.6404802771088498</v>
      </c>
    </row>
    <row r="929" spans="1:13" x14ac:dyDescent="0.3">
      <c r="A929">
        <v>927</v>
      </c>
      <c r="B929">
        <f>A929*'Random Analysis'!B$4+'Random Analysis'!$B$5</f>
        <v>18.54</v>
      </c>
      <c r="C929">
        <v>-0.23840082108880845</v>
      </c>
      <c r="D929">
        <f>C929*'Random Analysis'!$B$2+'Random Analysis'!$B$3</f>
        <v>-0.23840082108880845</v>
      </c>
      <c r="E929">
        <f t="shared" si="74"/>
        <v>1.9999999999999574E-2</v>
      </c>
      <c r="F929">
        <f ca="1">D929-'Random Analysis'!$B$13</f>
        <v>-0.3195038190574605</v>
      </c>
      <c r="G929">
        <f t="shared" ca="1" si="70"/>
        <v>-0.76817373207568684</v>
      </c>
      <c r="H929">
        <f t="shared" ca="1" si="71"/>
        <v>-3.5613897326529522</v>
      </c>
      <c r="I929">
        <f ca="1">IFERROR(SUM(INDIRECT(CONCATENATE("F",MAX(A929-'Random Analysis'!$B$7+3,2),":F",A929+2)))/COUNT(INDIRECT(CONCATENATE("F",MAX(A929-'Random Analysis'!$B$7+3,2),":F",A929+2))),0)</f>
        <v>-0.3195038190574605</v>
      </c>
      <c r="J929">
        <f ca="1">IFERROR(MEDIAN(INDIRECT(CONCATENATE("I",MAX(A929-'Random Analysis'!$B$8+3,2),":I",A929+2))),0)</f>
        <v>6.3012304824522927E-2</v>
      </c>
      <c r="K929">
        <f ca="1">IFERROR(SUM(INDIRECT(CONCATENATE("J",MAX(A929-'Random Analysis'!$B$9+3,2),":J",A929+2)))/COUNT(INDIRECT(CONCATENATE("J",MAX(A929-'Random Analysis'!$B$9+3,2),":J",A929+2))),0)</f>
        <v>-0.17989906487598187</v>
      </c>
      <c r="L929">
        <f t="shared" ca="1" si="72"/>
        <v>-0.51190310442224352</v>
      </c>
      <c r="M929">
        <f t="shared" ca="1" si="73"/>
        <v>-0.65071833919729449</v>
      </c>
    </row>
    <row r="930" spans="1:13" x14ac:dyDescent="0.3">
      <c r="A930">
        <v>928</v>
      </c>
      <c r="B930">
        <f>A930*'Random Analysis'!B$4+'Random Analysis'!$B$5</f>
        <v>18.559999999999999</v>
      </c>
      <c r="C930">
        <v>-0.98625392386999988</v>
      </c>
      <c r="D930">
        <f>C930*'Random Analysis'!$B$2+'Random Analysis'!$B$3</f>
        <v>-0.98625392386999988</v>
      </c>
      <c r="E930">
        <f t="shared" si="74"/>
        <v>1.9999999999999574E-2</v>
      </c>
      <c r="F930">
        <f ca="1">D930-'Random Analysis'!$B$13</f>
        <v>-1.0673569218386518</v>
      </c>
      <c r="G930">
        <f t="shared" ca="1" si="70"/>
        <v>-0.78952087051245945</v>
      </c>
      <c r="H930">
        <f t="shared" ca="1" si="71"/>
        <v>-3.5771801500632012</v>
      </c>
      <c r="I930">
        <f ca="1">IFERROR(SUM(INDIRECT(CONCATENATE("F",MAX(A930-'Random Analysis'!$B$7+3,2),":F",A930+2)))/COUNT(INDIRECT(CONCATENATE("F",MAX(A930-'Random Analysis'!$B$7+3,2),":F",A930+2))),0)</f>
        <v>-1.0673569218386518</v>
      </c>
      <c r="J930">
        <f ca="1">IFERROR(MEDIAN(INDIRECT(CONCATENATE("I",MAX(A930-'Random Analysis'!$B$8+3,2),":I",A930+2))),0)</f>
        <v>-0.15653756640269267</v>
      </c>
      <c r="K930">
        <f ca="1">IFERROR(SUM(INDIRECT(CONCATENATE("J",MAX(A930-'Random Analysis'!$B$9+3,2),":J",A930+2)))/COUNT(INDIRECT(CONCATENATE("J",MAX(A930-'Random Analysis'!$B$9+3,2),":J",A930+2))),0)</f>
        <v>-0.16864713391258024</v>
      </c>
      <c r="L930">
        <f t="shared" ca="1" si="72"/>
        <v>-0.51527604710049502</v>
      </c>
      <c r="M930">
        <f t="shared" ca="1" si="73"/>
        <v>-0.66102386013930414</v>
      </c>
    </row>
    <row r="931" spans="1:13" x14ac:dyDescent="0.3">
      <c r="A931">
        <v>929</v>
      </c>
      <c r="B931">
        <f>A931*'Random Analysis'!B$4+'Random Analysis'!$B$5</f>
        <v>18.580000000000002</v>
      </c>
      <c r="C931">
        <v>0.37285118224127856</v>
      </c>
      <c r="D931">
        <f>C931*'Random Analysis'!$B$2+'Random Analysis'!$B$3</f>
        <v>0.37285118224127856</v>
      </c>
      <c r="E931">
        <f t="shared" si="74"/>
        <v>2.0000000000003126E-2</v>
      </c>
      <c r="F931">
        <f ca="1">D931-'Random Analysis'!$B$13</f>
        <v>0.2917481842726265</v>
      </c>
      <c r="G931">
        <f t="shared" ca="1" si="70"/>
        <v>-0.78368590682700601</v>
      </c>
      <c r="H931">
        <f t="shared" ca="1" si="71"/>
        <v>-3.5928538681997439</v>
      </c>
      <c r="I931">
        <f ca="1">IFERROR(SUM(INDIRECT(CONCATENATE("F",MAX(A931-'Random Analysis'!$B$7+3,2),":F",A931+2)))/COUNT(INDIRECT(CONCATENATE("F",MAX(A931-'Random Analysis'!$B$7+3,2),":F",A931+2))),0)</f>
        <v>0.2917481842726265</v>
      </c>
      <c r="J931">
        <f ca="1">IFERROR(MEDIAN(INDIRECT(CONCATENATE("I",MAX(A931-'Random Analysis'!$B$8+3,2),":I",A931+2))),0)</f>
        <v>-0.15653756640269267</v>
      </c>
      <c r="K931">
        <f ca="1">IFERROR(SUM(INDIRECT(CONCATENATE("J",MAX(A931-'Random Analysis'!$B$9+3,2),":J",A931+2)))/COUNT(INDIRECT(CONCATENATE("J",MAX(A931-'Random Analysis'!$B$9+3,2),":J",A931+2))),0)</f>
        <v>-0.15548392141542713</v>
      </c>
      <c r="L931">
        <f t="shared" ca="1" si="72"/>
        <v>-0.51838572552880402</v>
      </c>
      <c r="M931">
        <f t="shared" ca="1" si="73"/>
        <v>-0.67139157464988186</v>
      </c>
    </row>
    <row r="932" spans="1:13" x14ac:dyDescent="0.3">
      <c r="A932">
        <v>930</v>
      </c>
      <c r="B932">
        <f>A932*'Random Analysis'!B$4+'Random Analysis'!$B$5</f>
        <v>18.600000000000001</v>
      </c>
      <c r="C932">
        <v>0.11302077402946198</v>
      </c>
      <c r="D932">
        <f>C932*'Random Analysis'!$B$2+'Random Analysis'!$B$3</f>
        <v>0.11302077402946198</v>
      </c>
      <c r="E932">
        <f t="shared" si="74"/>
        <v>1.9999999999999574E-2</v>
      </c>
      <c r="F932">
        <f ca="1">D932-'Random Analysis'!$B$13</f>
        <v>3.1917776060809935E-2</v>
      </c>
      <c r="G932">
        <f t="shared" ca="1" si="70"/>
        <v>-0.78304755130578985</v>
      </c>
      <c r="H932">
        <f t="shared" ca="1" si="71"/>
        <v>-3.6085148192258596</v>
      </c>
      <c r="I932">
        <f ca="1">IFERROR(SUM(INDIRECT(CONCATENATE("F",MAX(A932-'Random Analysis'!$B$7+3,2),":F",A932+2)))/COUNT(INDIRECT(CONCATENATE("F",MAX(A932-'Random Analysis'!$B$7+3,2),":F",A932+2))),0)</f>
        <v>3.1917776060809935E-2</v>
      </c>
      <c r="J932">
        <f ca="1">IFERROR(MEDIAN(INDIRECT(CONCATENATE("I",MAX(A932-'Random Analysis'!$B$8+3,2),":I",A932+2))),0)</f>
        <v>-0.15653756640269267</v>
      </c>
      <c r="K932">
        <f ca="1">IFERROR(SUM(INDIRECT(CONCATENATE("J",MAX(A932-'Random Analysis'!$B$9+3,2),":J",A932+2)))/COUNT(INDIRECT(CONCATENATE("J",MAX(A932-'Random Analysis'!$B$9+3,2),":J",A932+2))),0)</f>
        <v>-0.14232070891827409</v>
      </c>
      <c r="L932">
        <f t="shared" ca="1" si="72"/>
        <v>-0.52123213970716942</v>
      </c>
      <c r="M932">
        <f t="shared" ca="1" si="73"/>
        <v>-0.68181621744402499</v>
      </c>
    </row>
    <row r="933" spans="1:13" x14ac:dyDescent="0.3">
      <c r="A933">
        <v>931</v>
      </c>
      <c r="B933">
        <f>A933*'Random Analysis'!B$4+'Random Analysis'!$B$5</f>
        <v>18.62</v>
      </c>
      <c r="C933">
        <v>-0.53690332786153427</v>
      </c>
      <c r="D933">
        <f>C933*'Random Analysis'!$B$2+'Random Analysis'!$B$3</f>
        <v>-0.53690332786153427</v>
      </c>
      <c r="E933">
        <f t="shared" si="74"/>
        <v>1.9999999999999574E-2</v>
      </c>
      <c r="F933">
        <f ca="1">D933-'Random Analysis'!$B$13</f>
        <v>-0.61800632583018633</v>
      </c>
      <c r="G933">
        <f t="shared" ca="1" si="70"/>
        <v>-0.7954076778223933</v>
      </c>
      <c r="H933">
        <f t="shared" ca="1" si="71"/>
        <v>-3.6244229727823072</v>
      </c>
      <c r="I933">
        <f ca="1">IFERROR(SUM(INDIRECT(CONCATENATE("F",MAX(A933-'Random Analysis'!$B$7+3,2),":F",A933+2)))/COUNT(INDIRECT(CONCATENATE("F",MAX(A933-'Random Analysis'!$B$7+3,2),":F",A933+2))),0)</f>
        <v>-0.61800632583018633</v>
      </c>
      <c r="J933">
        <f ca="1">IFERROR(MEDIAN(INDIRECT(CONCATENATE("I",MAX(A933-'Random Analysis'!$B$8+3,2),":I",A933+2))),0)</f>
        <v>-0.15653756640269267</v>
      </c>
      <c r="K933">
        <f ca="1">IFERROR(SUM(INDIRECT(CONCATENATE("J",MAX(A933-'Random Analysis'!$B$9+3,2),":J",A933+2)))/COUNT(INDIRECT(CONCATENATE("J",MAX(A933-'Random Analysis'!$B$9+3,2),":J",A933+2))),0)</f>
        <v>-0.12915749642112104</v>
      </c>
      <c r="L933">
        <f t="shared" ca="1" si="72"/>
        <v>-0.52381528963559176</v>
      </c>
      <c r="M933">
        <f t="shared" ca="1" si="73"/>
        <v>-0.69229252323673662</v>
      </c>
    </row>
    <row r="934" spans="1:13" x14ac:dyDescent="0.3">
      <c r="A934">
        <v>932</v>
      </c>
      <c r="B934">
        <f>A934*'Random Analysis'!B$4+'Random Analysis'!$B$5</f>
        <v>18.64</v>
      </c>
      <c r="C934">
        <v>-0.89396946858688708</v>
      </c>
      <c r="D934">
        <f>C934*'Random Analysis'!$B$2+'Random Analysis'!$B$3</f>
        <v>-0.89396946858688708</v>
      </c>
      <c r="E934">
        <f t="shared" si="74"/>
        <v>1.9999999999999574E-2</v>
      </c>
      <c r="F934">
        <f ca="1">D934-'Random Analysis'!$B$13</f>
        <v>-0.97507246655553914</v>
      </c>
      <c r="G934">
        <f t="shared" ca="1" si="70"/>
        <v>-0.81490912715350372</v>
      </c>
      <c r="H934">
        <f t="shared" ca="1" si="71"/>
        <v>-3.6407211553253771</v>
      </c>
      <c r="I934">
        <f ca="1">IFERROR(SUM(INDIRECT(CONCATENATE("F",MAX(A934-'Random Analysis'!$B$7+3,2),":F",A934+2)))/COUNT(INDIRECT(CONCATENATE("F",MAX(A934-'Random Analysis'!$B$7+3,2),":F",A934+2))),0)</f>
        <v>-0.97507246655553914</v>
      </c>
      <c r="J934">
        <f ca="1">IFERROR(MEDIAN(INDIRECT(CONCATENATE("I",MAX(A934-'Random Analysis'!$B$8+3,2),":I",A934+2))),0)</f>
        <v>-0.15653756640269267</v>
      </c>
      <c r="K934">
        <f ca="1">IFERROR(SUM(INDIRECT(CONCATENATE("J",MAX(A934-'Random Analysis'!$B$9+3,2),":J",A934+2)))/COUNT(INDIRECT(CONCATENATE("J",MAX(A934-'Random Analysis'!$B$9+3,2),":J",A934+2))),0)</f>
        <v>-0.11376835525790256</v>
      </c>
      <c r="L934">
        <f t="shared" ca="1" si="72"/>
        <v>-0.52609065674074973</v>
      </c>
      <c r="M934">
        <f t="shared" ca="1" si="73"/>
        <v>-0.70281433637155144</v>
      </c>
    </row>
    <row r="935" spans="1:13" x14ac:dyDescent="0.3">
      <c r="A935">
        <v>933</v>
      </c>
      <c r="B935">
        <f>A935*'Random Analysis'!B$4+'Random Analysis'!$B$5</f>
        <v>18.66</v>
      </c>
      <c r="C935">
        <v>-0.44155175186166185</v>
      </c>
      <c r="D935">
        <f>C935*'Random Analysis'!$B$2+'Random Analysis'!$B$3</f>
        <v>-0.44155175186166185</v>
      </c>
      <c r="E935">
        <f t="shared" si="74"/>
        <v>1.9999999999999574E-2</v>
      </c>
      <c r="F935">
        <f ca="1">D935-'Random Analysis'!$B$13</f>
        <v>-0.5226547498303139</v>
      </c>
      <c r="G935">
        <f t="shared" ca="1" si="70"/>
        <v>-0.82536222215010979</v>
      </c>
      <c r="H935">
        <f t="shared" ca="1" si="71"/>
        <v>-3.6572283997683788</v>
      </c>
      <c r="I935">
        <f ca="1">IFERROR(SUM(INDIRECT(CONCATENATE("F",MAX(A935-'Random Analysis'!$B$7+3,2),":F",A935+2)))/COUNT(INDIRECT(CONCATENATE("F",MAX(A935-'Random Analysis'!$B$7+3,2),":F",A935+2))),0)</f>
        <v>-0.5226547498303139</v>
      </c>
      <c r="J935">
        <f ca="1">IFERROR(MEDIAN(INDIRECT(CONCATENATE("I",MAX(A935-'Random Analysis'!$B$8+3,2),":I",A935+2))),0)</f>
        <v>-0.4210792844438872</v>
      </c>
      <c r="K935">
        <f ca="1">IFERROR(SUM(INDIRECT(CONCATENATE("J",MAX(A935-'Random Analysis'!$B$9+3,2),":J",A935+2)))/COUNT(INDIRECT(CONCATENATE("J",MAX(A935-'Random Analysis'!$B$9+3,2),":J",A935+2))),0)</f>
        <v>-0.11320236742937777</v>
      </c>
      <c r="L935">
        <f t="shared" ca="1" si="72"/>
        <v>-0.52835470408933727</v>
      </c>
      <c r="M935">
        <f t="shared" ca="1" si="73"/>
        <v>-0.71338143045333791</v>
      </c>
    </row>
    <row r="936" spans="1:13" x14ac:dyDescent="0.3">
      <c r="A936">
        <v>934</v>
      </c>
      <c r="B936">
        <f>A936*'Random Analysis'!B$4+'Random Analysis'!$B$5</f>
        <v>18.68</v>
      </c>
      <c r="C936">
        <v>0.91106761440316952</v>
      </c>
      <c r="D936">
        <f>C936*'Random Analysis'!$B$2+'Random Analysis'!$B$3</f>
        <v>0.91106761440316952</v>
      </c>
      <c r="E936">
        <f t="shared" si="74"/>
        <v>1.9999999999999574E-2</v>
      </c>
      <c r="F936">
        <f ca="1">D936-'Random Analysis'!$B$13</f>
        <v>0.82996461643451747</v>
      </c>
      <c r="G936">
        <f t="shared" ca="1" si="70"/>
        <v>-0.80876292982141984</v>
      </c>
      <c r="H936">
        <f t="shared" ca="1" si="71"/>
        <v>-3.6734036583648066</v>
      </c>
      <c r="I936">
        <f ca="1">IFERROR(SUM(INDIRECT(CONCATENATE("F",MAX(A936-'Random Analysis'!$B$7+3,2),":F",A936+2)))/COUNT(INDIRECT(CONCATENATE("F",MAX(A936-'Random Analysis'!$B$7+3,2),":F",A936+2))),0)</f>
        <v>0.82996461643451747</v>
      </c>
      <c r="J936">
        <f ca="1">IFERROR(MEDIAN(INDIRECT(CONCATENATE("I",MAX(A936-'Random Analysis'!$B$8+3,2),":I",A936+2))),0)</f>
        <v>-0.4210792844438872</v>
      </c>
      <c r="K936">
        <f ca="1">IFERROR(SUM(INDIRECT(CONCATENATE("J",MAX(A936-'Random Analysis'!$B$9+3,2),":J",A936+2)))/COUNT(INDIRECT(CONCATENATE("J",MAX(A936-'Random Analysis'!$B$9+3,2),":J",A936+2))),0)</f>
        <v>-0.12390793831364907</v>
      </c>
      <c r="L936">
        <f t="shared" ca="1" si="72"/>
        <v>-0.53083286285561015</v>
      </c>
      <c r="M936">
        <f t="shared" ca="1" si="73"/>
        <v>-0.72399808771044993</v>
      </c>
    </row>
    <row r="937" spans="1:13" x14ac:dyDescent="0.3">
      <c r="A937">
        <v>935</v>
      </c>
      <c r="B937">
        <f>A937*'Random Analysis'!B$4+'Random Analysis'!$B$5</f>
        <v>18.7</v>
      </c>
      <c r="C937">
        <v>-0.41140959358582063</v>
      </c>
      <c r="D937">
        <f>C937*'Random Analysis'!$B$2+'Random Analysis'!$B$3</f>
        <v>-0.41140959358582063</v>
      </c>
      <c r="E937">
        <f t="shared" si="74"/>
        <v>1.9999999999999574E-2</v>
      </c>
      <c r="F937">
        <f ca="1">D937-'Random Analysis'!$B$13</f>
        <v>-0.49251259155447269</v>
      </c>
      <c r="G937">
        <f t="shared" ca="1" si="70"/>
        <v>-0.81861318165250907</v>
      </c>
      <c r="H937">
        <f t="shared" ca="1" si="71"/>
        <v>-3.6897759219978563</v>
      </c>
      <c r="I937">
        <f ca="1">IFERROR(SUM(INDIRECT(CONCATENATE("F",MAX(A937-'Random Analysis'!$B$7+3,2),":F",A937+2)))/COUNT(INDIRECT(CONCATENATE("F",MAX(A937-'Random Analysis'!$B$7+3,2),":F",A937+2))),0)</f>
        <v>-0.49251259155447269</v>
      </c>
      <c r="J937">
        <f ca="1">IFERROR(MEDIAN(INDIRECT(CONCATENATE("I",MAX(A937-'Random Analysis'!$B$8+3,2),":I",A937+2))),0)</f>
        <v>-0.5075836706923933</v>
      </c>
      <c r="K937">
        <f ca="1">IFERROR(SUM(INDIRECT(CONCATENATE("J",MAX(A937-'Random Analysis'!$B$9+3,2),":J",A937+2)))/COUNT(INDIRECT(CONCATENATE("J",MAX(A937-'Random Analysis'!$B$9+3,2),":J",A937+2))),0)</f>
        <v>-0.13733870693930875</v>
      </c>
      <c r="L937">
        <f t="shared" ca="1" si="72"/>
        <v>-0.53357963699439626</v>
      </c>
      <c r="M937">
        <f t="shared" ca="1" si="73"/>
        <v>-0.73466968045033765</v>
      </c>
    </row>
    <row r="938" spans="1:13" x14ac:dyDescent="0.3">
      <c r="A938">
        <v>936</v>
      </c>
      <c r="B938">
        <f>A938*'Random Analysis'!B$4+'Random Analysis'!$B$5</f>
        <v>18.72</v>
      </c>
      <c r="C938">
        <v>0.36423646301470103</v>
      </c>
      <c r="D938">
        <f>C938*'Random Analysis'!$B$2+'Random Analysis'!$B$3</f>
        <v>0.36423646301470103</v>
      </c>
      <c r="E938">
        <f t="shared" si="74"/>
        <v>1.9999999999999574E-2</v>
      </c>
      <c r="F938">
        <f ca="1">D938-'Random Analysis'!$B$13</f>
        <v>0.28313346504604897</v>
      </c>
      <c r="G938">
        <f t="shared" ca="1" si="70"/>
        <v>-0.81295051235158822</v>
      </c>
      <c r="H938">
        <f t="shared" ca="1" si="71"/>
        <v>-3.7060349322448878</v>
      </c>
      <c r="I938">
        <f ca="1">IFERROR(SUM(INDIRECT(CONCATENATE("F",MAX(A938-'Random Analysis'!$B$7+3,2),":F",A938+2)))/COUNT(INDIRECT(CONCATENATE("F",MAX(A938-'Random Analysis'!$B$7+3,2),":F",A938+2))),0)</f>
        <v>0.28313346504604897</v>
      </c>
      <c r="J938">
        <f ca="1">IFERROR(MEDIAN(INDIRECT(CONCATENATE("I",MAX(A938-'Random Analysis'!$B$8+3,2),":I",A938+2))),0)</f>
        <v>-0.23029740774683138</v>
      </c>
      <c r="K938">
        <f ca="1">IFERROR(SUM(INDIRECT(CONCATENATE("J",MAX(A938-'Random Analysis'!$B$9+3,2),":J",A938+2)))/COUNT(INDIRECT(CONCATENATE("J",MAX(A938-'Random Analysis'!$B$9+3,2),":J",A938+2))),0)</f>
        <v>-0.13756536780565595</v>
      </c>
      <c r="L938">
        <f t="shared" ca="1" si="72"/>
        <v>-0.53633094435050932</v>
      </c>
      <c r="M938">
        <f t="shared" ca="1" si="73"/>
        <v>-0.74539629933734763</v>
      </c>
    </row>
    <row r="939" spans="1:13" x14ac:dyDescent="0.3">
      <c r="A939">
        <v>937</v>
      </c>
      <c r="B939">
        <f>A939*'Random Analysis'!B$4+'Random Analysis'!$B$5</f>
        <v>18.740000000000002</v>
      </c>
      <c r="C939">
        <v>-0.90725046039884738</v>
      </c>
      <c r="D939">
        <f>C939*'Random Analysis'!$B$2+'Random Analysis'!$B$3</f>
        <v>-0.90725046039884738</v>
      </c>
      <c r="E939">
        <f t="shared" si="74"/>
        <v>2.0000000000003126E-2</v>
      </c>
      <c r="F939">
        <f ca="1">D939-'Random Analysis'!$B$13</f>
        <v>-0.98835345836749944</v>
      </c>
      <c r="G939">
        <f t="shared" ca="1" si="70"/>
        <v>-0.83271758151894126</v>
      </c>
      <c r="H939">
        <f t="shared" ca="1" si="71"/>
        <v>-3.7226892838752694</v>
      </c>
      <c r="I939">
        <f ca="1">IFERROR(SUM(INDIRECT(CONCATENATE("F",MAX(A939-'Random Analysis'!$B$7+3,2),":F",A939+2)))/COUNT(INDIRECT(CONCATENATE("F",MAX(A939-'Random Analysis'!$B$7+3,2),":F",A939+2))),0)</f>
        <v>-0.98835345836749944</v>
      </c>
      <c r="J939">
        <f ca="1">IFERROR(MEDIAN(INDIRECT(CONCATENATE("I",MAX(A939-'Random Analysis'!$B$8+3,2),":I",A939+2))),0)</f>
        <v>-0.5075836706923933</v>
      </c>
      <c r="K939">
        <f ca="1">IFERROR(SUM(INDIRECT(CONCATENATE("J",MAX(A939-'Random Analysis'!$B$9+3,2),":J",A939+2)))/COUNT(INDIRECT(CONCATENATE("J",MAX(A939-'Random Analysis'!$B$9+3,2),":J",A939+2))),0)</f>
        <v>-0.1547616113777163</v>
      </c>
      <c r="L939">
        <f t="shared" ca="1" si="72"/>
        <v>-0.53942617657806413</v>
      </c>
      <c r="M939">
        <f t="shared" ca="1" si="73"/>
        <v>-0.75618482286891064</v>
      </c>
    </row>
    <row r="940" spans="1:13" x14ac:dyDescent="0.3">
      <c r="A940">
        <v>938</v>
      </c>
      <c r="B940">
        <f>A940*'Random Analysis'!B$4+'Random Analysis'!$B$5</f>
        <v>18.760000000000002</v>
      </c>
      <c r="C940">
        <v>5.7671806411412341E-2</v>
      </c>
      <c r="D940">
        <f>C940*'Random Analysis'!$B$2+'Random Analysis'!$B$3</f>
        <v>5.7671806411412341E-2</v>
      </c>
      <c r="E940">
        <f t="shared" si="74"/>
        <v>1.9999999999999574E-2</v>
      </c>
      <c r="F940">
        <f ca="1">D940-'Random Analysis'!$B$13</f>
        <v>-2.3431191557239703E-2</v>
      </c>
      <c r="G940">
        <f t="shared" ca="1" si="70"/>
        <v>-0.83318620535008603</v>
      </c>
      <c r="H940">
        <f t="shared" ca="1" si="71"/>
        <v>-3.7393530079822708</v>
      </c>
      <c r="I940">
        <f ca="1">IFERROR(SUM(INDIRECT(CONCATENATE("F",MAX(A940-'Random Analysis'!$B$7+3,2),":F",A940+2)))/COUNT(INDIRECT(CONCATENATE("F",MAX(A940-'Random Analysis'!$B$7+3,2),":F",A940+2))),0)</f>
        <v>-2.3431191557239703E-2</v>
      </c>
      <c r="J940">
        <f ca="1">IFERROR(MEDIAN(INDIRECT(CONCATENATE("I",MAX(A940-'Random Analysis'!$B$8+3,2),":I",A940+2))),0)</f>
        <v>-0.5075836706923933</v>
      </c>
      <c r="K940">
        <f ca="1">IFERROR(SUM(INDIRECT(CONCATENATE("J",MAX(A940-'Random Analysis'!$B$9+3,2),":J",A940+2)))/COUNT(INDIRECT(CONCATENATE("J",MAX(A940-'Random Analysis'!$B$9+3,2),":J",A940+2))),0)</f>
        <v>-0.17195785494977661</v>
      </c>
      <c r="L940">
        <f t="shared" ca="1" si="72"/>
        <v>-0.54286533367705958</v>
      </c>
      <c r="M940">
        <f t="shared" ca="1" si="73"/>
        <v>-0.76704212954245166</v>
      </c>
    </row>
    <row r="941" spans="1:13" x14ac:dyDescent="0.3">
      <c r="A941">
        <v>939</v>
      </c>
      <c r="B941">
        <f>A941*'Random Analysis'!B$4+'Random Analysis'!$B$5</f>
        <v>18.78</v>
      </c>
      <c r="C941">
        <v>0.62038510010796277</v>
      </c>
      <c r="D941">
        <f>C941*'Random Analysis'!$B$2+'Random Analysis'!$B$3</f>
        <v>0.62038510010796277</v>
      </c>
      <c r="E941">
        <f t="shared" si="74"/>
        <v>1.9999999999999574E-2</v>
      </c>
      <c r="F941">
        <f ca="1">D941-'Random Analysis'!$B$13</f>
        <v>0.53928210213931072</v>
      </c>
      <c r="G941">
        <f t="shared" ca="1" si="70"/>
        <v>-0.82240056330730005</v>
      </c>
      <c r="H941">
        <f t="shared" ca="1" si="71"/>
        <v>-3.7558010192484166</v>
      </c>
      <c r="I941">
        <f ca="1">IFERROR(SUM(INDIRECT(CONCATENATE("F",MAX(A941-'Random Analysis'!$B$7+3,2),":F",A941+2)))/COUNT(INDIRECT(CONCATENATE("F",MAX(A941-'Random Analysis'!$B$7+3,2),":F",A941+2))),0)</f>
        <v>0.53928210213931072</v>
      </c>
      <c r="J941">
        <f ca="1">IFERROR(MEDIAN(INDIRECT(CONCATENATE("I",MAX(A941-'Random Analysis'!$B$8+3,2),":I",A941+2))),0)</f>
        <v>-0.2579718915558562</v>
      </c>
      <c r="K941">
        <f ca="1">IFERROR(SUM(INDIRECT(CONCATENATE("J",MAX(A941-'Random Analysis'!$B$9+3,2),":J",A941+2)))/COUNT(INDIRECT(CONCATENATE("J",MAX(A941-'Random Analysis'!$B$9+3,2),":J",A941+2))),0)</f>
        <v>-0.17726782332485896</v>
      </c>
      <c r="L941">
        <f t="shared" ca="1" si="72"/>
        <v>-0.5464106901435567</v>
      </c>
      <c r="M941">
        <f t="shared" ca="1" si="73"/>
        <v>-0.77797034334532256</v>
      </c>
    </row>
    <row r="942" spans="1:13" x14ac:dyDescent="0.3">
      <c r="A942">
        <v>940</v>
      </c>
      <c r="B942">
        <f>A942*'Random Analysis'!B$4+'Random Analysis'!$B$5</f>
        <v>18.8</v>
      </c>
      <c r="C942">
        <v>-0.43957328143313279</v>
      </c>
      <c r="D942">
        <f>C942*'Random Analysis'!$B$2+'Random Analysis'!$B$3</f>
        <v>-0.43957328143313279</v>
      </c>
      <c r="E942">
        <f t="shared" si="74"/>
        <v>1.9999999999999574E-2</v>
      </c>
      <c r="F942">
        <f ca="1">D942-'Random Analysis'!$B$13</f>
        <v>-0.52067627940178485</v>
      </c>
      <c r="G942">
        <f t="shared" ca="1" si="70"/>
        <v>-0.83281408889533548</v>
      </c>
      <c r="H942">
        <f t="shared" ca="1" si="71"/>
        <v>-3.7724573010263232</v>
      </c>
      <c r="I942">
        <f ca="1">IFERROR(SUM(INDIRECT(CONCATENATE("F",MAX(A942-'Random Analysis'!$B$7+3,2),":F",A942+2)))/COUNT(INDIRECT(CONCATENATE("F",MAX(A942-'Random Analysis'!$B$7+3,2),":F",A942+2))),0)</f>
        <v>-0.52067627940178485</v>
      </c>
      <c r="J942">
        <f ca="1">IFERROR(MEDIAN(INDIRECT(CONCATENATE("I",MAX(A942-'Random Analysis'!$B$8+3,2),":I",A942+2))),0)</f>
        <v>-0.2579718915558562</v>
      </c>
      <c r="K942">
        <f ca="1">IFERROR(SUM(INDIRECT(CONCATENATE("J",MAX(A942-'Random Analysis'!$B$9+3,2),":J",A942+2)))/COUNT(INDIRECT(CONCATENATE("J",MAX(A942-'Random Analysis'!$B$9+3,2),":J",A942+2))),0)</f>
        <v>-0.18257779169994132</v>
      </c>
      <c r="L942">
        <f t="shared" ca="1" si="72"/>
        <v>-0.55006224597755549</v>
      </c>
      <c r="M942">
        <f t="shared" ca="1" si="73"/>
        <v>-0.78897158826487346</v>
      </c>
    </row>
    <row r="943" spans="1:13" x14ac:dyDescent="0.3">
      <c r="A943">
        <v>941</v>
      </c>
      <c r="B943">
        <f>A943*'Random Analysis'!B$4+'Random Analysis'!$B$5</f>
        <v>18.82</v>
      </c>
      <c r="C943">
        <v>-0.37431869874022516</v>
      </c>
      <c r="D943">
        <f>C943*'Random Analysis'!$B$2+'Random Analysis'!$B$3</f>
        <v>-0.37431869874022516</v>
      </c>
      <c r="E943">
        <f t="shared" si="74"/>
        <v>1.9999999999999574E-2</v>
      </c>
      <c r="F943">
        <f ca="1">D943-'Random Analysis'!$B$13</f>
        <v>-0.45542169670887722</v>
      </c>
      <c r="G943">
        <f t="shared" ca="1" si="70"/>
        <v>-0.84192252282951285</v>
      </c>
      <c r="H943">
        <f t="shared" ca="1" si="71"/>
        <v>-3.7892957514829129</v>
      </c>
      <c r="I943">
        <f ca="1">IFERROR(SUM(INDIRECT(CONCATENATE("F",MAX(A943-'Random Analysis'!$B$7+3,2),":F",A943+2)))/COUNT(INDIRECT(CONCATENATE("F",MAX(A943-'Random Analysis'!$B$7+3,2),":F",A943+2))),0)</f>
        <v>-0.45542169670887722</v>
      </c>
      <c r="J943">
        <f ca="1">IFERROR(MEDIAN(INDIRECT(CONCATENATE("I",MAX(A943-'Random Analysis'!$B$8+3,2),":I",A943+2))),0)</f>
        <v>-0.23942644413305847</v>
      </c>
      <c r="K943">
        <f ca="1">IFERROR(SUM(INDIRECT(CONCATENATE("J",MAX(A943-'Random Analysis'!$B$9+3,2),":J",A943+2)))/COUNT(INDIRECT(CONCATENATE("J",MAX(A943-'Random Analysis'!$B$9+3,2),":J",A943+2))),0)</f>
        <v>-0.18958632734017128</v>
      </c>
      <c r="L943">
        <f t="shared" ca="1" si="72"/>
        <v>-0.55385397252435886</v>
      </c>
      <c r="M943">
        <f t="shared" ca="1" si="73"/>
        <v>-0.80004866771536043</v>
      </c>
    </row>
    <row r="944" spans="1:13" x14ac:dyDescent="0.3">
      <c r="A944">
        <v>942</v>
      </c>
      <c r="B944">
        <f>A944*'Random Analysis'!B$4+'Random Analysis'!$B$5</f>
        <v>18.84</v>
      </c>
      <c r="C944">
        <v>0.32468867247116329</v>
      </c>
      <c r="D944">
        <f>C944*'Random Analysis'!$B$2+'Random Analysis'!$B$3</f>
        <v>0.32468867247116329</v>
      </c>
      <c r="E944">
        <f t="shared" si="74"/>
        <v>1.9999999999999574E-2</v>
      </c>
      <c r="F944">
        <f ca="1">D944-'Random Analysis'!$B$13</f>
        <v>0.24358567450251123</v>
      </c>
      <c r="G944">
        <f t="shared" ca="1" si="70"/>
        <v>-0.83705080933946274</v>
      </c>
      <c r="H944">
        <f t="shared" ca="1" si="71"/>
        <v>-3.8060367676697018</v>
      </c>
      <c r="I944">
        <f ca="1">IFERROR(SUM(INDIRECT(CONCATENATE("F",MAX(A944-'Random Analysis'!$B$7+3,2),":F",A944+2)))/COUNT(INDIRECT(CONCATENATE("F",MAX(A944-'Random Analysis'!$B$7+3,2),":F",A944+2))),0)</f>
        <v>0.24358567450251123</v>
      </c>
      <c r="J944">
        <f ca="1">IFERROR(MEDIAN(INDIRECT(CONCATENATE("I",MAX(A944-'Random Analysis'!$B$8+3,2),":I",A944+2))),0)</f>
        <v>-0.23942644413305847</v>
      </c>
      <c r="K944">
        <f ca="1">IFERROR(SUM(INDIRECT(CONCATENATE("J",MAX(A944-'Random Analysis'!$B$9+3,2),":J",A944+2)))/COUNT(INDIRECT(CONCATENATE("J",MAX(A944-'Random Analysis'!$B$9+3,2),":J",A944+2))),0)</f>
        <v>-0.19659486298040121</v>
      </c>
      <c r="L944">
        <f t="shared" ca="1" si="72"/>
        <v>-0.55778586978396683</v>
      </c>
      <c r="M944">
        <f t="shared" ca="1" si="73"/>
        <v>-0.81120438511103954</v>
      </c>
    </row>
    <row r="945" spans="1:13" x14ac:dyDescent="0.3">
      <c r="A945">
        <v>943</v>
      </c>
      <c r="B945">
        <f>A945*'Random Analysis'!B$4+'Random Analysis'!$B$5</f>
        <v>18.86</v>
      </c>
      <c r="C945">
        <v>-0.59054953396425636</v>
      </c>
      <c r="D945">
        <f>C945*'Random Analysis'!$B$2+'Random Analysis'!$B$3</f>
        <v>-0.59054953396425636</v>
      </c>
      <c r="E945">
        <f t="shared" si="74"/>
        <v>1.9999999999999574E-2</v>
      </c>
      <c r="F945">
        <f ca="1">D945-'Random Analysis'!$B$13</f>
        <v>-0.67165253193290841</v>
      </c>
      <c r="G945">
        <f t="shared" ca="1" si="70"/>
        <v>-0.85048385997812059</v>
      </c>
      <c r="H945">
        <f t="shared" ca="1" si="71"/>
        <v>-3.8230464448692638</v>
      </c>
      <c r="I945">
        <f ca="1">IFERROR(SUM(INDIRECT(CONCATENATE("F",MAX(A945-'Random Analysis'!$B$7+3,2),":F",A945+2)))/COUNT(INDIRECT(CONCATENATE("F",MAX(A945-'Random Analysis'!$B$7+3,2),":F",A945+2))),0)</f>
        <v>-0.67165253193290841</v>
      </c>
      <c r="J945">
        <f ca="1">IFERROR(MEDIAN(INDIRECT(CONCATENATE("I",MAX(A945-'Random Analysis'!$B$8+3,2),":I",A945+2))),0)</f>
        <v>-0.23942644413305847</v>
      </c>
      <c r="K945">
        <f ca="1">IFERROR(SUM(INDIRECT(CONCATENATE("J",MAX(A945-'Random Analysis'!$B$9+3,2),":J",A945+2)))/COUNT(INDIRECT(CONCATENATE("J",MAX(A945-'Random Analysis'!$B$9+3,2),":J",A945+2))),0)</f>
        <v>-0.21990317037168428</v>
      </c>
      <c r="L945">
        <f t="shared" ca="1" si="72"/>
        <v>-0.56218393319140036</v>
      </c>
      <c r="M945">
        <f t="shared" ca="1" si="73"/>
        <v>-0.82244806377486734</v>
      </c>
    </row>
    <row r="946" spans="1:13" x14ac:dyDescent="0.3">
      <c r="A946">
        <v>944</v>
      </c>
      <c r="B946">
        <f>A946*'Random Analysis'!B$4+'Random Analysis'!$B$5</f>
        <v>18.88</v>
      </c>
      <c r="C946">
        <v>0.69615048306476934</v>
      </c>
      <c r="D946">
        <f>C946*'Random Analysis'!$B$2+'Random Analysis'!$B$3</f>
        <v>0.69615048306476934</v>
      </c>
      <c r="E946">
        <f t="shared" si="74"/>
        <v>1.9999999999999574E-2</v>
      </c>
      <c r="F946">
        <f ca="1">D946-'Random Analysis'!$B$13</f>
        <v>0.61504748509611729</v>
      </c>
      <c r="G946">
        <f t="shared" ca="1" si="70"/>
        <v>-0.83818291027619851</v>
      </c>
      <c r="H946">
        <f t="shared" ca="1" si="71"/>
        <v>-3.8398101030747873</v>
      </c>
      <c r="I946">
        <f ca="1">IFERROR(SUM(INDIRECT(CONCATENATE("F",MAX(A946-'Random Analysis'!$B$7+3,2),":F",A946+2)))/COUNT(INDIRECT(CONCATENATE("F",MAX(A946-'Random Analysis'!$B$7+3,2),":F",A946+2))),0)</f>
        <v>0.61504748509611729</v>
      </c>
      <c r="J946">
        <f ca="1">IFERROR(MEDIAN(INDIRECT(CONCATENATE("I",MAX(A946-'Random Analysis'!$B$8+3,2),":I",A946+2))),0)</f>
        <v>-0.23942644413305847</v>
      </c>
      <c r="K946">
        <f ca="1">IFERROR(SUM(INDIRECT(CONCATENATE("J",MAX(A946-'Random Analysis'!$B$9+3,2),":J",A946+2)))/COUNT(INDIRECT(CONCATENATE("J",MAX(A946-'Random Analysis'!$B$9+3,2),":J",A946+2))),0)</f>
        <v>-0.22691170601191421</v>
      </c>
      <c r="L946">
        <f t="shared" ca="1" si="72"/>
        <v>-0.5667221673116386</v>
      </c>
      <c r="M946">
        <f t="shared" ca="1" si="73"/>
        <v>-0.83378250712109991</v>
      </c>
    </row>
    <row r="947" spans="1:13" x14ac:dyDescent="0.3">
      <c r="A947">
        <v>945</v>
      </c>
      <c r="B947">
        <f>A947*'Random Analysis'!B$4+'Random Analysis'!$B$5</f>
        <v>18.900000000000002</v>
      </c>
      <c r="C947">
        <v>-0.67837856883556191</v>
      </c>
      <c r="D947">
        <f>C947*'Random Analysis'!$B$2+'Random Analysis'!$B$3</f>
        <v>-0.67837856883556191</v>
      </c>
      <c r="E947">
        <f t="shared" si="74"/>
        <v>2.0000000000003126E-2</v>
      </c>
      <c r="F947">
        <f ca="1">D947-'Random Analysis'!$B$13</f>
        <v>-0.75948156680421397</v>
      </c>
      <c r="G947">
        <f t="shared" ca="1" si="70"/>
        <v>-0.85337254161228515</v>
      </c>
      <c r="H947">
        <f t="shared" ca="1" si="71"/>
        <v>-3.8568775539070357</v>
      </c>
      <c r="I947">
        <f ca="1">IFERROR(SUM(INDIRECT(CONCATENATE("F",MAX(A947-'Random Analysis'!$B$7+3,2),":F",A947+2)))/COUNT(INDIRECT(CONCATENATE("F",MAX(A947-'Random Analysis'!$B$7+3,2),":F",A947+2))),0)</f>
        <v>-0.75948156680421397</v>
      </c>
      <c r="J947">
        <f ca="1">IFERROR(MEDIAN(INDIRECT(CONCATENATE("I",MAX(A947-'Random Analysis'!$B$8+3,2),":I",A947+2))),0)</f>
        <v>-0.23942644413305847</v>
      </c>
      <c r="K947">
        <f ca="1">IFERROR(SUM(INDIRECT(CONCATENATE("J",MAX(A947-'Random Analysis'!$B$9+3,2),":J",A947+2)))/COUNT(INDIRECT(CONCATENATE("J",MAX(A947-'Random Analysis'!$B$9+3,2),":J",A947+2))),0)</f>
        <v>-0.23342542428708019</v>
      </c>
      <c r="L947">
        <f t="shared" ca="1" si="72"/>
        <v>-0.5713906757973809</v>
      </c>
      <c r="M947">
        <f t="shared" ca="1" si="73"/>
        <v>-0.84521032063704937</v>
      </c>
    </row>
    <row r="948" spans="1:13" x14ac:dyDescent="0.3">
      <c r="A948">
        <v>946</v>
      </c>
      <c r="B948">
        <f>A948*'Random Analysis'!B$4+'Random Analysis'!$B$5</f>
        <v>18.920000000000002</v>
      </c>
      <c r="C948">
        <v>-0.20037761421013234</v>
      </c>
      <c r="D948">
        <f>C948*'Random Analysis'!$B$2+'Random Analysis'!$B$3</f>
        <v>-0.20037761421013234</v>
      </c>
      <c r="E948">
        <f t="shared" si="74"/>
        <v>1.9999999999999574E-2</v>
      </c>
      <c r="F948">
        <f ca="1">D948-'Random Analysis'!$B$13</f>
        <v>-0.2814806121787844</v>
      </c>
      <c r="G948">
        <f t="shared" ca="1" si="70"/>
        <v>-0.85900215385586076</v>
      </c>
      <c r="H948">
        <f t="shared" ca="1" si="71"/>
        <v>-3.8740575969841524</v>
      </c>
      <c r="I948">
        <f ca="1">IFERROR(SUM(INDIRECT(CONCATENATE("F",MAX(A948-'Random Analysis'!$B$7+3,2),":F",A948+2)))/COUNT(INDIRECT(CONCATENATE("F",MAX(A948-'Random Analysis'!$B$7+3,2),":F",A948+2))),0)</f>
        <v>-0.2814806121787844</v>
      </c>
      <c r="J948">
        <f ca="1">IFERROR(MEDIAN(INDIRECT(CONCATENATE("I",MAX(A948-'Random Analysis'!$B$8+3,2),":I",A948+2))),0)</f>
        <v>-0.36845115444383081</v>
      </c>
      <c r="K948">
        <f ca="1">IFERROR(SUM(INDIRECT(CONCATENATE("J",MAX(A948-'Random Analysis'!$B$9+3,2),":J",A948+2)))/COUNT(INDIRECT(CONCATENATE("J",MAX(A948-'Random Analysis'!$B$9+3,2),":J",A948+2))),0)</f>
        <v>-0.25397130329985895</v>
      </c>
      <c r="L948">
        <f t="shared" ca="1" si="72"/>
        <v>-0.57647010186337799</v>
      </c>
      <c r="M948">
        <f t="shared" ca="1" si="73"/>
        <v>-0.85673972267431664</v>
      </c>
    </row>
    <row r="949" spans="1:13" x14ac:dyDescent="0.3">
      <c r="A949">
        <v>947</v>
      </c>
      <c r="B949">
        <f>A949*'Random Analysis'!B$4+'Random Analysis'!$B$5</f>
        <v>18.940000000000001</v>
      </c>
      <c r="C949">
        <v>-0.45339423108038468</v>
      </c>
      <c r="D949">
        <f>C949*'Random Analysis'!$B$2+'Random Analysis'!$B$3</f>
        <v>-0.45339423108038468</v>
      </c>
      <c r="E949">
        <f t="shared" si="74"/>
        <v>1.9999999999999574E-2</v>
      </c>
      <c r="F949">
        <f ca="1">D949-'Random Analysis'!$B$13</f>
        <v>-0.53449722904903674</v>
      </c>
      <c r="G949">
        <f t="shared" ca="1" si="70"/>
        <v>-0.86969209843684125</v>
      </c>
      <c r="H949">
        <f t="shared" ca="1" si="71"/>
        <v>-3.8914514389528887</v>
      </c>
      <c r="I949">
        <f ca="1">IFERROR(SUM(INDIRECT(CONCATENATE("F",MAX(A949-'Random Analysis'!$B$7+3,2),":F",A949+2)))/COUNT(INDIRECT(CONCATENATE("F",MAX(A949-'Random Analysis'!$B$7+3,2),":F",A949+2))),0)</f>
        <v>-0.53449722904903674</v>
      </c>
      <c r="J949">
        <f ca="1">IFERROR(MEDIAN(INDIRECT(CONCATENATE("I",MAX(A949-'Random Analysis'!$B$8+3,2),":I",A949+2))),0)</f>
        <v>-0.48804898805533103</v>
      </c>
      <c r="K949">
        <f ca="1">IFERROR(SUM(INDIRECT(CONCATENATE("J",MAX(A949-'Random Analysis'!$B$9+3,2),":J",A949+2)))/COUNT(INDIRECT(CONCATENATE("J",MAX(A949-'Random Analysis'!$B$9+3,2),":J",A949+2))),0)</f>
        <v>-0.28021231724651863</v>
      </c>
      <c r="L949">
        <f t="shared" ca="1" si="72"/>
        <v>-0.58207434820830828</v>
      </c>
      <c r="M949">
        <f t="shared" ca="1" si="73"/>
        <v>-0.86838120963848253</v>
      </c>
    </row>
    <row r="950" spans="1:13" x14ac:dyDescent="0.3">
      <c r="A950">
        <v>948</v>
      </c>
      <c r="B950">
        <f>A950*'Random Analysis'!B$4+'Random Analysis'!$B$5</f>
        <v>18.96</v>
      </c>
      <c r="C950">
        <v>0.33476273157860947</v>
      </c>
      <c r="D950">
        <f>C950*'Random Analysis'!$B$2+'Random Analysis'!$B$3</f>
        <v>0.33476273157860947</v>
      </c>
      <c r="E950">
        <f t="shared" si="74"/>
        <v>1.9999999999999574E-2</v>
      </c>
      <c r="F950">
        <f ca="1">D950-'Random Analysis'!$B$13</f>
        <v>0.25365973360995742</v>
      </c>
      <c r="G950">
        <f t="shared" ca="1" si="70"/>
        <v>-0.86461890376464223</v>
      </c>
      <c r="H950">
        <f t="shared" ca="1" si="71"/>
        <v>-3.908743817028181</v>
      </c>
      <c r="I950">
        <f ca="1">IFERROR(SUM(INDIRECT(CONCATENATE("F",MAX(A950-'Random Analysis'!$B$7+3,2),":F",A950+2)))/COUNT(INDIRECT(CONCATENATE("F",MAX(A950-'Random Analysis'!$B$7+3,2),":F",A950+2))),0)</f>
        <v>0.25365973360995742</v>
      </c>
      <c r="J950">
        <f ca="1">IFERROR(MEDIAN(INDIRECT(CONCATENATE("I",MAX(A950-'Random Analysis'!$B$8+3,2),":I",A950+2))),0)</f>
        <v>-0.36845115444383081</v>
      </c>
      <c r="K950">
        <f ca="1">IFERROR(SUM(INDIRECT(CONCATENATE("J",MAX(A950-'Random Analysis'!$B$9+3,2),":J",A950+2)))/COUNT(INDIRECT(CONCATENATE("J",MAX(A950-'Random Analysis'!$B$9+3,2),":J",A950+2))),0)</f>
        <v>-0.30075819625929734</v>
      </c>
      <c r="L950">
        <f t="shared" ca="1" si="72"/>
        <v>-0.58808951213349414</v>
      </c>
      <c r="M950">
        <f t="shared" ca="1" si="73"/>
        <v>-0.88014299988115219</v>
      </c>
    </row>
    <row r="951" spans="1:13" x14ac:dyDescent="0.3">
      <c r="A951">
        <v>949</v>
      </c>
      <c r="B951">
        <f>A951*'Random Analysis'!B$4+'Random Analysis'!$B$5</f>
        <v>18.98</v>
      </c>
      <c r="C951">
        <v>0.20881167195728945</v>
      </c>
      <c r="D951">
        <f>C951*'Random Analysis'!$B$2+'Random Analysis'!$B$3</f>
        <v>0.20881167195728945</v>
      </c>
      <c r="E951">
        <f t="shared" si="74"/>
        <v>1.9999999999999574E-2</v>
      </c>
      <c r="F951">
        <f ca="1">D951-'Random Analysis'!$B$13</f>
        <v>0.12770867398863739</v>
      </c>
      <c r="G951">
        <f t="shared" ca="1" si="70"/>
        <v>-0.86206473028486952</v>
      </c>
      <c r="H951">
        <f t="shared" ca="1" si="71"/>
        <v>-3.925985111633878</v>
      </c>
      <c r="I951">
        <f ca="1">IFERROR(SUM(INDIRECT(CONCATENATE("F",MAX(A951-'Random Analysis'!$B$7+3,2),":F",A951+2)))/COUNT(INDIRECT(CONCATENATE("F",MAX(A951-'Random Analysis'!$B$7+3,2),":F",A951+2))),0)</f>
        <v>0.12770867398863739</v>
      </c>
      <c r="J951">
        <f ca="1">IFERROR(MEDIAN(INDIRECT(CONCATENATE("I",MAX(A951-'Random Analysis'!$B$8+3,2),":I",A951+2))),0)</f>
        <v>-7.6885969095073503E-2</v>
      </c>
      <c r="K951">
        <f ca="1">IFERROR(SUM(INDIRECT(CONCATENATE("J",MAX(A951-'Random Analysis'!$B$9+3,2),":J",A951+2)))/COUNT(INDIRECT(CONCATENATE("J",MAX(A951-'Random Analysis'!$B$9+3,2),":J",A951+2))),0)</f>
        <v>-0.29696526305417265</v>
      </c>
      <c r="L951">
        <f t="shared" ca="1" si="72"/>
        <v>-0.59402881739457747</v>
      </c>
      <c r="M951">
        <f t="shared" ca="1" si="73"/>
        <v>-0.89202357622904349</v>
      </c>
    </row>
    <row r="952" spans="1:13" x14ac:dyDescent="0.3">
      <c r="A952">
        <v>950</v>
      </c>
      <c r="B952">
        <f>A952*'Random Analysis'!B$4+'Random Analysis'!$B$5</f>
        <v>19</v>
      </c>
      <c r="C952">
        <v>-0.9703382513522163</v>
      </c>
      <c r="D952">
        <f>C952*'Random Analysis'!$B$2+'Random Analysis'!$B$3</f>
        <v>-0.9703382513522163</v>
      </c>
      <c r="E952">
        <f t="shared" si="74"/>
        <v>1.9999999999999574E-2</v>
      </c>
      <c r="F952">
        <f ca="1">D952-'Random Analysis'!$B$13</f>
        <v>-1.0514412493208682</v>
      </c>
      <c r="G952">
        <f t="shared" ca="1" si="70"/>
        <v>-0.88309355527128641</v>
      </c>
      <c r="H952">
        <f t="shared" ca="1" si="71"/>
        <v>-3.9436469827393035</v>
      </c>
      <c r="I952">
        <f ca="1">IFERROR(SUM(INDIRECT(CONCATENATE("F",MAX(A952-'Random Analysis'!$B$7+3,2),":F",A952+2)))/COUNT(INDIRECT(CONCATENATE("F",MAX(A952-'Random Analysis'!$B$7+3,2),":F",A952+2))),0)</f>
        <v>-1.0514412493208682</v>
      </c>
      <c r="J952">
        <f ca="1">IFERROR(MEDIAN(INDIRECT(CONCATENATE("I",MAX(A952-'Random Analysis'!$B$8+3,2),":I",A952+2))),0)</f>
        <v>-0.40798892061391057</v>
      </c>
      <c r="K952">
        <f ca="1">IFERROR(SUM(INDIRECT(CONCATENATE("J",MAX(A952-'Random Analysis'!$B$9+3,2),":J",A952+2)))/COUNT(INDIRECT(CONCATENATE("J",MAX(A952-'Random Analysis'!$B$9+3,2),":J",A952+2))),0)</f>
        <v>-0.30893913706423065</v>
      </c>
      <c r="L952">
        <f t="shared" ca="1" si="72"/>
        <v>-0.60020760013586194</v>
      </c>
      <c r="M952">
        <f t="shared" ca="1" si="73"/>
        <v>-0.90402772823176047</v>
      </c>
    </row>
    <row r="953" spans="1:13" x14ac:dyDescent="0.3">
      <c r="A953">
        <v>951</v>
      </c>
      <c r="B953">
        <f>A953*'Random Analysis'!B$4+'Random Analysis'!$B$5</f>
        <v>19.02</v>
      </c>
      <c r="C953">
        <v>-9.768774339279207E-2</v>
      </c>
      <c r="D953">
        <f>C953*'Random Analysis'!$B$2+'Random Analysis'!$B$3</f>
        <v>-9.768774339279207E-2</v>
      </c>
      <c r="E953">
        <f t="shared" si="74"/>
        <v>1.9999999999999574E-2</v>
      </c>
      <c r="F953">
        <f ca="1">D953-'Random Analysis'!$B$13</f>
        <v>-0.17879074136144413</v>
      </c>
      <c r="G953">
        <f t="shared" ca="1" si="70"/>
        <v>-0.88666937009851521</v>
      </c>
      <c r="H953">
        <f t="shared" ca="1" si="71"/>
        <v>-3.9613803701412733</v>
      </c>
      <c r="I953">
        <f ca="1">IFERROR(SUM(INDIRECT(CONCATENATE("F",MAX(A953-'Random Analysis'!$B$7+3,2),":F",A953+2)))/COUNT(INDIRECT(CONCATENATE("F",MAX(A953-'Random Analysis'!$B$7+3,2),":F",A953+2))),0)</f>
        <v>-0.17879074136144413</v>
      </c>
      <c r="J953">
        <f ca="1">IFERROR(MEDIAN(INDIRECT(CONCATENATE("I",MAX(A953-'Random Analysis'!$B$8+3,2),":I",A953+2))),0)</f>
        <v>-0.23013567677011426</v>
      </c>
      <c r="K953">
        <f ca="1">IFERROR(SUM(INDIRECT(CONCATENATE("J",MAX(A953-'Random Analysis'!$B$9+3,2),":J",A953+2)))/COUNT(INDIRECT(CONCATENATE("J",MAX(A953-'Random Analysis'!$B$9+3,2),":J",A953+2))),0)</f>
        <v>-0.31244380898648882</v>
      </c>
      <c r="L953">
        <f t="shared" ca="1" si="72"/>
        <v>-0.60645647631559163</v>
      </c>
      <c r="M953">
        <f t="shared" ca="1" si="73"/>
        <v>-0.9161568577580721</v>
      </c>
    </row>
    <row r="954" spans="1:13" x14ac:dyDescent="0.3">
      <c r="A954">
        <v>952</v>
      </c>
      <c r="B954">
        <f>A954*'Random Analysis'!B$4+'Random Analysis'!$B$5</f>
        <v>19.04</v>
      </c>
      <c r="C954">
        <v>-0.16579007756347686</v>
      </c>
      <c r="D954">
        <f>C954*'Random Analysis'!$B$2+'Random Analysis'!$B$3</f>
        <v>-0.16579007756347686</v>
      </c>
      <c r="E954">
        <f t="shared" si="74"/>
        <v>1.9999999999999574E-2</v>
      </c>
      <c r="F954">
        <f ca="1">D954-'Random Analysis'!$B$13</f>
        <v>-0.24689307553212891</v>
      </c>
      <c r="G954">
        <f t="shared" ca="1" si="70"/>
        <v>-0.89160723160915767</v>
      </c>
      <c r="H954">
        <f t="shared" ca="1" si="71"/>
        <v>-3.9792125147734563</v>
      </c>
      <c r="I954">
        <f ca="1">IFERROR(SUM(INDIRECT(CONCATENATE("F",MAX(A954-'Random Analysis'!$B$7+3,2),":F",A954+2)))/COUNT(INDIRECT(CONCATENATE("F",MAX(A954-'Random Analysis'!$B$7+3,2),":F",A954+2))),0)</f>
        <v>-0.24689307553212891</v>
      </c>
      <c r="J954">
        <f ca="1">IFERROR(MEDIAN(INDIRECT(CONCATENATE("I",MAX(A954-'Random Analysis'!$B$8+3,2),":I",A954+2))),0)</f>
        <v>-0.26418684385545665</v>
      </c>
      <c r="K954">
        <f ca="1">IFERROR(SUM(INDIRECT(CONCATENATE("J",MAX(A954-'Random Analysis'!$B$9+3,2),":J",A954+2)))/COUNT(INDIRECT(CONCATENATE("J",MAX(A954-'Random Analysis'!$B$9+3,2),":J",A954+2))),0)</f>
        <v>-0.31756996505566804</v>
      </c>
      <c r="L954">
        <f t="shared" ca="1" si="72"/>
        <v>-0.6128078756167048</v>
      </c>
      <c r="M954">
        <f t="shared" ca="1" si="73"/>
        <v>-0.92841301527040598</v>
      </c>
    </row>
    <row r="955" spans="1:13" x14ac:dyDescent="0.3">
      <c r="A955">
        <v>953</v>
      </c>
      <c r="B955">
        <f>A955*'Random Analysis'!B$4+'Random Analysis'!$B$5</f>
        <v>19.059999999999999</v>
      </c>
      <c r="C955">
        <v>0.81482860662826906</v>
      </c>
      <c r="D955">
        <f>C955*'Random Analysis'!$B$2+'Random Analysis'!$B$3</f>
        <v>0.81482860662826906</v>
      </c>
      <c r="E955">
        <f t="shared" si="74"/>
        <v>1.9999999999999574E-2</v>
      </c>
      <c r="F955">
        <f ca="1">D955-'Random Analysis'!$B$13</f>
        <v>0.733725608659617</v>
      </c>
      <c r="G955">
        <f t="shared" ca="1" si="70"/>
        <v>-0.87693271943596562</v>
      </c>
      <c r="H955">
        <f t="shared" ca="1" si="71"/>
        <v>-3.9967511691621751</v>
      </c>
      <c r="I955">
        <f ca="1">IFERROR(SUM(INDIRECT(CONCATENATE("F",MAX(A955-'Random Analysis'!$B$7+3,2),":F",A955+2)))/COUNT(INDIRECT(CONCATENATE("F",MAX(A955-'Random Analysis'!$B$7+3,2),":F",A955+2))),0)</f>
        <v>0.733725608659617</v>
      </c>
      <c r="J955">
        <f ca="1">IFERROR(MEDIAN(INDIRECT(CONCATENATE("I",MAX(A955-'Random Analysis'!$B$8+3,2),":I",A955+2))),0)</f>
        <v>-0.21284190844678652</v>
      </c>
      <c r="K955">
        <f ca="1">IFERROR(SUM(INDIRECT(CONCATENATE("J",MAX(A955-'Random Analysis'!$B$9+3,2),":J",A955+2)))/COUNT(INDIRECT(CONCATENATE("J",MAX(A955-'Random Analysis'!$B$9+3,2),":J",A955+2))),0)</f>
        <v>-0.3202511242006249</v>
      </c>
      <c r="L955">
        <f t="shared" ca="1" si="72"/>
        <v>-0.61921289810071711</v>
      </c>
      <c r="M955">
        <f t="shared" ca="1" si="73"/>
        <v>-0.94079727323242002</v>
      </c>
    </row>
    <row r="956" spans="1:13" x14ac:dyDescent="0.3">
      <c r="A956">
        <v>954</v>
      </c>
      <c r="B956">
        <f>A956*'Random Analysis'!B$4+'Random Analysis'!$B$5</f>
        <v>19.080000000000002</v>
      </c>
      <c r="C956">
        <v>-0.73324442165448778</v>
      </c>
      <c r="D956">
        <f>C956*'Random Analysis'!$B$2+'Random Analysis'!$B$3</f>
        <v>-0.73324442165448778</v>
      </c>
      <c r="E956">
        <f t="shared" si="74"/>
        <v>2.0000000000003126E-2</v>
      </c>
      <c r="F956">
        <f ca="1">D956-'Random Analysis'!$B$13</f>
        <v>-0.81434741962313983</v>
      </c>
      <c r="G956">
        <f t="shared" ca="1" si="70"/>
        <v>-0.89321966782843099</v>
      </c>
      <c r="H956">
        <f t="shared" ca="1" si="71"/>
        <v>-4.0146155625187463</v>
      </c>
      <c r="I956">
        <f ca="1">IFERROR(SUM(INDIRECT(CONCATENATE("F",MAX(A956-'Random Analysis'!$B$7+3,2),":F",A956+2)))/COUNT(INDIRECT(CONCATENATE("F",MAX(A956-'Random Analysis'!$B$7+3,2),":F",A956+2))),0)</f>
        <v>-0.81434741962313983</v>
      </c>
      <c r="J956">
        <f ca="1">IFERROR(MEDIAN(INDIRECT(CONCATENATE("I",MAX(A956-'Random Analysis'!$B$8+3,2),":I",A956+2))),0)</f>
        <v>-0.21284190844678652</v>
      </c>
      <c r="K956">
        <f ca="1">IFERROR(SUM(INDIRECT(CONCATENATE("J",MAX(A956-'Random Analysis'!$B$9+3,2),":J",A956+2)))/COUNT(INDIRECT(CONCATENATE("J",MAX(A956-'Random Analysis'!$B$9+3,2),":J",A956+2))),0)</f>
        <v>-0.31033505867695343</v>
      </c>
      <c r="L956">
        <f t="shared" ca="1" si="72"/>
        <v>-0.62541959927425717</v>
      </c>
      <c r="M956">
        <f t="shared" ca="1" si="73"/>
        <v>-0.95330566521790716</v>
      </c>
    </row>
    <row r="957" spans="1:13" x14ac:dyDescent="0.3">
      <c r="A957">
        <v>955</v>
      </c>
      <c r="B957">
        <f>A957*'Random Analysis'!B$4+'Random Analysis'!$B$5</f>
        <v>19.100000000000001</v>
      </c>
      <c r="C957">
        <v>-0.68996268461581645</v>
      </c>
      <c r="D957">
        <f>C957*'Random Analysis'!$B$2+'Random Analysis'!$B$3</f>
        <v>-0.68996268461581645</v>
      </c>
      <c r="E957">
        <f t="shared" si="74"/>
        <v>1.9999999999999574E-2</v>
      </c>
      <c r="F957">
        <f ca="1">D957-'Random Analysis'!$B$13</f>
        <v>-0.7710656825844685</v>
      </c>
      <c r="G957">
        <f t="shared" ca="1" si="70"/>
        <v>-0.90864098148012007</v>
      </c>
      <c r="H957">
        <f t="shared" ca="1" si="71"/>
        <v>-4.0327883821483486</v>
      </c>
      <c r="I957">
        <f ca="1">IFERROR(SUM(INDIRECT(CONCATENATE("F",MAX(A957-'Random Analysis'!$B$7+3,2),":F",A957+2)))/COUNT(INDIRECT(CONCATENATE("F",MAX(A957-'Random Analysis'!$B$7+3,2),":F",A957+2))),0)</f>
        <v>-0.7710656825844685</v>
      </c>
      <c r="J957">
        <f ca="1">IFERROR(MEDIAN(INDIRECT(CONCATENATE("I",MAX(A957-'Random Analysis'!$B$8+3,2),":I",A957+2))),0)</f>
        <v>-0.21284190844678652</v>
      </c>
      <c r="K957">
        <f ca="1">IFERROR(SUM(INDIRECT(CONCATENATE("J",MAX(A957-'Random Analysis'!$B$9+3,2),":J",A957+2)))/COUNT(INDIRECT(CONCATENATE("J",MAX(A957-'Random Analysis'!$B$9+3,2),":J",A957+2))),0)</f>
        <v>-0.30041899315328202</v>
      </c>
      <c r="L957">
        <f t="shared" ca="1" si="72"/>
        <v>-0.63142797913732263</v>
      </c>
      <c r="M957">
        <f t="shared" ca="1" si="73"/>
        <v>-0.96593422480065338</v>
      </c>
    </row>
    <row r="958" spans="1:13" x14ac:dyDescent="0.3">
      <c r="A958">
        <v>956</v>
      </c>
      <c r="B958">
        <f>A958*'Random Analysis'!B$4+'Random Analysis'!$B$5</f>
        <v>19.12</v>
      </c>
      <c r="C958">
        <v>-0.9144413337401569</v>
      </c>
      <c r="D958">
        <f>C958*'Random Analysis'!$B$2+'Random Analysis'!$B$3</f>
        <v>-0.9144413337401569</v>
      </c>
      <c r="E958">
        <f t="shared" si="74"/>
        <v>1.9999999999999574E-2</v>
      </c>
      <c r="F958">
        <f ca="1">D958-'Random Analysis'!$B$13</f>
        <v>-0.99554433170880896</v>
      </c>
      <c r="G958">
        <f t="shared" ca="1" si="70"/>
        <v>-0.9285518681142958</v>
      </c>
      <c r="H958">
        <f t="shared" ca="1" si="71"/>
        <v>-4.0513594195106339</v>
      </c>
      <c r="I958">
        <f ca="1">IFERROR(SUM(INDIRECT(CONCATENATE("F",MAX(A958-'Random Analysis'!$B$7+3,2),":F",A958+2)))/COUNT(INDIRECT(CONCATENATE("F",MAX(A958-'Random Analysis'!$B$7+3,2),":F",A958+2))),0)</f>
        <v>-0.99554433170880896</v>
      </c>
      <c r="J958">
        <f ca="1">IFERROR(MEDIAN(INDIRECT(CONCATENATE("I",MAX(A958-'Random Analysis'!$B$8+3,2),":I",A958+2))),0)</f>
        <v>-0.50897937905829871</v>
      </c>
      <c r="K958">
        <f ca="1">IFERROR(SUM(INDIRECT(CONCATENATE("J",MAX(A958-'Random Analysis'!$B$9+3,2),":J",A958+2)))/COUNT(INDIRECT(CONCATENATE("J",MAX(A958-'Random Analysis'!$B$9+3,2),":J",A958+2))),0)</f>
        <v>-0.30048545545642036</v>
      </c>
      <c r="L958">
        <f t="shared" ca="1" si="72"/>
        <v>-0.63743768824645086</v>
      </c>
      <c r="M958">
        <f t="shared" ca="1" si="73"/>
        <v>-0.97868297856558217</v>
      </c>
    </row>
    <row r="959" spans="1:13" x14ac:dyDescent="0.3">
      <c r="A959">
        <v>957</v>
      </c>
      <c r="B959">
        <f>A959*'Random Analysis'!B$4+'Random Analysis'!$B$5</f>
        <v>19.14</v>
      </c>
      <c r="C959">
        <v>-0.36191231333027973</v>
      </c>
      <c r="D959">
        <f>C959*'Random Analysis'!$B$2+'Random Analysis'!$B$3</f>
        <v>-0.36191231333027973</v>
      </c>
      <c r="E959">
        <f t="shared" si="74"/>
        <v>1.9999999999999574E-2</v>
      </c>
      <c r="F959">
        <f ca="1">D959-'Random Analysis'!$B$13</f>
        <v>-0.44301531129893179</v>
      </c>
      <c r="G959">
        <f t="shared" ca="1" si="70"/>
        <v>-0.93741217434027424</v>
      </c>
      <c r="H959">
        <f t="shared" ca="1" si="71"/>
        <v>-4.0701076629974393</v>
      </c>
      <c r="I959">
        <f ca="1">IFERROR(SUM(INDIRECT(CONCATENATE("F",MAX(A959-'Random Analysis'!$B$7+3,2),":F",A959+2)))/COUNT(INDIRECT(CONCATENATE("F",MAX(A959-'Random Analysis'!$B$7+3,2),":F",A959+2))),0)</f>
        <v>-0.44301531129893179</v>
      </c>
      <c r="J959">
        <f ca="1">IFERROR(MEDIAN(INDIRECT(CONCATENATE("I",MAX(A959-'Random Analysis'!$B$8+3,2),":I",A959+2))),0)</f>
        <v>-0.60704049694170015</v>
      </c>
      <c r="K959">
        <f ca="1">IFERROR(SUM(INDIRECT(CONCATENATE("J",MAX(A959-'Random Analysis'!$B$9+3,2),":J",A959+2)))/COUNT(INDIRECT(CONCATENATE("J",MAX(A959-'Random Analysis'!$B$9+3,2),":J",A959+2))),0)</f>
        <v>-0.31842560256093788</v>
      </c>
      <c r="L959">
        <f t="shared" ca="1" si="72"/>
        <v>-0.64380620029766944</v>
      </c>
      <c r="M959">
        <f t="shared" ca="1" si="73"/>
        <v>-0.99155910257153523</v>
      </c>
    </row>
    <row r="960" spans="1:13" x14ac:dyDescent="0.3">
      <c r="A960">
        <v>958</v>
      </c>
      <c r="B960">
        <f>A960*'Random Analysis'!B$4+'Random Analysis'!$B$5</f>
        <v>19.16</v>
      </c>
      <c r="C960">
        <v>-0.16841793903958791</v>
      </c>
      <c r="D960">
        <f>C960*'Random Analysis'!$B$2+'Random Analysis'!$B$3</f>
        <v>-0.16841793903958791</v>
      </c>
      <c r="E960">
        <f t="shared" si="74"/>
        <v>1.9999999999999574E-2</v>
      </c>
      <c r="F960">
        <f ca="1">D960-'Random Analysis'!$B$13</f>
        <v>-0.24952093700823996</v>
      </c>
      <c r="G960">
        <f t="shared" ca="1" si="70"/>
        <v>-0.94240259308043894</v>
      </c>
      <c r="H960">
        <f t="shared" ca="1" si="71"/>
        <v>-4.0889557148590479</v>
      </c>
      <c r="I960">
        <f ca="1">IFERROR(SUM(INDIRECT(CONCATENATE("F",MAX(A960-'Random Analysis'!$B$7+3,2),":F",A960+2)))/COUNT(INDIRECT(CONCATENATE("F",MAX(A960-'Random Analysis'!$B$7+3,2),":F",A960+2))),0)</f>
        <v>-0.24952093700823996</v>
      </c>
      <c r="J960">
        <f ca="1">IFERROR(MEDIAN(INDIRECT(CONCATENATE("I",MAX(A960-'Random Analysis'!$B$8+3,2),":I",A960+2))),0)</f>
        <v>-0.34626812415358588</v>
      </c>
      <c r="K960">
        <f ca="1">IFERROR(SUM(INDIRECT(CONCATENATE("J",MAX(A960-'Random Analysis'!$B$9+3,2),":J",A960+2)))/COUNT(INDIRECT(CONCATENATE("J",MAX(A960-'Random Analysis'!$B$9+3,2),":J",A960+2))),0)</f>
        <v>-0.31074390986861372</v>
      </c>
      <c r="L960">
        <f t="shared" ca="1" si="72"/>
        <v>-0.65002107849504154</v>
      </c>
      <c r="M960">
        <f t="shared" ca="1" si="73"/>
        <v>-1.0045595241414358</v>
      </c>
    </row>
    <row r="961" spans="1:13" x14ac:dyDescent="0.3">
      <c r="A961">
        <v>959</v>
      </c>
      <c r="B961">
        <f>A961*'Random Analysis'!B$4+'Random Analysis'!$B$5</f>
        <v>19.18</v>
      </c>
      <c r="C961">
        <v>0.11744683190898031</v>
      </c>
      <c r="D961">
        <f>C961*'Random Analysis'!$B$2+'Random Analysis'!$B$3</f>
        <v>0.11744683190898031</v>
      </c>
      <c r="E961">
        <f t="shared" si="74"/>
        <v>1.9999999999999574E-2</v>
      </c>
      <c r="F961">
        <f ca="1">D961-'Random Analysis'!$B$13</f>
        <v>3.6343833940328266E-2</v>
      </c>
      <c r="G961">
        <f t="shared" ca="1" si="70"/>
        <v>-0.94167571640163239</v>
      </c>
      <c r="H961">
        <f t="shared" ca="1" si="71"/>
        <v>-4.1077892291870803</v>
      </c>
      <c r="I961">
        <f ca="1">IFERROR(SUM(INDIRECT(CONCATENATE("F",MAX(A961-'Random Analysis'!$B$7+3,2),":F",A961+2)))/COUNT(INDIRECT(CONCATENATE("F",MAX(A961-'Random Analysis'!$B$7+3,2),":F",A961+2))),0)</f>
        <v>3.6343833940328266E-2</v>
      </c>
      <c r="J961">
        <f ca="1">IFERROR(MEDIAN(INDIRECT(CONCATENATE("I",MAX(A961-'Random Analysis'!$B$8+3,2),":I",A961+2))),0)</f>
        <v>-0.34626812415358588</v>
      </c>
      <c r="K961">
        <f ca="1">IFERROR(SUM(INDIRECT(CONCATENATE("J",MAX(A961-'Random Analysis'!$B$9+3,2),":J",A961+2)))/COUNT(INDIRECT(CONCATENATE("J",MAX(A961-'Random Analysis'!$B$9+3,2),":J",A961+2))),0)</f>
        <v>-0.30306221717628956</v>
      </c>
      <c r="L961">
        <f t="shared" ca="1" si="72"/>
        <v>-0.65608232283856716</v>
      </c>
      <c r="M961">
        <f t="shared" ca="1" si="73"/>
        <v>-1.017681170598207</v>
      </c>
    </row>
    <row r="962" spans="1:13" x14ac:dyDescent="0.3">
      <c r="A962">
        <v>960</v>
      </c>
      <c r="B962">
        <f>A962*'Random Analysis'!B$4+'Random Analysis'!$B$5</f>
        <v>19.2</v>
      </c>
      <c r="C962">
        <v>-0.84568050569637188</v>
      </c>
      <c r="D962">
        <f>C962*'Random Analysis'!$B$2+'Random Analysis'!$B$3</f>
        <v>-0.84568050569637188</v>
      </c>
      <c r="E962">
        <f t="shared" si="74"/>
        <v>1.9999999999999574E-2</v>
      </c>
      <c r="F962">
        <f ca="1">D962-'Random Analysis'!$B$13</f>
        <v>-0.92678350366502393</v>
      </c>
      <c r="G962">
        <f t="shared" ca="1" si="70"/>
        <v>-0.96021138647493243</v>
      </c>
      <c r="H962">
        <f t="shared" ca="1" si="71"/>
        <v>-4.1269934569165789</v>
      </c>
      <c r="I962">
        <f ca="1">IFERROR(SUM(INDIRECT(CONCATENATE("F",MAX(A962-'Random Analysis'!$B$7+3,2),":F",A962+2)))/COUNT(INDIRECT(CONCATENATE("F",MAX(A962-'Random Analysis'!$B$7+3,2),":F",A962+2))),0)</f>
        <v>-0.92678350366502393</v>
      </c>
      <c r="J962">
        <f ca="1">IFERROR(MEDIAN(INDIRECT(CONCATENATE("I",MAX(A962-'Random Analysis'!$B$8+3,2),":I",A962+2))),0)</f>
        <v>-0.60704049694170015</v>
      </c>
      <c r="K962">
        <f ca="1">IFERROR(SUM(INDIRECT(CONCATENATE("J",MAX(A962-'Random Analysis'!$B$9+3,2),":J",A962+2)))/COUNT(INDIRECT(CONCATENATE("J",MAX(A962-'Random Analysis'!$B$9+3,2),":J",A962+2))),0)</f>
        <v>-0.31968453171847261</v>
      </c>
      <c r="L962">
        <f t="shared" ca="1" si="72"/>
        <v>-0.6624760134729365</v>
      </c>
      <c r="M962">
        <f t="shared" ca="1" si="73"/>
        <v>-1.0309306908676654</v>
      </c>
    </row>
    <row r="963" spans="1:13" x14ac:dyDescent="0.3">
      <c r="A963">
        <v>961</v>
      </c>
      <c r="B963">
        <f>A963*'Random Analysis'!B$4+'Random Analysis'!$B$5</f>
        <v>19.22</v>
      </c>
      <c r="C963">
        <v>-0.82263591669625069</v>
      </c>
      <c r="D963">
        <f>C963*'Random Analysis'!$B$2+'Random Analysis'!$B$3</f>
        <v>-0.82263591669625069</v>
      </c>
      <c r="E963">
        <f t="shared" si="74"/>
        <v>1.9999999999999574E-2</v>
      </c>
      <c r="F963">
        <f ca="1">D963-'Random Analysis'!$B$13</f>
        <v>-0.90373891466490275</v>
      </c>
      <c r="G963">
        <f t="shared" ref="G963:G1026" ca="1" si="75">G962+F963*$E963</f>
        <v>-0.97828616476823005</v>
      </c>
      <c r="H963">
        <f t="shared" ref="H963:H1026" ca="1" si="76">H962+G963*$E963</f>
        <v>-4.146559180211943</v>
      </c>
      <c r="I963">
        <f ca="1">IFERROR(SUM(INDIRECT(CONCATENATE("F",MAX(A963-'Random Analysis'!$B$7+3,2),":F",A963+2)))/COUNT(INDIRECT(CONCATENATE("F",MAX(A963-'Random Analysis'!$B$7+3,2),":F",A963+2))),0)</f>
        <v>-0.90373891466490275</v>
      </c>
      <c r="J963">
        <f ca="1">IFERROR(MEDIAN(INDIRECT(CONCATENATE("I",MAX(A963-'Random Analysis'!$B$8+3,2),":I",A963+2))),0)</f>
        <v>-0.79270655110380417</v>
      </c>
      <c r="K963">
        <f ca="1">IFERROR(SUM(INDIRECT(CONCATENATE("J",MAX(A963-'Random Analysis'!$B$9+3,2),":J",A963+2)))/COUNT(INDIRECT(CONCATENATE("J",MAX(A963-'Random Analysis'!$B$9+3,2),":J",A963+2))),0)</f>
        <v>-0.34514808693504156</v>
      </c>
      <c r="L963">
        <f t="shared" ref="L963:L1026" ca="1" si="77">L962+K963*$E963</f>
        <v>-0.66937897521163714</v>
      </c>
      <c r="M963">
        <f t="shared" ref="M963:M1026" ca="1" si="78">M962+L963*$E963</f>
        <v>-1.0443182703718978</v>
      </c>
    </row>
    <row r="964" spans="1:13" x14ac:dyDescent="0.3">
      <c r="A964">
        <v>962</v>
      </c>
      <c r="B964">
        <f>A964*'Random Analysis'!B$4+'Random Analysis'!$B$5</f>
        <v>19.240000000000002</v>
      </c>
      <c r="C964">
        <v>-0.3010969655286424</v>
      </c>
      <c r="D964">
        <f>C964*'Random Analysis'!$B$2+'Random Analysis'!$B$3</f>
        <v>-0.3010969655286424</v>
      </c>
      <c r="E964">
        <f t="shared" ref="E964:E1002" si="79">B964-B963</f>
        <v>2.0000000000003126E-2</v>
      </c>
      <c r="F964">
        <f ca="1">D964-'Random Analysis'!$B$13</f>
        <v>-0.38219996349729446</v>
      </c>
      <c r="G964">
        <f t="shared" ca="1" si="75"/>
        <v>-0.98593016403817713</v>
      </c>
      <c r="H964">
        <f t="shared" ca="1" si="76"/>
        <v>-4.1662777834927098</v>
      </c>
      <c r="I964">
        <f ca="1">IFERROR(SUM(INDIRECT(CONCATENATE("F",MAX(A964-'Random Analysis'!$B$7+3,2),":F",A964+2)))/COUNT(INDIRECT(CONCATENATE("F",MAX(A964-'Random Analysis'!$B$7+3,2),":F",A964+2))),0)</f>
        <v>-0.38219996349729446</v>
      </c>
      <c r="J964">
        <f ca="1">IFERROR(MEDIAN(INDIRECT(CONCATENATE("I",MAX(A964-'Random Analysis'!$B$8+3,2),":I",A964+2))),0)</f>
        <v>-0.60704049694170015</v>
      </c>
      <c r="K964">
        <f ca="1">IFERROR(SUM(INDIRECT(CONCATENATE("J",MAX(A964-'Random Analysis'!$B$9+3,2),":J",A964+2)))/COUNT(INDIRECT(CONCATENATE("J",MAX(A964-'Random Analysis'!$B$9+3,2),":J",A964+2))),0)</f>
        <v>-0.3626535180211673</v>
      </c>
      <c r="L964">
        <f t="shared" ca="1" si="77"/>
        <v>-0.67663204557206158</v>
      </c>
      <c r="M964">
        <f t="shared" ca="1" si="78"/>
        <v>-1.0578509112833412</v>
      </c>
    </row>
    <row r="965" spans="1:13" x14ac:dyDescent="0.3">
      <c r="A965">
        <v>963</v>
      </c>
      <c r="B965">
        <f>A965*'Random Analysis'!B$4+'Random Analysis'!$B$5</f>
        <v>19.260000000000002</v>
      </c>
      <c r="C965">
        <v>0.50179047544712541</v>
      </c>
      <c r="D965">
        <f>C965*'Random Analysis'!$B$2+'Random Analysis'!$B$3</f>
        <v>0.50179047544712541</v>
      </c>
      <c r="E965">
        <f t="shared" si="79"/>
        <v>1.9999999999999574E-2</v>
      </c>
      <c r="F965">
        <f ca="1">D965-'Random Analysis'!$B$13</f>
        <v>0.42068747747847335</v>
      </c>
      <c r="G965">
        <f t="shared" ca="1" si="75"/>
        <v>-0.97751641448860782</v>
      </c>
      <c r="H965">
        <f t="shared" ca="1" si="76"/>
        <v>-4.1858281117824818</v>
      </c>
      <c r="I965">
        <f ca="1">IFERROR(SUM(INDIRECT(CONCATENATE("F",MAX(A965-'Random Analysis'!$B$7+3,2),":F",A965+2)))/COUNT(INDIRECT(CONCATENATE("F",MAX(A965-'Random Analysis'!$B$7+3,2),":F",A965+2))),0)</f>
        <v>0.42068747747847335</v>
      </c>
      <c r="J965">
        <f ca="1">IFERROR(MEDIAN(INDIRECT(CONCATENATE("I",MAX(A965-'Random Analysis'!$B$8+3,2),":I",A965+2))),0)</f>
        <v>-0.41260763739811313</v>
      </c>
      <c r="K965">
        <f ca="1">IFERROR(SUM(INDIRECT(CONCATENATE("J",MAX(A965-'Random Analysis'!$B$9+3,2),":J",A965+2)))/COUNT(INDIRECT(CONCATENATE("J",MAX(A965-'Random Analysis'!$B$9+3,2),":J",A965+2))),0)</f>
        <v>-0.37090024150997952</v>
      </c>
      <c r="L965">
        <f t="shared" ca="1" si="77"/>
        <v>-0.68405005040226097</v>
      </c>
      <c r="M965">
        <f t="shared" ca="1" si="78"/>
        <v>-1.0715319122913862</v>
      </c>
    </row>
    <row r="966" spans="1:13" x14ac:dyDescent="0.3">
      <c r="A966">
        <v>964</v>
      </c>
      <c r="B966">
        <f>A966*'Random Analysis'!B$4+'Random Analysis'!$B$5</f>
        <v>19.28</v>
      </c>
      <c r="C966">
        <v>0.42520315254388152</v>
      </c>
      <c r="D966">
        <f>C966*'Random Analysis'!$B$2+'Random Analysis'!$B$3</f>
        <v>0.42520315254388152</v>
      </c>
      <c r="E966">
        <f t="shared" si="79"/>
        <v>1.9999999999999574E-2</v>
      </c>
      <c r="F966">
        <f ca="1">D966-'Random Analysis'!$B$13</f>
        <v>0.34410015457522947</v>
      </c>
      <c r="G966">
        <f t="shared" ca="1" si="75"/>
        <v>-0.97063441139710338</v>
      </c>
      <c r="H966">
        <f t="shared" ca="1" si="76"/>
        <v>-4.2052408000104231</v>
      </c>
      <c r="I966">
        <f ca="1">IFERROR(SUM(INDIRECT(CONCATENATE("F",MAX(A966-'Random Analysis'!$B$7+3,2),":F",A966+2)))/COUNT(INDIRECT(CONCATENATE("F",MAX(A966-'Random Analysis'!$B$7+3,2),":F",A966+2))),0)</f>
        <v>0.34410015457522947</v>
      </c>
      <c r="J966">
        <f ca="1">IFERROR(MEDIAN(INDIRECT(CONCATENATE("I",MAX(A966-'Random Analysis'!$B$8+3,2),":I",A966+2))),0)</f>
        <v>-0.31586045025276721</v>
      </c>
      <c r="K966">
        <f ca="1">IFERROR(SUM(INDIRECT(CONCATENATE("J",MAX(A966-'Random Analysis'!$B$9+3,2),":J",A966+2)))/COUNT(INDIRECT(CONCATENATE("J",MAX(A966-'Random Analysis'!$B$9+3,2),":J",A966+2))),0)</f>
        <v>-0.37453995608710844</v>
      </c>
      <c r="L966">
        <f t="shared" ca="1" si="77"/>
        <v>-0.69154084952400297</v>
      </c>
      <c r="M966">
        <f t="shared" ca="1" si="78"/>
        <v>-1.0853627292818659</v>
      </c>
    </row>
    <row r="967" spans="1:13" x14ac:dyDescent="0.3">
      <c r="A967">
        <v>965</v>
      </c>
      <c r="B967">
        <f>A967*'Random Analysis'!B$4+'Random Analysis'!$B$5</f>
        <v>19.3</v>
      </c>
      <c r="C967">
        <v>3.6270758132968872E-2</v>
      </c>
      <c r="D967">
        <f>C967*'Random Analysis'!$B$2+'Random Analysis'!$B$3</f>
        <v>3.6270758132968872E-2</v>
      </c>
      <c r="E967">
        <f t="shared" si="79"/>
        <v>1.9999999999999574E-2</v>
      </c>
      <c r="F967">
        <f ca="1">D967-'Random Analysis'!$B$13</f>
        <v>-4.4832239835683171E-2</v>
      </c>
      <c r="G967">
        <f t="shared" ca="1" si="75"/>
        <v>-0.97153105619381708</v>
      </c>
      <c r="H967">
        <f t="shared" ca="1" si="76"/>
        <v>-4.2246714211342988</v>
      </c>
      <c r="I967">
        <f ca="1">IFERROR(SUM(INDIRECT(CONCATENATE("F",MAX(A967-'Random Analysis'!$B$7+3,2),":F",A967+2)))/COUNT(INDIRECT(CONCATENATE("F",MAX(A967-'Random Analysis'!$B$7+3,2),":F",A967+2))),0)</f>
        <v>-4.4832239835683171E-2</v>
      </c>
      <c r="J967">
        <f ca="1">IFERROR(MEDIAN(INDIRECT(CONCATENATE("I",MAX(A967-'Random Analysis'!$B$8+3,2),":I",A967+2))),0)</f>
        <v>-0.14717658842196157</v>
      </c>
      <c r="K967">
        <f ca="1">IFERROR(SUM(INDIRECT(CONCATENATE("J",MAX(A967-'Random Analysis'!$B$9+3,2),":J",A967+2)))/COUNT(INDIRECT(CONCATENATE("J",MAX(A967-'Random Analysis'!$B$9+3,2),":J",A967+2))),0)</f>
        <v>-0.37014710581515142</v>
      </c>
      <c r="L967">
        <f t="shared" ca="1" si="77"/>
        <v>-0.69894379164030584</v>
      </c>
      <c r="M967">
        <f t="shared" ca="1" si="78"/>
        <v>-1.0993416051146718</v>
      </c>
    </row>
    <row r="968" spans="1:13" x14ac:dyDescent="0.3">
      <c r="A968">
        <v>966</v>
      </c>
      <c r="B968">
        <f>A968*'Random Analysis'!B$4+'Random Analysis'!$B$5</f>
        <v>19.32</v>
      </c>
      <c r="C968">
        <v>0.27788845856120448</v>
      </c>
      <c r="D968">
        <f>C968*'Random Analysis'!$B$2+'Random Analysis'!$B$3</f>
        <v>0.27788845856120448</v>
      </c>
      <c r="E968">
        <f t="shared" si="79"/>
        <v>1.9999999999999574E-2</v>
      </c>
      <c r="F968">
        <f ca="1">D968-'Random Analysis'!$B$13</f>
        <v>0.19678546059255242</v>
      </c>
      <c r="G968">
        <f t="shared" ca="1" si="75"/>
        <v>-0.96759534698196614</v>
      </c>
      <c r="H968">
        <f t="shared" ca="1" si="76"/>
        <v>-4.2440233280739381</v>
      </c>
      <c r="I968">
        <f ca="1">IFERROR(SUM(INDIRECT(CONCATENATE("F",MAX(A968-'Random Analysis'!$B$7+3,2),":F",A968+2)))/COUNT(INDIRECT(CONCATENATE("F",MAX(A968-'Random Analysis'!$B$7+3,2),":F",A968+2))),0)</f>
        <v>0.19678546059255242</v>
      </c>
      <c r="J968">
        <f ca="1">IFERROR(MEDIAN(INDIRECT(CONCATENATE("I",MAX(A968-'Random Analysis'!$B$8+3,2),":I",A968+2))),0)</f>
        <v>-4.2442029476774529E-3</v>
      </c>
      <c r="K968">
        <f ca="1">IFERROR(SUM(INDIRECT(CONCATENATE("J",MAX(A968-'Random Analysis'!$B$9+3,2),":J",A968+2)))/COUNT(INDIRECT(CONCATENATE("J",MAX(A968-'Random Analysis'!$B$9+3,2),":J",A968+2))),0)</f>
        <v>-0.35894795147299047</v>
      </c>
      <c r="L968">
        <f t="shared" ca="1" si="77"/>
        <v>-0.70612275066976549</v>
      </c>
      <c r="M968">
        <f t="shared" ca="1" si="78"/>
        <v>-1.1134640601280668</v>
      </c>
    </row>
    <row r="969" spans="1:13" x14ac:dyDescent="0.3">
      <c r="A969">
        <v>967</v>
      </c>
      <c r="B969">
        <f>A969*'Random Analysis'!B$4+'Random Analysis'!$B$5</f>
        <v>19.34</v>
      </c>
      <c r="C969">
        <v>-0.90424922751001713</v>
      </c>
      <c r="D969">
        <f>C969*'Random Analysis'!$B$2+'Random Analysis'!$B$3</f>
        <v>-0.90424922751001713</v>
      </c>
      <c r="E969">
        <f t="shared" si="79"/>
        <v>1.9999999999999574E-2</v>
      </c>
      <c r="F969">
        <f ca="1">D969-'Random Analysis'!$B$13</f>
        <v>-0.98535222547866919</v>
      </c>
      <c r="G969">
        <f t="shared" ca="1" si="75"/>
        <v>-0.98730239149153909</v>
      </c>
      <c r="H969">
        <f t="shared" ca="1" si="76"/>
        <v>-4.2637693759037685</v>
      </c>
      <c r="I969">
        <f ca="1">IFERROR(SUM(INDIRECT(CONCATENATE("F",MAX(A969-'Random Analysis'!$B$7+3,2),":F",A969+2)))/COUNT(INDIRECT(CONCATENATE("F",MAX(A969-'Random Analysis'!$B$7+3,2),":F",A969+2))),0)</f>
        <v>-0.98535222547866919</v>
      </c>
      <c r="J969">
        <f ca="1">IFERROR(MEDIAN(INDIRECT(CONCATENATE("I",MAX(A969-'Random Analysis'!$B$8+3,2),":I",A969+2))),0)</f>
        <v>-0.21351610166648882</v>
      </c>
      <c r="K969">
        <f ca="1">IFERROR(SUM(INDIRECT(CONCATENATE("J",MAX(A969-'Random Analysis'!$B$9+3,2),":J",A969+2)))/COUNT(INDIRECT(CONCATENATE("J",MAX(A969-'Random Analysis'!$B$9+3,2),":J",A969+2))),0)</f>
        <v>-0.35157009181692661</v>
      </c>
      <c r="L969">
        <f t="shared" ca="1" si="77"/>
        <v>-0.71315415250610392</v>
      </c>
      <c r="M969">
        <f t="shared" ca="1" si="78"/>
        <v>-1.1277271431781886</v>
      </c>
    </row>
    <row r="970" spans="1:13" x14ac:dyDescent="0.3">
      <c r="A970">
        <v>968</v>
      </c>
      <c r="B970">
        <f>A970*'Random Analysis'!B$4+'Random Analysis'!$B$5</f>
        <v>19.36</v>
      </c>
      <c r="C970">
        <v>-0.59165159282514579</v>
      </c>
      <c r="D970">
        <f>C970*'Random Analysis'!$B$2+'Random Analysis'!$B$3</f>
        <v>-0.59165159282514579</v>
      </c>
      <c r="E970">
        <f t="shared" si="79"/>
        <v>1.9999999999999574E-2</v>
      </c>
      <c r="F970">
        <f ca="1">D970-'Random Analysis'!$B$13</f>
        <v>-0.67275459079379785</v>
      </c>
      <c r="G970">
        <f t="shared" ca="1" si="75"/>
        <v>-1.0007574833074147</v>
      </c>
      <c r="H970">
        <f t="shared" ca="1" si="76"/>
        <v>-4.2837845255699163</v>
      </c>
      <c r="I970">
        <f ca="1">IFERROR(SUM(INDIRECT(CONCATENATE("F",MAX(A970-'Random Analysis'!$B$7+3,2),":F",A970+2)))/COUNT(INDIRECT(CONCATENATE("F",MAX(A970-'Random Analysis'!$B$7+3,2),":F",A970+2))),0)</f>
        <v>-0.67275459079379785</v>
      </c>
      <c r="J970">
        <f ca="1">IFERROR(MEDIAN(INDIRECT(CONCATENATE("I",MAX(A970-'Random Analysis'!$B$8+3,2),":I",A970+2))),0)</f>
        <v>-0.21351610166648882</v>
      </c>
      <c r="K970">
        <f ca="1">IFERROR(SUM(INDIRECT(CONCATENATE("J",MAX(A970-'Random Analysis'!$B$9+3,2),":J",A970+2)))/COUNT(INDIRECT(CONCATENATE("J",MAX(A970-'Random Analysis'!$B$9+3,2),":J",A970+2))),0)</f>
        <v>-0.33849709722698179</v>
      </c>
      <c r="L970">
        <f t="shared" ca="1" si="77"/>
        <v>-0.71992409445064343</v>
      </c>
      <c r="M970">
        <f t="shared" ca="1" si="78"/>
        <v>-1.1421256250672012</v>
      </c>
    </row>
    <row r="971" spans="1:13" x14ac:dyDescent="0.3">
      <c r="A971">
        <v>969</v>
      </c>
      <c r="B971">
        <f>A971*'Random Analysis'!B$4+'Random Analysis'!$B$5</f>
        <v>19.38</v>
      </c>
      <c r="C971">
        <v>-0.55068225127976644</v>
      </c>
      <c r="D971">
        <f>C971*'Random Analysis'!$B$2+'Random Analysis'!$B$3</f>
        <v>-0.55068225127976644</v>
      </c>
      <c r="E971">
        <f t="shared" si="79"/>
        <v>1.9999999999999574E-2</v>
      </c>
      <c r="F971">
        <f ca="1">D971-'Random Analysis'!$B$13</f>
        <v>-0.6317852492484185</v>
      </c>
      <c r="G971">
        <f t="shared" ca="1" si="75"/>
        <v>-1.0133931882923828</v>
      </c>
      <c r="H971">
        <f t="shared" ca="1" si="76"/>
        <v>-4.3040523893357632</v>
      </c>
      <c r="I971">
        <f ca="1">IFERROR(SUM(INDIRECT(CONCATENATE("F",MAX(A971-'Random Analysis'!$B$7+3,2),":F",A971+2)))/COUNT(INDIRECT(CONCATENATE("F",MAX(A971-'Random Analysis'!$B$7+3,2),":F",A971+2))),0)</f>
        <v>-0.6317852492484185</v>
      </c>
      <c r="J971">
        <f ca="1">IFERROR(MEDIAN(INDIRECT(CONCATENATE("I",MAX(A971-'Random Analysis'!$B$8+3,2),":I",A971+2))),0)</f>
        <v>-0.21351610166648882</v>
      </c>
      <c r="K971">
        <f ca="1">IFERROR(SUM(INDIRECT(CONCATENATE("J",MAX(A971-'Random Analysis'!$B$9+3,2),":J",A971+2)))/COUNT(INDIRECT(CONCATENATE("J",MAX(A971-'Random Analysis'!$B$9+3,2),":J",A971+2))),0)</f>
        <v>-0.33111923757091788</v>
      </c>
      <c r="L971">
        <f t="shared" ca="1" si="77"/>
        <v>-0.72654647920206161</v>
      </c>
      <c r="M971">
        <f t="shared" ca="1" si="78"/>
        <v>-1.1566565546512422</v>
      </c>
    </row>
    <row r="972" spans="1:13" x14ac:dyDescent="0.3">
      <c r="A972">
        <v>970</v>
      </c>
      <c r="B972">
        <f>A972*'Random Analysis'!B$4+'Random Analysis'!$B$5</f>
        <v>19.400000000000002</v>
      </c>
      <c r="C972">
        <v>0.31575594257702244</v>
      </c>
      <c r="D972">
        <f>C972*'Random Analysis'!$B$2+'Random Analysis'!$B$3</f>
        <v>0.31575594257702244</v>
      </c>
      <c r="E972">
        <f t="shared" si="79"/>
        <v>2.0000000000003126E-2</v>
      </c>
      <c r="F972">
        <f ca="1">D972-'Random Analysis'!$B$13</f>
        <v>0.23465294460837038</v>
      </c>
      <c r="G972">
        <f t="shared" ca="1" si="75"/>
        <v>-1.0087001294002147</v>
      </c>
      <c r="H972">
        <f t="shared" ca="1" si="76"/>
        <v>-4.3242263919237702</v>
      </c>
      <c r="I972">
        <f ca="1">IFERROR(SUM(INDIRECT(CONCATENATE("F",MAX(A972-'Random Analysis'!$B$7+3,2),":F",A972+2)))/COUNT(INDIRECT(CONCATENATE("F",MAX(A972-'Random Analysis'!$B$7+3,2),":F",A972+2))),0)</f>
        <v>0.23465294460837038</v>
      </c>
      <c r="J972">
        <f ca="1">IFERROR(MEDIAN(INDIRECT(CONCATENATE("I",MAX(A972-'Random Analysis'!$B$8+3,2),":I",A972+2))),0)</f>
        <v>7.5976610378434631E-2</v>
      </c>
      <c r="K972">
        <f ca="1">IFERROR(SUM(INDIRECT(CONCATENATE("J",MAX(A972-'Random Analysis'!$B$9+3,2),":J",A972+2)))/COUNT(INDIRECT(CONCATENATE("J",MAX(A972-'Random Analysis'!$B$9+3,2),":J",A972+2))),0)</f>
        <v>-0.32384006711979846</v>
      </c>
      <c r="L972">
        <f t="shared" ca="1" si="77"/>
        <v>-0.73302328054445864</v>
      </c>
      <c r="M972">
        <f t="shared" ca="1" si="78"/>
        <v>-1.1713170202621337</v>
      </c>
    </row>
    <row r="973" spans="1:13" x14ac:dyDescent="0.3">
      <c r="A973">
        <v>971</v>
      </c>
      <c r="B973">
        <f>A973*'Random Analysis'!B$4+'Random Analysis'!$B$5</f>
        <v>19.420000000000002</v>
      </c>
      <c r="C973">
        <v>0.8439266808028405</v>
      </c>
      <c r="D973">
        <f>C973*'Random Analysis'!$B$2+'Random Analysis'!$B$3</f>
        <v>0.8439266808028405</v>
      </c>
      <c r="E973">
        <f t="shared" si="79"/>
        <v>1.9999999999999574E-2</v>
      </c>
      <c r="F973">
        <f ca="1">D973-'Random Analysis'!$B$13</f>
        <v>0.76282368283418844</v>
      </c>
      <c r="G973">
        <f t="shared" ca="1" si="75"/>
        <v>-0.99344365574353122</v>
      </c>
      <c r="H973">
        <f t="shared" ca="1" si="76"/>
        <v>-4.3440952650386402</v>
      </c>
      <c r="I973">
        <f ca="1">IFERROR(SUM(INDIRECT(CONCATENATE("F",MAX(A973-'Random Analysis'!$B$7+3,2),":F",A973+2)))/COUNT(INDIRECT(CONCATENATE("F",MAX(A973-'Random Analysis'!$B$7+3,2),":F",A973+2))),0)</f>
        <v>0.76282368283418844</v>
      </c>
      <c r="J973">
        <f ca="1">IFERROR(MEDIAN(INDIRECT(CONCATENATE("I",MAX(A973-'Random Analysis'!$B$8+3,2),":I",A973+2))),0)</f>
        <v>7.5976610378434631E-2</v>
      </c>
      <c r="K973">
        <f ca="1">IFERROR(SUM(INDIRECT(CONCATENATE("J",MAX(A973-'Random Analysis'!$B$9+3,2),":J",A973+2)))/COUNT(INDIRECT(CONCATENATE("J",MAX(A973-'Random Analysis'!$B$9+3,2),":J",A973+2))),0)</f>
        <v>-0.30079408945349628</v>
      </c>
      <c r="L973">
        <f t="shared" ca="1" si="77"/>
        <v>-0.7390391623335284</v>
      </c>
      <c r="M973">
        <f t="shared" ca="1" si="78"/>
        <v>-1.1860978035088039</v>
      </c>
    </row>
    <row r="974" spans="1:13" x14ac:dyDescent="0.3">
      <c r="A974">
        <v>972</v>
      </c>
      <c r="B974">
        <f>A974*'Random Analysis'!B$4+'Random Analysis'!$B$5</f>
        <v>19.440000000000001</v>
      </c>
      <c r="C974">
        <v>0.79731866852591815</v>
      </c>
      <c r="D974">
        <f>C974*'Random Analysis'!$B$2+'Random Analysis'!$B$3</f>
        <v>0.79731866852591815</v>
      </c>
      <c r="E974">
        <f t="shared" si="79"/>
        <v>1.9999999999999574E-2</v>
      </c>
      <c r="F974">
        <f ca="1">D974-'Random Analysis'!$B$13</f>
        <v>0.71621567055726609</v>
      </c>
      <c r="G974">
        <f t="shared" ca="1" si="75"/>
        <v>-0.97911934233238618</v>
      </c>
      <c r="H974">
        <f t="shared" ca="1" si="76"/>
        <v>-4.3636776518852871</v>
      </c>
      <c r="I974">
        <f ca="1">IFERROR(SUM(INDIRECT(CONCATENATE("F",MAX(A974-'Random Analysis'!$B$7+3,2),":F",A974+2)))/COUNT(INDIRECT(CONCATENATE("F",MAX(A974-'Random Analysis'!$B$7+3,2),":F",A974+2))),0)</f>
        <v>0.71621567055726609</v>
      </c>
      <c r="J974">
        <f ca="1">IFERROR(MEDIAN(INDIRECT(CONCATENATE("I",MAX(A974-'Random Analysis'!$B$8+3,2),":I",A974+2))),0)</f>
        <v>7.5976610378434631E-2</v>
      </c>
      <c r="K974">
        <f ca="1">IFERROR(SUM(INDIRECT(CONCATENATE("J",MAX(A974-'Random Analysis'!$B$9+3,2),":J",A974+2)))/COUNT(INDIRECT(CONCATENATE("J",MAX(A974-'Random Analysis'!$B$9+3,2),":J",A974+2))),0)</f>
        <v>-0.28621731387499394</v>
      </c>
      <c r="L974">
        <f t="shared" ca="1" si="77"/>
        <v>-0.74476350861102814</v>
      </c>
      <c r="M974">
        <f t="shared" ca="1" si="78"/>
        <v>-1.2009930736810241</v>
      </c>
    </row>
    <row r="975" spans="1:13" x14ac:dyDescent="0.3">
      <c r="A975">
        <v>973</v>
      </c>
      <c r="B975">
        <f>A975*'Random Analysis'!B$4+'Random Analysis'!$B$5</f>
        <v>19.46</v>
      </c>
      <c r="C975">
        <v>0.90018900653636758</v>
      </c>
      <c r="D975">
        <f>C975*'Random Analysis'!$B$2+'Random Analysis'!$B$3</f>
        <v>0.90018900653636758</v>
      </c>
      <c r="E975">
        <f t="shared" si="79"/>
        <v>1.9999999999999574E-2</v>
      </c>
      <c r="F975">
        <f ca="1">D975-'Random Analysis'!$B$13</f>
        <v>0.81908600856771552</v>
      </c>
      <c r="G975">
        <f t="shared" ca="1" si="75"/>
        <v>-0.9627376221610322</v>
      </c>
      <c r="H975">
        <f t="shared" ca="1" si="76"/>
        <v>-4.3829324043285069</v>
      </c>
      <c r="I975">
        <f ca="1">IFERROR(SUM(INDIRECT(CONCATENATE("F",MAX(A975-'Random Analysis'!$B$7+3,2),":F",A975+2)))/COUNT(INDIRECT(CONCATENATE("F",MAX(A975-'Random Analysis'!$B$7+3,2),":F",A975+2))),0)</f>
        <v>0.81908600856771552</v>
      </c>
      <c r="J975">
        <f ca="1">IFERROR(MEDIAN(INDIRECT(CONCATENATE("I",MAX(A975-'Random Analysis'!$B$8+3,2),":I",A975+2))),0)</f>
        <v>0.2157192026004614</v>
      </c>
      <c r="K975">
        <f ca="1">IFERROR(SUM(INDIRECT(CONCATENATE("J",MAX(A975-'Random Analysis'!$B$9+3,2),":J",A975+2)))/COUNT(INDIRECT(CONCATENATE("J",MAX(A975-'Random Analysis'!$B$9+3,2),":J",A975+2))),0)</f>
        <v>-0.26336464499614071</v>
      </c>
      <c r="L975">
        <f t="shared" ca="1" si="77"/>
        <v>-0.75003080151095081</v>
      </c>
      <c r="M975">
        <f t="shared" ca="1" si="78"/>
        <v>-1.2159936897112429</v>
      </c>
    </row>
    <row r="976" spans="1:13" x14ac:dyDescent="0.3">
      <c r="A976">
        <v>974</v>
      </c>
      <c r="B976">
        <f>A976*'Random Analysis'!B$4+'Random Analysis'!$B$5</f>
        <v>19.48</v>
      </c>
      <c r="C976">
        <v>0.65698200342277935</v>
      </c>
      <c r="D976">
        <f>C976*'Random Analysis'!$B$2+'Random Analysis'!$B$3</f>
        <v>0.65698200342277935</v>
      </c>
      <c r="E976">
        <f t="shared" si="79"/>
        <v>1.9999999999999574E-2</v>
      </c>
      <c r="F976">
        <f ca="1">D976-'Random Analysis'!$B$13</f>
        <v>0.57587900545412729</v>
      </c>
      <c r="G976">
        <f t="shared" ca="1" si="75"/>
        <v>-0.95122004205194988</v>
      </c>
      <c r="H976">
        <f t="shared" ca="1" si="76"/>
        <v>-4.4019568051695455</v>
      </c>
      <c r="I976">
        <f ca="1">IFERROR(SUM(INDIRECT(CONCATENATE("F",MAX(A976-'Random Analysis'!$B$7+3,2),":F",A976+2)))/COUNT(INDIRECT(CONCATENATE("F",MAX(A976-'Random Analysis'!$B$7+3,2),":F",A976+2))),0)</f>
        <v>0.57587900545412729</v>
      </c>
      <c r="J976">
        <f ca="1">IFERROR(MEDIAN(INDIRECT(CONCATENATE("I",MAX(A976-'Random Analysis'!$B$8+3,2),":I",A976+2))),0)</f>
        <v>0.40526597503124884</v>
      </c>
      <c r="K976">
        <f ca="1">IFERROR(SUM(INDIRECT(CONCATENATE("J",MAX(A976-'Random Analysis'!$B$9+3,2),":J",A976+2)))/COUNT(INDIRECT(CONCATENATE("J",MAX(A976-'Random Analysis'!$B$9+3,2),":J",A976+2))),0)</f>
        <v>-0.23393093625909142</v>
      </c>
      <c r="L976">
        <f t="shared" ca="1" si="77"/>
        <v>-0.75470942023613252</v>
      </c>
      <c r="M976">
        <f t="shared" ca="1" si="78"/>
        <v>-1.2310878781159653</v>
      </c>
    </row>
    <row r="977" spans="1:13" x14ac:dyDescent="0.3">
      <c r="A977">
        <v>975</v>
      </c>
      <c r="B977">
        <f>A977*'Random Analysis'!B$4+'Random Analysis'!$B$5</f>
        <v>19.5</v>
      </c>
      <c r="C977">
        <v>-0.4292553969882813</v>
      </c>
      <c r="D977">
        <f>C977*'Random Analysis'!$B$2+'Random Analysis'!$B$3</f>
        <v>-0.4292553969882813</v>
      </c>
      <c r="E977">
        <f t="shared" si="79"/>
        <v>1.9999999999999574E-2</v>
      </c>
      <c r="F977">
        <f ca="1">D977-'Random Analysis'!$B$13</f>
        <v>-0.51035839495693336</v>
      </c>
      <c r="G977">
        <f t="shared" ca="1" si="75"/>
        <v>-0.96142720995108832</v>
      </c>
      <c r="H977">
        <f t="shared" ca="1" si="76"/>
        <v>-4.4211853493685664</v>
      </c>
      <c r="I977">
        <f ca="1">IFERROR(SUM(INDIRECT(CONCATENATE("F",MAX(A977-'Random Analysis'!$B$7+3,2),":F",A977+2)))/COUNT(INDIRECT(CONCATENATE("F",MAX(A977-'Random Analysis'!$B$7+3,2),":F",A977+2))),0)</f>
        <v>-0.51035839495693336</v>
      </c>
      <c r="J977">
        <f ca="1">IFERROR(MEDIAN(INDIRECT(CONCATENATE("I",MAX(A977-'Random Analysis'!$B$8+3,2),":I",A977+2))),0)</f>
        <v>0.40526597503124884</v>
      </c>
      <c r="K977">
        <f ca="1">IFERROR(SUM(INDIRECT(CONCATENATE("J",MAX(A977-'Random Analysis'!$B$9+3,2),":J",A977+2)))/COUNT(INDIRECT(CONCATENATE("J",MAX(A977-'Random Analysis'!$B$9+3,2),":J",A977+2))),0)</f>
        <v>-0.20449722752204216</v>
      </c>
      <c r="L977">
        <f t="shared" ca="1" si="77"/>
        <v>-0.75879936478657328</v>
      </c>
      <c r="M977">
        <f t="shared" ca="1" si="78"/>
        <v>-1.2462638654116964</v>
      </c>
    </row>
    <row r="978" spans="1:13" x14ac:dyDescent="0.3">
      <c r="A978">
        <v>976</v>
      </c>
      <c r="B978">
        <f>A978*'Random Analysis'!B$4+'Random Analysis'!$B$5</f>
        <v>19.52</v>
      </c>
      <c r="C978">
        <v>-0.23796364665946146</v>
      </c>
      <c r="D978">
        <f>C978*'Random Analysis'!$B$2+'Random Analysis'!$B$3</f>
        <v>-0.23796364665946146</v>
      </c>
      <c r="E978">
        <f t="shared" si="79"/>
        <v>1.9999999999999574E-2</v>
      </c>
      <c r="F978">
        <f ca="1">D978-'Random Analysis'!$B$13</f>
        <v>-0.31906664462811352</v>
      </c>
      <c r="G978">
        <f t="shared" ca="1" si="75"/>
        <v>-0.96780854284365048</v>
      </c>
      <c r="H978">
        <f t="shared" ca="1" si="76"/>
        <v>-4.4405415202254392</v>
      </c>
      <c r="I978">
        <f ca="1">IFERROR(SUM(INDIRECT(CONCATENATE("F",MAX(A978-'Random Analysis'!$B$7+3,2),":F",A978+2)))/COUNT(INDIRECT(CONCATENATE("F",MAX(A978-'Random Analysis'!$B$7+3,2),":F",A978+2))),0)</f>
        <v>-0.31906664462811352</v>
      </c>
      <c r="J978">
        <f ca="1">IFERROR(MEDIAN(INDIRECT(CONCATENATE("I",MAX(A978-'Random Analysis'!$B$8+3,2),":I",A978+2))),0)</f>
        <v>0.40526597503124884</v>
      </c>
      <c r="K978">
        <f ca="1">IFERROR(SUM(INDIRECT(CONCATENATE("J",MAX(A978-'Random Analysis'!$B$9+3,2),":J",A978+2)))/COUNT(INDIRECT(CONCATENATE("J",MAX(A978-'Random Analysis'!$B$9+3,2),":J",A978+2))),0)</f>
        <v>-0.17506351878499282</v>
      </c>
      <c r="L978">
        <f t="shared" ca="1" si="77"/>
        <v>-0.76230063516227309</v>
      </c>
      <c r="M978">
        <f t="shared" ca="1" si="78"/>
        <v>-1.2615098781149416</v>
      </c>
    </row>
    <row r="979" spans="1:13" x14ac:dyDescent="0.3">
      <c r="A979">
        <v>977</v>
      </c>
      <c r="B979">
        <f>A979*'Random Analysis'!B$4+'Random Analysis'!$B$5</f>
        <v>19.54</v>
      </c>
      <c r="C979">
        <v>-0.16272181601363256</v>
      </c>
      <c r="D979">
        <f>C979*'Random Analysis'!$B$2+'Random Analysis'!$B$3</f>
        <v>-0.16272181601363256</v>
      </c>
      <c r="E979">
        <f t="shared" si="79"/>
        <v>1.9999999999999574E-2</v>
      </c>
      <c r="F979">
        <f ca="1">D979-'Random Analysis'!$B$13</f>
        <v>-0.24382481398228462</v>
      </c>
      <c r="G979">
        <f t="shared" ca="1" si="75"/>
        <v>-0.97268503912329607</v>
      </c>
      <c r="H979">
        <f t="shared" ca="1" si="76"/>
        <v>-4.4599952210079046</v>
      </c>
      <c r="I979">
        <f ca="1">IFERROR(SUM(INDIRECT(CONCATENATE("F",MAX(A979-'Random Analysis'!$B$7+3,2),":F",A979+2)))/COUNT(INDIRECT(CONCATENATE("F",MAX(A979-'Random Analysis'!$B$7+3,2),":F",A979+2))),0)</f>
        <v>-0.24382481398228462</v>
      </c>
      <c r="J979">
        <f ca="1">IFERROR(MEDIAN(INDIRECT(CONCATENATE("I",MAX(A979-'Random Analysis'!$B$8+3,2),":I",A979+2))),0)</f>
        <v>0.40526597503124884</v>
      </c>
      <c r="K979">
        <f ca="1">IFERROR(SUM(INDIRECT(CONCATENATE("J",MAX(A979-'Random Analysis'!$B$9+3,2),":J",A979+2)))/COUNT(INDIRECT(CONCATENATE("J",MAX(A979-'Random Analysis'!$B$9+3,2),":J",A979+2))),0)</f>
        <v>-0.13152802573310962</v>
      </c>
      <c r="L979">
        <f t="shared" ca="1" si="77"/>
        <v>-0.76493119567693524</v>
      </c>
      <c r="M979">
        <f t="shared" ca="1" si="78"/>
        <v>-1.2768085020284801</v>
      </c>
    </row>
    <row r="980" spans="1:13" x14ac:dyDescent="0.3">
      <c r="A980">
        <v>978</v>
      </c>
      <c r="B980">
        <f>A980*'Random Analysis'!B$4+'Random Analysis'!$B$5</f>
        <v>19.559999999999999</v>
      </c>
      <c r="C980">
        <v>0.16269898455209697</v>
      </c>
      <c r="D980">
        <f>C980*'Random Analysis'!$B$2+'Random Analysis'!$B$3</f>
        <v>0.16269898455209697</v>
      </c>
      <c r="E980">
        <f t="shared" si="79"/>
        <v>1.9999999999999574E-2</v>
      </c>
      <c r="F980">
        <f ca="1">D980-'Random Analysis'!$B$13</f>
        <v>8.1595986583444927E-2</v>
      </c>
      <c r="G980">
        <f t="shared" ca="1" si="75"/>
        <v>-0.9710531193916272</v>
      </c>
      <c r="H980">
        <f t="shared" ca="1" si="76"/>
        <v>-4.4794162833957367</v>
      </c>
      <c r="I980">
        <f ca="1">IFERROR(SUM(INDIRECT(CONCATENATE("F",MAX(A980-'Random Analysis'!$B$7+3,2),":F",A980+2)))/COUNT(INDIRECT(CONCATENATE("F",MAX(A980-'Random Analysis'!$B$7+3,2),":F",A980+2))),0)</f>
        <v>8.1595986583444927E-2</v>
      </c>
      <c r="J980">
        <f ca="1">IFERROR(MEDIAN(INDIRECT(CONCATENATE("I",MAX(A980-'Random Analysis'!$B$8+3,2),":I",A980+2))),0)</f>
        <v>0.3287374960187861</v>
      </c>
      <c r="K980">
        <f ca="1">IFERROR(SUM(INDIRECT(CONCATENATE("J",MAX(A980-'Random Analysis'!$B$9+3,2),":J",A980+2)))/COUNT(INDIRECT(CONCATENATE("J",MAX(A980-'Random Analysis'!$B$9+3,2),":J",A980+2))),0)</f>
        <v>-8.6967168925467436E-2</v>
      </c>
      <c r="L980">
        <f t="shared" ca="1" si="77"/>
        <v>-0.76667053905544458</v>
      </c>
      <c r="M980">
        <f t="shared" ca="1" si="78"/>
        <v>-1.2921419128095886</v>
      </c>
    </row>
    <row r="981" spans="1:13" x14ac:dyDescent="0.3">
      <c r="A981">
        <v>979</v>
      </c>
      <c r="B981">
        <f>A981*'Random Analysis'!B$4+'Random Analysis'!$B$5</f>
        <v>19.580000000000002</v>
      </c>
      <c r="C981">
        <v>2.0695255488145881E-2</v>
      </c>
      <c r="D981">
        <f>C981*'Random Analysis'!$B$2+'Random Analysis'!$B$3</f>
        <v>2.0695255488145881E-2</v>
      </c>
      <c r="E981">
        <f t="shared" si="79"/>
        <v>2.0000000000003126E-2</v>
      </c>
      <c r="F981">
        <f ca="1">D981-'Random Analysis'!$B$13</f>
        <v>-6.0407742480506163E-2</v>
      </c>
      <c r="G981">
        <f t="shared" ca="1" si="75"/>
        <v>-0.97226127424123754</v>
      </c>
      <c r="H981">
        <f t="shared" ca="1" si="76"/>
        <v>-4.4988615088805641</v>
      </c>
      <c r="I981">
        <f ca="1">IFERROR(SUM(INDIRECT(CONCATENATE("F",MAX(A981-'Random Analysis'!$B$7+3,2),":F",A981+2)))/COUNT(INDIRECT(CONCATENATE("F",MAX(A981-'Random Analysis'!$B$7+3,2),":F",A981+2))),0)</f>
        <v>-6.0407742480506163E-2</v>
      </c>
      <c r="J981">
        <f ca="1">IFERROR(MEDIAN(INDIRECT(CONCATENATE("I",MAX(A981-'Random Analysis'!$B$8+3,2),":I",A981+2))),0)</f>
        <v>1.0594122051469382E-2</v>
      </c>
      <c r="K981">
        <f ca="1">IFERROR(SUM(INDIRECT(CONCATENATE("J",MAX(A981-'Random Analysis'!$B$9+3,2),":J",A981+2)))/COUNT(INDIRECT(CONCATENATE("J",MAX(A981-'Random Analysis'!$B$9+3,2),":J",A981+2))),0)</f>
        <v>-6.9973728629988588E-2</v>
      </c>
      <c r="L981">
        <f t="shared" ca="1" si="77"/>
        <v>-0.76807001362804461</v>
      </c>
      <c r="M981">
        <f t="shared" ca="1" si="78"/>
        <v>-1.3075033130821518</v>
      </c>
    </row>
    <row r="982" spans="1:13" x14ac:dyDescent="0.3">
      <c r="A982">
        <v>980</v>
      </c>
      <c r="B982">
        <f>A982*'Random Analysis'!B$4+'Random Analysis'!$B$5</f>
        <v>19.600000000000001</v>
      </c>
      <c r="C982">
        <v>-0.86631064268889313</v>
      </c>
      <c r="D982">
        <f>C982*'Random Analysis'!$B$2+'Random Analysis'!$B$3</f>
        <v>-0.86631064268889313</v>
      </c>
      <c r="E982">
        <f t="shared" si="79"/>
        <v>1.9999999999999574E-2</v>
      </c>
      <c r="F982">
        <f ca="1">D982-'Random Analysis'!$B$13</f>
        <v>-0.94741364065754519</v>
      </c>
      <c r="G982">
        <f t="shared" ca="1" si="75"/>
        <v>-0.99120954705438802</v>
      </c>
      <c r="H982">
        <f t="shared" ca="1" si="76"/>
        <v>-4.5186856998216518</v>
      </c>
      <c r="I982">
        <f ca="1">IFERROR(SUM(INDIRECT(CONCATENATE("F",MAX(A982-'Random Analysis'!$B$7+3,2),":F",A982+2)))/COUNT(INDIRECT(CONCATENATE("F",MAX(A982-'Random Analysis'!$B$7+3,2),":F",A982+2))),0)</f>
        <v>-0.94741364065754519</v>
      </c>
      <c r="J982">
        <f ca="1">IFERROR(MEDIAN(INDIRECT(CONCATENATE("I",MAX(A982-'Random Analysis'!$B$8+3,2),":I",A982+2))),0)</f>
        <v>-0.1521162782313954</v>
      </c>
      <c r="K982">
        <f ca="1">IFERROR(SUM(INDIRECT(CONCATENATE("J",MAX(A982-'Random Analysis'!$B$9+3,2),":J",A982+2)))/COUNT(INDIRECT(CONCATENATE("J",MAX(A982-'Random Analysis'!$B$9+3,2),":J",A982+2))),0)</f>
        <v>-6.0728402633693772E-2</v>
      </c>
      <c r="L982">
        <f t="shared" ca="1" si="77"/>
        <v>-0.76928458168071845</v>
      </c>
      <c r="M982">
        <f t="shared" ca="1" si="78"/>
        <v>-1.322889004715766</v>
      </c>
    </row>
    <row r="983" spans="1:13" x14ac:dyDescent="0.3">
      <c r="A983">
        <v>981</v>
      </c>
      <c r="B983">
        <f>A983*'Random Analysis'!B$4+'Random Analysis'!$B$5</f>
        <v>19.62</v>
      </c>
      <c r="C983">
        <v>-0.14324437181873706</v>
      </c>
      <c r="D983">
        <f>C983*'Random Analysis'!$B$2+'Random Analysis'!$B$3</f>
        <v>-0.14324437181873706</v>
      </c>
      <c r="E983">
        <f t="shared" si="79"/>
        <v>1.9999999999999574E-2</v>
      </c>
      <c r="F983">
        <f ca="1">D983-'Random Analysis'!$B$13</f>
        <v>-0.22434736978738912</v>
      </c>
      <c r="G983">
        <f t="shared" ca="1" si="75"/>
        <v>-0.99569649445013575</v>
      </c>
      <c r="H983">
        <f t="shared" ca="1" si="76"/>
        <v>-4.5385996297106539</v>
      </c>
      <c r="I983">
        <f ca="1">IFERROR(SUM(INDIRECT(CONCATENATE("F",MAX(A983-'Random Analysis'!$B$7+3,2),":F",A983+2)))/COUNT(INDIRECT(CONCATENATE("F",MAX(A983-'Random Analysis'!$B$7+3,2),":F",A983+2))),0)</f>
        <v>-0.22434736978738912</v>
      </c>
      <c r="J983">
        <f ca="1">IFERROR(MEDIAN(INDIRECT(CONCATENATE("I",MAX(A983-'Random Analysis'!$B$8+3,2),":I",A983+2))),0)</f>
        <v>-0.23408609188483687</v>
      </c>
      <c r="K983">
        <f ca="1">IFERROR(SUM(INDIRECT(CONCATENATE("J",MAX(A983-'Random Analysis'!$B$9+3,2),":J",A983+2)))/COUNT(INDIRECT(CONCATENATE("J",MAX(A983-'Random Analysis'!$B$9+3,2),":J",A983+2))),0)</f>
        <v>-4.2968669059557429E-2</v>
      </c>
      <c r="L983">
        <f t="shared" ca="1" si="77"/>
        <v>-0.77014395506190958</v>
      </c>
      <c r="M983">
        <f t="shared" ca="1" si="78"/>
        <v>-1.3382918838170039</v>
      </c>
    </row>
    <row r="984" spans="1:13" x14ac:dyDescent="0.3">
      <c r="A984">
        <v>982</v>
      </c>
      <c r="B984">
        <f>A984*'Random Analysis'!B$4+'Random Analysis'!$B$5</f>
        <v>19.64</v>
      </c>
      <c r="C984">
        <v>-0.40707630580262455</v>
      </c>
      <c r="D984">
        <f>C984*'Random Analysis'!$B$2+'Random Analysis'!$B$3</f>
        <v>-0.40707630580262455</v>
      </c>
      <c r="E984">
        <f t="shared" si="79"/>
        <v>1.9999999999999574E-2</v>
      </c>
      <c r="F984">
        <f ca="1">D984-'Random Analysis'!$B$13</f>
        <v>-0.48817930377127661</v>
      </c>
      <c r="G984">
        <f t="shared" ca="1" si="75"/>
        <v>-1.0054600805255611</v>
      </c>
      <c r="H984">
        <f t="shared" ca="1" si="76"/>
        <v>-4.558708831321165</v>
      </c>
      <c r="I984">
        <f ca="1">IFERROR(SUM(INDIRECT(CONCATENATE("F",MAX(A984-'Random Analysis'!$B$7+3,2),":F",A984+2)))/COUNT(INDIRECT(CONCATENATE("F",MAX(A984-'Random Analysis'!$B$7+3,2),":F",A984+2))),0)</f>
        <v>-0.48817930377127661</v>
      </c>
      <c r="J984">
        <f ca="1">IFERROR(MEDIAN(INDIRECT(CONCATENATE("I",MAX(A984-'Random Analysis'!$B$8+3,2),":I",A984+2))),0)</f>
        <v>-0.28144572930519907</v>
      </c>
      <c r="K984">
        <f ca="1">IFERROR(SUM(INDIRECT(CONCATENATE("J",MAX(A984-'Random Analysis'!$B$9+3,2),":J",A984+2)))/COUNT(INDIRECT(CONCATENATE("J",MAX(A984-'Random Analysis'!$B$9+3,2),":J",A984+2))),0)</f>
        <v>-1.8622915640576238E-2</v>
      </c>
      <c r="L984">
        <f t="shared" ca="1" si="77"/>
        <v>-0.7705164133747211</v>
      </c>
      <c r="M984">
        <f t="shared" ca="1" si="78"/>
        <v>-1.3537022120844979</v>
      </c>
    </row>
    <row r="985" spans="1:13" x14ac:dyDescent="0.3">
      <c r="A985">
        <v>983</v>
      </c>
      <c r="B985">
        <f>A985*'Random Analysis'!B$4+'Random Analysis'!$B$5</f>
        <v>19.66</v>
      </c>
      <c r="C985">
        <v>0.91936461947583692</v>
      </c>
      <c r="D985">
        <f>C985*'Random Analysis'!$B$2+'Random Analysis'!$B$3</f>
        <v>0.91936461947583692</v>
      </c>
      <c r="E985">
        <f t="shared" si="79"/>
        <v>1.9999999999999574E-2</v>
      </c>
      <c r="F985">
        <f ca="1">D985-'Random Analysis'!$B$13</f>
        <v>0.83826162150718486</v>
      </c>
      <c r="G985">
        <f t="shared" ca="1" si="75"/>
        <v>-0.98869484809541774</v>
      </c>
      <c r="H985">
        <f t="shared" ca="1" si="76"/>
        <v>-4.5784827282830731</v>
      </c>
      <c r="I985">
        <f ca="1">IFERROR(SUM(INDIRECT(CONCATENATE("F",MAX(A985-'Random Analysis'!$B$7+3,2),":F",A985+2)))/COUNT(INDIRECT(CONCATENATE("F",MAX(A985-'Random Analysis'!$B$7+3,2),":F",A985+2))),0)</f>
        <v>0.83826162150718486</v>
      </c>
      <c r="J985">
        <f ca="1">IFERROR(MEDIAN(INDIRECT(CONCATENATE("I",MAX(A985-'Random Analysis'!$B$8+3,2),":I",A985+2))),0)</f>
        <v>-0.23408609188483687</v>
      </c>
      <c r="K985">
        <f ca="1">IFERROR(SUM(INDIRECT(CONCATENATE("J",MAX(A985-'Random Analysis'!$B$9+3,2),":J",A985+2)))/COUNT(INDIRECT(CONCATENATE("J",MAX(A985-'Random Analysis'!$B$9+3,2),":J",A985+2))),0)</f>
        <v>-8.6318206643988733E-4</v>
      </c>
      <c r="L985">
        <f t="shared" ca="1" si="77"/>
        <v>-0.77053367701604991</v>
      </c>
      <c r="M985">
        <f t="shared" ca="1" si="78"/>
        <v>-1.3691128856248187</v>
      </c>
    </row>
    <row r="986" spans="1:13" x14ac:dyDescent="0.3">
      <c r="A986">
        <v>984</v>
      </c>
      <c r="B986">
        <f>A986*'Random Analysis'!B$4+'Random Analysis'!$B$5</f>
        <v>19.68</v>
      </c>
      <c r="C986">
        <v>0.7376920589751077</v>
      </c>
      <c r="D986">
        <f>C986*'Random Analysis'!$B$2+'Random Analysis'!$B$3</f>
        <v>0.7376920589751077</v>
      </c>
      <c r="E986">
        <f t="shared" si="79"/>
        <v>1.9999999999999574E-2</v>
      </c>
      <c r="F986">
        <f ca="1">D986-'Random Analysis'!$B$13</f>
        <v>0.65658906100645564</v>
      </c>
      <c r="G986">
        <f t="shared" ca="1" si="75"/>
        <v>-0.97556306687528893</v>
      </c>
      <c r="H986">
        <f t="shared" ca="1" si="76"/>
        <v>-4.5979939896205781</v>
      </c>
      <c r="I986">
        <f ca="1">IFERROR(SUM(INDIRECT(CONCATENATE("F",MAX(A986-'Random Analysis'!$B$7+3,2),":F",A986+2)))/COUNT(INDIRECT(CONCATENATE("F",MAX(A986-'Random Analysis'!$B$7+3,2),":F",A986+2))),0)</f>
        <v>0.65658906100645564</v>
      </c>
      <c r="J986">
        <f ca="1">IFERROR(MEDIAN(INDIRECT(CONCATENATE("I",MAX(A986-'Random Analysis'!$B$8+3,2),":I",A986+2))),0)</f>
        <v>-0.14237755613394765</v>
      </c>
      <c r="K986">
        <f ca="1">IFERROR(SUM(INDIRECT(CONCATENATE("J",MAX(A986-'Random Analysis'!$B$9+3,2),":J",A986+2)))/COUNT(INDIRECT(CONCATENATE("J",MAX(A986-'Random Analysis'!$B$9+3,2),":J",A986+2))),0)</f>
        <v>1.2004917041377496E-2</v>
      </c>
      <c r="L986">
        <f t="shared" ca="1" si="77"/>
        <v>-0.77029357867522241</v>
      </c>
      <c r="M986">
        <f t="shared" ca="1" si="78"/>
        <v>-1.3845187571983228</v>
      </c>
    </row>
    <row r="987" spans="1:13" x14ac:dyDescent="0.3">
      <c r="A987">
        <v>985</v>
      </c>
      <c r="B987">
        <f>A987*'Random Analysis'!B$4+'Random Analysis'!$B$5</f>
        <v>19.7</v>
      </c>
      <c r="C987">
        <v>0.61170540564942644</v>
      </c>
      <c r="D987">
        <f>C987*'Random Analysis'!$B$2+'Random Analysis'!$B$3</f>
        <v>0.61170540564942644</v>
      </c>
      <c r="E987">
        <f t="shared" si="79"/>
        <v>1.9999999999999574E-2</v>
      </c>
      <c r="F987">
        <f ca="1">D987-'Random Analysis'!$B$13</f>
        <v>0.53060240768077438</v>
      </c>
      <c r="G987">
        <f t="shared" ca="1" si="75"/>
        <v>-0.96495101872167366</v>
      </c>
      <c r="H987">
        <f t="shared" ca="1" si="76"/>
        <v>-4.6172930099950111</v>
      </c>
      <c r="I987">
        <f ca="1">IFERROR(SUM(INDIRECT(CONCATENATE("F",MAX(A987-'Random Analysis'!$B$7+3,2),":F",A987+2)))/COUNT(INDIRECT(CONCATENATE("F",MAX(A987-'Random Analysis'!$B$7+3,2),":F",A987+2))),0)</f>
        <v>0.53060240768077438</v>
      </c>
      <c r="J987">
        <f ca="1">IFERROR(MEDIAN(INDIRECT(CONCATENATE("I",MAX(A987-'Random Analysis'!$B$8+3,2),":I",A987+2))),0)</f>
        <v>1.0594122051469382E-2</v>
      </c>
      <c r="K987">
        <f ca="1">IFERROR(SUM(INDIRECT(CONCATENATE("J",MAX(A987-'Random Analysis'!$B$9+3,2),":J",A987+2)))/COUNT(INDIRECT(CONCATENATE("J",MAX(A987-'Random Analysis'!$B$9+3,2),":J",A987+2))),0)</f>
        <v>2.7550372865388768E-2</v>
      </c>
      <c r="L987">
        <f t="shared" ca="1" si="77"/>
        <v>-0.76974257121791467</v>
      </c>
      <c r="M987">
        <f t="shared" ca="1" si="78"/>
        <v>-1.3999136086226809</v>
      </c>
    </row>
    <row r="988" spans="1:13" x14ac:dyDescent="0.3">
      <c r="A988">
        <v>986</v>
      </c>
      <c r="B988">
        <f>A988*'Random Analysis'!B$4+'Random Analysis'!$B$5</f>
        <v>19.72</v>
      </c>
      <c r="C988">
        <v>0.23392622606589741</v>
      </c>
      <c r="D988">
        <f>C988*'Random Analysis'!$B$2+'Random Analysis'!$B$3</f>
        <v>0.23392622606589741</v>
      </c>
      <c r="E988">
        <f t="shared" si="79"/>
        <v>1.9999999999999574E-2</v>
      </c>
      <c r="F988">
        <f ca="1">D988-'Random Analysis'!$B$13</f>
        <v>0.15282322809724536</v>
      </c>
      <c r="G988">
        <f t="shared" ca="1" si="75"/>
        <v>-0.9618945541597288</v>
      </c>
      <c r="H988">
        <f t="shared" ca="1" si="76"/>
        <v>-4.6365309010782054</v>
      </c>
      <c r="I988">
        <f ca="1">IFERROR(SUM(INDIRECT(CONCATENATE("F",MAX(A988-'Random Analysis'!$B$7+3,2),":F",A988+2)))/COUNT(INDIRECT(CONCATENATE("F",MAX(A988-'Random Analysis'!$B$7+3,2),":F",A988+2))),0)</f>
        <v>0.15282322809724536</v>
      </c>
      <c r="J988">
        <f ca="1">IFERROR(MEDIAN(INDIRECT(CONCATENATE("I",MAX(A988-'Random Analysis'!$B$8+3,2),":I",A988+2))),0)</f>
        <v>4.6207742808369603E-2</v>
      </c>
      <c r="K988">
        <f ca="1">IFERROR(SUM(INDIRECT(CONCATENATE("J",MAX(A988-'Random Analysis'!$B$9+3,2),":J",A988+2)))/COUNT(INDIRECT(CONCATENATE("J",MAX(A988-'Random Analysis'!$B$9+3,2),":J",A988+2))),0)</f>
        <v>3.6759150543023582E-2</v>
      </c>
      <c r="L988">
        <f t="shared" ca="1" si="77"/>
        <v>-0.76900738820705417</v>
      </c>
      <c r="M988">
        <f t="shared" ca="1" si="78"/>
        <v>-1.4152937563868215</v>
      </c>
    </row>
    <row r="989" spans="1:13" x14ac:dyDescent="0.3">
      <c r="A989">
        <v>987</v>
      </c>
      <c r="B989">
        <f>A989*'Random Analysis'!B$4+'Random Analysis'!$B$5</f>
        <v>19.740000000000002</v>
      </c>
      <c r="C989">
        <v>-0.74705460618778852</v>
      </c>
      <c r="D989">
        <f>C989*'Random Analysis'!$B$2+'Random Analysis'!$B$3</f>
        <v>-0.74705460618778852</v>
      </c>
      <c r="E989">
        <f t="shared" si="79"/>
        <v>2.0000000000003126E-2</v>
      </c>
      <c r="F989">
        <f ca="1">D989-'Random Analysis'!$B$13</f>
        <v>-0.82815760415644057</v>
      </c>
      <c r="G989">
        <f t="shared" ca="1" si="75"/>
        <v>-0.97845770624286021</v>
      </c>
      <c r="H989">
        <f t="shared" ca="1" si="76"/>
        <v>-4.6561000552030656</v>
      </c>
      <c r="I989">
        <f ca="1">IFERROR(SUM(INDIRECT(CONCATENATE("F",MAX(A989-'Random Analysis'!$B$7+3,2),":F",A989+2)))/COUNT(INDIRECT(CONCATENATE("F",MAX(A989-'Random Analysis'!$B$7+3,2),":F",A989+2))),0)</f>
        <v>-0.82815760415644057</v>
      </c>
      <c r="J989">
        <f ca="1">IFERROR(MEDIAN(INDIRECT(CONCATENATE("I",MAX(A989-'Random Analysis'!$B$8+3,2),":I",A989+2))),0)</f>
        <v>-3.576207084507188E-2</v>
      </c>
      <c r="K989">
        <f ca="1">IFERROR(SUM(INDIRECT(CONCATENATE("J",MAX(A989-'Random Analysis'!$B$9+3,2),":J",A989+2)))/COUNT(INDIRECT(CONCATENATE("J",MAX(A989-'Random Analysis'!$B$9+3,2),":J",A989+2))),0)</f>
        <v>3.5258299690766708E-2</v>
      </c>
      <c r="L989">
        <f t="shared" ca="1" si="77"/>
        <v>-0.76830222221323874</v>
      </c>
      <c r="M989">
        <f t="shared" ca="1" si="78"/>
        <v>-1.4306598008310887</v>
      </c>
    </row>
    <row r="990" spans="1:13" x14ac:dyDescent="0.3">
      <c r="A990">
        <v>988</v>
      </c>
      <c r="B990">
        <f>A990*'Random Analysis'!B$4+'Random Analysis'!$B$5</f>
        <v>19.760000000000002</v>
      </c>
      <c r="C990">
        <v>0.5712483610723853</v>
      </c>
      <c r="D990">
        <f>C990*'Random Analysis'!$B$2+'Random Analysis'!$B$3</f>
        <v>0.5712483610723853</v>
      </c>
      <c r="E990">
        <f t="shared" si="79"/>
        <v>1.9999999999999574E-2</v>
      </c>
      <c r="F990">
        <f ca="1">D990-'Random Analysis'!$B$13</f>
        <v>0.49014536310373324</v>
      </c>
      <c r="G990">
        <f t="shared" ca="1" si="75"/>
        <v>-0.96865479898078577</v>
      </c>
      <c r="H990">
        <f t="shared" ca="1" si="76"/>
        <v>-4.6754731511826808</v>
      </c>
      <c r="I990">
        <f ca="1">IFERROR(SUM(INDIRECT(CONCATENATE("F",MAX(A990-'Random Analysis'!$B$7+3,2),":F",A990+2)))/COUNT(INDIRECT(CONCATENATE("F",MAX(A990-'Random Analysis'!$B$7+3,2),":F",A990+2))),0)</f>
        <v>0.49014536310373324</v>
      </c>
      <c r="J990">
        <f ca="1">IFERROR(MEDIAN(INDIRECT(CONCATENATE("I",MAX(A990-'Random Analysis'!$B$8+3,2),":I",A990+2))),0)</f>
        <v>0.3214842956004893</v>
      </c>
      <c r="K990">
        <f ca="1">IFERROR(SUM(INDIRECT(CONCATENATE("J",MAX(A990-'Random Analysis'!$B$9+3,2),":J",A990+2)))/COUNT(INDIRECT(CONCATENATE("J",MAX(A990-'Random Analysis'!$B$9+3,2),":J",A990+2))),0)</f>
        <v>6.0734509084432328E-2</v>
      </c>
      <c r="L990">
        <f t="shared" ca="1" si="77"/>
        <v>-0.76708753203155011</v>
      </c>
      <c r="M990">
        <f t="shared" ca="1" si="78"/>
        <v>-1.4460015514717193</v>
      </c>
    </row>
    <row r="991" spans="1:13" x14ac:dyDescent="0.3">
      <c r="A991">
        <v>989</v>
      </c>
      <c r="B991">
        <f>A991*'Random Analysis'!B$4+'Random Analysis'!$B$5</f>
        <v>19.78</v>
      </c>
      <c r="C991">
        <v>-0.4050439231931775</v>
      </c>
      <c r="D991">
        <f>C991*'Random Analysis'!$B$2+'Random Analysis'!$B$3</f>
        <v>-0.4050439231931775</v>
      </c>
      <c r="E991">
        <f t="shared" si="79"/>
        <v>1.9999999999999574E-2</v>
      </c>
      <c r="F991">
        <f ca="1">D991-'Random Analysis'!$B$13</f>
        <v>-0.48614692116182956</v>
      </c>
      <c r="G991">
        <f t="shared" ca="1" si="75"/>
        <v>-0.97837773740402212</v>
      </c>
      <c r="H991">
        <f t="shared" ca="1" si="76"/>
        <v>-4.6950407059307606</v>
      </c>
      <c r="I991">
        <f ca="1">IFERROR(SUM(INDIRECT(CONCATENATE("F",MAX(A991-'Random Analysis'!$B$7+3,2),":F",A991+2)))/COUNT(INDIRECT(CONCATENATE("F",MAX(A991-'Random Analysis'!$B$7+3,2),":F",A991+2))),0)</f>
        <v>-0.48614692116182956</v>
      </c>
      <c r="J991">
        <f ca="1">IFERROR(MEDIAN(INDIRECT(CONCATENATE("I",MAX(A991-'Random Analysis'!$B$8+3,2),":I",A991+2))),0)</f>
        <v>0.3214842956004893</v>
      </c>
      <c r="K991">
        <f ca="1">IFERROR(SUM(INDIRECT(CONCATENATE("J",MAX(A991-'Random Analysis'!$B$9+3,2),":J",A991+2)))/COUNT(INDIRECT(CONCATENATE("J",MAX(A991-'Random Analysis'!$B$9+3,2),":J",A991+2))),0)</f>
        <v>8.6210718478097956E-2</v>
      </c>
      <c r="L991">
        <f t="shared" ca="1" si="77"/>
        <v>-0.76536331766198817</v>
      </c>
      <c r="M991">
        <f t="shared" ca="1" si="78"/>
        <v>-1.4613088178249587</v>
      </c>
    </row>
    <row r="992" spans="1:13" x14ac:dyDescent="0.3">
      <c r="A992">
        <v>990</v>
      </c>
      <c r="B992">
        <f>A992*'Random Analysis'!B$4+'Random Analysis'!$B$5</f>
        <v>19.8</v>
      </c>
      <c r="C992">
        <v>0.37738538171408065</v>
      </c>
      <c r="D992">
        <f>C992*'Random Analysis'!$B$2+'Random Analysis'!$B$3</f>
        <v>0.37738538171408065</v>
      </c>
      <c r="E992">
        <f t="shared" si="79"/>
        <v>1.9999999999999574E-2</v>
      </c>
      <c r="F992">
        <f ca="1">D992-'Random Analysis'!$B$13</f>
        <v>0.29628238374542859</v>
      </c>
      <c r="G992">
        <f t="shared" ca="1" si="75"/>
        <v>-0.97245208972911368</v>
      </c>
      <c r="H992">
        <f t="shared" ca="1" si="76"/>
        <v>-4.7144897477253425</v>
      </c>
      <c r="I992">
        <f ca="1">IFERROR(SUM(INDIRECT(CONCATENATE("F",MAX(A992-'Random Analysis'!$B$7+3,2),":F",A992+2)))/COUNT(INDIRECT(CONCATENATE("F",MAX(A992-'Random Analysis'!$B$7+3,2),":F",A992+2))),0)</f>
        <v>0.29628238374542859</v>
      </c>
      <c r="J992">
        <f ca="1">IFERROR(MEDIAN(INDIRECT(CONCATENATE("I",MAX(A992-'Random Analysis'!$B$8+3,2),":I",A992+2))),0)</f>
        <v>0.39321387342458092</v>
      </c>
      <c r="K992">
        <f ca="1">IFERROR(SUM(INDIRECT(CONCATENATE("J",MAX(A992-'Random Analysis'!$B$9+3,2),":J",A992+2)))/COUNT(INDIRECT(CONCATENATE("J",MAX(A992-'Random Analysis'!$B$9+3,2),":J",A992+2))),0)</f>
        <v>0.11510262205386315</v>
      </c>
      <c r="L992">
        <f t="shared" ca="1" si="77"/>
        <v>-0.763061265220911</v>
      </c>
      <c r="M992">
        <f t="shared" ca="1" si="78"/>
        <v>-1.4765700431293767</v>
      </c>
    </row>
    <row r="993" spans="1:13" x14ac:dyDescent="0.3">
      <c r="A993">
        <v>991</v>
      </c>
      <c r="B993">
        <f>A993*'Random Analysis'!B$4+'Random Analysis'!$B$5</f>
        <v>19.82</v>
      </c>
      <c r="C993">
        <v>0.63908621590348846</v>
      </c>
      <c r="D993">
        <f>C993*'Random Analysis'!$B$2+'Random Analysis'!$B$3</f>
        <v>0.63908621590348846</v>
      </c>
      <c r="E993">
        <f t="shared" si="79"/>
        <v>1.9999999999999574E-2</v>
      </c>
      <c r="F993">
        <f ca="1">D993-'Random Analysis'!$B$13</f>
        <v>0.55798321793483641</v>
      </c>
      <c r="G993">
        <f t="shared" ca="1" si="75"/>
        <v>-0.96129242537041715</v>
      </c>
      <c r="H993">
        <f t="shared" ca="1" si="76"/>
        <v>-4.7337155962327504</v>
      </c>
      <c r="I993">
        <f ca="1">IFERROR(SUM(INDIRECT(CONCATENATE("F",MAX(A993-'Random Analysis'!$B$7+3,2),":F",A993+2)))/COUNT(INDIRECT(CONCATENATE("F",MAX(A993-'Random Analysis'!$B$7+3,2),":F",A993+2))),0)</f>
        <v>0.55798321793483641</v>
      </c>
      <c r="J993">
        <f ca="1">IFERROR(MEDIAN(INDIRECT(CONCATENATE("I",MAX(A993-'Random Analysis'!$B$8+3,2),":I",A993+2))),0)</f>
        <v>0.39321387342458092</v>
      </c>
      <c r="K993">
        <f ca="1">IFERROR(SUM(INDIRECT(CONCATENATE("J",MAX(A993-'Random Analysis'!$B$9+3,2),":J",A993+2)))/COUNT(INDIRECT(CONCATENATE("J",MAX(A993-'Random Analysis'!$B$9+3,2),":J",A993+2))),0)</f>
        <v>0.13020915838939398</v>
      </c>
      <c r="L993">
        <f t="shared" ca="1" si="77"/>
        <v>-0.76045708205312312</v>
      </c>
      <c r="M993">
        <f t="shared" ca="1" si="78"/>
        <v>-1.4917791847704389</v>
      </c>
    </row>
    <row r="994" spans="1:13" x14ac:dyDescent="0.3">
      <c r="A994">
        <v>992</v>
      </c>
      <c r="B994">
        <f>A994*'Random Analysis'!B$4+'Random Analysis'!$B$5</f>
        <v>19.84</v>
      </c>
      <c r="C994">
        <v>-4.1250722530996597E-2</v>
      </c>
      <c r="D994">
        <f>C994*'Random Analysis'!$B$2+'Random Analysis'!$B$3</f>
        <v>-4.1250722530996597E-2</v>
      </c>
      <c r="E994">
        <f t="shared" si="79"/>
        <v>1.9999999999999574E-2</v>
      </c>
      <c r="F994">
        <f ca="1">D994-'Random Analysis'!$B$13</f>
        <v>-0.12235372049964864</v>
      </c>
      <c r="G994">
        <f t="shared" ca="1" si="75"/>
        <v>-0.96373949978041007</v>
      </c>
      <c r="H994">
        <f t="shared" ca="1" si="76"/>
        <v>-4.7529903862283582</v>
      </c>
      <c r="I994">
        <f ca="1">IFERROR(SUM(INDIRECT(CONCATENATE("F",MAX(A994-'Random Analysis'!$B$7+3,2),":F",A994+2)))/COUNT(INDIRECT(CONCATENATE("F",MAX(A994-'Random Analysis'!$B$7+3,2),":F",A994+2))),0)</f>
        <v>-0.12235372049964864</v>
      </c>
      <c r="J994">
        <f ca="1">IFERROR(MEDIAN(INDIRECT(CONCATENATE("I",MAX(A994-'Random Analysis'!$B$8+3,2),":I",A994+2))),0)</f>
        <v>0.22455280592133697</v>
      </c>
      <c r="K994">
        <f ca="1">IFERROR(SUM(INDIRECT(CONCATENATE("J",MAX(A994-'Random Analysis'!$B$9+3,2),":J",A994+2)))/COUNT(INDIRECT(CONCATENATE("J",MAX(A994-'Random Analysis'!$B$9+3,2),":J",A994+2))),0)</f>
        <v>0.13728421532000837</v>
      </c>
      <c r="L994">
        <f t="shared" ca="1" si="77"/>
        <v>-0.75771139774672303</v>
      </c>
      <c r="M994">
        <f t="shared" ca="1" si="78"/>
        <v>-1.5069334127253731</v>
      </c>
    </row>
    <row r="995" spans="1:13" x14ac:dyDescent="0.3">
      <c r="A995">
        <v>993</v>
      </c>
      <c r="B995">
        <f>A995*'Random Analysis'!B$4+'Random Analysis'!$B$5</f>
        <v>19.86</v>
      </c>
      <c r="C995">
        <v>6.2807736258373437E-2</v>
      </c>
      <c r="D995">
        <f>C995*'Random Analysis'!$B$2+'Random Analysis'!$B$3</f>
        <v>6.2807736258373437E-2</v>
      </c>
      <c r="E995">
        <f t="shared" si="79"/>
        <v>1.9999999999999574E-2</v>
      </c>
      <c r="F995">
        <f ca="1">D995-'Random Analysis'!$B$13</f>
        <v>-1.8295261710278607E-2</v>
      </c>
      <c r="G995">
        <f t="shared" ca="1" si="75"/>
        <v>-0.96410540501461561</v>
      </c>
      <c r="H995">
        <f t="shared" ca="1" si="76"/>
        <v>-4.7722724943286501</v>
      </c>
      <c r="I995">
        <f ca="1">IFERROR(SUM(INDIRECT(CONCATENATE("F",MAX(A995-'Random Analysis'!$B$7+3,2),":F",A995+2)))/COUNT(INDIRECT(CONCATENATE("F",MAX(A995-'Random Analysis'!$B$7+3,2),":F",A995+2))),0)</f>
        <v>-1.8295261710278607E-2</v>
      </c>
      <c r="J995">
        <f ca="1">IFERROR(MEDIAN(INDIRECT(CONCATENATE("I",MAX(A995-'Random Analysis'!$B$8+3,2),":I",A995+2))),0)</f>
        <v>6.7263983193483382E-2</v>
      </c>
      <c r="K995">
        <f ca="1">IFERROR(SUM(INDIRECT(CONCATENATE("J",MAX(A995-'Random Analysis'!$B$9+3,2),":J",A995+2)))/COUNT(INDIRECT(CONCATENATE("J",MAX(A995-'Random Analysis'!$B$9+3,2),":J",A995+2))),0)</f>
        <v>0.13686932831120116</v>
      </c>
      <c r="L995">
        <f t="shared" ca="1" si="77"/>
        <v>-0.75497401118049901</v>
      </c>
      <c r="M995">
        <f t="shared" ca="1" si="78"/>
        <v>-1.5220328929489828</v>
      </c>
    </row>
    <row r="996" spans="1:13" x14ac:dyDescent="0.3">
      <c r="A996">
        <v>994</v>
      </c>
      <c r="B996">
        <f>A996*'Random Analysis'!B$4+'Random Analysis'!$B$5</f>
        <v>19.88</v>
      </c>
      <c r="C996">
        <v>0.17159462180765073</v>
      </c>
      <c r="D996">
        <f>C996*'Random Analysis'!$B$2+'Random Analysis'!$B$3</f>
        <v>0.17159462180765073</v>
      </c>
      <c r="E996">
        <f t="shared" si="79"/>
        <v>1.9999999999999574E-2</v>
      </c>
      <c r="F996">
        <f ca="1">D996-'Random Analysis'!$B$13</f>
        <v>9.0491623838998683E-2</v>
      </c>
      <c r="G996">
        <f t="shared" ca="1" si="75"/>
        <v>-0.96229557253783571</v>
      </c>
      <c r="H996">
        <f t="shared" ca="1" si="76"/>
        <v>-4.7915184057794065</v>
      </c>
      <c r="I996">
        <f ca="1">IFERROR(SUM(INDIRECT(CONCATENATE("F",MAX(A996-'Random Analysis'!$B$7+3,2),":F",A996+2)))/COUNT(INDIRECT(CONCATENATE("F",MAX(A996-'Random Analysis'!$B$7+3,2),":F",A996+2))),0)</f>
        <v>9.0491623838998683E-2</v>
      </c>
      <c r="J996">
        <f ca="1">IFERROR(MEDIAN(INDIRECT(CONCATENATE("I",MAX(A996-'Random Analysis'!$B$8+3,2),":I",A996+2))),0)</f>
        <v>3.6098181064360038E-2</v>
      </c>
      <c r="K996">
        <f ca="1">IFERROR(SUM(INDIRECT(CONCATENATE("J",MAX(A996-'Random Analysis'!$B$9+3,2),":J",A996+2)))/COUNT(INDIRECT(CONCATENATE("J",MAX(A996-'Random Analysis'!$B$9+3,2),":J",A996+2))),0)</f>
        <v>0.12831594633329158</v>
      </c>
      <c r="L996">
        <f t="shared" ca="1" si="77"/>
        <v>-0.75240769225383319</v>
      </c>
      <c r="M996">
        <f t="shared" ca="1" si="78"/>
        <v>-1.5370810467940592</v>
      </c>
    </row>
    <row r="997" spans="1:13" x14ac:dyDescent="0.3">
      <c r="A997">
        <v>995</v>
      </c>
      <c r="B997">
        <f>A997*'Random Analysis'!B$4+'Random Analysis'!$B$5</f>
        <v>19.900000000000002</v>
      </c>
      <c r="C997">
        <v>0.73336157020471537</v>
      </c>
      <c r="D997">
        <f>C997*'Random Analysis'!$B$2+'Random Analysis'!$B$3</f>
        <v>0.73336157020471537</v>
      </c>
      <c r="E997">
        <f t="shared" si="79"/>
        <v>2.0000000000003126E-2</v>
      </c>
      <c r="F997">
        <f ca="1">D997-'Random Analysis'!$B$13</f>
        <v>0.65225857223606332</v>
      </c>
      <c r="G997">
        <f t="shared" ca="1" si="75"/>
        <v>-0.94925040109311243</v>
      </c>
      <c r="H997">
        <f t="shared" ca="1" si="76"/>
        <v>-4.8105034138012721</v>
      </c>
      <c r="I997">
        <f ca="1">IFERROR(SUM(INDIRECT(CONCATENATE("F",MAX(A997-'Random Analysis'!$B$7+3,2),":F",A997+2)))/COUNT(INDIRECT(CONCATENATE("F",MAX(A997-'Random Analysis'!$B$7+3,2),":F",A997+2))),0)</f>
        <v>0.65225857223606332</v>
      </c>
      <c r="J997">
        <f ca="1">IFERROR(MEDIAN(INDIRECT(CONCATENATE("I",MAX(A997-'Random Analysis'!$B$8+3,2),":I",A997+2))),0)</f>
        <v>0.19338700379221363</v>
      </c>
      <c r="K997">
        <f ca="1">IFERROR(SUM(INDIRECT(CONCATENATE("J",MAX(A997-'Random Analysis'!$B$9+3,2),":J",A997+2)))/COUNT(INDIRECT(CONCATENATE("J",MAX(A997-'Random Analysis'!$B$9+3,2),":J",A997+2))),0)</f>
        <v>0.11822647151238512</v>
      </c>
      <c r="L997">
        <f t="shared" ca="1" si="77"/>
        <v>-0.75004316282358507</v>
      </c>
      <c r="M997">
        <f t="shared" ca="1" si="78"/>
        <v>-1.5520819100505332</v>
      </c>
    </row>
    <row r="998" spans="1:13" x14ac:dyDescent="0.3">
      <c r="A998">
        <v>996</v>
      </c>
      <c r="B998">
        <f>A998*'Random Analysis'!B$4+'Random Analysis'!$B$5</f>
        <v>19.920000000000002</v>
      </c>
      <c r="C998">
        <v>-0.57412952469681477</v>
      </c>
      <c r="D998">
        <f>C998*'Random Analysis'!$B$2+'Random Analysis'!$B$3</f>
        <v>-0.57412952469681477</v>
      </c>
      <c r="E998">
        <f t="shared" si="79"/>
        <v>1.9999999999999574E-2</v>
      </c>
      <c r="F998">
        <f ca="1">D998-'Random Analysis'!$B$13</f>
        <v>-0.65523252266546683</v>
      </c>
      <c r="G998">
        <f t="shared" ca="1" si="75"/>
        <v>-0.96235505154642154</v>
      </c>
      <c r="H998">
        <f t="shared" ca="1" si="76"/>
        <v>-4.8297505148321997</v>
      </c>
      <c r="I998">
        <f ca="1">IFERROR(SUM(INDIRECT(CONCATENATE("F",MAX(A998-'Random Analysis'!$B$7+3,2),":F",A998+2)))/COUNT(INDIRECT(CONCATENATE("F",MAX(A998-'Random Analysis'!$B$7+3,2),":F",A998+2))),0)</f>
        <v>-0.65523252266546683</v>
      </c>
      <c r="J998">
        <f ca="1">IFERROR(MEDIAN(INDIRECT(CONCATENATE("I",MAX(A998-'Random Analysis'!$B$8+3,2),":I",A998+2))),0)</f>
        <v>3.6098181064360038E-2</v>
      </c>
      <c r="K998">
        <f ca="1">IFERROR(SUM(INDIRECT(CONCATENATE("J",MAX(A998-'Random Analysis'!$B$9+3,2),":J",A998+2)))/COUNT(INDIRECT(CONCATENATE("J",MAX(A998-'Random Analysis'!$B$9+3,2),":J",A998+2))),0)</f>
        <v>0.10064705275205708</v>
      </c>
      <c r="L998">
        <f t="shared" ca="1" si="77"/>
        <v>-0.74803022176854395</v>
      </c>
      <c r="M998">
        <f t="shared" ca="1" si="78"/>
        <v>-1.5670425144859037</v>
      </c>
    </row>
    <row r="999" spans="1:13" x14ac:dyDescent="0.3">
      <c r="A999">
        <v>997</v>
      </c>
      <c r="B999">
        <f>A999*'Random Analysis'!B$4+'Random Analysis'!$B$5</f>
        <v>19.940000000000001</v>
      </c>
      <c r="C999">
        <v>0.75800498818398521</v>
      </c>
      <c r="D999">
        <f>C999*'Random Analysis'!$B$2+'Random Analysis'!$B$3</f>
        <v>0.75800498818398521</v>
      </c>
      <c r="E999">
        <f t="shared" si="79"/>
        <v>1.9999999999999574E-2</v>
      </c>
      <c r="F999">
        <f ca="1">D999-'Random Analysis'!$B$13</f>
        <v>0.67690199021533315</v>
      </c>
      <c r="G999">
        <f t="shared" ca="1" si="75"/>
        <v>-0.94881701174211519</v>
      </c>
      <c r="H999">
        <f t="shared" ca="1" si="76"/>
        <v>-4.8487268550670413</v>
      </c>
      <c r="I999">
        <f ca="1">IFERROR(SUM(INDIRECT(CONCATENATE("F",MAX(A999-'Random Analysis'!$B$7+3,2),":F",A999+2)))/COUNT(INDIRECT(CONCATENATE("F",MAX(A999-'Random Analysis'!$B$7+3,2),":F",A999+2))),0)</f>
        <v>0.67690199021533315</v>
      </c>
      <c r="J999">
        <f ca="1">IFERROR(MEDIAN(INDIRECT(CONCATENATE("I",MAX(A999-'Random Analysis'!$B$8+3,2),":I",A999+2))),0)</f>
        <v>0.19338700379221363</v>
      </c>
      <c r="K999">
        <f ca="1">IFERROR(SUM(INDIRECT(CONCATENATE("J",MAX(A999-'Random Analysis'!$B$9+3,2),":J",A999+2)))/COUNT(INDIRECT(CONCATENATE("J",MAX(A999-'Random Analysis'!$B$9+3,2),":J",A999+2))),0)</f>
        <v>9.0557577931150643E-2</v>
      </c>
      <c r="L999">
        <f t="shared" ca="1" si="77"/>
        <v>-0.74621907020992095</v>
      </c>
      <c r="M999">
        <f t="shared" ca="1" si="78"/>
        <v>-1.5819668958901019</v>
      </c>
    </row>
    <row r="1000" spans="1:13" x14ac:dyDescent="0.3">
      <c r="A1000">
        <v>998</v>
      </c>
      <c r="B1000">
        <f>A1000*'Random Analysis'!B$4+'Random Analysis'!$B$5</f>
        <v>19.96</v>
      </c>
      <c r="C1000">
        <v>6.7704394395034395E-2</v>
      </c>
      <c r="D1000">
        <f>C1000*'Random Analysis'!$B$2+'Random Analysis'!$B$3</f>
        <v>6.7704394395034395E-2</v>
      </c>
      <c r="E1000">
        <f t="shared" si="79"/>
        <v>1.9999999999999574E-2</v>
      </c>
      <c r="F1000">
        <f ca="1">D1000-'Random Analysis'!$B$13</f>
        <v>-1.3398603573617648E-2</v>
      </c>
      <c r="G1000">
        <f t="shared" ca="1" si="75"/>
        <v>-0.94908498381358752</v>
      </c>
      <c r="H1000">
        <f t="shared" ca="1" si="76"/>
        <v>-4.867708554743313</v>
      </c>
      <c r="I1000">
        <f ca="1">IFERROR(SUM(INDIRECT(CONCATENATE("F",MAX(A1000-'Random Analysis'!$B$7+3,2),":F",A1000+2)))/COUNT(INDIRECT(CONCATENATE("F",MAX(A1000-'Random Analysis'!$B$7+3,2),":F",A1000+2))),0)</f>
        <v>-1.3398603573617648E-2</v>
      </c>
      <c r="J1000">
        <f ca="1">IFERROR(MEDIAN(INDIRECT(CONCATENATE("I",MAX(A1000-'Random Analysis'!$B$8+3,2),":I",A1000+2))),0)</f>
        <v>3.8546510132690517E-2</v>
      </c>
      <c r="K1000">
        <f ca="1">IFERROR(SUM(INDIRECT(CONCATENATE("J",MAX(A1000-'Random Analysis'!$B$9+3,2),":J",A1000+2)))/COUNT(INDIRECT(CONCATENATE("J",MAX(A1000-'Random Analysis'!$B$9+3,2),":J",A1000+2))),0)</f>
        <v>7.3094746269314545E-2</v>
      </c>
      <c r="L1000">
        <f t="shared" ca="1" si="77"/>
        <v>-0.74475717528453467</v>
      </c>
      <c r="M1000">
        <f t="shared" ca="1" si="78"/>
        <v>-1.5968620393957922</v>
      </c>
    </row>
    <row r="1001" spans="1:13" x14ac:dyDescent="0.3">
      <c r="A1001">
        <v>999</v>
      </c>
      <c r="B1001">
        <f>A1001*'Random Analysis'!B$4+'Random Analysis'!$B$5</f>
        <v>19.98</v>
      </c>
      <c r="C1001">
        <v>-0.92162952118741548</v>
      </c>
      <c r="D1001">
        <f>C1001*'Random Analysis'!$B$2+'Random Analysis'!$B$3</f>
        <v>-0.92162952118741548</v>
      </c>
      <c r="E1001">
        <f t="shared" si="79"/>
        <v>1.9999999999999574E-2</v>
      </c>
      <c r="F1001">
        <f ca="1">D1001-'Random Analysis'!$B$13</f>
        <v>-1.0027325191560674</v>
      </c>
      <c r="G1001">
        <f t="shared" ca="1" si="75"/>
        <v>-0.96913963419670845</v>
      </c>
      <c r="H1001">
        <f t="shared" ca="1" si="76"/>
        <v>-4.8870913474272468</v>
      </c>
      <c r="I1001">
        <f ca="1">IFERROR(SUM(INDIRECT(CONCATENATE("F",MAX(A1001-'Random Analysis'!$B$7+3,2),":F",A1001+2)))/COUNT(INDIRECT(CONCATENATE("F",MAX(A1001-'Random Analysis'!$B$7+3,2),":F",A1001+2))),0)</f>
        <v>-1.0027325191560674</v>
      </c>
      <c r="J1001">
        <f ca="1">IFERROR(MEDIAN(INDIRECT(CONCATENATE("I",MAX(A1001-'Random Analysis'!$B$8+3,2),":I",A1001+2))),0)</f>
        <v>-1.5846932641948128E-2</v>
      </c>
      <c r="K1001">
        <f ca="1">IFERROR(SUM(INDIRECT(CONCATENATE("J",MAX(A1001-'Random Analysis'!$B$9+3,2),":J",A1001+2)))/COUNT(INDIRECT(CONCATENATE("J",MAX(A1001-'Random Analysis'!$B$9+3,2),":J",A1001+2))),0)</f>
        <v>5.668596395213673E-2</v>
      </c>
      <c r="L1001">
        <f t="shared" ca="1" si="77"/>
        <v>-0.74362345600549196</v>
      </c>
      <c r="M1001">
        <f t="shared" ca="1" si="78"/>
        <v>-1.6117345085159016</v>
      </c>
    </row>
    <row r="1002" spans="1:13" x14ac:dyDescent="0.3">
      <c r="A1002">
        <v>1000</v>
      </c>
      <c r="B1002">
        <f>A1002*'Random Analysis'!B$4+'Random Analysis'!$B$5</f>
        <v>20</v>
      </c>
      <c r="C1002">
        <v>0.8070733401862622</v>
      </c>
      <c r="D1002">
        <f>C1002*'Random Analysis'!$B$2+'Random Analysis'!$B$3</f>
        <v>0.8070733401862622</v>
      </c>
      <c r="E1002">
        <f t="shared" si="79"/>
        <v>1.9999999999999574E-2</v>
      </c>
      <c r="F1002">
        <f ca="1">D1002-'Random Analysis'!$B$13</f>
        <v>0.72597034221761014</v>
      </c>
      <c r="G1002">
        <f t="shared" ca="1" si="75"/>
        <v>-0.95462022735235652</v>
      </c>
      <c r="H1002">
        <f t="shared" ca="1" si="76"/>
        <v>-4.9061837519742939</v>
      </c>
      <c r="I1002">
        <f ca="1">IFERROR(SUM(INDIRECT(CONCATENATE("F",MAX(A1002-'Random Analysis'!$B$7+3,2),":F",A1002+2)))/COUNT(INDIRECT(CONCATENATE("F",MAX(A1002-'Random Analysis'!$B$7+3,2),":F",A1002+2))),0)</f>
        <v>0.72597034221761014</v>
      </c>
      <c r="J1002">
        <f ca="1">IFERROR(MEDIAN(INDIRECT(CONCATENATE("I",MAX(A1002-'Random Analysis'!$B$8+3,2),":I",A1002+2))),0)</f>
        <v>3.8546510132690517E-2</v>
      </c>
      <c r="K1002">
        <f ca="1">IFERROR(SUM(INDIRECT(CONCATENATE("J",MAX(A1002-'Random Analysis'!$B$9+3,2),":J",A1002+2)))/COUNT(INDIRECT(CONCATENATE("J",MAX(A1002-'Random Analysis'!$B$9+3,2),":J",A1002+2))),0)</f>
        <v>5.8017030051242487E-2</v>
      </c>
      <c r="L1002">
        <f t="shared" ca="1" si="77"/>
        <v>-0.74246311540446708</v>
      </c>
      <c r="M1002">
        <f t="shared" ca="1" si="78"/>
        <v>-1.6265837708239905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N102"/>
  <sheetViews>
    <sheetView workbookViewId="0">
      <selection activeCell="N4" sqref="N4"/>
    </sheetView>
  </sheetViews>
  <sheetFormatPr baseColWidth="10" defaultColWidth="8.88671875" defaultRowHeight="14.4" x14ac:dyDescent="0.3"/>
  <cols>
    <col min="3" max="3" width="13.21875" bestFit="1" customWidth="1"/>
    <col min="4" max="5" width="13.21875" customWidth="1"/>
    <col min="13" max="13" width="14" bestFit="1" customWidth="1"/>
  </cols>
  <sheetData>
    <row r="1" spans="1:14" x14ac:dyDescent="0.3">
      <c r="A1" t="s">
        <v>0</v>
      </c>
      <c r="B1" t="s">
        <v>1</v>
      </c>
      <c r="C1" t="s">
        <v>12</v>
      </c>
      <c r="D1" t="s">
        <v>4</v>
      </c>
      <c r="E1" t="s">
        <v>11</v>
      </c>
      <c r="G1" t="s">
        <v>2</v>
      </c>
      <c r="H1" t="s">
        <v>5</v>
      </c>
      <c r="I1" t="s">
        <v>7</v>
      </c>
      <c r="J1" t="s">
        <v>9</v>
      </c>
      <c r="K1" t="s">
        <v>10</v>
      </c>
    </row>
    <row r="2" spans="1:14" x14ac:dyDescent="0.3">
      <c r="A2">
        <v>0</v>
      </c>
      <c r="B2">
        <f>A2/25-2</f>
        <v>-2</v>
      </c>
      <c r="C2">
        <v>0.5381614501519596</v>
      </c>
      <c r="D2">
        <v>0.84998041092997256</v>
      </c>
      <c r="E2">
        <v>-0.40147619883860086</v>
      </c>
      <c r="G2">
        <v>5</v>
      </c>
      <c r="H2">
        <f>$N$2</f>
        <v>0</v>
      </c>
      <c r="I2">
        <f>$N$3*C2</f>
        <v>5.3816145015195965E-2</v>
      </c>
      <c r="J2">
        <f>IF(D2&gt;=$N$4,$N$5*E2,0)</f>
        <v>-8.0295239767720183E-2</v>
      </c>
      <c r="K2">
        <f>SUM(G2:J2)</f>
        <v>4.9735209052474758</v>
      </c>
      <c r="M2" t="s">
        <v>5</v>
      </c>
      <c r="N2" s="1">
        <v>0</v>
      </c>
    </row>
    <row r="3" spans="1:14" x14ac:dyDescent="0.3">
      <c r="A3">
        <v>1</v>
      </c>
      <c r="B3">
        <f t="shared" ref="B3:B66" si="0">A3/25-2</f>
        <v>-1.96</v>
      </c>
      <c r="C3">
        <v>1.820841680011176E-3</v>
      </c>
      <c r="D3">
        <v>1.0633775772205922E-2</v>
      </c>
      <c r="E3">
        <v>-0.31814265859461455</v>
      </c>
      <c r="G3">
        <v>5</v>
      </c>
      <c r="H3">
        <f t="shared" ref="H3:H66" si="1">$N$2</f>
        <v>0</v>
      </c>
      <c r="I3">
        <f t="shared" ref="I3:I66" si="2">$N$3*C3</f>
        <v>1.820841680011176E-4</v>
      </c>
      <c r="J3">
        <f t="shared" ref="J3:J66" si="3">IF(D3&gt;=$N$4,$N$5*E3,0)</f>
        <v>0</v>
      </c>
      <c r="K3">
        <f t="shared" ref="K3:K66" si="4">SUM(G3:J3)</f>
        <v>5.0001820841680011</v>
      </c>
      <c r="M3" t="s">
        <v>8</v>
      </c>
      <c r="N3" s="1">
        <v>0.1</v>
      </c>
    </row>
    <row r="4" spans="1:14" x14ac:dyDescent="0.3">
      <c r="A4">
        <v>2</v>
      </c>
      <c r="B4">
        <f t="shared" si="0"/>
        <v>-1.92</v>
      </c>
      <c r="C4">
        <v>-0.72204479755395301</v>
      </c>
      <c r="D4">
        <v>0.73351159878471772</v>
      </c>
      <c r="E4">
        <v>-0.55259264488027693</v>
      </c>
      <c r="G4">
        <v>5</v>
      </c>
      <c r="H4">
        <f t="shared" si="1"/>
        <v>0</v>
      </c>
      <c r="I4">
        <f t="shared" si="2"/>
        <v>-7.2204479755395304E-2</v>
      </c>
      <c r="J4">
        <f t="shared" si="3"/>
        <v>-0.11051852897605539</v>
      </c>
      <c r="K4">
        <f t="shared" si="4"/>
        <v>4.8172769912685487</v>
      </c>
      <c r="M4" t="s">
        <v>6</v>
      </c>
      <c r="N4" s="1">
        <v>0.5</v>
      </c>
    </row>
    <row r="5" spans="1:14" x14ac:dyDescent="0.3">
      <c r="A5">
        <v>3</v>
      </c>
      <c r="B5">
        <f t="shared" si="0"/>
        <v>-1.88</v>
      </c>
      <c r="C5">
        <v>0.90533483249068669</v>
      </c>
      <c r="D5">
        <v>0.95247565153202218</v>
      </c>
      <c r="E5">
        <v>0.95451697005067482</v>
      </c>
      <c r="G5">
        <v>5</v>
      </c>
      <c r="H5">
        <f t="shared" si="1"/>
        <v>0</v>
      </c>
      <c r="I5">
        <f t="shared" si="2"/>
        <v>9.053348324906868E-2</v>
      </c>
      <c r="J5">
        <f t="shared" si="3"/>
        <v>0.19090339401013498</v>
      </c>
      <c r="K5">
        <f t="shared" si="4"/>
        <v>5.2814368772592042</v>
      </c>
      <c r="M5" t="s">
        <v>3</v>
      </c>
      <c r="N5" s="1">
        <v>0.2</v>
      </c>
    </row>
    <row r="6" spans="1:14" x14ac:dyDescent="0.3">
      <c r="A6">
        <v>4</v>
      </c>
      <c r="B6">
        <f t="shared" si="0"/>
        <v>-1.84</v>
      </c>
      <c r="C6">
        <v>-0.94586371169237293</v>
      </c>
      <c r="D6">
        <v>0.43568682496247702</v>
      </c>
      <c r="E6">
        <v>-0.38427464579086079</v>
      </c>
      <c r="G6">
        <v>5</v>
      </c>
      <c r="H6">
        <f t="shared" si="1"/>
        <v>0</v>
      </c>
      <c r="I6">
        <f t="shared" si="2"/>
        <v>-9.4586371169237293E-2</v>
      </c>
      <c r="J6">
        <f t="shared" si="3"/>
        <v>0</v>
      </c>
      <c r="K6">
        <f t="shared" si="4"/>
        <v>4.9054136288307628</v>
      </c>
    </row>
    <row r="7" spans="1:14" x14ac:dyDescent="0.3">
      <c r="A7">
        <v>5</v>
      </c>
      <c r="B7">
        <f t="shared" si="0"/>
        <v>-1.8</v>
      </c>
      <c r="C7">
        <v>-0.14575114907536224</v>
      </c>
      <c r="D7">
        <v>0.61987830619717699</v>
      </c>
      <c r="E7">
        <v>0.35210552768797188</v>
      </c>
      <c r="G7">
        <v>5</v>
      </c>
      <c r="H7">
        <f t="shared" si="1"/>
        <v>0</v>
      </c>
      <c r="I7">
        <f t="shared" si="2"/>
        <v>-1.4575114907536225E-2</v>
      </c>
      <c r="J7">
        <f t="shared" si="3"/>
        <v>7.0421105537594383E-2</v>
      </c>
      <c r="K7">
        <f t="shared" si="4"/>
        <v>5.0558459906300577</v>
      </c>
    </row>
    <row r="8" spans="1:14" x14ac:dyDescent="0.3">
      <c r="A8">
        <v>6</v>
      </c>
      <c r="B8">
        <f t="shared" si="0"/>
        <v>-1.76</v>
      </c>
      <c r="C8">
        <v>-8.0631403030773097E-3</v>
      </c>
      <c r="D8">
        <v>0.32234495018743659</v>
      </c>
      <c r="E8">
        <v>-0.42985381900037622</v>
      </c>
      <c r="G8">
        <v>5</v>
      </c>
      <c r="H8">
        <f t="shared" si="1"/>
        <v>0</v>
      </c>
      <c r="I8">
        <f t="shared" si="2"/>
        <v>-8.0631403030773097E-4</v>
      </c>
      <c r="J8">
        <f t="shared" si="3"/>
        <v>0</v>
      </c>
      <c r="K8">
        <f t="shared" si="4"/>
        <v>4.9991936859696926</v>
      </c>
    </row>
    <row r="9" spans="1:14" x14ac:dyDescent="0.3">
      <c r="A9">
        <v>7</v>
      </c>
      <c r="B9">
        <f t="shared" si="0"/>
        <v>-1.72</v>
      </c>
      <c r="C9">
        <v>-0.13425773371184624</v>
      </c>
      <c r="D9">
        <v>0.6099915731303398</v>
      </c>
      <c r="E9">
        <v>-0.96924927712180442</v>
      </c>
      <c r="G9">
        <v>5</v>
      </c>
      <c r="H9">
        <f t="shared" si="1"/>
        <v>0</v>
      </c>
      <c r="I9">
        <f t="shared" si="2"/>
        <v>-1.3425773371184625E-2</v>
      </c>
      <c r="J9">
        <f t="shared" si="3"/>
        <v>-0.1938498554243609</v>
      </c>
      <c r="K9">
        <f t="shared" si="4"/>
        <v>4.7927243712044545</v>
      </c>
    </row>
    <row r="10" spans="1:14" x14ac:dyDescent="0.3">
      <c r="A10">
        <v>8</v>
      </c>
      <c r="B10">
        <f t="shared" si="0"/>
        <v>-1.68</v>
      </c>
      <c r="C10">
        <v>0.61944005899506149</v>
      </c>
      <c r="D10">
        <v>0.39428113698225986</v>
      </c>
      <c r="E10">
        <v>0.33162650503493096</v>
      </c>
      <c r="G10">
        <v>5</v>
      </c>
      <c r="H10">
        <f t="shared" si="1"/>
        <v>0</v>
      </c>
      <c r="I10">
        <f t="shared" si="2"/>
        <v>6.1944005899506153E-2</v>
      </c>
      <c r="J10">
        <f t="shared" si="3"/>
        <v>0</v>
      </c>
      <c r="K10">
        <f t="shared" si="4"/>
        <v>5.0619440058995062</v>
      </c>
    </row>
    <row r="11" spans="1:14" x14ac:dyDescent="0.3">
      <c r="A11">
        <v>9</v>
      </c>
      <c r="B11">
        <f t="shared" si="0"/>
        <v>-1.6400000000000001</v>
      </c>
      <c r="C11">
        <v>-0.15185373159458404</v>
      </c>
      <c r="D11">
        <v>0.36661272318936722</v>
      </c>
      <c r="E11">
        <v>5.8356304230949174E-2</v>
      </c>
      <c r="G11">
        <v>5</v>
      </c>
      <c r="H11">
        <f t="shared" si="1"/>
        <v>0</v>
      </c>
      <c r="I11">
        <f t="shared" si="2"/>
        <v>-1.5185373159458405E-2</v>
      </c>
      <c r="J11">
        <f t="shared" si="3"/>
        <v>0</v>
      </c>
      <c r="K11">
        <f t="shared" si="4"/>
        <v>4.9848146268405413</v>
      </c>
    </row>
    <row r="12" spans="1:14" x14ac:dyDescent="0.3">
      <c r="A12">
        <v>10</v>
      </c>
      <c r="B12">
        <f t="shared" si="0"/>
        <v>-1.6</v>
      </c>
      <c r="C12">
        <v>3.2146255695347792E-2</v>
      </c>
      <c r="D12">
        <v>0.79046790533054034</v>
      </c>
      <c r="E12">
        <v>0.59410676432644172</v>
      </c>
      <c r="G12">
        <v>5</v>
      </c>
      <c r="H12">
        <f t="shared" si="1"/>
        <v>0</v>
      </c>
      <c r="I12">
        <f t="shared" si="2"/>
        <v>3.2146255695347792E-3</v>
      </c>
      <c r="J12">
        <f t="shared" si="3"/>
        <v>0.11882135286528835</v>
      </c>
      <c r="K12">
        <f t="shared" si="4"/>
        <v>5.1220359784348233</v>
      </c>
    </row>
    <row r="13" spans="1:14" x14ac:dyDescent="0.3">
      <c r="A13">
        <v>11</v>
      </c>
      <c r="B13">
        <f t="shared" si="0"/>
        <v>-1.56</v>
      </c>
      <c r="C13">
        <v>-0.96654584746651095</v>
      </c>
      <c r="D13">
        <v>0.79526786011640549</v>
      </c>
      <c r="E13">
        <v>-0.19763838464326144</v>
      </c>
      <c r="G13">
        <v>5</v>
      </c>
      <c r="H13">
        <f t="shared" si="1"/>
        <v>0</v>
      </c>
      <c r="I13">
        <f t="shared" si="2"/>
        <v>-9.6654584746651104E-2</v>
      </c>
      <c r="J13">
        <f t="shared" si="3"/>
        <v>-3.9527676928652292E-2</v>
      </c>
      <c r="K13">
        <f t="shared" si="4"/>
        <v>4.8638177383246965</v>
      </c>
    </row>
    <row r="14" spans="1:14" x14ac:dyDescent="0.3">
      <c r="A14">
        <v>12</v>
      </c>
      <c r="B14">
        <f t="shared" si="0"/>
        <v>-1.52</v>
      </c>
      <c r="C14">
        <v>-0.39878264193168245</v>
      </c>
      <c r="D14">
        <v>0.43096344151423149</v>
      </c>
      <c r="E14">
        <v>0.60158093158169268</v>
      </c>
      <c r="G14">
        <v>5</v>
      </c>
      <c r="H14">
        <f t="shared" si="1"/>
        <v>0</v>
      </c>
      <c r="I14">
        <f t="shared" si="2"/>
        <v>-3.9878264193168249E-2</v>
      </c>
      <c r="J14">
        <f t="shared" si="3"/>
        <v>0</v>
      </c>
      <c r="K14">
        <f t="shared" si="4"/>
        <v>4.9601217358068315</v>
      </c>
    </row>
    <row r="15" spans="1:14" x14ac:dyDescent="0.3">
      <c r="A15">
        <v>13</v>
      </c>
      <c r="B15">
        <f t="shared" si="0"/>
        <v>-1.48</v>
      </c>
      <c r="C15">
        <v>-0.54984134307774535</v>
      </c>
      <c r="D15">
        <v>6.4217345235595413E-4</v>
      </c>
      <c r="E15">
        <v>0.33532873412124897</v>
      </c>
      <c r="G15">
        <v>5</v>
      </c>
      <c r="H15">
        <f t="shared" si="1"/>
        <v>0</v>
      </c>
      <c r="I15">
        <f t="shared" si="2"/>
        <v>-5.4984134307774539E-2</v>
      </c>
      <c r="J15">
        <f t="shared" si="3"/>
        <v>0</v>
      </c>
      <c r="K15">
        <f t="shared" si="4"/>
        <v>4.9450158656922252</v>
      </c>
    </row>
    <row r="16" spans="1:14" x14ac:dyDescent="0.3">
      <c r="A16">
        <v>14</v>
      </c>
      <c r="B16">
        <f t="shared" si="0"/>
        <v>-1.44</v>
      </c>
      <c r="C16">
        <v>0.36691996718014219</v>
      </c>
      <c r="D16">
        <v>0.97411128769144484</v>
      </c>
      <c r="E16">
        <v>-7.5871522031710104E-2</v>
      </c>
      <c r="G16">
        <v>5</v>
      </c>
      <c r="H16">
        <f t="shared" si="1"/>
        <v>0</v>
      </c>
      <c r="I16">
        <f t="shared" si="2"/>
        <v>3.6691996718014222E-2</v>
      </c>
      <c r="J16">
        <f t="shared" si="3"/>
        <v>-1.5174304406342022E-2</v>
      </c>
      <c r="K16">
        <f t="shared" si="4"/>
        <v>5.0215176923116722</v>
      </c>
    </row>
    <row r="17" spans="1:11" x14ac:dyDescent="0.3">
      <c r="A17">
        <v>15</v>
      </c>
      <c r="B17">
        <f t="shared" si="0"/>
        <v>-1.4</v>
      </c>
      <c r="C17">
        <v>0.63901973551322366</v>
      </c>
      <c r="D17">
        <v>0.34223392538700315</v>
      </c>
      <c r="E17">
        <v>1.0172500503732307E-2</v>
      </c>
      <c r="G17">
        <v>5</v>
      </c>
      <c r="H17">
        <f t="shared" si="1"/>
        <v>0</v>
      </c>
      <c r="I17">
        <f t="shared" si="2"/>
        <v>6.3901973551322364E-2</v>
      </c>
      <c r="J17">
        <f t="shared" si="3"/>
        <v>0</v>
      </c>
      <c r="K17">
        <f t="shared" si="4"/>
        <v>5.0639019735513227</v>
      </c>
    </row>
    <row r="18" spans="1:11" x14ac:dyDescent="0.3">
      <c r="A18">
        <v>16</v>
      </c>
      <c r="B18">
        <f t="shared" si="0"/>
        <v>-1.3599999999999999</v>
      </c>
      <c r="C18">
        <v>0.23331571479230551</v>
      </c>
      <c r="D18">
        <v>0.56410898736559845</v>
      </c>
      <c r="E18">
        <v>0.83417408050127628</v>
      </c>
      <c r="G18">
        <v>5</v>
      </c>
      <c r="H18">
        <f t="shared" si="1"/>
        <v>0</v>
      </c>
      <c r="I18">
        <f t="shared" si="2"/>
        <v>2.3331571479230553E-2</v>
      </c>
      <c r="J18">
        <f t="shared" si="3"/>
        <v>0.16683481610025527</v>
      </c>
      <c r="K18">
        <f t="shared" si="4"/>
        <v>5.1901663875794863</v>
      </c>
    </row>
    <row r="19" spans="1:11" x14ac:dyDescent="0.3">
      <c r="A19">
        <v>17</v>
      </c>
      <c r="B19">
        <f t="shared" si="0"/>
        <v>-1.3199999999999998</v>
      </c>
      <c r="C19">
        <v>0.44301176057352043</v>
      </c>
      <c r="D19">
        <v>1.3693740183979286E-2</v>
      </c>
      <c r="E19">
        <v>0.67330905925433937</v>
      </c>
      <c r="G19">
        <v>5</v>
      </c>
      <c r="H19">
        <f t="shared" si="1"/>
        <v>0</v>
      </c>
      <c r="I19">
        <f t="shared" si="2"/>
        <v>4.4301176057352044E-2</v>
      </c>
      <c r="J19">
        <f t="shared" si="3"/>
        <v>0</v>
      </c>
      <c r="K19">
        <f t="shared" si="4"/>
        <v>5.0443011760573517</v>
      </c>
    </row>
    <row r="20" spans="1:11" x14ac:dyDescent="0.3">
      <c r="A20">
        <v>18</v>
      </c>
      <c r="B20">
        <f t="shared" si="0"/>
        <v>-1.28</v>
      </c>
      <c r="C20">
        <v>-0.14442085345310773</v>
      </c>
      <c r="D20">
        <v>0.44496904413999361</v>
      </c>
      <c r="E20">
        <v>0.77118326281225213</v>
      </c>
      <c r="G20">
        <v>5</v>
      </c>
      <c r="H20">
        <f t="shared" si="1"/>
        <v>0</v>
      </c>
      <c r="I20">
        <f t="shared" si="2"/>
        <v>-1.4442085345310773E-2</v>
      </c>
      <c r="J20">
        <f t="shared" si="3"/>
        <v>0</v>
      </c>
      <c r="K20">
        <f t="shared" si="4"/>
        <v>4.9855579146546889</v>
      </c>
    </row>
    <row r="21" spans="1:11" x14ac:dyDescent="0.3">
      <c r="A21">
        <v>19</v>
      </c>
      <c r="B21">
        <f t="shared" si="0"/>
        <v>-1.24</v>
      </c>
      <c r="C21">
        <v>0.799698835225922</v>
      </c>
      <c r="D21">
        <v>0.1616176397519079</v>
      </c>
      <c r="E21">
        <v>0.17554999208236111</v>
      </c>
      <c r="G21">
        <v>5</v>
      </c>
      <c r="H21">
        <f t="shared" si="1"/>
        <v>0</v>
      </c>
      <c r="I21">
        <f t="shared" si="2"/>
        <v>7.9969883522592211E-2</v>
      </c>
      <c r="J21">
        <f t="shared" si="3"/>
        <v>0</v>
      </c>
      <c r="K21">
        <f t="shared" si="4"/>
        <v>5.0799698835225922</v>
      </c>
    </row>
    <row r="22" spans="1:11" x14ac:dyDescent="0.3">
      <c r="A22">
        <v>20</v>
      </c>
      <c r="B22">
        <f t="shared" si="0"/>
        <v>-1.2</v>
      </c>
      <c r="C22">
        <v>0.44260344472178459</v>
      </c>
      <c r="D22">
        <v>0.56826334744729823</v>
      </c>
      <c r="E22">
        <v>-0.20360487715910702</v>
      </c>
      <c r="G22">
        <v>5</v>
      </c>
      <c r="H22">
        <f t="shared" si="1"/>
        <v>0</v>
      </c>
      <c r="I22">
        <f t="shared" si="2"/>
        <v>4.4260344472178463E-2</v>
      </c>
      <c r="J22">
        <f t="shared" si="3"/>
        <v>-4.0720975431821405E-2</v>
      </c>
      <c r="K22">
        <f t="shared" si="4"/>
        <v>5.0035393690403573</v>
      </c>
    </row>
    <row r="23" spans="1:11" x14ac:dyDescent="0.3">
      <c r="A23">
        <v>21</v>
      </c>
      <c r="B23">
        <f t="shared" si="0"/>
        <v>-1.1600000000000001</v>
      </c>
      <c r="C23">
        <v>0.19923364913883335</v>
      </c>
      <c r="D23">
        <v>0.39477372381244891</v>
      </c>
      <c r="E23">
        <v>-0.32647309241435996</v>
      </c>
      <c r="G23">
        <v>5</v>
      </c>
      <c r="H23">
        <f t="shared" si="1"/>
        <v>0</v>
      </c>
      <c r="I23">
        <f t="shared" si="2"/>
        <v>1.9923364913883336E-2</v>
      </c>
      <c r="J23">
        <f t="shared" si="3"/>
        <v>0</v>
      </c>
      <c r="K23">
        <f t="shared" si="4"/>
        <v>5.0199233649138835</v>
      </c>
    </row>
    <row r="24" spans="1:11" x14ac:dyDescent="0.3">
      <c r="A24">
        <v>22</v>
      </c>
      <c r="B24">
        <f t="shared" si="0"/>
        <v>-1.1200000000000001</v>
      </c>
      <c r="C24">
        <v>2.0480147432631268E-2</v>
      </c>
      <c r="D24">
        <v>0.98433736617479273</v>
      </c>
      <c r="E24">
        <v>-0.84962584040758249</v>
      </c>
      <c r="G24">
        <v>5</v>
      </c>
      <c r="H24">
        <f t="shared" si="1"/>
        <v>0</v>
      </c>
      <c r="I24">
        <f t="shared" si="2"/>
        <v>2.0480147432631267E-3</v>
      </c>
      <c r="J24">
        <f t="shared" si="3"/>
        <v>-0.1699251680815165</v>
      </c>
      <c r="K24">
        <f t="shared" si="4"/>
        <v>4.8321228466617461</v>
      </c>
    </row>
    <row r="25" spans="1:11" x14ac:dyDescent="0.3">
      <c r="A25">
        <v>23</v>
      </c>
      <c r="B25">
        <f t="shared" si="0"/>
        <v>-1.08</v>
      </c>
      <c r="C25">
        <v>-0.18076650987617549</v>
      </c>
      <c r="D25">
        <v>0.66763140000925114</v>
      </c>
      <c r="E25">
        <v>0.61142759216445119</v>
      </c>
      <c r="G25">
        <v>5</v>
      </c>
      <c r="H25">
        <f t="shared" si="1"/>
        <v>0</v>
      </c>
      <c r="I25">
        <f t="shared" si="2"/>
        <v>-1.807665098761755E-2</v>
      </c>
      <c r="J25">
        <f t="shared" si="3"/>
        <v>0.12228551843289025</v>
      </c>
      <c r="K25">
        <f t="shared" si="4"/>
        <v>5.1042088674452728</v>
      </c>
    </row>
    <row r="26" spans="1:11" x14ac:dyDescent="0.3">
      <c r="A26">
        <v>24</v>
      </c>
      <c r="B26">
        <f t="shared" si="0"/>
        <v>-1.04</v>
      </c>
      <c r="C26">
        <v>-0.85621562403604679</v>
      </c>
      <c r="D26">
        <v>0.18709898504615829</v>
      </c>
      <c r="E26">
        <v>-0.31834099326747456</v>
      </c>
      <c r="G26">
        <v>5</v>
      </c>
      <c r="H26">
        <f t="shared" si="1"/>
        <v>0</v>
      </c>
      <c r="I26">
        <f t="shared" si="2"/>
        <v>-8.562156240360469E-2</v>
      </c>
      <c r="J26">
        <f t="shared" si="3"/>
        <v>0</v>
      </c>
      <c r="K26">
        <f t="shared" si="4"/>
        <v>4.9143784375963957</v>
      </c>
    </row>
    <row r="27" spans="1:11" x14ac:dyDescent="0.3">
      <c r="A27">
        <v>25</v>
      </c>
      <c r="B27">
        <f t="shared" si="0"/>
        <v>-1</v>
      </c>
      <c r="C27">
        <v>0.58110497447380349</v>
      </c>
      <c r="D27">
        <v>0.74524292287064109</v>
      </c>
      <c r="E27">
        <v>-0.58411411552349857</v>
      </c>
      <c r="G27">
        <v>5</v>
      </c>
      <c r="H27">
        <f t="shared" si="1"/>
        <v>0</v>
      </c>
      <c r="I27">
        <f t="shared" si="2"/>
        <v>5.8110497447380352E-2</v>
      </c>
      <c r="J27">
        <f t="shared" si="3"/>
        <v>-0.11682282310469971</v>
      </c>
      <c r="K27">
        <f t="shared" si="4"/>
        <v>4.9412876743426803</v>
      </c>
    </row>
    <row r="28" spans="1:11" x14ac:dyDescent="0.3">
      <c r="A28">
        <v>26</v>
      </c>
      <c r="B28">
        <f t="shared" si="0"/>
        <v>-0.96</v>
      </c>
      <c r="C28">
        <v>-0.49816759110759734</v>
      </c>
      <c r="D28">
        <v>0.24856049318696538</v>
      </c>
      <c r="E28">
        <v>-0.63355623728230936</v>
      </c>
      <c r="G28">
        <v>5</v>
      </c>
      <c r="H28">
        <f t="shared" si="1"/>
        <v>0</v>
      </c>
      <c r="I28">
        <f t="shared" si="2"/>
        <v>-4.9816759110759737E-2</v>
      </c>
      <c r="J28">
        <f t="shared" si="3"/>
        <v>0</v>
      </c>
      <c r="K28">
        <f t="shared" si="4"/>
        <v>4.9501832408892401</v>
      </c>
    </row>
    <row r="29" spans="1:11" x14ac:dyDescent="0.3">
      <c r="A29">
        <v>27</v>
      </c>
      <c r="B29">
        <f t="shared" si="0"/>
        <v>-0.91999999999999993</v>
      </c>
      <c r="C29">
        <v>0.81814821345815947</v>
      </c>
      <c r="D29">
        <v>0.14986955762781384</v>
      </c>
      <c r="E29">
        <v>0.92149873617686784</v>
      </c>
      <c r="G29">
        <v>5</v>
      </c>
      <c r="H29">
        <f t="shared" si="1"/>
        <v>0</v>
      </c>
      <c r="I29">
        <f t="shared" si="2"/>
        <v>8.1814821345815955E-2</v>
      </c>
      <c r="J29">
        <f t="shared" si="3"/>
        <v>0</v>
      </c>
      <c r="K29">
        <f t="shared" si="4"/>
        <v>5.0818148213458159</v>
      </c>
    </row>
    <row r="30" spans="1:11" x14ac:dyDescent="0.3">
      <c r="A30">
        <v>28</v>
      </c>
      <c r="B30">
        <f t="shared" si="0"/>
        <v>-0.87999999999999989</v>
      </c>
      <c r="C30">
        <v>0.8015717037337815</v>
      </c>
      <c r="D30">
        <v>0.15560093174549239</v>
      </c>
      <c r="E30">
        <v>0.35385551200719734</v>
      </c>
      <c r="G30">
        <v>5</v>
      </c>
      <c r="H30">
        <f t="shared" si="1"/>
        <v>0</v>
      </c>
      <c r="I30">
        <f t="shared" si="2"/>
        <v>8.0157170373378162E-2</v>
      </c>
      <c r="J30">
        <f t="shared" si="3"/>
        <v>0</v>
      </c>
      <c r="K30">
        <f t="shared" si="4"/>
        <v>5.0801571703733783</v>
      </c>
    </row>
    <row r="31" spans="1:11" x14ac:dyDescent="0.3">
      <c r="A31">
        <v>29</v>
      </c>
      <c r="B31">
        <f t="shared" si="0"/>
        <v>-0.84000000000000008</v>
      </c>
      <c r="C31">
        <v>0.14374975196526085</v>
      </c>
      <c r="D31">
        <v>0.32983981748010383</v>
      </c>
      <c r="E31">
        <v>0.42750278815762921</v>
      </c>
      <c r="G31">
        <v>5</v>
      </c>
      <c r="H31">
        <f t="shared" si="1"/>
        <v>0</v>
      </c>
      <c r="I31">
        <f t="shared" si="2"/>
        <v>1.4374975196526085E-2</v>
      </c>
      <c r="J31">
        <f t="shared" si="3"/>
        <v>0</v>
      </c>
      <c r="K31">
        <f t="shared" si="4"/>
        <v>5.0143749751965263</v>
      </c>
    </row>
    <row r="32" spans="1:11" x14ac:dyDescent="0.3">
      <c r="A32">
        <v>30</v>
      </c>
      <c r="B32">
        <f t="shared" si="0"/>
        <v>-0.8</v>
      </c>
      <c r="C32">
        <v>0.97731120454577369</v>
      </c>
      <c r="D32">
        <v>0.69545306278577423</v>
      </c>
      <c r="E32">
        <v>-0.88021206769829274</v>
      </c>
      <c r="G32">
        <v>5</v>
      </c>
      <c r="H32">
        <f t="shared" si="1"/>
        <v>0</v>
      </c>
      <c r="I32">
        <f t="shared" si="2"/>
        <v>9.773112045457738E-2</v>
      </c>
      <c r="J32">
        <f t="shared" si="3"/>
        <v>-0.17604241353965855</v>
      </c>
      <c r="K32">
        <f t="shared" si="4"/>
        <v>4.9216887069149191</v>
      </c>
    </row>
    <row r="33" spans="1:11" x14ac:dyDescent="0.3">
      <c r="A33">
        <v>31</v>
      </c>
      <c r="B33">
        <f t="shared" si="0"/>
        <v>-0.76</v>
      </c>
      <c r="C33">
        <v>0.23724501073372495</v>
      </c>
      <c r="D33">
        <v>0.34860298800247358</v>
      </c>
      <c r="E33">
        <v>0.81913616403447786</v>
      </c>
      <c r="G33">
        <v>5</v>
      </c>
      <c r="H33">
        <f t="shared" si="1"/>
        <v>0</v>
      </c>
      <c r="I33">
        <f t="shared" si="2"/>
        <v>2.3724501073372498E-2</v>
      </c>
      <c r="J33">
        <f t="shared" si="3"/>
        <v>0</v>
      </c>
      <c r="K33">
        <f t="shared" si="4"/>
        <v>5.0237245010733727</v>
      </c>
    </row>
    <row r="34" spans="1:11" x14ac:dyDescent="0.3">
      <c r="A34">
        <v>32</v>
      </c>
      <c r="B34">
        <f t="shared" si="0"/>
        <v>-0.72</v>
      </c>
      <c r="C34">
        <v>-0.52131145498697018</v>
      </c>
      <c r="D34">
        <v>0.87718682083595212</v>
      </c>
      <c r="E34">
        <v>-0.62295237908054624</v>
      </c>
      <c r="G34">
        <v>5</v>
      </c>
      <c r="H34">
        <f t="shared" si="1"/>
        <v>0</v>
      </c>
      <c r="I34">
        <f t="shared" si="2"/>
        <v>-5.2131145498697018E-2</v>
      </c>
      <c r="J34">
        <f t="shared" si="3"/>
        <v>-0.12459047581610926</v>
      </c>
      <c r="K34">
        <f t="shared" si="4"/>
        <v>4.8232783786851936</v>
      </c>
    </row>
    <row r="35" spans="1:11" x14ac:dyDescent="0.3">
      <c r="A35">
        <v>33</v>
      </c>
      <c r="B35">
        <f t="shared" si="0"/>
        <v>-0.67999999999999994</v>
      </c>
      <c r="C35">
        <v>0.6801999223896531</v>
      </c>
      <c r="D35">
        <v>0.96145668046884403</v>
      </c>
      <c r="E35">
        <v>0.29759746100463902</v>
      </c>
      <c r="G35">
        <v>5</v>
      </c>
      <c r="H35">
        <f t="shared" si="1"/>
        <v>0</v>
      </c>
      <c r="I35">
        <f t="shared" si="2"/>
        <v>6.8019992238965307E-2</v>
      </c>
      <c r="J35">
        <f t="shared" si="3"/>
        <v>5.9519492200927809E-2</v>
      </c>
      <c r="K35">
        <f t="shared" si="4"/>
        <v>5.1275394844398932</v>
      </c>
    </row>
    <row r="36" spans="1:11" x14ac:dyDescent="0.3">
      <c r="A36">
        <v>34</v>
      </c>
      <c r="B36">
        <f t="shared" si="0"/>
        <v>-0.6399999999999999</v>
      </c>
      <c r="C36">
        <v>-0.73480843512548244</v>
      </c>
      <c r="D36">
        <v>0.70824405748217145</v>
      </c>
      <c r="E36">
        <v>-0.44215694511002823</v>
      </c>
      <c r="G36">
        <v>5</v>
      </c>
      <c r="H36">
        <f t="shared" si="1"/>
        <v>0</v>
      </c>
      <c r="I36">
        <f t="shared" si="2"/>
        <v>-7.3480843512548244E-2</v>
      </c>
      <c r="J36">
        <f t="shared" si="3"/>
        <v>-8.8431389022005646E-2</v>
      </c>
      <c r="K36">
        <f t="shared" si="4"/>
        <v>4.8380877674654457</v>
      </c>
    </row>
    <row r="37" spans="1:11" x14ac:dyDescent="0.3">
      <c r="A37">
        <v>35</v>
      </c>
      <c r="B37">
        <f t="shared" si="0"/>
        <v>-0.60000000000000009</v>
      </c>
      <c r="C37">
        <v>-0.59666301060387195</v>
      </c>
      <c r="D37">
        <v>0.43622260557530179</v>
      </c>
      <c r="E37">
        <v>-5.7431022913287721E-2</v>
      </c>
      <c r="G37">
        <v>5</v>
      </c>
      <c r="H37">
        <f t="shared" si="1"/>
        <v>0</v>
      </c>
      <c r="I37">
        <f t="shared" si="2"/>
        <v>-5.96663010603872E-2</v>
      </c>
      <c r="J37">
        <f t="shared" si="3"/>
        <v>0</v>
      </c>
      <c r="K37">
        <f t="shared" si="4"/>
        <v>4.9403336989396127</v>
      </c>
    </row>
    <row r="38" spans="1:11" x14ac:dyDescent="0.3">
      <c r="A38">
        <v>36</v>
      </c>
      <c r="B38">
        <f t="shared" si="0"/>
        <v>-0.56000000000000005</v>
      </c>
      <c r="C38">
        <v>0.90620379929438544</v>
      </c>
      <c r="D38">
        <v>0.49726630022267371</v>
      </c>
      <c r="E38">
        <v>0.10499161685403835</v>
      </c>
      <c r="G38">
        <v>5</v>
      </c>
      <c r="H38">
        <f t="shared" si="1"/>
        <v>0</v>
      </c>
      <c r="I38">
        <f t="shared" si="2"/>
        <v>9.0620379929438555E-2</v>
      </c>
      <c r="J38">
        <f t="shared" si="3"/>
        <v>0</v>
      </c>
      <c r="K38">
        <f t="shared" si="4"/>
        <v>5.0906203799294385</v>
      </c>
    </row>
    <row r="39" spans="1:11" x14ac:dyDescent="0.3">
      <c r="A39">
        <v>37</v>
      </c>
      <c r="B39">
        <f t="shared" si="0"/>
        <v>-0.52</v>
      </c>
      <c r="C39">
        <v>0.94523087617118118</v>
      </c>
      <c r="D39">
        <v>0.92569976226594131</v>
      </c>
      <c r="E39">
        <v>-0.67946947402639357</v>
      </c>
      <c r="G39">
        <v>5</v>
      </c>
      <c r="H39">
        <f t="shared" si="1"/>
        <v>0</v>
      </c>
      <c r="I39">
        <f t="shared" si="2"/>
        <v>9.4523087617118126E-2</v>
      </c>
      <c r="J39">
        <f t="shared" si="3"/>
        <v>-0.13589389480527872</v>
      </c>
      <c r="K39">
        <f t="shared" si="4"/>
        <v>4.9586291928118387</v>
      </c>
    </row>
    <row r="40" spans="1:11" x14ac:dyDescent="0.3">
      <c r="A40">
        <v>38</v>
      </c>
      <c r="B40">
        <f t="shared" si="0"/>
        <v>-0.48</v>
      </c>
      <c r="C40">
        <v>0.42565331474732049</v>
      </c>
      <c r="D40">
        <v>0.21027005986398573</v>
      </c>
      <c r="E40">
        <v>-8.4670743297298179E-2</v>
      </c>
      <c r="G40">
        <v>5</v>
      </c>
      <c r="H40">
        <f t="shared" si="1"/>
        <v>0</v>
      </c>
      <c r="I40">
        <f t="shared" si="2"/>
        <v>4.256533147473205E-2</v>
      </c>
      <c r="J40">
        <f t="shared" si="3"/>
        <v>0</v>
      </c>
      <c r="K40">
        <f t="shared" si="4"/>
        <v>5.0425653314747318</v>
      </c>
    </row>
    <row r="41" spans="1:11" x14ac:dyDescent="0.3">
      <c r="A41">
        <v>39</v>
      </c>
      <c r="B41">
        <f t="shared" si="0"/>
        <v>-0.43999999999999995</v>
      </c>
      <c r="C41">
        <v>0.89199666156849466</v>
      </c>
      <c r="D41">
        <v>0.75974526299907585</v>
      </c>
      <c r="E41">
        <v>-0.34928910385294487</v>
      </c>
      <c r="G41">
        <v>5</v>
      </c>
      <c r="H41">
        <f t="shared" si="1"/>
        <v>0</v>
      </c>
      <c r="I41">
        <f t="shared" si="2"/>
        <v>8.9199666156849475E-2</v>
      </c>
      <c r="J41">
        <f t="shared" si="3"/>
        <v>-6.9857820770588983E-2</v>
      </c>
      <c r="K41">
        <f t="shared" si="4"/>
        <v>5.0193418453862604</v>
      </c>
    </row>
    <row r="42" spans="1:11" x14ac:dyDescent="0.3">
      <c r="A42">
        <v>40</v>
      </c>
      <c r="B42">
        <f t="shared" si="0"/>
        <v>-0.39999999999999991</v>
      </c>
      <c r="C42">
        <v>-0.72147396353848525</v>
      </c>
      <c r="D42">
        <v>0.39947570081279982</v>
      </c>
      <c r="E42">
        <v>-0.10394782705999295</v>
      </c>
      <c r="G42">
        <v>5</v>
      </c>
      <c r="H42">
        <f t="shared" si="1"/>
        <v>0</v>
      </c>
      <c r="I42">
        <f t="shared" si="2"/>
        <v>-7.2147396353848522E-2</v>
      </c>
      <c r="J42">
        <f t="shared" si="3"/>
        <v>0</v>
      </c>
      <c r="K42">
        <f t="shared" si="4"/>
        <v>4.9278526036461514</v>
      </c>
    </row>
    <row r="43" spans="1:11" x14ac:dyDescent="0.3">
      <c r="A43">
        <v>41</v>
      </c>
      <c r="B43">
        <f t="shared" si="0"/>
        <v>-0.3600000000000001</v>
      </c>
      <c r="C43">
        <v>0.64031045658945573</v>
      </c>
      <c r="D43">
        <v>0.46737743165740264</v>
      </c>
      <c r="E43">
        <v>0.63730984079699304</v>
      </c>
      <c r="G43">
        <v>5</v>
      </c>
      <c r="H43">
        <f t="shared" si="1"/>
        <v>0</v>
      </c>
      <c r="I43">
        <f t="shared" si="2"/>
        <v>6.4031045658945573E-2</v>
      </c>
      <c r="J43">
        <f t="shared" si="3"/>
        <v>0</v>
      </c>
      <c r="K43">
        <f t="shared" si="4"/>
        <v>5.0640310456589459</v>
      </c>
    </row>
    <row r="44" spans="1:11" x14ac:dyDescent="0.3">
      <c r="A44">
        <v>42</v>
      </c>
      <c r="B44">
        <f t="shared" si="0"/>
        <v>-0.32000000000000006</v>
      </c>
      <c r="C44">
        <v>-0.89088777515896544</v>
      </c>
      <c r="D44">
        <v>0.34345622107692009</v>
      </c>
      <c r="E44">
        <v>-0.54556710353538906</v>
      </c>
      <c r="G44">
        <v>5</v>
      </c>
      <c r="H44">
        <f t="shared" si="1"/>
        <v>0</v>
      </c>
      <c r="I44">
        <f t="shared" si="2"/>
        <v>-8.9088777515896556E-2</v>
      </c>
      <c r="J44">
        <f t="shared" si="3"/>
        <v>0</v>
      </c>
      <c r="K44">
        <f t="shared" si="4"/>
        <v>4.9109112224841036</v>
      </c>
    </row>
    <row r="45" spans="1:11" x14ac:dyDescent="0.3">
      <c r="A45">
        <v>43</v>
      </c>
      <c r="B45">
        <f t="shared" si="0"/>
        <v>-0.28000000000000003</v>
      </c>
      <c r="C45">
        <v>0.21575242345009316</v>
      </c>
      <c r="D45">
        <v>6.9797517135326892E-2</v>
      </c>
      <c r="E45">
        <v>0.44166865365835095</v>
      </c>
      <c r="G45">
        <v>5</v>
      </c>
      <c r="H45">
        <f t="shared" si="1"/>
        <v>0</v>
      </c>
      <c r="I45">
        <f t="shared" si="2"/>
        <v>2.1575242345009318E-2</v>
      </c>
      <c r="J45">
        <f t="shared" si="3"/>
        <v>0</v>
      </c>
      <c r="K45">
        <f t="shared" si="4"/>
        <v>5.0215752423450093</v>
      </c>
    </row>
    <row r="46" spans="1:11" x14ac:dyDescent="0.3">
      <c r="A46">
        <v>44</v>
      </c>
      <c r="B46">
        <f t="shared" si="0"/>
        <v>-0.24</v>
      </c>
      <c r="C46">
        <v>0.89177174151553529</v>
      </c>
      <c r="D46">
        <v>0.63027712980545136</v>
      </c>
      <c r="E46">
        <v>-0.52831805198819959</v>
      </c>
      <c r="G46">
        <v>5</v>
      </c>
      <c r="H46">
        <f t="shared" si="1"/>
        <v>0</v>
      </c>
      <c r="I46">
        <f t="shared" si="2"/>
        <v>8.9177174151553532E-2</v>
      </c>
      <c r="J46">
        <f t="shared" si="3"/>
        <v>-0.10566361039763993</v>
      </c>
      <c r="K46">
        <f t="shared" si="4"/>
        <v>4.9835135637539141</v>
      </c>
    </row>
    <row r="47" spans="1:11" x14ac:dyDescent="0.3">
      <c r="A47">
        <v>45</v>
      </c>
      <c r="B47">
        <f t="shared" si="0"/>
        <v>-0.19999999999999996</v>
      </c>
      <c r="C47">
        <v>-1.3978758353365484E-2</v>
      </c>
      <c r="D47">
        <v>0.64269723937072787</v>
      </c>
      <c r="E47">
        <v>0.22467445754357107</v>
      </c>
      <c r="G47">
        <v>5</v>
      </c>
      <c r="H47">
        <f t="shared" si="1"/>
        <v>0</v>
      </c>
      <c r="I47">
        <f t="shared" si="2"/>
        <v>-1.3978758353365484E-3</v>
      </c>
      <c r="J47">
        <f t="shared" si="3"/>
        <v>4.4934891508714214E-2</v>
      </c>
      <c r="K47">
        <f t="shared" si="4"/>
        <v>5.0435370156733779</v>
      </c>
    </row>
    <row r="48" spans="1:11" x14ac:dyDescent="0.3">
      <c r="A48">
        <v>46</v>
      </c>
      <c r="B48">
        <f t="shared" si="0"/>
        <v>-0.15999999999999992</v>
      </c>
      <c r="C48">
        <v>-0.22003889169923707</v>
      </c>
      <c r="D48">
        <v>0.95631188333764228</v>
      </c>
      <c r="E48">
        <v>-0.74283084760018236</v>
      </c>
      <c r="G48">
        <v>5</v>
      </c>
      <c r="H48">
        <f t="shared" si="1"/>
        <v>0</v>
      </c>
      <c r="I48">
        <f t="shared" si="2"/>
        <v>-2.2003889169923709E-2</v>
      </c>
      <c r="J48">
        <f t="shared" si="3"/>
        <v>-0.14856616952003648</v>
      </c>
      <c r="K48">
        <f t="shared" si="4"/>
        <v>4.829429941310039</v>
      </c>
    </row>
    <row r="49" spans="1:11" x14ac:dyDescent="0.3">
      <c r="A49">
        <v>47</v>
      </c>
      <c r="B49">
        <f t="shared" si="0"/>
        <v>-0.12000000000000011</v>
      </c>
      <c r="C49">
        <v>-0.7501924400208404</v>
      </c>
      <c r="D49">
        <v>0.93081175781801884</v>
      </c>
      <c r="E49">
        <v>0.3933021684324236</v>
      </c>
      <c r="G49">
        <v>5</v>
      </c>
      <c r="H49">
        <f t="shared" si="1"/>
        <v>0</v>
      </c>
      <c r="I49">
        <f t="shared" si="2"/>
        <v>-7.501924400208404E-2</v>
      </c>
      <c r="J49">
        <f t="shared" si="3"/>
        <v>7.8660433686484732E-2</v>
      </c>
      <c r="K49">
        <f t="shared" si="4"/>
        <v>5.0036411896844015</v>
      </c>
    </row>
    <row r="50" spans="1:11" x14ac:dyDescent="0.3">
      <c r="A50">
        <v>48</v>
      </c>
      <c r="B50">
        <f t="shared" si="0"/>
        <v>-8.0000000000000071E-2</v>
      </c>
      <c r="C50">
        <v>0.95389960981646427</v>
      </c>
      <c r="D50">
        <v>0.87321980244877706</v>
      </c>
      <c r="E50">
        <v>-0.34239633757019661</v>
      </c>
      <c r="G50">
        <v>5</v>
      </c>
      <c r="H50">
        <f t="shared" si="1"/>
        <v>0</v>
      </c>
      <c r="I50">
        <f t="shared" si="2"/>
        <v>9.5389960981646427E-2</v>
      </c>
      <c r="J50">
        <f t="shared" si="3"/>
        <v>-6.8479267514039321E-2</v>
      </c>
      <c r="K50">
        <f t="shared" si="4"/>
        <v>5.0269106934676069</v>
      </c>
    </row>
    <row r="51" spans="1:11" x14ac:dyDescent="0.3">
      <c r="A51">
        <v>49</v>
      </c>
      <c r="B51">
        <f t="shared" si="0"/>
        <v>-4.0000000000000036E-2</v>
      </c>
      <c r="C51">
        <v>0.24933177167156551</v>
      </c>
      <c r="D51">
        <v>0.19095279560161138</v>
      </c>
      <c r="E51">
        <v>0.68104417594344047</v>
      </c>
      <c r="G51">
        <v>5</v>
      </c>
      <c r="H51">
        <f t="shared" si="1"/>
        <v>0</v>
      </c>
      <c r="I51">
        <f t="shared" si="2"/>
        <v>2.4933177167156553E-2</v>
      </c>
      <c r="J51">
        <f t="shared" si="3"/>
        <v>0</v>
      </c>
      <c r="K51">
        <f t="shared" si="4"/>
        <v>5.0249331771671564</v>
      </c>
    </row>
    <row r="52" spans="1:11" x14ac:dyDescent="0.3">
      <c r="A52">
        <v>50</v>
      </c>
      <c r="B52">
        <f t="shared" si="0"/>
        <v>0</v>
      </c>
      <c r="C52">
        <v>0.97069630413960728</v>
      </c>
      <c r="D52">
        <v>0.61190998213463355</v>
      </c>
      <c r="E52">
        <v>-0.62622621887810315</v>
      </c>
      <c r="G52">
        <v>5</v>
      </c>
      <c r="H52">
        <f t="shared" si="1"/>
        <v>0</v>
      </c>
      <c r="I52">
        <f t="shared" si="2"/>
        <v>9.7069630413960731E-2</v>
      </c>
      <c r="J52">
        <f t="shared" si="3"/>
        <v>-0.12524524377562063</v>
      </c>
      <c r="K52">
        <f t="shared" si="4"/>
        <v>4.9718243866383398</v>
      </c>
    </row>
    <row r="53" spans="1:11" x14ac:dyDescent="0.3">
      <c r="A53">
        <v>51</v>
      </c>
      <c r="B53">
        <f t="shared" si="0"/>
        <v>4.0000000000000036E-2</v>
      </c>
      <c r="C53">
        <v>0.76655903952067761</v>
      </c>
      <c r="D53">
        <v>0.51509683512587212</v>
      </c>
      <c r="E53">
        <v>1.3880820924592419E-2</v>
      </c>
      <c r="G53">
        <v>5</v>
      </c>
      <c r="H53">
        <f t="shared" si="1"/>
        <v>0</v>
      </c>
      <c r="I53">
        <f t="shared" si="2"/>
        <v>7.6655903952067769E-2</v>
      </c>
      <c r="J53">
        <f t="shared" si="3"/>
        <v>2.776164184918484E-3</v>
      </c>
      <c r="K53">
        <f t="shared" si="4"/>
        <v>5.0794320681369864</v>
      </c>
    </row>
    <row r="54" spans="1:11" x14ac:dyDescent="0.3">
      <c r="A54">
        <v>52</v>
      </c>
      <c r="B54">
        <f t="shared" si="0"/>
        <v>8.0000000000000071E-2</v>
      </c>
      <c r="C54">
        <v>0.17305374126076112</v>
      </c>
      <c r="D54">
        <v>3.5716651950163492E-2</v>
      </c>
      <c r="E54">
        <v>0.67834949343720496</v>
      </c>
      <c r="G54">
        <v>5</v>
      </c>
      <c r="H54">
        <f t="shared" si="1"/>
        <v>0</v>
      </c>
      <c r="I54">
        <f t="shared" si="2"/>
        <v>1.7305374126076113E-2</v>
      </c>
      <c r="J54">
        <f t="shared" si="3"/>
        <v>0</v>
      </c>
      <c r="K54">
        <f t="shared" si="4"/>
        <v>5.0173053741260762</v>
      </c>
    </row>
    <row r="55" spans="1:11" x14ac:dyDescent="0.3">
      <c r="A55">
        <v>53</v>
      </c>
      <c r="B55">
        <f t="shared" si="0"/>
        <v>0.12000000000000011</v>
      </c>
      <c r="C55">
        <v>0.47710610256333097</v>
      </c>
      <c r="D55">
        <v>0.88429086577006555</v>
      </c>
      <c r="E55">
        <v>-4.7685707480068729E-2</v>
      </c>
      <c r="G55">
        <v>5</v>
      </c>
      <c r="H55">
        <f t="shared" si="1"/>
        <v>0</v>
      </c>
      <c r="I55">
        <f t="shared" si="2"/>
        <v>4.7710610256333101E-2</v>
      </c>
      <c r="J55">
        <f t="shared" si="3"/>
        <v>-9.5371414960137464E-3</v>
      </c>
      <c r="K55">
        <f t="shared" si="4"/>
        <v>5.038173468760319</v>
      </c>
    </row>
    <row r="56" spans="1:11" x14ac:dyDescent="0.3">
      <c r="A56">
        <v>54</v>
      </c>
      <c r="B56">
        <f t="shared" si="0"/>
        <v>0.16000000000000014</v>
      </c>
      <c r="C56">
        <v>-0.60118657167572276</v>
      </c>
      <c r="D56">
        <v>0.75147972628496085</v>
      </c>
      <c r="E56">
        <v>0.81592574268498819</v>
      </c>
      <c r="G56">
        <v>5</v>
      </c>
      <c r="H56">
        <f t="shared" si="1"/>
        <v>0</v>
      </c>
      <c r="I56">
        <f t="shared" si="2"/>
        <v>-6.0118657167572281E-2</v>
      </c>
      <c r="J56">
        <f t="shared" si="3"/>
        <v>0.16318514853699764</v>
      </c>
      <c r="K56">
        <f t="shared" si="4"/>
        <v>5.1030664913694253</v>
      </c>
    </row>
    <row r="57" spans="1:11" x14ac:dyDescent="0.3">
      <c r="A57">
        <v>55</v>
      </c>
      <c r="B57">
        <f t="shared" si="0"/>
        <v>0.20000000000000018</v>
      </c>
      <c r="C57">
        <v>-0.34167018510170566</v>
      </c>
      <c r="D57">
        <v>0.65952225532973741</v>
      </c>
      <c r="E57">
        <v>0.27639054398597707</v>
      </c>
      <c r="G57">
        <v>5</v>
      </c>
      <c r="H57">
        <f t="shared" si="1"/>
        <v>0</v>
      </c>
      <c r="I57">
        <f t="shared" si="2"/>
        <v>-3.4167018510170566E-2</v>
      </c>
      <c r="J57">
        <f t="shared" si="3"/>
        <v>5.5278108797195413E-2</v>
      </c>
      <c r="K57">
        <f t="shared" si="4"/>
        <v>5.0211110902870253</v>
      </c>
    </row>
    <row r="58" spans="1:11" x14ac:dyDescent="0.3">
      <c r="A58">
        <v>56</v>
      </c>
      <c r="B58">
        <f t="shared" si="0"/>
        <v>0.24000000000000021</v>
      </c>
      <c r="C58">
        <v>-0.50240808813252058</v>
      </c>
      <c r="D58">
        <v>0.85455092230860641</v>
      </c>
      <c r="E58">
        <v>-0.30930355251408992</v>
      </c>
      <c r="G58">
        <v>5</v>
      </c>
      <c r="H58">
        <f t="shared" si="1"/>
        <v>0</v>
      </c>
      <c r="I58">
        <f t="shared" si="2"/>
        <v>-5.0240808813252061E-2</v>
      </c>
      <c r="J58">
        <f t="shared" si="3"/>
        <v>-6.1860710502817988E-2</v>
      </c>
      <c r="K58">
        <f t="shared" si="4"/>
        <v>4.8878984806839298</v>
      </c>
    </row>
    <row r="59" spans="1:11" x14ac:dyDescent="0.3">
      <c r="A59">
        <v>57</v>
      </c>
      <c r="B59">
        <f t="shared" si="0"/>
        <v>0.2799999999999998</v>
      </c>
      <c r="C59">
        <v>-0.89870339172612868</v>
      </c>
      <c r="D59">
        <v>0.9666823308935385</v>
      </c>
      <c r="E59">
        <v>-0.76289341984404557</v>
      </c>
      <c r="G59">
        <v>5</v>
      </c>
      <c r="H59">
        <f t="shared" si="1"/>
        <v>0</v>
      </c>
      <c r="I59">
        <f t="shared" si="2"/>
        <v>-8.9870339172612876E-2</v>
      </c>
      <c r="J59">
        <f t="shared" si="3"/>
        <v>-0.15257868396880914</v>
      </c>
      <c r="K59">
        <f t="shared" si="4"/>
        <v>4.7575509768585782</v>
      </c>
    </row>
    <row r="60" spans="1:11" x14ac:dyDescent="0.3">
      <c r="A60">
        <v>58</v>
      </c>
      <c r="B60">
        <f t="shared" si="0"/>
        <v>0.31999999999999984</v>
      </c>
      <c r="C60">
        <v>0.72900184112086963</v>
      </c>
      <c r="D60">
        <v>0.89743244524334642</v>
      </c>
      <c r="E60">
        <v>-0.85283185789967986</v>
      </c>
      <c r="G60">
        <v>5</v>
      </c>
      <c r="H60">
        <f t="shared" si="1"/>
        <v>0</v>
      </c>
      <c r="I60">
        <f t="shared" si="2"/>
        <v>7.2900184112086971E-2</v>
      </c>
      <c r="J60">
        <f t="shared" si="3"/>
        <v>-0.17056637157993598</v>
      </c>
      <c r="K60">
        <f t="shared" si="4"/>
        <v>4.9023338125321514</v>
      </c>
    </row>
    <row r="61" spans="1:11" x14ac:dyDescent="0.3">
      <c r="A61">
        <v>59</v>
      </c>
      <c r="B61">
        <f t="shared" si="0"/>
        <v>0.35999999999999988</v>
      </c>
      <c r="C61">
        <v>-0.53684512361809755</v>
      </c>
      <c r="D61">
        <v>0.85621740944022573</v>
      </c>
      <c r="E61">
        <v>-0.64029124336978693</v>
      </c>
      <c r="G61">
        <v>5</v>
      </c>
      <c r="H61">
        <f t="shared" si="1"/>
        <v>0</v>
      </c>
      <c r="I61">
        <f t="shared" si="2"/>
        <v>-5.3684512361809759E-2</v>
      </c>
      <c r="J61">
        <f t="shared" si="3"/>
        <v>-0.1280582486739574</v>
      </c>
      <c r="K61">
        <f t="shared" si="4"/>
        <v>4.8182572389642333</v>
      </c>
    </row>
    <row r="62" spans="1:11" x14ac:dyDescent="0.3">
      <c r="A62">
        <v>60</v>
      </c>
      <c r="B62">
        <f t="shared" si="0"/>
        <v>0.39999999999999991</v>
      </c>
      <c r="C62">
        <v>-0.49748179780225166</v>
      </c>
      <c r="D62">
        <v>0.46657063016315981</v>
      </c>
      <c r="E62">
        <v>-0.21739175511060393</v>
      </c>
      <c r="G62">
        <v>5</v>
      </c>
      <c r="H62">
        <f t="shared" si="1"/>
        <v>0</v>
      </c>
      <c r="I62">
        <f t="shared" si="2"/>
        <v>-4.9748179780225166E-2</v>
      </c>
      <c r="J62">
        <f t="shared" si="3"/>
        <v>0</v>
      </c>
      <c r="K62">
        <f t="shared" si="4"/>
        <v>4.9502518202197745</v>
      </c>
    </row>
    <row r="63" spans="1:11" x14ac:dyDescent="0.3">
      <c r="A63">
        <v>61</v>
      </c>
      <c r="B63">
        <f t="shared" si="0"/>
        <v>0.43999999999999995</v>
      </c>
      <c r="C63">
        <v>0.9773294181408414</v>
      </c>
      <c r="D63">
        <v>0.94203175586425125</v>
      </c>
      <c r="E63">
        <v>-0.13607906636907074</v>
      </c>
      <c r="G63">
        <v>5</v>
      </c>
      <c r="H63">
        <f t="shared" si="1"/>
        <v>0</v>
      </c>
      <c r="I63">
        <f t="shared" si="2"/>
        <v>9.7732941814084151E-2</v>
      </c>
      <c r="J63">
        <f t="shared" si="3"/>
        <v>-2.721581327381415E-2</v>
      </c>
      <c r="K63">
        <f t="shared" si="4"/>
        <v>5.0705171285402697</v>
      </c>
    </row>
    <row r="64" spans="1:11" x14ac:dyDescent="0.3">
      <c r="A64">
        <v>62</v>
      </c>
      <c r="B64">
        <f t="shared" si="0"/>
        <v>0.48</v>
      </c>
      <c r="C64">
        <v>0.6597596555793741</v>
      </c>
      <c r="D64">
        <v>0.31204228618850449</v>
      </c>
      <c r="E64">
        <v>-0.11667479032476646</v>
      </c>
      <c r="G64">
        <v>5</v>
      </c>
      <c r="H64">
        <f t="shared" si="1"/>
        <v>0</v>
      </c>
      <c r="I64">
        <f t="shared" si="2"/>
        <v>6.5975965557937416E-2</v>
      </c>
      <c r="J64">
        <f t="shared" si="3"/>
        <v>0</v>
      </c>
      <c r="K64">
        <f t="shared" si="4"/>
        <v>5.0659759655579375</v>
      </c>
    </row>
    <row r="65" spans="1:11" x14ac:dyDescent="0.3">
      <c r="A65">
        <v>63</v>
      </c>
      <c r="B65">
        <f t="shared" si="0"/>
        <v>0.52</v>
      </c>
      <c r="C65">
        <v>-0.23131324491426475</v>
      </c>
      <c r="D65">
        <v>0.70064652690482276</v>
      </c>
      <c r="E65">
        <v>-0.68170504284632494</v>
      </c>
      <c r="G65">
        <v>5</v>
      </c>
      <c r="H65">
        <f t="shared" si="1"/>
        <v>0</v>
      </c>
      <c r="I65">
        <f t="shared" si="2"/>
        <v>-2.3131324491426478E-2</v>
      </c>
      <c r="J65">
        <f t="shared" si="3"/>
        <v>-0.13634100856926498</v>
      </c>
      <c r="K65">
        <f t="shared" si="4"/>
        <v>4.840527666939308</v>
      </c>
    </row>
    <row r="66" spans="1:11" x14ac:dyDescent="0.3">
      <c r="A66">
        <v>64</v>
      </c>
      <c r="B66">
        <f t="shared" si="0"/>
        <v>0.56000000000000005</v>
      </c>
      <c r="C66">
        <v>0.91733924378911058</v>
      </c>
      <c r="D66">
        <v>0.65429084789024183</v>
      </c>
      <c r="E66">
        <v>0.29438493443319436</v>
      </c>
      <c r="G66">
        <v>5</v>
      </c>
      <c r="H66">
        <f t="shared" si="1"/>
        <v>0</v>
      </c>
      <c r="I66">
        <f t="shared" si="2"/>
        <v>9.1733924378911064E-2</v>
      </c>
      <c r="J66">
        <f t="shared" si="3"/>
        <v>5.8876986886638873E-2</v>
      </c>
      <c r="K66">
        <f t="shared" si="4"/>
        <v>5.1506109112655496</v>
      </c>
    </row>
    <row r="67" spans="1:11" x14ac:dyDescent="0.3">
      <c r="A67">
        <v>65</v>
      </c>
      <c r="B67">
        <f t="shared" ref="B67:B102" si="5">A67/25-2</f>
        <v>0.60000000000000009</v>
      </c>
      <c r="C67">
        <v>-0.67796166264685009</v>
      </c>
      <c r="D67">
        <v>0.67962708067487654</v>
      </c>
      <c r="E67">
        <v>0.15139937962010963</v>
      </c>
      <c r="G67">
        <v>5</v>
      </c>
      <c r="H67">
        <f t="shared" ref="H67:H102" si="6">$N$2</f>
        <v>0</v>
      </c>
      <c r="I67">
        <f t="shared" ref="I67:I102" si="7">$N$3*C67</f>
        <v>-6.7796166264685015E-2</v>
      </c>
      <c r="J67">
        <f t="shared" ref="J67:J102" si="8">IF(D67&gt;=$N$4,$N$5*E67,0)</f>
        <v>3.0279875924021926E-2</v>
      </c>
      <c r="K67">
        <f t="shared" ref="K67:K102" si="9">SUM(G67:J67)</f>
        <v>4.9624837096593364</v>
      </c>
    </row>
    <row r="68" spans="1:11" x14ac:dyDescent="0.3">
      <c r="A68">
        <v>66</v>
      </c>
      <c r="B68">
        <f t="shared" si="5"/>
        <v>0.64000000000000012</v>
      </c>
      <c r="C68">
        <v>0.47468291199179569</v>
      </c>
      <c r="D68">
        <v>0.59247290204164094</v>
      </c>
      <c r="E68">
        <v>-0.88134737362032278</v>
      </c>
      <c r="G68">
        <v>5</v>
      </c>
      <c r="H68">
        <f t="shared" si="6"/>
        <v>0</v>
      </c>
      <c r="I68">
        <f t="shared" si="7"/>
        <v>4.7468291199179571E-2</v>
      </c>
      <c r="J68">
        <f t="shared" si="8"/>
        <v>-0.17626947472406457</v>
      </c>
      <c r="K68">
        <f t="shared" si="9"/>
        <v>4.8711988164751148</v>
      </c>
    </row>
    <row r="69" spans="1:11" x14ac:dyDescent="0.3">
      <c r="A69">
        <v>67</v>
      </c>
      <c r="B69">
        <f t="shared" si="5"/>
        <v>0.68000000000000016</v>
      </c>
      <c r="C69">
        <v>0.27912532298638082</v>
      </c>
      <c r="D69">
        <v>0.70266079357842037</v>
      </c>
      <c r="E69">
        <v>-0.32829465815435066</v>
      </c>
      <c r="G69">
        <v>5</v>
      </c>
      <c r="H69">
        <f t="shared" si="6"/>
        <v>0</v>
      </c>
      <c r="I69">
        <f t="shared" si="7"/>
        <v>2.7912532298638083E-2</v>
      </c>
      <c r="J69">
        <f t="shared" si="8"/>
        <v>-6.5658931630870138E-2</v>
      </c>
      <c r="K69">
        <f t="shared" si="9"/>
        <v>4.9622536006677676</v>
      </c>
    </row>
    <row r="70" spans="1:11" x14ac:dyDescent="0.3">
      <c r="A70">
        <v>68</v>
      </c>
      <c r="B70">
        <f t="shared" si="5"/>
        <v>0.7200000000000002</v>
      </c>
      <c r="C70">
        <v>-4.3844808131581425E-2</v>
      </c>
      <c r="D70">
        <v>0.80644907990516523</v>
      </c>
      <c r="E70">
        <v>-0.50982278480011511</v>
      </c>
      <c r="G70">
        <v>5</v>
      </c>
      <c r="H70">
        <f t="shared" si="6"/>
        <v>0</v>
      </c>
      <c r="I70">
        <f t="shared" si="7"/>
        <v>-4.3844808131581429E-3</v>
      </c>
      <c r="J70">
        <f t="shared" si="8"/>
        <v>-0.10196455696002303</v>
      </c>
      <c r="K70">
        <f t="shared" si="9"/>
        <v>4.8936509622268192</v>
      </c>
    </row>
    <row r="71" spans="1:11" x14ac:dyDescent="0.3">
      <c r="A71">
        <v>69</v>
      </c>
      <c r="B71">
        <f t="shared" si="5"/>
        <v>0.75999999999999979</v>
      </c>
      <c r="C71">
        <v>-0.13964710709723738</v>
      </c>
      <c r="D71">
        <v>0.43782599533825761</v>
      </c>
      <c r="E71">
        <v>0.99661132939685793</v>
      </c>
      <c r="G71">
        <v>5</v>
      </c>
      <c r="H71">
        <f t="shared" si="6"/>
        <v>0</v>
      </c>
      <c r="I71">
        <f t="shared" si="7"/>
        <v>-1.3964710709723738E-2</v>
      </c>
      <c r="J71">
        <f t="shared" si="8"/>
        <v>0</v>
      </c>
      <c r="K71">
        <f t="shared" si="9"/>
        <v>4.9860352892902764</v>
      </c>
    </row>
    <row r="72" spans="1:11" x14ac:dyDescent="0.3">
      <c r="A72">
        <v>70</v>
      </c>
      <c r="B72">
        <f t="shared" si="5"/>
        <v>0.79999999999999982</v>
      </c>
      <c r="C72">
        <v>-0.13999542701764889</v>
      </c>
      <c r="D72">
        <v>0.79222472122514098</v>
      </c>
      <c r="E72">
        <v>0.8850555493522021</v>
      </c>
      <c r="G72">
        <v>5</v>
      </c>
      <c r="H72">
        <f t="shared" si="6"/>
        <v>0</v>
      </c>
      <c r="I72">
        <f t="shared" si="7"/>
        <v>-1.3999542701764889E-2</v>
      </c>
      <c r="J72">
        <f t="shared" si="8"/>
        <v>0.17701110987044044</v>
      </c>
      <c r="K72">
        <f t="shared" si="9"/>
        <v>5.1630115671686756</v>
      </c>
    </row>
    <row r="73" spans="1:11" x14ac:dyDescent="0.3">
      <c r="A73">
        <v>71</v>
      </c>
      <c r="B73">
        <f t="shared" si="5"/>
        <v>0.83999999999999986</v>
      </c>
      <c r="C73">
        <v>0.39539863776979223</v>
      </c>
      <c r="D73">
        <v>0.76765476226230178</v>
      </c>
      <c r="E73">
        <v>0.71638067666577143</v>
      </c>
      <c r="G73">
        <v>5</v>
      </c>
      <c r="H73">
        <f t="shared" si="6"/>
        <v>0</v>
      </c>
      <c r="I73">
        <f t="shared" si="7"/>
        <v>3.9539863776979225E-2</v>
      </c>
      <c r="J73">
        <f t="shared" si="8"/>
        <v>0.14327613533315428</v>
      </c>
      <c r="K73">
        <f t="shared" si="9"/>
        <v>5.1828159991101339</v>
      </c>
    </row>
    <row r="74" spans="1:11" x14ac:dyDescent="0.3">
      <c r="A74">
        <v>72</v>
      </c>
      <c r="B74">
        <f t="shared" si="5"/>
        <v>0.87999999999999989</v>
      </c>
      <c r="C74">
        <v>0.60665710746520829</v>
      </c>
      <c r="D74">
        <v>0.97649354251019449</v>
      </c>
      <c r="E74">
        <v>-0.67718452289085462</v>
      </c>
      <c r="G74">
        <v>5</v>
      </c>
      <c r="H74">
        <f t="shared" si="6"/>
        <v>0</v>
      </c>
      <c r="I74">
        <f t="shared" si="7"/>
        <v>6.0665710746520829E-2</v>
      </c>
      <c r="J74">
        <f t="shared" si="8"/>
        <v>-0.13543690457817092</v>
      </c>
      <c r="K74">
        <f t="shared" si="9"/>
        <v>4.9252288061683496</v>
      </c>
    </row>
    <row r="75" spans="1:11" x14ac:dyDescent="0.3">
      <c r="A75">
        <v>73</v>
      </c>
      <c r="B75">
        <f t="shared" si="5"/>
        <v>0.91999999999999993</v>
      </c>
      <c r="C75">
        <v>0.52310333811655707</v>
      </c>
      <c r="D75">
        <v>0.97379858610158621</v>
      </c>
      <c r="E75">
        <v>-0.11581657357954467</v>
      </c>
      <c r="G75">
        <v>5</v>
      </c>
      <c r="H75">
        <f t="shared" si="6"/>
        <v>0</v>
      </c>
      <c r="I75">
        <f t="shared" si="7"/>
        <v>5.2310333811655708E-2</v>
      </c>
      <c r="J75">
        <f t="shared" si="8"/>
        <v>-2.3163314715908934E-2</v>
      </c>
      <c r="K75">
        <f t="shared" si="9"/>
        <v>5.0291470190957472</v>
      </c>
    </row>
    <row r="76" spans="1:11" x14ac:dyDescent="0.3">
      <c r="A76">
        <v>74</v>
      </c>
      <c r="B76">
        <f t="shared" si="5"/>
        <v>0.96</v>
      </c>
      <c r="C76">
        <v>0.1984838813616745</v>
      </c>
      <c r="D76">
        <v>0.73955805570494848</v>
      </c>
      <c r="E76">
        <v>0.40082686962914527</v>
      </c>
      <c r="G76">
        <v>5</v>
      </c>
      <c r="H76">
        <f t="shared" si="6"/>
        <v>0</v>
      </c>
      <c r="I76">
        <f t="shared" si="7"/>
        <v>1.984838813616745E-2</v>
      </c>
      <c r="J76">
        <f t="shared" si="8"/>
        <v>8.0165373925829064E-2</v>
      </c>
      <c r="K76">
        <f t="shared" si="9"/>
        <v>5.1000137620619963</v>
      </c>
    </row>
    <row r="77" spans="1:11" x14ac:dyDescent="0.3">
      <c r="A77">
        <v>75</v>
      </c>
      <c r="B77">
        <f t="shared" si="5"/>
        <v>1</v>
      </c>
      <c r="C77">
        <v>0.21543505103281824</v>
      </c>
      <c r="D77">
        <v>0.2474444482921685</v>
      </c>
      <c r="E77">
        <v>0.39409721497963335</v>
      </c>
      <c r="G77">
        <v>5</v>
      </c>
      <c r="H77">
        <f t="shared" si="6"/>
        <v>0</v>
      </c>
      <c r="I77">
        <f t="shared" si="7"/>
        <v>2.1543505103281825E-2</v>
      </c>
      <c r="J77">
        <f t="shared" si="8"/>
        <v>0</v>
      </c>
      <c r="K77">
        <f t="shared" si="9"/>
        <v>5.0215435051032822</v>
      </c>
    </row>
    <row r="78" spans="1:11" x14ac:dyDescent="0.3">
      <c r="A78">
        <v>76</v>
      </c>
      <c r="B78">
        <f t="shared" si="5"/>
        <v>1.04</v>
      </c>
      <c r="C78">
        <v>0.35115279854118708</v>
      </c>
      <c r="D78">
        <v>0.23615050584147523</v>
      </c>
      <c r="E78">
        <v>-0.2101158062611661</v>
      </c>
      <c r="G78">
        <v>5</v>
      </c>
      <c r="H78">
        <f t="shared" si="6"/>
        <v>0</v>
      </c>
      <c r="I78">
        <f t="shared" si="7"/>
        <v>3.5115279854118712E-2</v>
      </c>
      <c r="J78">
        <f t="shared" si="8"/>
        <v>0</v>
      </c>
      <c r="K78">
        <f t="shared" si="9"/>
        <v>5.0351152798541188</v>
      </c>
    </row>
    <row r="79" spans="1:11" x14ac:dyDescent="0.3">
      <c r="A79">
        <v>77</v>
      </c>
      <c r="B79">
        <f t="shared" si="5"/>
        <v>1.08</v>
      </c>
      <c r="C79">
        <v>-0.26485187793876097</v>
      </c>
      <c r="D79">
        <v>0.15976555672803261</v>
      </c>
      <c r="E79">
        <v>0.48607416785566282</v>
      </c>
      <c r="G79">
        <v>5</v>
      </c>
      <c r="H79">
        <f t="shared" si="6"/>
        <v>0</v>
      </c>
      <c r="I79">
        <f t="shared" si="7"/>
        <v>-2.6485187793876097E-2</v>
      </c>
      <c r="J79">
        <f t="shared" si="8"/>
        <v>0</v>
      </c>
      <c r="K79">
        <f t="shared" si="9"/>
        <v>4.9735148122061243</v>
      </c>
    </row>
    <row r="80" spans="1:11" x14ac:dyDescent="0.3">
      <c r="A80">
        <v>78</v>
      </c>
      <c r="B80">
        <f t="shared" si="5"/>
        <v>1.1200000000000001</v>
      </c>
      <c r="C80">
        <v>0.59194856598401802</v>
      </c>
      <c r="D80">
        <v>0.25176148949958366</v>
      </c>
      <c r="E80">
        <v>-0.69168079091988433</v>
      </c>
      <c r="G80">
        <v>5</v>
      </c>
      <c r="H80">
        <f t="shared" si="6"/>
        <v>0</v>
      </c>
      <c r="I80">
        <f t="shared" si="7"/>
        <v>5.9194856598401804E-2</v>
      </c>
      <c r="J80">
        <f t="shared" si="8"/>
        <v>0</v>
      </c>
      <c r="K80">
        <f t="shared" si="9"/>
        <v>5.0591948565984017</v>
      </c>
    </row>
    <row r="81" spans="1:11" x14ac:dyDescent="0.3">
      <c r="A81">
        <v>79</v>
      </c>
      <c r="B81">
        <f t="shared" si="5"/>
        <v>1.1600000000000001</v>
      </c>
      <c r="C81">
        <v>0.5177839682731622</v>
      </c>
      <c r="D81">
        <v>0.231925908221845</v>
      </c>
      <c r="E81">
        <v>-4.8127499151277231E-2</v>
      </c>
      <c r="G81">
        <v>5</v>
      </c>
      <c r="H81">
        <f t="shared" si="6"/>
        <v>0</v>
      </c>
      <c r="I81">
        <f t="shared" si="7"/>
        <v>5.177839682731622E-2</v>
      </c>
      <c r="J81">
        <f t="shared" si="8"/>
        <v>0</v>
      </c>
      <c r="K81">
        <f t="shared" si="9"/>
        <v>5.0517783968273164</v>
      </c>
    </row>
    <row r="82" spans="1:11" x14ac:dyDescent="0.3">
      <c r="A82">
        <v>80</v>
      </c>
      <c r="B82">
        <f t="shared" si="5"/>
        <v>1.2000000000000002</v>
      </c>
      <c r="C82">
        <v>0.96231112987462275</v>
      </c>
      <c r="D82">
        <v>0.73730221030458776</v>
      </c>
      <c r="E82">
        <v>0.9820039145554933</v>
      </c>
      <c r="G82">
        <v>5</v>
      </c>
      <c r="H82">
        <f t="shared" si="6"/>
        <v>0</v>
      </c>
      <c r="I82">
        <f t="shared" si="7"/>
        <v>9.6231112987462286E-2</v>
      </c>
      <c r="J82">
        <f t="shared" si="8"/>
        <v>0.19640078291109866</v>
      </c>
      <c r="K82">
        <f t="shared" si="9"/>
        <v>5.2926318958985608</v>
      </c>
    </row>
    <row r="83" spans="1:11" x14ac:dyDescent="0.3">
      <c r="A83">
        <v>81</v>
      </c>
      <c r="B83">
        <f t="shared" si="5"/>
        <v>1.2400000000000002</v>
      </c>
      <c r="C83">
        <v>-1.7540926260333434E-2</v>
      </c>
      <c r="D83">
        <v>0.14364324105616055</v>
      </c>
      <c r="E83">
        <v>0.85345367054706167</v>
      </c>
      <c r="G83">
        <v>5</v>
      </c>
      <c r="H83">
        <f t="shared" si="6"/>
        <v>0</v>
      </c>
      <c r="I83">
        <f t="shared" si="7"/>
        <v>-1.7540926260333435E-3</v>
      </c>
      <c r="J83">
        <f t="shared" si="8"/>
        <v>0</v>
      </c>
      <c r="K83">
        <f t="shared" si="9"/>
        <v>4.9982459073739669</v>
      </c>
    </row>
    <row r="84" spans="1:11" x14ac:dyDescent="0.3">
      <c r="A84">
        <v>82</v>
      </c>
      <c r="B84">
        <f t="shared" si="5"/>
        <v>1.2799999999999998</v>
      </c>
      <c r="C84">
        <v>0.31526138030326289</v>
      </c>
      <c r="D84">
        <v>7.5687251460553329E-3</v>
      </c>
      <c r="E84">
        <v>0.81314920242261035</v>
      </c>
      <c r="G84">
        <v>5</v>
      </c>
      <c r="H84">
        <f t="shared" si="6"/>
        <v>0</v>
      </c>
      <c r="I84">
        <f t="shared" si="7"/>
        <v>3.1526138030326292E-2</v>
      </c>
      <c r="J84">
        <f t="shared" si="8"/>
        <v>0</v>
      </c>
      <c r="K84">
        <f t="shared" si="9"/>
        <v>5.0315261380303262</v>
      </c>
    </row>
    <row r="85" spans="1:11" x14ac:dyDescent="0.3">
      <c r="A85">
        <v>83</v>
      </c>
      <c r="B85">
        <f t="shared" si="5"/>
        <v>1.3199999999999998</v>
      </c>
      <c r="C85">
        <v>-0.43532431259915816</v>
      </c>
      <c r="D85">
        <v>3.2471633017015833E-2</v>
      </c>
      <c r="E85">
        <v>0.90843256917474191</v>
      </c>
      <c r="G85">
        <v>5</v>
      </c>
      <c r="H85">
        <f t="shared" si="6"/>
        <v>0</v>
      </c>
      <c r="I85">
        <f t="shared" si="7"/>
        <v>-4.3532431259915821E-2</v>
      </c>
      <c r="J85">
        <f t="shared" si="8"/>
        <v>0</v>
      </c>
      <c r="K85">
        <f t="shared" si="9"/>
        <v>4.9564675687400843</v>
      </c>
    </row>
    <row r="86" spans="1:11" x14ac:dyDescent="0.3">
      <c r="A86">
        <v>84</v>
      </c>
      <c r="B86">
        <f t="shared" si="5"/>
        <v>1.3599999999999999</v>
      </c>
      <c r="C86">
        <v>-0.67237619543214899</v>
      </c>
      <c r="D86">
        <v>0.53235634766919793</v>
      </c>
      <c r="E86">
        <v>0.1896949622231987</v>
      </c>
      <c r="G86">
        <v>5</v>
      </c>
      <c r="H86">
        <f t="shared" si="6"/>
        <v>0</v>
      </c>
      <c r="I86">
        <f t="shared" si="7"/>
        <v>-6.7237619543214902E-2</v>
      </c>
      <c r="J86">
        <f t="shared" si="8"/>
        <v>3.7938992444639746E-2</v>
      </c>
      <c r="K86">
        <f t="shared" si="9"/>
        <v>4.9707013729014253</v>
      </c>
    </row>
    <row r="87" spans="1:11" x14ac:dyDescent="0.3">
      <c r="A87">
        <v>85</v>
      </c>
      <c r="B87">
        <f t="shared" si="5"/>
        <v>1.4</v>
      </c>
      <c r="C87">
        <v>-0.68144960947840416</v>
      </c>
      <c r="D87">
        <v>0.78317798187040732</v>
      </c>
      <c r="E87">
        <v>-0.53596919423406542</v>
      </c>
      <c r="G87">
        <v>5</v>
      </c>
      <c r="H87">
        <f t="shared" si="6"/>
        <v>0</v>
      </c>
      <c r="I87">
        <f t="shared" si="7"/>
        <v>-6.8144960947840422E-2</v>
      </c>
      <c r="J87">
        <f t="shared" si="8"/>
        <v>-0.10719383884681309</v>
      </c>
      <c r="K87">
        <f t="shared" si="9"/>
        <v>4.8246612002053464</v>
      </c>
    </row>
    <row r="88" spans="1:11" x14ac:dyDescent="0.3">
      <c r="A88">
        <v>86</v>
      </c>
      <c r="B88">
        <f t="shared" si="5"/>
        <v>1.44</v>
      </c>
      <c r="C88">
        <v>0.31115081795731636</v>
      </c>
      <c r="D88">
        <v>0.83346193398409074</v>
      </c>
      <c r="E88">
        <v>8.3559198280861224E-2</v>
      </c>
      <c r="G88">
        <v>5</v>
      </c>
      <c r="H88">
        <f t="shared" si="6"/>
        <v>0</v>
      </c>
      <c r="I88">
        <f t="shared" si="7"/>
        <v>3.1115081795731636E-2</v>
      </c>
      <c r="J88">
        <f t="shared" si="8"/>
        <v>1.6711839656172244E-2</v>
      </c>
      <c r="K88">
        <f t="shared" si="9"/>
        <v>5.0478269214519038</v>
      </c>
    </row>
    <row r="89" spans="1:11" x14ac:dyDescent="0.3">
      <c r="A89">
        <v>87</v>
      </c>
      <c r="B89">
        <f t="shared" si="5"/>
        <v>1.48</v>
      </c>
      <c r="C89">
        <v>0.98937782153442755</v>
      </c>
      <c r="D89">
        <v>0.36398671149033945</v>
      </c>
      <c r="E89">
        <v>-0.44336762881324243</v>
      </c>
      <c r="G89">
        <v>5</v>
      </c>
      <c r="H89">
        <f t="shared" si="6"/>
        <v>0</v>
      </c>
      <c r="I89">
        <f t="shared" si="7"/>
        <v>9.893778215344276E-2</v>
      </c>
      <c r="J89">
        <f t="shared" si="8"/>
        <v>0</v>
      </c>
      <c r="K89">
        <f t="shared" si="9"/>
        <v>5.0989377821534427</v>
      </c>
    </row>
    <row r="90" spans="1:11" x14ac:dyDescent="0.3">
      <c r="A90">
        <v>88</v>
      </c>
      <c r="B90">
        <f t="shared" si="5"/>
        <v>1.52</v>
      </c>
      <c r="C90">
        <v>0.50280698344146413</v>
      </c>
      <c r="D90">
        <v>0.16873361526013142</v>
      </c>
      <c r="E90">
        <v>-0.43828138596265398</v>
      </c>
      <c r="G90">
        <v>5</v>
      </c>
      <c r="H90">
        <f t="shared" si="6"/>
        <v>0</v>
      </c>
      <c r="I90">
        <f t="shared" si="7"/>
        <v>5.0280698344146418E-2</v>
      </c>
      <c r="J90">
        <f t="shared" si="8"/>
        <v>0</v>
      </c>
      <c r="K90">
        <f t="shared" si="9"/>
        <v>5.0502806983441468</v>
      </c>
    </row>
    <row r="91" spans="1:11" x14ac:dyDescent="0.3">
      <c r="A91">
        <v>89</v>
      </c>
      <c r="B91">
        <f t="shared" si="5"/>
        <v>1.56</v>
      </c>
      <c r="C91">
        <v>0.77641497912039648</v>
      </c>
      <c r="D91">
        <v>0.423051787486311</v>
      </c>
      <c r="E91">
        <v>0.698987161477439</v>
      </c>
      <c r="G91">
        <v>5</v>
      </c>
      <c r="H91">
        <f t="shared" si="6"/>
        <v>0</v>
      </c>
      <c r="I91">
        <f t="shared" si="7"/>
        <v>7.7641497912039656E-2</v>
      </c>
      <c r="J91">
        <f t="shared" si="8"/>
        <v>0</v>
      </c>
      <c r="K91">
        <f t="shared" si="9"/>
        <v>5.0776414979120394</v>
      </c>
    </row>
    <row r="92" spans="1:11" x14ac:dyDescent="0.3">
      <c r="A92">
        <v>90</v>
      </c>
      <c r="B92">
        <f t="shared" si="5"/>
        <v>1.6</v>
      </c>
      <c r="C92">
        <v>0.8940464850762071</v>
      </c>
      <c r="D92">
        <v>0.38033359180645188</v>
      </c>
      <c r="E92">
        <v>-0.40615142253382541</v>
      </c>
      <c r="G92">
        <v>5</v>
      </c>
      <c r="H92">
        <f t="shared" si="6"/>
        <v>0</v>
      </c>
      <c r="I92">
        <f t="shared" si="7"/>
        <v>8.9404648507620713E-2</v>
      </c>
      <c r="J92">
        <f t="shared" si="8"/>
        <v>0</v>
      </c>
      <c r="K92">
        <f t="shared" si="9"/>
        <v>5.089404648507621</v>
      </c>
    </row>
    <row r="93" spans="1:11" x14ac:dyDescent="0.3">
      <c r="A93">
        <v>91</v>
      </c>
      <c r="B93">
        <f t="shared" si="5"/>
        <v>1.6400000000000001</v>
      </c>
      <c r="C93">
        <v>-0.38562947890087673</v>
      </c>
      <c r="D93">
        <v>0.63951918132550034</v>
      </c>
      <c r="E93">
        <v>-0.32800558101443733</v>
      </c>
      <c r="G93">
        <v>5</v>
      </c>
      <c r="H93">
        <f t="shared" si="6"/>
        <v>0</v>
      </c>
      <c r="I93">
        <f t="shared" si="7"/>
        <v>-3.8562947890087677E-2</v>
      </c>
      <c r="J93">
        <f t="shared" si="8"/>
        <v>-6.5601116202887472E-2</v>
      </c>
      <c r="K93">
        <f t="shared" si="9"/>
        <v>4.8958359359070247</v>
      </c>
    </row>
    <row r="94" spans="1:11" x14ac:dyDescent="0.3">
      <c r="A94">
        <v>92</v>
      </c>
      <c r="B94">
        <f t="shared" si="5"/>
        <v>1.6800000000000002</v>
      </c>
      <c r="C94">
        <v>0.79665782351038228</v>
      </c>
      <c r="D94">
        <v>0.34131370696618957</v>
      </c>
      <c r="E94">
        <v>0.40146437520824985</v>
      </c>
      <c r="G94">
        <v>5</v>
      </c>
      <c r="H94">
        <f t="shared" si="6"/>
        <v>0</v>
      </c>
      <c r="I94">
        <f t="shared" si="7"/>
        <v>7.9665782351038231E-2</v>
      </c>
      <c r="J94">
        <f t="shared" si="8"/>
        <v>0</v>
      </c>
      <c r="K94">
        <f t="shared" si="9"/>
        <v>5.0796657823510385</v>
      </c>
    </row>
    <row r="95" spans="1:11" x14ac:dyDescent="0.3">
      <c r="A95">
        <v>93</v>
      </c>
      <c r="B95">
        <f t="shared" si="5"/>
        <v>1.7200000000000002</v>
      </c>
      <c r="C95">
        <v>-0.95986141575295836</v>
      </c>
      <c r="D95">
        <v>9.8055095486794808E-2</v>
      </c>
      <c r="E95">
        <v>-0.91734558012492284</v>
      </c>
      <c r="G95">
        <v>5</v>
      </c>
      <c r="H95">
        <f t="shared" si="6"/>
        <v>0</v>
      </c>
      <c r="I95">
        <f t="shared" si="7"/>
        <v>-9.5986141575295836E-2</v>
      </c>
      <c r="J95">
        <f t="shared" si="8"/>
        <v>0</v>
      </c>
      <c r="K95">
        <f t="shared" si="9"/>
        <v>4.9040138584247046</v>
      </c>
    </row>
    <row r="96" spans="1:11" x14ac:dyDescent="0.3">
      <c r="A96">
        <v>94</v>
      </c>
      <c r="B96">
        <f t="shared" si="5"/>
        <v>1.7599999999999998</v>
      </c>
      <c r="C96">
        <v>0.72840238514852307</v>
      </c>
      <c r="D96">
        <v>0.20471867280073008</v>
      </c>
      <c r="E96">
        <v>0.88967406792431314</v>
      </c>
      <c r="G96">
        <v>5</v>
      </c>
      <c r="H96">
        <f t="shared" si="6"/>
        <v>0</v>
      </c>
      <c r="I96">
        <f t="shared" si="7"/>
        <v>7.2840238514852315E-2</v>
      </c>
      <c r="J96">
        <f t="shared" si="8"/>
        <v>0</v>
      </c>
      <c r="K96">
        <f t="shared" si="9"/>
        <v>5.0728402385148526</v>
      </c>
    </row>
    <row r="97" spans="1:11" x14ac:dyDescent="0.3">
      <c r="A97">
        <v>95</v>
      </c>
      <c r="B97">
        <f t="shared" si="5"/>
        <v>1.7999999999999998</v>
      </c>
      <c r="C97">
        <v>-0.59533319459146194</v>
      </c>
      <c r="D97">
        <v>0.36999746608369188</v>
      </c>
      <c r="E97">
        <v>-0.54733899800114827</v>
      </c>
      <c r="G97">
        <v>5</v>
      </c>
      <c r="H97">
        <f t="shared" si="6"/>
        <v>0</v>
      </c>
      <c r="I97">
        <f t="shared" si="7"/>
        <v>-5.9533319459146194E-2</v>
      </c>
      <c r="J97">
        <f t="shared" si="8"/>
        <v>0</v>
      </c>
      <c r="K97">
        <f t="shared" si="9"/>
        <v>4.9404666805408537</v>
      </c>
    </row>
    <row r="98" spans="1:11" x14ac:dyDescent="0.3">
      <c r="A98">
        <v>96</v>
      </c>
      <c r="B98">
        <f t="shared" si="5"/>
        <v>1.8399999999999999</v>
      </c>
      <c r="C98">
        <v>-0.29836208465883929</v>
      </c>
      <c r="D98">
        <v>0.5359135574416064</v>
      </c>
      <c r="E98">
        <v>-0.45039762910442227</v>
      </c>
      <c r="G98">
        <v>5</v>
      </c>
      <c r="H98">
        <f t="shared" si="6"/>
        <v>0</v>
      </c>
      <c r="I98">
        <f t="shared" si="7"/>
        <v>-2.9836208465883932E-2</v>
      </c>
      <c r="J98">
        <f t="shared" si="8"/>
        <v>-9.0079525820884465E-2</v>
      </c>
      <c r="K98">
        <f t="shared" si="9"/>
        <v>4.8800842657132311</v>
      </c>
    </row>
    <row r="99" spans="1:11" x14ac:dyDescent="0.3">
      <c r="A99">
        <v>97</v>
      </c>
      <c r="B99">
        <f t="shared" si="5"/>
        <v>1.88</v>
      </c>
      <c r="C99">
        <v>-0.43508427093004509</v>
      </c>
      <c r="D99">
        <v>0.92032319001718965</v>
      </c>
      <c r="E99">
        <v>-0.45436872963055897</v>
      </c>
      <c r="G99">
        <v>5</v>
      </c>
      <c r="H99">
        <f t="shared" si="6"/>
        <v>0</v>
      </c>
      <c r="I99">
        <f t="shared" si="7"/>
        <v>-4.3508427093004509E-2</v>
      </c>
      <c r="J99">
        <f t="shared" si="8"/>
        <v>-9.0873745926111804E-2</v>
      </c>
      <c r="K99">
        <f t="shared" si="9"/>
        <v>4.8656178269808832</v>
      </c>
    </row>
    <row r="100" spans="1:11" x14ac:dyDescent="0.3">
      <c r="A100">
        <v>98</v>
      </c>
      <c r="B100">
        <f t="shared" si="5"/>
        <v>1.92</v>
      </c>
      <c r="C100">
        <v>-0.80491643731965845</v>
      </c>
      <c r="D100">
        <v>0.53498647386020337</v>
      </c>
      <c r="E100">
        <v>-0.24717654752019214</v>
      </c>
      <c r="G100">
        <v>5</v>
      </c>
      <c r="H100">
        <f t="shared" si="6"/>
        <v>0</v>
      </c>
      <c r="I100">
        <f t="shared" si="7"/>
        <v>-8.0491643731965851E-2</v>
      </c>
      <c r="J100">
        <f t="shared" si="8"/>
        <v>-4.9435309504038433E-2</v>
      </c>
      <c r="K100">
        <f t="shared" si="9"/>
        <v>4.8700730467639959</v>
      </c>
    </row>
    <row r="101" spans="1:11" x14ac:dyDescent="0.3">
      <c r="A101">
        <v>99</v>
      </c>
      <c r="B101">
        <f t="shared" si="5"/>
        <v>1.96</v>
      </c>
      <c r="C101">
        <v>-6.9327738876351797E-2</v>
      </c>
      <c r="D101">
        <v>0.29696539921436427</v>
      </c>
      <c r="E101">
        <v>0.57440654000222802</v>
      </c>
      <c r="G101">
        <v>5</v>
      </c>
      <c r="H101">
        <f t="shared" si="6"/>
        <v>0</v>
      </c>
      <c r="I101">
        <f t="shared" si="7"/>
        <v>-6.9327738876351803E-3</v>
      </c>
      <c r="J101">
        <f t="shared" si="8"/>
        <v>0</v>
      </c>
      <c r="K101">
        <f t="shared" si="9"/>
        <v>4.9930672261123652</v>
      </c>
    </row>
    <row r="102" spans="1:11" x14ac:dyDescent="0.3">
      <c r="A102">
        <v>100</v>
      </c>
      <c r="B102">
        <f t="shared" si="5"/>
        <v>2</v>
      </c>
      <c r="C102">
        <v>-0.53138761875608886</v>
      </c>
      <c r="D102">
        <v>0.15546347875322231</v>
      </c>
      <c r="E102">
        <v>0.69283373077400268</v>
      </c>
      <c r="G102">
        <v>5</v>
      </c>
      <c r="H102">
        <f t="shared" si="6"/>
        <v>0</v>
      </c>
      <c r="I102">
        <f t="shared" si="7"/>
        <v>-5.3138761875608891E-2</v>
      </c>
      <c r="J102">
        <f t="shared" si="8"/>
        <v>0</v>
      </c>
      <c r="K102">
        <f t="shared" si="9"/>
        <v>4.9468612381243915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M102"/>
  <sheetViews>
    <sheetView topLeftCell="E1" workbookViewId="0">
      <selection activeCell="H25" sqref="H25"/>
    </sheetView>
  </sheetViews>
  <sheetFormatPr baseColWidth="10" defaultRowHeight="14.4" x14ac:dyDescent="0.3"/>
  <cols>
    <col min="6" max="6" width="18.109375" bestFit="1" customWidth="1"/>
    <col min="7" max="7" width="18.5546875" bestFit="1" customWidth="1"/>
    <col min="8" max="8" width="27.88671875" bestFit="1" customWidth="1"/>
    <col min="12" max="12" width="20.77734375" bestFit="1" customWidth="1"/>
  </cols>
  <sheetData>
    <row r="1" spans="1:13" x14ac:dyDescent="0.3">
      <c r="A1" s="2" t="s">
        <v>0</v>
      </c>
      <c r="B1" s="2" t="s">
        <v>1</v>
      </c>
      <c r="C1" s="2" t="s">
        <v>14</v>
      </c>
      <c r="D1" s="2" t="s">
        <v>13</v>
      </c>
      <c r="F1" s="2" t="str">
        <f>CONCATENATE("Median(",M2,", ",D1,")")</f>
        <v>Median(10, Data raw)</v>
      </c>
      <c r="G1" s="2" t="str">
        <f>CONCATENATE("Average(",M3,", ",D1,")")</f>
        <v>Average(7, Data raw)</v>
      </c>
      <c r="H1" s="2" t="str">
        <f>CONCATENATE("Average(",M4,", ",F1,")")</f>
        <v>Average(25, Median(10, Data raw))</v>
      </c>
      <c r="I1" s="2" t="s">
        <v>5</v>
      </c>
    </row>
    <row r="2" spans="1:13" x14ac:dyDescent="0.3">
      <c r="A2">
        <v>2</v>
      </c>
      <c r="B2">
        <f>'Raw Data'!B2</f>
        <v>-2</v>
      </c>
      <c r="C2">
        <f>'Raw Data'!G2</f>
        <v>5</v>
      </c>
      <c r="D2">
        <f>'Raw Data'!K2</f>
        <v>4.9735209052474758</v>
      </c>
      <c r="F2">
        <f ca="1">MEDIAN(INDIRECT(CONCATENATE("D",MAX($A2-$M$2+1,2),":D",$A2)))</f>
        <v>4.9735209052474758</v>
      </c>
      <c r="G2">
        <f ca="1">SUM(INDIRECT(CONCATENATE("D",MAX($A2-$M$3+1,2),":D",$A2)))/COUNTA(INDIRECT(CONCATENATE("D",MAX($A2-$M$3+1,2),":D",$A2)))</f>
        <v>4.9735209052474758</v>
      </c>
      <c r="H2">
        <f ca="1">SUM(INDIRECT(CONCATENATE("F",MAX($A2-$M$4+1,2),":F",$A2)))/COUNTA(INDIRECT(CONCATENATE("F",MAX($A2-$M$4+1,2),":F",$A2)))</f>
        <v>4.9735209052474758</v>
      </c>
      <c r="L2" t="s">
        <v>15</v>
      </c>
      <c r="M2" s="1">
        <v>10</v>
      </c>
    </row>
    <row r="3" spans="1:13" x14ac:dyDescent="0.3">
      <c r="A3">
        <v>3</v>
      </c>
      <c r="B3">
        <f>'Raw Data'!B3</f>
        <v>-1.96</v>
      </c>
      <c r="C3">
        <f>'Raw Data'!G3</f>
        <v>5</v>
      </c>
      <c r="D3">
        <f>'Raw Data'!K3</f>
        <v>5.0001820841680011</v>
      </c>
      <c r="F3">
        <f t="shared" ref="F3:F66" ca="1" si="0">MEDIAN(INDIRECT(CONCATENATE("D",MAX($A3-$M$2+1,2),":D",$A3)))</f>
        <v>4.9868514947077385</v>
      </c>
      <c r="G3">
        <f t="shared" ref="G3:G66" ca="1" si="1">SUM(INDIRECT(CONCATENATE("D",MAX($A3-$M$3+1,2),":D",$A3)))/COUNTA(INDIRECT(CONCATENATE("D",MAX($A3-$M$3+1,2),":D",$A3)))</f>
        <v>4.9868514947077385</v>
      </c>
      <c r="H3">
        <f t="shared" ref="H3:H66" ca="1" si="2">SUM(INDIRECT(CONCATENATE("F",MAX($A3-$M$4+1,2),":F",$A3)))/COUNTA(INDIRECT(CONCATENATE("F",MAX($A3-$M$4+1,2),":F",$A3)))</f>
        <v>4.9801861999776076</v>
      </c>
      <c r="L3" t="s">
        <v>17</v>
      </c>
      <c r="M3" s="1">
        <v>7</v>
      </c>
    </row>
    <row r="4" spans="1:13" x14ac:dyDescent="0.3">
      <c r="A4">
        <v>4</v>
      </c>
      <c r="B4">
        <f>'Raw Data'!B4</f>
        <v>-1.92</v>
      </c>
      <c r="C4">
        <f>'Raw Data'!G4</f>
        <v>5</v>
      </c>
      <c r="D4">
        <f>'Raw Data'!K4</f>
        <v>4.8172769912685487</v>
      </c>
      <c r="F4">
        <f t="shared" ca="1" si="0"/>
        <v>4.9735209052474758</v>
      </c>
      <c r="G4">
        <f t="shared" ca="1" si="1"/>
        <v>4.9303266602280083</v>
      </c>
      <c r="H4">
        <f t="shared" ca="1" si="2"/>
        <v>4.9779644350675634</v>
      </c>
      <c r="L4" t="s">
        <v>16</v>
      </c>
      <c r="M4" s="1">
        <v>25</v>
      </c>
    </row>
    <row r="5" spans="1:13" x14ac:dyDescent="0.3">
      <c r="A5">
        <v>5</v>
      </c>
      <c r="B5">
        <f>'Raw Data'!B5</f>
        <v>-1.88</v>
      </c>
      <c r="C5">
        <f>'Raw Data'!G5</f>
        <v>5</v>
      </c>
      <c r="D5">
        <f>'Raw Data'!K5</f>
        <v>5.2814368772592042</v>
      </c>
      <c r="F5">
        <f t="shared" ca="1" si="0"/>
        <v>4.9868514947077385</v>
      </c>
      <c r="G5">
        <f t="shared" ca="1" si="1"/>
        <v>5.018104214485807</v>
      </c>
      <c r="H5">
        <f t="shared" ca="1" si="2"/>
        <v>4.9801861999776076</v>
      </c>
    </row>
    <row r="6" spans="1:13" x14ac:dyDescent="0.3">
      <c r="A6">
        <v>6</v>
      </c>
      <c r="B6">
        <f>'Raw Data'!B6</f>
        <v>-1.84</v>
      </c>
      <c r="C6">
        <f>'Raw Data'!G6</f>
        <v>5</v>
      </c>
      <c r="D6">
        <f>'Raw Data'!K6</f>
        <v>4.9054136288307628</v>
      </c>
      <c r="F6">
        <f t="shared" ca="1" si="0"/>
        <v>4.9735209052474758</v>
      </c>
      <c r="G6">
        <f t="shared" ca="1" si="1"/>
        <v>4.9955660973547982</v>
      </c>
      <c r="H6">
        <f t="shared" ca="1" si="2"/>
        <v>4.9788531410315811</v>
      </c>
    </row>
    <row r="7" spans="1:13" x14ac:dyDescent="0.3">
      <c r="A7">
        <v>7</v>
      </c>
      <c r="B7">
        <f>'Raw Data'!B7</f>
        <v>-1.8</v>
      </c>
      <c r="C7">
        <f>'Raw Data'!G7</f>
        <v>5</v>
      </c>
      <c r="D7">
        <f>'Raw Data'!K7</f>
        <v>5.0558459906300577</v>
      </c>
      <c r="F7">
        <f t="shared" ca="1" si="0"/>
        <v>4.9868514947077385</v>
      </c>
      <c r="G7">
        <f t="shared" ca="1" si="1"/>
        <v>5.0056127462340081</v>
      </c>
      <c r="H7">
        <f t="shared" ca="1" si="2"/>
        <v>4.9801861999776076</v>
      </c>
    </row>
    <row r="8" spans="1:13" x14ac:dyDescent="0.3">
      <c r="A8">
        <v>8</v>
      </c>
      <c r="B8">
        <f>'Raw Data'!B8</f>
        <v>-1.76</v>
      </c>
      <c r="C8">
        <f>'Raw Data'!G8</f>
        <v>5</v>
      </c>
      <c r="D8">
        <f>'Raw Data'!K8</f>
        <v>4.9991936859696926</v>
      </c>
      <c r="F8">
        <f t="shared" ca="1" si="0"/>
        <v>4.9991936859696926</v>
      </c>
      <c r="G8">
        <f t="shared" ca="1" si="1"/>
        <v>5.0046957376248198</v>
      </c>
      <c r="H8">
        <f t="shared" ca="1" si="2"/>
        <v>4.9829015551193336</v>
      </c>
    </row>
    <row r="9" spans="1:13" x14ac:dyDescent="0.3">
      <c r="A9">
        <v>9</v>
      </c>
      <c r="B9">
        <f>'Raw Data'!B9</f>
        <v>-1.72</v>
      </c>
      <c r="C9">
        <f>'Raw Data'!G9</f>
        <v>5</v>
      </c>
      <c r="D9">
        <f>'Raw Data'!K9</f>
        <v>4.7927243712044545</v>
      </c>
      <c r="F9">
        <f t="shared" ca="1" si="0"/>
        <v>4.9863572956085846</v>
      </c>
      <c r="G9">
        <f t="shared" ca="1" si="1"/>
        <v>4.9788676613329601</v>
      </c>
      <c r="H9">
        <f t="shared" ca="1" si="2"/>
        <v>4.98333352268049</v>
      </c>
    </row>
    <row r="10" spans="1:13" x14ac:dyDescent="0.3">
      <c r="A10">
        <v>10</v>
      </c>
      <c r="B10">
        <f>'Raw Data'!B10</f>
        <v>-1.68</v>
      </c>
      <c r="C10">
        <f>'Raw Data'!G10</f>
        <v>5</v>
      </c>
      <c r="D10">
        <f>'Raw Data'!K10</f>
        <v>5.0619440058995062</v>
      </c>
      <c r="F10">
        <f t="shared" ca="1" si="0"/>
        <v>4.9991936859696926</v>
      </c>
      <c r="G10">
        <f t="shared" ca="1" si="1"/>
        <v>4.9876907930088894</v>
      </c>
      <c r="H10">
        <f t="shared" ca="1" si="2"/>
        <v>4.9850957630459574</v>
      </c>
    </row>
    <row r="11" spans="1:13" x14ac:dyDescent="0.3">
      <c r="A11">
        <v>11</v>
      </c>
      <c r="B11">
        <f>'Raw Data'!B11</f>
        <v>-1.6400000000000001</v>
      </c>
      <c r="C11">
        <f>'Raw Data'!G11</f>
        <v>5</v>
      </c>
      <c r="D11">
        <f>'Raw Data'!K11</f>
        <v>4.9848146268405413</v>
      </c>
      <c r="F11">
        <f t="shared" ca="1" si="0"/>
        <v>4.992004156405117</v>
      </c>
      <c r="G11">
        <f t="shared" ca="1" si="1"/>
        <v>5.0116247409477452</v>
      </c>
      <c r="H11">
        <f t="shared" ca="1" si="2"/>
        <v>4.9857866023818733</v>
      </c>
    </row>
    <row r="12" spans="1:13" x14ac:dyDescent="0.3">
      <c r="A12">
        <v>12</v>
      </c>
      <c r="B12">
        <f>'Raw Data'!B12</f>
        <v>-1.6</v>
      </c>
      <c r="C12">
        <f>'Raw Data'!G12</f>
        <v>5</v>
      </c>
      <c r="D12">
        <f>'Raw Data'!K12</f>
        <v>5.1220359784348233</v>
      </c>
      <c r="F12">
        <f t="shared" ca="1" si="0"/>
        <v>4.9996878850688464</v>
      </c>
      <c r="G12">
        <f t="shared" ca="1" si="1"/>
        <v>4.9888531839728341</v>
      </c>
      <c r="H12">
        <f t="shared" ca="1" si="2"/>
        <v>4.987050355353416</v>
      </c>
    </row>
    <row r="13" spans="1:13" x14ac:dyDescent="0.3">
      <c r="A13">
        <v>13</v>
      </c>
      <c r="B13">
        <f>'Raw Data'!B13</f>
        <v>-1.56</v>
      </c>
      <c r="C13">
        <f>'Raw Data'!G13</f>
        <v>5</v>
      </c>
      <c r="D13">
        <f>'Raw Data'!K13</f>
        <v>4.8638177383246965</v>
      </c>
      <c r="F13">
        <f t="shared" ca="1" si="0"/>
        <v>4.992004156405117</v>
      </c>
      <c r="G13">
        <f t="shared" ca="1" si="1"/>
        <v>4.9829109139005388</v>
      </c>
      <c r="H13">
        <f t="shared" ca="1" si="2"/>
        <v>4.9874631721077245</v>
      </c>
    </row>
    <row r="14" spans="1:13" x14ac:dyDescent="0.3">
      <c r="A14">
        <v>14</v>
      </c>
      <c r="B14">
        <f>'Raw Data'!B14</f>
        <v>-1.52</v>
      </c>
      <c r="C14">
        <f>'Raw Data'!G14</f>
        <v>5</v>
      </c>
      <c r="D14">
        <f>'Raw Data'!K14</f>
        <v>4.9601217358068315</v>
      </c>
      <c r="F14">
        <f t="shared" ca="1" si="0"/>
        <v>4.992004156405117</v>
      </c>
      <c r="G14">
        <f t="shared" ca="1" si="1"/>
        <v>4.969236020354364</v>
      </c>
      <c r="H14">
        <f t="shared" ca="1" si="2"/>
        <v>4.9878124785921392</v>
      </c>
    </row>
    <row r="15" spans="1:13" x14ac:dyDescent="0.3">
      <c r="A15">
        <v>15</v>
      </c>
      <c r="B15">
        <f>'Raw Data'!B15</f>
        <v>-1.48</v>
      </c>
      <c r="C15">
        <f>'Raw Data'!G15</f>
        <v>5</v>
      </c>
      <c r="D15">
        <f>'Raw Data'!K15</f>
        <v>4.9450158656922252</v>
      </c>
      <c r="F15">
        <f t="shared" ca="1" si="0"/>
        <v>4.972468181323686</v>
      </c>
      <c r="G15">
        <f t="shared" ca="1" si="1"/>
        <v>4.9614963317432972</v>
      </c>
      <c r="H15">
        <f t="shared" ca="1" si="2"/>
        <v>4.9867164573586793</v>
      </c>
    </row>
    <row r="16" spans="1:13" x14ac:dyDescent="0.3">
      <c r="A16">
        <v>16</v>
      </c>
      <c r="B16">
        <f>'Raw Data'!B16</f>
        <v>-1.44</v>
      </c>
      <c r="C16">
        <f>'Raw Data'!G16</f>
        <v>5</v>
      </c>
      <c r="D16">
        <f>'Raw Data'!K16</f>
        <v>5.0215176923116722</v>
      </c>
      <c r="F16">
        <f t="shared" ca="1" si="0"/>
        <v>4.992004156405117</v>
      </c>
      <c r="G16">
        <f t="shared" ca="1" si="1"/>
        <v>4.9941810919014715</v>
      </c>
      <c r="H16">
        <f t="shared" ca="1" si="2"/>
        <v>4.9870689706284415</v>
      </c>
    </row>
    <row r="17" spans="1:8" x14ac:dyDescent="0.3">
      <c r="A17">
        <v>17</v>
      </c>
      <c r="B17">
        <f>'Raw Data'!B17</f>
        <v>-1.4</v>
      </c>
      <c r="C17">
        <f>'Raw Data'!G17</f>
        <v>5</v>
      </c>
      <c r="D17">
        <f>'Raw Data'!K17</f>
        <v>5.0639019735513227</v>
      </c>
      <c r="F17">
        <f t="shared" ca="1" si="0"/>
        <v>4.992004156405117</v>
      </c>
      <c r="G17">
        <f t="shared" ca="1" si="1"/>
        <v>4.9944608015660155</v>
      </c>
      <c r="H17">
        <f t="shared" ca="1" si="2"/>
        <v>4.9873774197394836</v>
      </c>
    </row>
    <row r="18" spans="1:8" x14ac:dyDescent="0.3">
      <c r="A18">
        <v>18</v>
      </c>
      <c r="B18">
        <f>'Raw Data'!B18</f>
        <v>-1.3599999999999999</v>
      </c>
      <c r="C18">
        <f>'Raw Data'!G18</f>
        <v>5</v>
      </c>
      <c r="D18">
        <f>'Raw Data'!K18</f>
        <v>5.1901663875794863</v>
      </c>
      <c r="F18">
        <f t="shared" ca="1" si="0"/>
        <v>5.0031661595761072</v>
      </c>
      <c r="G18">
        <f t="shared" ca="1" si="1"/>
        <v>5.0237967673858659</v>
      </c>
      <c r="H18">
        <f t="shared" ca="1" si="2"/>
        <v>4.9883061691416382</v>
      </c>
    </row>
    <row r="19" spans="1:8" x14ac:dyDescent="0.3">
      <c r="A19">
        <v>19</v>
      </c>
      <c r="B19">
        <f>'Raw Data'!B19</f>
        <v>-1.3199999999999998</v>
      </c>
      <c r="C19">
        <f>'Raw Data'!G19</f>
        <v>5</v>
      </c>
      <c r="D19">
        <f>'Raw Data'!K19</f>
        <v>5.0443011760573517</v>
      </c>
      <c r="F19">
        <f t="shared" ca="1" si="0"/>
        <v>5.0329094341845124</v>
      </c>
      <c r="G19">
        <f t="shared" ca="1" si="1"/>
        <v>5.0126917956176555</v>
      </c>
      <c r="H19">
        <f t="shared" ca="1" si="2"/>
        <v>4.9907841283106871</v>
      </c>
    </row>
    <row r="20" spans="1:8" x14ac:dyDescent="0.3">
      <c r="A20">
        <v>20</v>
      </c>
      <c r="B20">
        <f>'Raw Data'!B20</f>
        <v>-1.28</v>
      </c>
      <c r="C20">
        <f>'Raw Data'!G20</f>
        <v>5</v>
      </c>
      <c r="D20">
        <f>'Raw Data'!K20</f>
        <v>4.9855579146546889</v>
      </c>
      <c r="F20">
        <f t="shared" ca="1" si="0"/>
        <v>5.0035378034831801</v>
      </c>
      <c r="G20">
        <f t="shared" ca="1" si="1"/>
        <v>5.030083249379083</v>
      </c>
      <c r="H20">
        <f t="shared" ca="1" si="2"/>
        <v>4.9914553743723973</v>
      </c>
    </row>
    <row r="21" spans="1:8" x14ac:dyDescent="0.3">
      <c r="A21">
        <v>21</v>
      </c>
      <c r="B21">
        <f>'Raw Data'!B21</f>
        <v>-1.24</v>
      </c>
      <c r="C21">
        <f>'Raw Data'!G21</f>
        <v>5</v>
      </c>
      <c r="D21">
        <f>'Raw Data'!K21</f>
        <v>5.0799698835225922</v>
      </c>
      <c r="F21">
        <f t="shared" ca="1" si="0"/>
        <v>5.0329094341845124</v>
      </c>
      <c r="G21">
        <f t="shared" ca="1" si="1"/>
        <v>5.047204413338477</v>
      </c>
      <c r="H21">
        <f t="shared" ca="1" si="2"/>
        <v>4.9935280773630035</v>
      </c>
    </row>
    <row r="22" spans="1:8" x14ac:dyDescent="0.3">
      <c r="A22">
        <v>22</v>
      </c>
      <c r="B22">
        <f>'Raw Data'!B22</f>
        <v>-1.2</v>
      </c>
      <c r="C22">
        <f>'Raw Data'!G22</f>
        <v>5</v>
      </c>
      <c r="D22">
        <f>'Raw Data'!K22</f>
        <v>5.0035393690403573</v>
      </c>
      <c r="F22">
        <f t="shared" ca="1" si="0"/>
        <v>5.0125285306760148</v>
      </c>
      <c r="G22">
        <f t="shared" ca="1" si="1"/>
        <v>5.0555649138167809</v>
      </c>
      <c r="H22">
        <f t="shared" ca="1" si="2"/>
        <v>4.9944328608540998</v>
      </c>
    </row>
    <row r="23" spans="1:8" x14ac:dyDescent="0.3">
      <c r="A23">
        <v>23</v>
      </c>
      <c r="B23">
        <f>'Raw Data'!B23</f>
        <v>-1.1600000000000001</v>
      </c>
      <c r="C23">
        <f>'Raw Data'!G23</f>
        <v>5</v>
      </c>
      <c r="D23">
        <f>'Raw Data'!K23</f>
        <v>5.0199233649138835</v>
      </c>
      <c r="F23">
        <f t="shared" ca="1" si="0"/>
        <v>5.0207205286127774</v>
      </c>
      <c r="G23">
        <f t="shared" ca="1" si="1"/>
        <v>5.0553371527599547</v>
      </c>
      <c r="H23">
        <f t="shared" ca="1" si="2"/>
        <v>4.99562775484313</v>
      </c>
    </row>
    <row r="24" spans="1:8" x14ac:dyDescent="0.3">
      <c r="A24">
        <v>24</v>
      </c>
      <c r="B24">
        <f>'Raw Data'!B24</f>
        <v>-1.1200000000000001</v>
      </c>
      <c r="C24">
        <f>'Raw Data'!G24</f>
        <v>5</v>
      </c>
      <c r="D24">
        <f>'Raw Data'!K24</f>
        <v>4.8321228466617461</v>
      </c>
      <c r="F24">
        <f t="shared" ca="1" si="0"/>
        <v>5.0207205286127774</v>
      </c>
      <c r="G24">
        <f t="shared" ca="1" si="1"/>
        <v>5.0222258489185867</v>
      </c>
      <c r="H24">
        <f t="shared" ca="1" si="2"/>
        <v>4.9967187450070272</v>
      </c>
    </row>
    <row r="25" spans="1:8" x14ac:dyDescent="0.3">
      <c r="A25">
        <v>25</v>
      </c>
      <c r="B25">
        <f>'Raw Data'!B25</f>
        <v>-1.08</v>
      </c>
      <c r="C25">
        <f>'Raw Data'!G25</f>
        <v>5</v>
      </c>
      <c r="D25">
        <f>'Raw Data'!K25</f>
        <v>5.1042088674452728</v>
      </c>
      <c r="F25">
        <f t="shared" ca="1" si="0"/>
        <v>5.0329094341845124</v>
      </c>
      <c r="G25">
        <f t="shared" ca="1" si="1"/>
        <v>5.0099462031851276</v>
      </c>
      <c r="H25">
        <f t="shared" ca="1" si="2"/>
        <v>4.9982266903894228</v>
      </c>
    </row>
    <row r="26" spans="1:8" x14ac:dyDescent="0.3">
      <c r="A26">
        <v>26</v>
      </c>
      <c r="B26">
        <f>'Raw Data'!B26</f>
        <v>-1.04</v>
      </c>
      <c r="C26">
        <f>'Raw Data'!G26</f>
        <v>5</v>
      </c>
      <c r="D26">
        <f>'Raw Data'!K26</f>
        <v>4.9143784375963957</v>
      </c>
      <c r="F26">
        <f t="shared" ca="1" si="0"/>
        <v>5.0321122704856176</v>
      </c>
      <c r="G26">
        <f t="shared" ca="1" si="1"/>
        <v>4.9913858119764196</v>
      </c>
      <c r="H26">
        <f t="shared" ca="1" si="2"/>
        <v>4.9995821135932701</v>
      </c>
    </row>
    <row r="27" spans="1:8" x14ac:dyDescent="0.3">
      <c r="A27">
        <v>27</v>
      </c>
      <c r="B27">
        <f>'Raw Data'!B27</f>
        <v>-1</v>
      </c>
      <c r="C27">
        <f>'Raw Data'!G27</f>
        <v>5</v>
      </c>
      <c r="D27">
        <f>'Raw Data'!K27</f>
        <v>4.9412876743426803</v>
      </c>
      <c r="F27">
        <f t="shared" ca="1" si="0"/>
        <v>5.01173136697712</v>
      </c>
      <c r="G27">
        <f t="shared" ca="1" si="1"/>
        <v>4.9850614919318472</v>
      </c>
      <c r="H27">
        <f t="shared" ca="1" si="2"/>
        <v>5.001110532062456</v>
      </c>
    </row>
    <row r="28" spans="1:8" x14ac:dyDescent="0.3">
      <c r="A28">
        <v>28</v>
      </c>
      <c r="B28">
        <f>'Raw Data'!B28</f>
        <v>-0.96</v>
      </c>
      <c r="C28">
        <f>'Raw Data'!G28</f>
        <v>5</v>
      </c>
      <c r="D28">
        <f>'Raw Data'!K28</f>
        <v>4.9501832408892401</v>
      </c>
      <c r="F28">
        <f t="shared" ca="1" si="0"/>
        <v>4.9945486418475227</v>
      </c>
      <c r="G28">
        <f t="shared" ca="1" si="1"/>
        <v>4.9665205429842256</v>
      </c>
      <c r="H28">
        <f t="shared" ca="1" si="2"/>
        <v>5.001418417948047</v>
      </c>
    </row>
    <row r="29" spans="1:8" x14ac:dyDescent="0.3">
      <c r="A29">
        <v>29</v>
      </c>
      <c r="B29">
        <f>'Raw Data'!B29</f>
        <v>-0.91999999999999993</v>
      </c>
      <c r="C29">
        <f>'Raw Data'!G29</f>
        <v>5</v>
      </c>
      <c r="D29">
        <f>'Raw Data'!K29</f>
        <v>5.0818148213458159</v>
      </c>
      <c r="F29">
        <f t="shared" ca="1" si="0"/>
        <v>4.9945486418475227</v>
      </c>
      <c r="G29">
        <f t="shared" ca="1" si="1"/>
        <v>4.9777027504564328</v>
      </c>
      <c r="H29">
        <f t="shared" ca="1" si="2"/>
        <v>5.0022595274120487</v>
      </c>
    </row>
    <row r="30" spans="1:8" x14ac:dyDescent="0.3">
      <c r="A30">
        <v>30</v>
      </c>
      <c r="B30">
        <f>'Raw Data'!B30</f>
        <v>-0.87999999999999989</v>
      </c>
      <c r="C30">
        <f>'Raw Data'!G30</f>
        <v>5</v>
      </c>
      <c r="D30">
        <f>'Raw Data'!K30</f>
        <v>5.0801571703733783</v>
      </c>
      <c r="F30">
        <f t="shared" ca="1" si="0"/>
        <v>5.01173136697712</v>
      </c>
      <c r="G30">
        <f t="shared" ca="1" si="1"/>
        <v>4.9863075798077903</v>
      </c>
      <c r="H30">
        <f t="shared" ca="1" si="2"/>
        <v>5.0032547223028239</v>
      </c>
    </row>
    <row r="31" spans="1:8" x14ac:dyDescent="0.3">
      <c r="A31">
        <v>31</v>
      </c>
      <c r="B31">
        <f>'Raw Data'!B31</f>
        <v>-0.84000000000000008</v>
      </c>
      <c r="C31">
        <f>'Raw Data'!G31</f>
        <v>5</v>
      </c>
      <c r="D31">
        <f>'Raw Data'!K31</f>
        <v>5.0143749751965263</v>
      </c>
      <c r="F31">
        <f t="shared" ca="1" si="0"/>
        <v>5.0089571721184418</v>
      </c>
      <c r="G31">
        <f t="shared" ca="1" si="1"/>
        <v>5.0123435981699016</v>
      </c>
      <c r="H31">
        <f t="shared" ca="1" si="2"/>
        <v>5.0046721729776626</v>
      </c>
    </row>
    <row r="32" spans="1:8" x14ac:dyDescent="0.3">
      <c r="A32">
        <v>32</v>
      </c>
      <c r="B32">
        <f>'Raw Data'!B32</f>
        <v>-0.8</v>
      </c>
      <c r="C32">
        <f>'Raw Data'!G32</f>
        <v>5</v>
      </c>
      <c r="D32">
        <f>'Raw Data'!K32</f>
        <v>4.9216887069149191</v>
      </c>
      <c r="F32">
        <f t="shared" ca="1" si="0"/>
        <v>4.9822791080428832</v>
      </c>
      <c r="G32">
        <f t="shared" ca="1" si="1"/>
        <v>4.986269289522709</v>
      </c>
      <c r="H32">
        <f t="shared" ca="1" si="2"/>
        <v>5.004489277511067</v>
      </c>
    </row>
    <row r="33" spans="1:8" x14ac:dyDescent="0.3">
      <c r="A33">
        <v>33</v>
      </c>
      <c r="B33">
        <f>'Raw Data'!B33</f>
        <v>-0.76</v>
      </c>
      <c r="C33">
        <f>'Raw Data'!G33</f>
        <v>5</v>
      </c>
      <c r="D33">
        <f>'Raw Data'!K33</f>
        <v>5.0237245010733727</v>
      </c>
      <c r="F33">
        <f t="shared" ca="1" si="0"/>
        <v>4.9822791080428832</v>
      </c>
      <c r="G33">
        <f t="shared" ca="1" si="1"/>
        <v>5.0018901557337054</v>
      </c>
      <c r="H33">
        <f t="shared" ca="1" si="2"/>
        <v>5.0038126943939956</v>
      </c>
    </row>
    <row r="34" spans="1:8" x14ac:dyDescent="0.3">
      <c r="A34">
        <v>34</v>
      </c>
      <c r="B34">
        <f>'Raw Data'!B34</f>
        <v>-0.72</v>
      </c>
      <c r="C34">
        <f>'Raw Data'!G34</f>
        <v>5</v>
      </c>
      <c r="D34">
        <f>'Raw Data'!K34</f>
        <v>4.8232783786851936</v>
      </c>
      <c r="F34">
        <f t="shared" ca="1" si="0"/>
        <v>4.9822791080428832</v>
      </c>
      <c r="G34">
        <f t="shared" ca="1" si="1"/>
        <v>4.9850316849254934</v>
      </c>
      <c r="H34">
        <f t="shared" ca="1" si="2"/>
        <v>5.0036495668913679</v>
      </c>
    </row>
    <row r="35" spans="1:8" x14ac:dyDescent="0.3">
      <c r="A35">
        <v>35</v>
      </c>
      <c r="B35">
        <f>'Raw Data'!B35</f>
        <v>-0.67999999999999994</v>
      </c>
      <c r="C35">
        <f>'Raw Data'!G35</f>
        <v>5</v>
      </c>
      <c r="D35">
        <f>'Raw Data'!K35</f>
        <v>5.1275394844398932</v>
      </c>
      <c r="F35">
        <f t="shared" ca="1" si="0"/>
        <v>4.9822791080428832</v>
      </c>
      <c r="G35">
        <f t="shared" ca="1" si="1"/>
        <v>5.0103682911470147</v>
      </c>
      <c r="H35">
        <f t="shared" ca="1" si="2"/>
        <v>5.0029729837742956</v>
      </c>
    </row>
    <row r="36" spans="1:8" x14ac:dyDescent="0.3">
      <c r="A36">
        <v>36</v>
      </c>
      <c r="B36">
        <f>'Raw Data'!B36</f>
        <v>-0.6399999999999999</v>
      </c>
      <c r="C36">
        <f>'Raw Data'!G36</f>
        <v>5</v>
      </c>
      <c r="D36">
        <f>'Raw Data'!K36</f>
        <v>4.8380877674654457</v>
      </c>
      <c r="F36">
        <f t="shared" ca="1" si="0"/>
        <v>4.9822791080428832</v>
      </c>
      <c r="G36">
        <f t="shared" ca="1" si="1"/>
        <v>4.9755501405926754</v>
      </c>
      <c r="H36">
        <f t="shared" ca="1" si="2"/>
        <v>5.0025839818398063</v>
      </c>
    </row>
    <row r="37" spans="1:8" x14ac:dyDescent="0.3">
      <c r="A37">
        <v>37</v>
      </c>
      <c r="B37">
        <f>'Raw Data'!B37</f>
        <v>-0.60000000000000009</v>
      </c>
      <c r="C37">
        <f>'Raw Data'!G37</f>
        <v>5</v>
      </c>
      <c r="D37">
        <f>'Raw Data'!K37</f>
        <v>4.9403336989396127</v>
      </c>
      <c r="F37">
        <f t="shared" ca="1" si="0"/>
        <v>4.9822791080428832</v>
      </c>
      <c r="G37">
        <f t="shared" ca="1" si="1"/>
        <v>4.9555753589592806</v>
      </c>
      <c r="H37">
        <f t="shared" ca="1" si="2"/>
        <v>5.0018876307587696</v>
      </c>
    </row>
    <row r="38" spans="1:8" x14ac:dyDescent="0.3">
      <c r="A38">
        <v>38</v>
      </c>
      <c r="B38">
        <f>'Raw Data'!B38</f>
        <v>-0.56000000000000005</v>
      </c>
      <c r="C38">
        <f>'Raw Data'!G38</f>
        <v>5</v>
      </c>
      <c r="D38">
        <f>'Raw Data'!K38</f>
        <v>5.0906203799294385</v>
      </c>
      <c r="F38">
        <f t="shared" ca="1" si="0"/>
        <v>5.0190497381349495</v>
      </c>
      <c r="G38">
        <f t="shared" ca="1" si="1"/>
        <v>4.9664675596354106</v>
      </c>
      <c r="H38">
        <f t="shared" ca="1" si="2"/>
        <v>5.0029694540279621</v>
      </c>
    </row>
    <row r="39" spans="1:8" x14ac:dyDescent="0.3">
      <c r="A39">
        <v>39</v>
      </c>
      <c r="B39">
        <f>'Raw Data'!B39</f>
        <v>-0.52</v>
      </c>
      <c r="C39">
        <f>'Raw Data'!G39</f>
        <v>5</v>
      </c>
      <c r="D39">
        <f>'Raw Data'!K39</f>
        <v>4.9586291928118387</v>
      </c>
      <c r="F39">
        <f t="shared" ca="1" si="0"/>
        <v>4.9865020840041829</v>
      </c>
      <c r="G39">
        <f t="shared" ca="1" si="1"/>
        <v>4.9717447719064003</v>
      </c>
      <c r="H39">
        <f t="shared" ca="1" si="2"/>
        <v>5.0027493711319257</v>
      </c>
    </row>
    <row r="40" spans="1:8" x14ac:dyDescent="0.3">
      <c r="A40">
        <v>40</v>
      </c>
      <c r="B40">
        <f>'Raw Data'!B40</f>
        <v>-0.48</v>
      </c>
      <c r="C40">
        <f>'Raw Data'!G40</f>
        <v>5</v>
      </c>
      <c r="D40">
        <f>'Raw Data'!K40</f>
        <v>5.0425653314747318</v>
      </c>
      <c r="F40">
        <f t="shared" ca="1" si="0"/>
        <v>4.9865020840041829</v>
      </c>
      <c r="G40">
        <f t="shared" ca="1" si="1"/>
        <v>4.9744363191065935</v>
      </c>
      <c r="H40">
        <f t="shared" ca="1" si="2"/>
        <v>5.0033107272391462</v>
      </c>
    </row>
    <row r="41" spans="1:8" x14ac:dyDescent="0.3">
      <c r="A41">
        <v>41</v>
      </c>
      <c r="B41">
        <f>'Raw Data'!B41</f>
        <v>-0.43999999999999995</v>
      </c>
      <c r="C41">
        <f>'Raw Data'!G41</f>
        <v>5</v>
      </c>
      <c r="D41">
        <f>'Raw Data'!K41</f>
        <v>5.0193418453862604</v>
      </c>
      <c r="F41">
        <f t="shared" ca="1" si="0"/>
        <v>4.9889855190990495</v>
      </c>
      <c r="G41">
        <f t="shared" ca="1" si="1"/>
        <v>5.0024453857781737</v>
      </c>
      <c r="H41">
        <f t="shared" ca="1" si="2"/>
        <v>5.0031899817469023</v>
      </c>
    </row>
    <row r="42" spans="1:8" x14ac:dyDescent="0.3">
      <c r="A42">
        <v>42</v>
      </c>
      <c r="B42">
        <f>'Raw Data'!B42</f>
        <v>-0.39999999999999991</v>
      </c>
      <c r="C42">
        <f>'Raw Data'!G42</f>
        <v>5</v>
      </c>
      <c r="D42">
        <f>'Raw Data'!K42</f>
        <v>4.9278526036461514</v>
      </c>
      <c r="F42">
        <f t="shared" ca="1" si="0"/>
        <v>4.9889855190990495</v>
      </c>
      <c r="G42">
        <f t="shared" ca="1" si="1"/>
        <v>4.973918688521926</v>
      </c>
      <c r="H42">
        <f t="shared" ca="1" si="2"/>
        <v>5.0030692362546594</v>
      </c>
    </row>
    <row r="43" spans="1:8" x14ac:dyDescent="0.3">
      <c r="A43">
        <v>43</v>
      </c>
      <c r="B43">
        <f>'Raw Data'!B43</f>
        <v>-0.3600000000000001</v>
      </c>
      <c r="C43">
        <f>'Raw Data'!G43</f>
        <v>5</v>
      </c>
      <c r="D43">
        <f>'Raw Data'!K43</f>
        <v>5.0640310456589459</v>
      </c>
      <c r="F43">
        <f t="shared" ca="1" si="0"/>
        <v>4.9889855190990495</v>
      </c>
      <c r="G43">
        <f t="shared" ca="1" si="1"/>
        <v>5.0061962996924256</v>
      </c>
      <c r="H43">
        <f t="shared" ca="1" si="2"/>
        <v>5.0025020106355775</v>
      </c>
    </row>
    <row r="44" spans="1:8" x14ac:dyDescent="0.3">
      <c r="A44">
        <v>44</v>
      </c>
      <c r="B44">
        <f>'Raw Data'!B44</f>
        <v>-0.32000000000000006</v>
      </c>
      <c r="C44">
        <f>'Raw Data'!G44</f>
        <v>5</v>
      </c>
      <c r="D44">
        <f>'Raw Data'!K44</f>
        <v>4.9109112224841036</v>
      </c>
      <c r="F44">
        <f t="shared" ca="1" si="0"/>
        <v>4.9889855190990495</v>
      </c>
      <c r="G44">
        <f t="shared" ca="1" si="1"/>
        <v>5.0019930887702104</v>
      </c>
      <c r="H44">
        <f t="shared" ca="1" si="2"/>
        <v>5.0007450540321585</v>
      </c>
    </row>
    <row r="45" spans="1:8" x14ac:dyDescent="0.3">
      <c r="A45">
        <v>45</v>
      </c>
      <c r="B45">
        <f>'Raw Data'!B45</f>
        <v>-0.28000000000000003</v>
      </c>
      <c r="C45">
        <f>'Raw Data'!G45</f>
        <v>5</v>
      </c>
      <c r="D45">
        <f>'Raw Data'!K45</f>
        <v>5.0215752423450093</v>
      </c>
      <c r="F45">
        <f t="shared" ca="1" si="0"/>
        <v>4.9889855190990495</v>
      </c>
      <c r="G45">
        <f t="shared" ca="1" si="1"/>
        <v>4.9921294976867205</v>
      </c>
      <c r="H45">
        <f t="shared" ca="1" si="2"/>
        <v>5.0001629626567921</v>
      </c>
    </row>
    <row r="46" spans="1:8" x14ac:dyDescent="0.3">
      <c r="A46">
        <v>46</v>
      </c>
      <c r="B46">
        <f>'Raw Data'!B46</f>
        <v>-0.24</v>
      </c>
      <c r="C46">
        <f>'Raw Data'!G46</f>
        <v>5</v>
      </c>
      <c r="D46">
        <f>'Raw Data'!K46</f>
        <v>4.9835135637539141</v>
      </c>
      <c r="F46">
        <f t="shared" ca="1" si="0"/>
        <v>5.0014277045700872</v>
      </c>
      <c r="G46">
        <f t="shared" ca="1" si="1"/>
        <v>4.9956844078213019</v>
      </c>
      <c r="H46">
        <f t="shared" ca="1" si="2"/>
        <v>4.998903693472216</v>
      </c>
    </row>
    <row r="47" spans="1:8" x14ac:dyDescent="0.3">
      <c r="A47">
        <v>47</v>
      </c>
      <c r="B47">
        <f>'Raw Data'!B47</f>
        <v>-0.19999999999999996</v>
      </c>
      <c r="C47">
        <f>'Raw Data'!G47</f>
        <v>5</v>
      </c>
      <c r="D47">
        <f>'Raw Data'!K47</f>
        <v>5.0435370156733779</v>
      </c>
      <c r="F47">
        <f t="shared" ca="1" si="0"/>
        <v>5.0204585438656348</v>
      </c>
      <c r="G47">
        <f t="shared" ca="1" si="1"/>
        <v>4.9958232198496804</v>
      </c>
      <c r="H47">
        <f t="shared" ca="1" si="2"/>
        <v>4.9992208939997997</v>
      </c>
    </row>
    <row r="48" spans="1:8" x14ac:dyDescent="0.3">
      <c r="A48">
        <v>48</v>
      </c>
      <c r="B48">
        <f>'Raw Data'!B48</f>
        <v>-0.15999999999999992</v>
      </c>
      <c r="C48">
        <f>'Raw Data'!G48</f>
        <v>5</v>
      </c>
      <c r="D48">
        <f>'Raw Data'!K48</f>
        <v>4.829429941310039</v>
      </c>
      <c r="F48">
        <f t="shared" ca="1" si="0"/>
        <v>5.0014277045700872</v>
      </c>
      <c r="G48">
        <f t="shared" ca="1" si="1"/>
        <v>4.9686929478387913</v>
      </c>
      <c r="H48">
        <f t="shared" ca="1" si="2"/>
        <v>4.998449181038092</v>
      </c>
    </row>
    <row r="49" spans="1:8" x14ac:dyDescent="0.3">
      <c r="A49">
        <v>49</v>
      </c>
      <c r="B49">
        <f>'Raw Data'!B49</f>
        <v>-0.12000000000000011</v>
      </c>
      <c r="C49">
        <f>'Raw Data'!G49</f>
        <v>5</v>
      </c>
      <c r="D49">
        <f>'Raw Data'!K49</f>
        <v>5.0036411896844015</v>
      </c>
      <c r="F49">
        <f t="shared" ca="1" si="0"/>
        <v>5.0114915175353314</v>
      </c>
      <c r="G49">
        <f t="shared" ca="1" si="1"/>
        <v>4.9795198887013985</v>
      </c>
      <c r="H49">
        <f t="shared" ca="1" si="2"/>
        <v>4.998080020594994</v>
      </c>
    </row>
    <row r="50" spans="1:8" x14ac:dyDescent="0.3">
      <c r="A50">
        <v>50</v>
      </c>
      <c r="B50">
        <f>'Raw Data'!B50</f>
        <v>-8.0000000000000071E-2</v>
      </c>
      <c r="C50">
        <f>'Raw Data'!G50</f>
        <v>5</v>
      </c>
      <c r="D50">
        <f>'Raw Data'!K50</f>
        <v>5.0269106934676069</v>
      </c>
      <c r="F50">
        <f t="shared" ca="1" si="0"/>
        <v>5.0114915175353314</v>
      </c>
      <c r="G50">
        <f t="shared" ca="1" si="1"/>
        <v>4.9742169812454931</v>
      </c>
      <c r="H50">
        <f t="shared" ca="1" si="2"/>
        <v>4.9972233039290268</v>
      </c>
    </row>
    <row r="51" spans="1:8" x14ac:dyDescent="0.3">
      <c r="A51">
        <v>51</v>
      </c>
      <c r="B51">
        <f>'Raw Data'!B51</f>
        <v>-4.0000000000000036E-2</v>
      </c>
      <c r="C51">
        <f>'Raw Data'!G51</f>
        <v>5</v>
      </c>
      <c r="D51">
        <f>'Raw Data'!K51</f>
        <v>5.0249331771671564</v>
      </c>
      <c r="F51">
        <f t="shared" ca="1" si="0"/>
        <v>5.012608216014705</v>
      </c>
      <c r="G51">
        <f t="shared" ca="1" si="1"/>
        <v>4.9905058319144997</v>
      </c>
      <c r="H51">
        <f t="shared" ca="1" si="2"/>
        <v>4.9964431417501896</v>
      </c>
    </row>
    <row r="52" spans="1:8" x14ac:dyDescent="0.3">
      <c r="A52">
        <v>52</v>
      </c>
      <c r="B52">
        <f>'Raw Data'!B52</f>
        <v>0</v>
      </c>
      <c r="C52">
        <f>'Raw Data'!G52</f>
        <v>5</v>
      </c>
      <c r="D52">
        <f>'Raw Data'!K52</f>
        <v>4.9718243866383398</v>
      </c>
      <c r="F52">
        <f t="shared" ca="1" si="0"/>
        <v>5.012608216014705</v>
      </c>
      <c r="G52">
        <f t="shared" ca="1" si="1"/>
        <v>4.9833985668135483</v>
      </c>
      <c r="H52">
        <f t="shared" ca="1" si="2"/>
        <v>4.9964782157116936</v>
      </c>
    </row>
    <row r="53" spans="1:8" x14ac:dyDescent="0.3">
      <c r="A53">
        <v>53</v>
      </c>
      <c r="B53">
        <f>'Raw Data'!B53</f>
        <v>4.0000000000000036E-2</v>
      </c>
      <c r="C53">
        <f>'Raw Data'!G53</f>
        <v>5</v>
      </c>
      <c r="D53">
        <f>'Raw Data'!K53</f>
        <v>5.0794320681369864</v>
      </c>
      <c r="F53">
        <f t="shared" ca="1" si="0"/>
        <v>5.012608216014705</v>
      </c>
      <c r="G53">
        <f t="shared" ca="1" si="1"/>
        <v>4.9971012102968446</v>
      </c>
      <c r="H53">
        <f t="shared" ca="1" si="2"/>
        <v>4.997200598678381</v>
      </c>
    </row>
    <row r="54" spans="1:8" x14ac:dyDescent="0.3">
      <c r="A54">
        <v>54</v>
      </c>
      <c r="B54">
        <f>'Raw Data'!B54</f>
        <v>8.0000000000000071E-2</v>
      </c>
      <c r="C54">
        <f>'Raw Data'!G54</f>
        <v>5</v>
      </c>
      <c r="D54">
        <f>'Raw Data'!K54</f>
        <v>5.0173053741260762</v>
      </c>
      <c r="F54">
        <f t="shared" ca="1" si="0"/>
        <v>5.0194403082355432</v>
      </c>
      <c r="G54">
        <f t="shared" ca="1" si="1"/>
        <v>4.9933538329329439</v>
      </c>
      <c r="H54">
        <f t="shared" ca="1" si="2"/>
        <v>4.9981962653339016</v>
      </c>
    </row>
    <row r="55" spans="1:8" x14ac:dyDescent="0.3">
      <c r="A55">
        <v>55</v>
      </c>
      <c r="B55">
        <f>'Raw Data'!B55</f>
        <v>0.12000000000000011</v>
      </c>
      <c r="C55">
        <f>'Raw Data'!G55</f>
        <v>5</v>
      </c>
      <c r="D55">
        <f>'Raw Data'!K55</f>
        <v>5.038173468760319</v>
      </c>
      <c r="F55">
        <f t="shared" ca="1" si="0"/>
        <v>5.0211192756466163</v>
      </c>
      <c r="G55">
        <f t="shared" ca="1" si="1"/>
        <v>5.0231743368544119</v>
      </c>
      <c r="H55">
        <f t="shared" ca="1" si="2"/>
        <v>4.9985717816806821</v>
      </c>
    </row>
    <row r="56" spans="1:8" x14ac:dyDescent="0.3">
      <c r="A56">
        <v>56</v>
      </c>
      <c r="B56">
        <f>'Raw Data'!B56</f>
        <v>0.16000000000000014</v>
      </c>
      <c r="C56">
        <f>'Raw Data'!G56</f>
        <v>5</v>
      </c>
      <c r="D56">
        <f>'Raw Data'!K56</f>
        <v>5.1030664913694253</v>
      </c>
      <c r="F56">
        <f t="shared" ca="1" si="0"/>
        <v>5.0259219353173812</v>
      </c>
      <c r="G56">
        <f t="shared" ca="1" si="1"/>
        <v>5.0373779513808445</v>
      </c>
      <c r="H56">
        <f t="shared" ca="1" si="2"/>
        <v>4.9992503722086399</v>
      </c>
    </row>
    <row r="57" spans="1:8" x14ac:dyDescent="0.3">
      <c r="A57">
        <v>57</v>
      </c>
      <c r="B57">
        <f>'Raw Data'!B57</f>
        <v>0.20000000000000018</v>
      </c>
      <c r="C57">
        <f>'Raw Data'!G57</f>
        <v>5</v>
      </c>
      <c r="D57">
        <f>'Raw Data'!K57</f>
        <v>5.0211110902870253</v>
      </c>
      <c r="F57">
        <f t="shared" ca="1" si="0"/>
        <v>5.0230221337270908</v>
      </c>
      <c r="G57">
        <f t="shared" ca="1" si="1"/>
        <v>5.0365494366407608</v>
      </c>
      <c r="H57">
        <f t="shared" ca="1" si="2"/>
        <v>5.0008800932360087</v>
      </c>
    </row>
    <row r="58" spans="1:8" x14ac:dyDescent="0.3">
      <c r="A58">
        <v>58</v>
      </c>
      <c r="B58">
        <f>'Raw Data'!B58</f>
        <v>0.24000000000000021</v>
      </c>
      <c r="C58">
        <f>'Raw Data'!G58</f>
        <v>5</v>
      </c>
      <c r="D58">
        <f>'Raw Data'!K58</f>
        <v>4.8878984806839298</v>
      </c>
      <c r="F58">
        <f t="shared" ca="1" si="0"/>
        <v>5.0230221337270908</v>
      </c>
      <c r="G58">
        <f t="shared" ca="1" si="1"/>
        <v>5.0169730514288711</v>
      </c>
      <c r="H58">
        <f t="shared" ca="1" si="2"/>
        <v>5.0025098142633766</v>
      </c>
    </row>
    <row r="59" spans="1:8" x14ac:dyDescent="0.3">
      <c r="A59">
        <v>59</v>
      </c>
      <c r="B59">
        <f>'Raw Data'!B59</f>
        <v>0.2799999999999998</v>
      </c>
      <c r="C59">
        <f>'Raw Data'!G59</f>
        <v>5</v>
      </c>
      <c r="D59">
        <f>'Raw Data'!K59</f>
        <v>4.7575509768585782</v>
      </c>
      <c r="F59">
        <f t="shared" ca="1" si="0"/>
        <v>5.0230221337270908</v>
      </c>
      <c r="G59">
        <f t="shared" ca="1" si="1"/>
        <v>4.9863625643174769</v>
      </c>
      <c r="H59">
        <f t="shared" ca="1" si="2"/>
        <v>5.0041395352907445</v>
      </c>
    </row>
    <row r="60" spans="1:8" x14ac:dyDescent="0.3">
      <c r="A60">
        <v>60</v>
      </c>
      <c r="B60">
        <f>'Raw Data'!B60</f>
        <v>0.31999999999999984</v>
      </c>
      <c r="C60">
        <f>'Raw Data'!G60</f>
        <v>5</v>
      </c>
      <c r="D60">
        <f>'Raw Data'!K60</f>
        <v>4.9023338125321514</v>
      </c>
      <c r="F60">
        <f t="shared" ca="1" si="0"/>
        <v>5.0192082322065508</v>
      </c>
      <c r="G60">
        <f t="shared" ca="1" si="1"/>
        <v>4.9610628135167856</v>
      </c>
      <c r="H60">
        <f t="shared" ca="1" si="2"/>
        <v>5.0056167002572929</v>
      </c>
    </row>
    <row r="61" spans="1:8" x14ac:dyDescent="0.3">
      <c r="A61">
        <v>61</v>
      </c>
      <c r="B61">
        <f>'Raw Data'!B61</f>
        <v>0.35999999999999988</v>
      </c>
      <c r="C61">
        <f>'Raw Data'!G61</f>
        <v>5</v>
      </c>
      <c r="D61">
        <f>'Raw Data'!K61</f>
        <v>4.8182572389642333</v>
      </c>
      <c r="F61">
        <f t="shared" ca="1" si="0"/>
        <v>4.9945648803822085</v>
      </c>
      <c r="G61">
        <f t="shared" ca="1" si="1"/>
        <v>4.9326273656365229</v>
      </c>
      <c r="H61">
        <f t="shared" ca="1" si="2"/>
        <v>5.0061081311508655</v>
      </c>
    </row>
    <row r="62" spans="1:8" x14ac:dyDescent="0.3">
      <c r="A62">
        <v>62</v>
      </c>
      <c r="B62">
        <f>'Raw Data'!B62</f>
        <v>0.39999999999999991</v>
      </c>
      <c r="C62">
        <f>'Raw Data'!G62</f>
        <v>5</v>
      </c>
      <c r="D62">
        <f>'Raw Data'!K62</f>
        <v>4.9502518202197745</v>
      </c>
      <c r="F62">
        <f t="shared" ca="1" si="0"/>
        <v>4.9837785971729254</v>
      </c>
      <c r="G62">
        <f t="shared" ca="1" si="1"/>
        <v>4.9200671301307315</v>
      </c>
      <c r="H62">
        <f t="shared" ca="1" si="2"/>
        <v>5.0061681107160672</v>
      </c>
    </row>
    <row r="63" spans="1:8" x14ac:dyDescent="0.3">
      <c r="A63">
        <v>63</v>
      </c>
      <c r="B63">
        <f>'Raw Data'!B63</f>
        <v>0.43999999999999995</v>
      </c>
      <c r="C63">
        <f>'Raw Data'!G63</f>
        <v>5</v>
      </c>
      <c r="D63">
        <f>'Raw Data'!K63</f>
        <v>5.0705171285402697</v>
      </c>
      <c r="F63">
        <f t="shared" ca="1" si="0"/>
        <v>4.9837785971729254</v>
      </c>
      <c r="G63">
        <f t="shared" ca="1" si="1"/>
        <v>4.9154172211551375</v>
      </c>
      <c r="H63">
        <f t="shared" ca="1" si="2"/>
        <v>5.0047572650775871</v>
      </c>
    </row>
    <row r="64" spans="1:8" x14ac:dyDescent="0.3">
      <c r="A64">
        <v>64</v>
      </c>
      <c r="B64">
        <f>'Raw Data'!B64</f>
        <v>0.48</v>
      </c>
      <c r="C64">
        <f>'Raw Data'!G64</f>
        <v>5</v>
      </c>
      <c r="D64">
        <f>'Raw Data'!K64</f>
        <v>5.0659759655579375</v>
      </c>
      <c r="F64">
        <f t="shared" ca="1" si="0"/>
        <v>4.9856814552533999</v>
      </c>
      <c r="G64">
        <f t="shared" ca="1" si="1"/>
        <v>4.9218264890509813</v>
      </c>
      <c r="H64">
        <f t="shared" ca="1" si="2"/>
        <v>5.0047244399275552</v>
      </c>
    </row>
    <row r="65" spans="1:8" x14ac:dyDescent="0.3">
      <c r="A65">
        <v>65</v>
      </c>
      <c r="B65">
        <f>'Raw Data'!B65</f>
        <v>0.52</v>
      </c>
      <c r="C65">
        <f>'Raw Data'!G65</f>
        <v>5</v>
      </c>
      <c r="D65">
        <f>'Raw Data'!K65</f>
        <v>4.840527666939308</v>
      </c>
      <c r="F65">
        <f t="shared" ca="1" si="0"/>
        <v>4.9262928163759625</v>
      </c>
      <c r="G65">
        <f t="shared" ca="1" si="1"/>
        <v>4.9150592299446076</v>
      </c>
      <c r="H65">
        <f t="shared" ca="1" si="2"/>
        <v>5.0023160692224256</v>
      </c>
    </row>
    <row r="66" spans="1:8" x14ac:dyDescent="0.3">
      <c r="A66">
        <v>66</v>
      </c>
      <c r="B66">
        <f>'Raw Data'!B66</f>
        <v>0.56000000000000005</v>
      </c>
      <c r="C66">
        <f>'Raw Data'!G66</f>
        <v>5</v>
      </c>
      <c r="D66">
        <f>'Raw Data'!K66</f>
        <v>5.1506109112655496</v>
      </c>
      <c r="F66">
        <f t="shared" ca="1" si="0"/>
        <v>4.9262928163759625</v>
      </c>
      <c r="G66">
        <f t="shared" ca="1" si="1"/>
        <v>4.9712106491456041</v>
      </c>
      <c r="H66">
        <f t="shared" ca="1" si="2"/>
        <v>4.9998083611135025</v>
      </c>
    </row>
    <row r="67" spans="1:8" x14ac:dyDescent="0.3">
      <c r="A67">
        <v>67</v>
      </c>
      <c r="B67">
        <f>'Raw Data'!B67</f>
        <v>0.60000000000000009</v>
      </c>
      <c r="C67">
        <f>'Raw Data'!G67</f>
        <v>5</v>
      </c>
      <c r="D67">
        <f>'Raw Data'!K67</f>
        <v>4.9624837096593364</v>
      </c>
      <c r="F67">
        <f t="shared" ref="F67:F102" ca="1" si="3">MEDIAN(INDIRECT(CONCATENATE("D",MAX($A67-$M$2+1,2),":D",$A67)))</f>
        <v>4.9262928163759625</v>
      </c>
      <c r="G67">
        <f t="shared" ref="G67:G102" ca="1" si="4">SUM(INDIRECT(CONCATENATE("D",MAX($A67-$M$3+1,2),":D",$A67)))/COUNTA(INDIRECT(CONCATENATE("D",MAX($A67-$M$3+1,2),":D",$A67)))</f>
        <v>4.9798034915923441</v>
      </c>
      <c r="H67">
        <f t="shared" ref="H67:H102" ca="1" si="5">SUM(INDIRECT(CONCATENATE("F",MAX($A67-$M$4+1,2),":F",$A67)))/COUNTA(INDIRECT(CONCATENATE("F",MAX($A67-$M$4+1,2),":F",$A67)))</f>
        <v>4.9973006530045794</v>
      </c>
    </row>
    <row r="68" spans="1:8" x14ac:dyDescent="0.3">
      <c r="A68">
        <v>68</v>
      </c>
      <c r="B68">
        <f>'Raw Data'!B68</f>
        <v>0.64000000000000012</v>
      </c>
      <c r="C68">
        <f>'Raw Data'!G68</f>
        <v>5</v>
      </c>
      <c r="D68">
        <f>'Raw Data'!K68</f>
        <v>4.8711988164751148</v>
      </c>
      <c r="F68">
        <f t="shared" ca="1" si="3"/>
        <v>4.9262928163759625</v>
      </c>
      <c r="G68">
        <f t="shared" ca="1" si="4"/>
        <v>4.9873665740938984</v>
      </c>
      <c r="H68">
        <f t="shared" ca="1" si="5"/>
        <v>4.9947929448956554</v>
      </c>
    </row>
    <row r="69" spans="1:8" x14ac:dyDescent="0.3">
      <c r="A69">
        <v>69</v>
      </c>
      <c r="B69">
        <f>'Raw Data'!B69</f>
        <v>0.68000000000000016</v>
      </c>
      <c r="C69">
        <f>'Raw Data'!G69</f>
        <v>5</v>
      </c>
      <c r="D69">
        <f>'Raw Data'!K69</f>
        <v>4.9622536006677676</v>
      </c>
      <c r="F69">
        <f t="shared" ca="1" si="3"/>
        <v>4.9562527104437706</v>
      </c>
      <c r="G69">
        <f t="shared" ca="1" si="4"/>
        <v>4.989081114157897</v>
      </c>
      <c r="H69">
        <f t="shared" ca="1" si="5"/>
        <v>4.9934836325494452</v>
      </c>
    </row>
    <row r="70" spans="1:8" x14ac:dyDescent="0.3">
      <c r="A70">
        <v>70</v>
      </c>
      <c r="B70">
        <f>'Raw Data'!B70</f>
        <v>0.7200000000000002</v>
      </c>
      <c r="C70">
        <f>'Raw Data'!G70</f>
        <v>5</v>
      </c>
      <c r="D70">
        <f>'Raw Data'!K70</f>
        <v>4.8936509622268192</v>
      </c>
      <c r="F70">
        <f t="shared" ca="1" si="3"/>
        <v>4.9562527104437706</v>
      </c>
      <c r="G70">
        <f t="shared" ca="1" si="4"/>
        <v>4.9638145189702616</v>
      </c>
      <c r="H70">
        <f t="shared" ca="1" si="5"/>
        <v>4.9921743202032323</v>
      </c>
    </row>
    <row r="71" spans="1:8" x14ac:dyDescent="0.3">
      <c r="A71">
        <v>71</v>
      </c>
      <c r="B71">
        <f>'Raw Data'!B71</f>
        <v>0.75999999999999979</v>
      </c>
      <c r="C71">
        <f>'Raw Data'!G71</f>
        <v>5</v>
      </c>
      <c r="D71">
        <f>'Raw Data'!K71</f>
        <v>4.9860352892902764</v>
      </c>
      <c r="F71">
        <f t="shared" ca="1" si="3"/>
        <v>4.9623686551635515</v>
      </c>
      <c r="G71">
        <f t="shared" ca="1" si="4"/>
        <v>4.9523944223605962</v>
      </c>
      <c r="H71">
        <f t="shared" ca="1" si="5"/>
        <v>4.9906119582269719</v>
      </c>
    </row>
    <row r="72" spans="1:8" x14ac:dyDescent="0.3">
      <c r="A72">
        <v>72</v>
      </c>
      <c r="B72">
        <f>'Raw Data'!B72</f>
        <v>0.79999999999999982</v>
      </c>
      <c r="C72">
        <f>'Raw Data'!G72</f>
        <v>5</v>
      </c>
      <c r="D72">
        <f>'Raw Data'!K72</f>
        <v>5.1630115671686756</v>
      </c>
      <c r="F72">
        <f t="shared" ca="1" si="3"/>
        <v>4.9742594994748064</v>
      </c>
      <c r="G72">
        <f t="shared" ca="1" si="4"/>
        <v>4.9984635509647912</v>
      </c>
      <c r="H72">
        <f t="shared" ca="1" si="5"/>
        <v>4.9887639964513379</v>
      </c>
    </row>
    <row r="73" spans="1:8" x14ac:dyDescent="0.3">
      <c r="A73">
        <v>73</v>
      </c>
      <c r="B73">
        <f>'Raw Data'!B73</f>
        <v>0.83999999999999986</v>
      </c>
      <c r="C73">
        <f>'Raw Data'!G73</f>
        <v>5</v>
      </c>
      <c r="D73">
        <f>'Raw Data'!K73</f>
        <v>5.1828159991101339</v>
      </c>
      <c r="F73">
        <f t="shared" ca="1" si="3"/>
        <v>4.9742594994748064</v>
      </c>
      <c r="G73">
        <f t="shared" ca="1" si="4"/>
        <v>5.003064277799731</v>
      </c>
      <c r="H73">
        <f t="shared" ca="1" si="5"/>
        <v>4.987677268247527</v>
      </c>
    </row>
    <row r="74" spans="1:8" x14ac:dyDescent="0.3">
      <c r="A74">
        <v>74</v>
      </c>
      <c r="B74">
        <f>'Raw Data'!B74</f>
        <v>0.87999999999999989</v>
      </c>
      <c r="C74">
        <f>'Raw Data'!G74</f>
        <v>5</v>
      </c>
      <c r="D74">
        <f>'Raw Data'!K74</f>
        <v>4.9252288061683496</v>
      </c>
      <c r="F74">
        <f t="shared" ca="1" si="3"/>
        <v>4.9623686551635515</v>
      </c>
      <c r="G74">
        <f t="shared" ca="1" si="4"/>
        <v>4.997742148729591</v>
      </c>
      <c r="H74">
        <f t="shared" ca="1" si="5"/>
        <v>4.9857123537526551</v>
      </c>
    </row>
    <row r="75" spans="1:8" x14ac:dyDescent="0.3">
      <c r="A75">
        <v>75</v>
      </c>
      <c r="B75">
        <f>'Raw Data'!B75</f>
        <v>0.91999999999999993</v>
      </c>
      <c r="C75">
        <f>'Raw Data'!G75</f>
        <v>5</v>
      </c>
      <c r="D75">
        <f>'Raw Data'!K75</f>
        <v>5.0291470190957472</v>
      </c>
      <c r="F75">
        <f t="shared" ca="1" si="3"/>
        <v>4.9742594994748064</v>
      </c>
      <c r="G75">
        <f t="shared" ca="1" si="4"/>
        <v>5.020306177675395</v>
      </c>
      <c r="H75">
        <f t="shared" ca="1" si="5"/>
        <v>4.9842230730302344</v>
      </c>
    </row>
    <row r="76" spans="1:8" x14ac:dyDescent="0.3">
      <c r="A76">
        <v>76</v>
      </c>
      <c r="B76">
        <f>'Raw Data'!B76</f>
        <v>0.96</v>
      </c>
      <c r="C76">
        <f>'Raw Data'!G76</f>
        <v>5</v>
      </c>
      <c r="D76">
        <f>'Raw Data'!K76</f>
        <v>5.1000137620619963</v>
      </c>
      <c r="F76">
        <f t="shared" ca="1" si="3"/>
        <v>4.9742594994748064</v>
      </c>
      <c r="G76">
        <f t="shared" ca="1" si="4"/>
        <v>5.0399862007317138</v>
      </c>
      <c r="H76">
        <f t="shared" ca="1" si="5"/>
        <v>4.9826891243686386</v>
      </c>
    </row>
    <row r="77" spans="1:8" x14ac:dyDescent="0.3">
      <c r="A77">
        <v>77</v>
      </c>
      <c r="B77">
        <f>'Raw Data'!B77</f>
        <v>1</v>
      </c>
      <c r="C77">
        <f>'Raw Data'!G77</f>
        <v>5</v>
      </c>
      <c r="D77">
        <f>'Raw Data'!K77</f>
        <v>5.0215435051032822</v>
      </c>
      <c r="F77">
        <f t="shared" ca="1" si="3"/>
        <v>5.0037893971967797</v>
      </c>
      <c r="G77">
        <f t="shared" ca="1" si="4"/>
        <v>5.0582565639997794</v>
      </c>
      <c r="H77">
        <f t="shared" ca="1" si="5"/>
        <v>4.9823363716159212</v>
      </c>
    </row>
    <row r="78" spans="1:8" x14ac:dyDescent="0.3">
      <c r="A78">
        <v>78</v>
      </c>
      <c r="B78">
        <f>'Raw Data'!B78</f>
        <v>1.04</v>
      </c>
      <c r="C78">
        <f>'Raw Data'!G78</f>
        <v>5</v>
      </c>
      <c r="D78">
        <f>'Raw Data'!K78</f>
        <v>5.0351152798541188</v>
      </c>
      <c r="F78">
        <f t="shared" ca="1" si="3"/>
        <v>5.0253452620995152</v>
      </c>
      <c r="G78">
        <f t="shared" ca="1" si="4"/>
        <v>5.0652679912231866</v>
      </c>
      <c r="H78">
        <f t="shared" ca="1" si="5"/>
        <v>4.982845853459315</v>
      </c>
    </row>
    <row r="79" spans="1:8" x14ac:dyDescent="0.3">
      <c r="A79">
        <v>79</v>
      </c>
      <c r="B79">
        <f>'Raw Data'!B79</f>
        <v>1.08</v>
      </c>
      <c r="C79">
        <f>'Raw Data'!G79</f>
        <v>5</v>
      </c>
      <c r="D79">
        <f>'Raw Data'!K79</f>
        <v>4.9735148122061243</v>
      </c>
      <c r="F79">
        <f t="shared" ca="1" si="3"/>
        <v>5.0253452620995152</v>
      </c>
      <c r="G79">
        <f t="shared" ca="1" si="4"/>
        <v>5.038197026228536</v>
      </c>
      <c r="H79">
        <f t="shared" ca="1" si="5"/>
        <v>4.9830820516138736</v>
      </c>
    </row>
    <row r="80" spans="1:8" x14ac:dyDescent="0.3">
      <c r="A80">
        <v>80</v>
      </c>
      <c r="B80">
        <f>'Raw Data'!B80</f>
        <v>1.1200000000000001</v>
      </c>
      <c r="C80">
        <f>'Raw Data'!G80</f>
        <v>5</v>
      </c>
      <c r="D80">
        <f>'Raw Data'!K80</f>
        <v>5.0591948565984017</v>
      </c>
      <c r="F80">
        <f t="shared" ca="1" si="3"/>
        <v>5.0321311494749335</v>
      </c>
      <c r="G80">
        <f t="shared" ca="1" si="4"/>
        <v>5.0205368630125742</v>
      </c>
      <c r="H80">
        <f t="shared" ca="1" si="5"/>
        <v>4.9835225265670067</v>
      </c>
    </row>
    <row r="81" spans="1:8" x14ac:dyDescent="0.3">
      <c r="A81">
        <v>81</v>
      </c>
      <c r="B81">
        <f>'Raw Data'!B81</f>
        <v>1.1600000000000001</v>
      </c>
      <c r="C81">
        <f>'Raw Data'!G81</f>
        <v>5</v>
      </c>
      <c r="D81">
        <f>'Raw Data'!K81</f>
        <v>5.0517783968273164</v>
      </c>
      <c r="F81">
        <f t="shared" ca="1" si="3"/>
        <v>5.0434468383407172</v>
      </c>
      <c r="G81">
        <f t="shared" ca="1" si="4"/>
        <v>5.0386153759638557</v>
      </c>
      <c r="H81">
        <f t="shared" ca="1" si="5"/>
        <v>4.9842235226879392</v>
      </c>
    </row>
    <row r="82" spans="1:8" x14ac:dyDescent="0.3">
      <c r="A82">
        <v>82</v>
      </c>
      <c r="B82">
        <f>'Raw Data'!B82</f>
        <v>1.2000000000000002</v>
      </c>
      <c r="C82">
        <f>'Raw Data'!G82</f>
        <v>5</v>
      </c>
      <c r="D82">
        <f>'Raw Data'!K82</f>
        <v>5.2926318958985608</v>
      </c>
      <c r="F82">
        <f t="shared" ca="1" si="3"/>
        <v>5.0434468383407172</v>
      </c>
      <c r="G82">
        <f t="shared" ca="1" si="4"/>
        <v>5.0762560726499713</v>
      </c>
      <c r="H82">
        <f t="shared" ca="1" si="5"/>
        <v>4.9850405108724836</v>
      </c>
    </row>
    <row r="83" spans="1:8" x14ac:dyDescent="0.3">
      <c r="A83">
        <v>83</v>
      </c>
      <c r="B83">
        <f>'Raw Data'!B83</f>
        <v>1.2400000000000002</v>
      </c>
      <c r="C83">
        <f>'Raw Data'!G83</f>
        <v>5</v>
      </c>
      <c r="D83">
        <f>'Raw Data'!K83</f>
        <v>4.9982459073739669</v>
      </c>
      <c r="F83">
        <f t="shared" ca="1" si="3"/>
        <v>5.0321311494749335</v>
      </c>
      <c r="G83">
        <f t="shared" ca="1" si="4"/>
        <v>5.0617178076945395</v>
      </c>
      <c r="H83">
        <f t="shared" ca="1" si="5"/>
        <v>4.9854048715023991</v>
      </c>
    </row>
    <row r="84" spans="1:8" x14ac:dyDescent="0.3">
      <c r="A84">
        <v>84</v>
      </c>
      <c r="B84">
        <f>'Raw Data'!B84</f>
        <v>1.2799999999999998</v>
      </c>
      <c r="C84">
        <f>'Raw Data'!G84</f>
        <v>5</v>
      </c>
      <c r="D84">
        <f>'Raw Data'!K84</f>
        <v>5.0315261380303262</v>
      </c>
      <c r="F84">
        <f t="shared" ca="1" si="3"/>
        <v>5.0333207089422221</v>
      </c>
      <c r="G84">
        <f t="shared" ca="1" si="4"/>
        <v>5.0631438981126875</v>
      </c>
      <c r="H84">
        <f t="shared" ca="1" si="5"/>
        <v>4.9858168145110042</v>
      </c>
    </row>
    <row r="85" spans="1:8" x14ac:dyDescent="0.3">
      <c r="A85">
        <v>85</v>
      </c>
      <c r="B85">
        <f>'Raw Data'!B85</f>
        <v>1.3199999999999998</v>
      </c>
      <c r="C85">
        <f>'Raw Data'!G85</f>
        <v>5</v>
      </c>
      <c r="D85">
        <f>'Raw Data'!K85</f>
        <v>4.9564675687400843</v>
      </c>
      <c r="F85">
        <f t="shared" ca="1" si="3"/>
        <v>5.0333207089422221</v>
      </c>
      <c r="G85">
        <f t="shared" ca="1" si="4"/>
        <v>5.0519085108106827</v>
      </c>
      <c r="H85">
        <f t="shared" ca="1" si="5"/>
        <v>4.9863813135804307</v>
      </c>
    </row>
    <row r="86" spans="1:8" x14ac:dyDescent="0.3">
      <c r="A86">
        <v>86</v>
      </c>
      <c r="B86">
        <f>'Raw Data'!B86</f>
        <v>1.3599999999999999</v>
      </c>
      <c r="C86">
        <f>'Raw Data'!G86</f>
        <v>5</v>
      </c>
      <c r="D86">
        <f>'Raw Data'!K86</f>
        <v>4.9707013729014253</v>
      </c>
      <c r="F86">
        <f t="shared" ca="1" si="3"/>
        <v>5.0265348215668038</v>
      </c>
      <c r="G86">
        <f t="shared" ca="1" si="4"/>
        <v>5.0515065909100114</v>
      </c>
      <c r="H86">
        <f t="shared" ca="1" si="5"/>
        <v>4.9876601112278136</v>
      </c>
    </row>
    <row r="87" spans="1:8" x14ac:dyDescent="0.3">
      <c r="A87">
        <v>87</v>
      </c>
      <c r="B87">
        <f>'Raw Data'!B87</f>
        <v>1.4</v>
      </c>
      <c r="C87">
        <f>'Raw Data'!G87</f>
        <v>5</v>
      </c>
      <c r="D87">
        <f>'Raw Data'!K87</f>
        <v>4.8246612002053464</v>
      </c>
      <c r="F87">
        <f t="shared" ca="1" si="3"/>
        <v>5.0148860227021466</v>
      </c>
      <c r="G87">
        <f t="shared" ca="1" si="4"/>
        <v>5.0180017828538608</v>
      </c>
      <c r="H87">
        <f t="shared" ca="1" si="5"/>
        <v>4.988904408248982</v>
      </c>
    </row>
    <row r="88" spans="1:8" x14ac:dyDescent="0.3">
      <c r="A88">
        <v>88</v>
      </c>
      <c r="B88">
        <f>'Raw Data'!B88</f>
        <v>1.44</v>
      </c>
      <c r="C88">
        <f>'Raw Data'!G88</f>
        <v>5</v>
      </c>
      <c r="D88">
        <f>'Raw Data'!K88</f>
        <v>5.0478269214519038</v>
      </c>
      <c r="F88">
        <f t="shared" ca="1" si="3"/>
        <v>5.0148860227021466</v>
      </c>
      <c r="G88">
        <f t="shared" ca="1" si="4"/>
        <v>5.0174372863716599</v>
      </c>
      <c r="H88">
        <f t="shared" ca="1" si="5"/>
        <v>4.9901487052701512</v>
      </c>
    </row>
    <row r="89" spans="1:8" x14ac:dyDescent="0.3">
      <c r="A89">
        <v>89</v>
      </c>
      <c r="B89">
        <f>'Raw Data'!B89</f>
        <v>1.48</v>
      </c>
      <c r="C89">
        <f>'Raw Data'!G89</f>
        <v>5</v>
      </c>
      <c r="D89">
        <f>'Raw Data'!K89</f>
        <v>5.0989377821534427</v>
      </c>
      <c r="F89">
        <f t="shared" ca="1" si="3"/>
        <v>5.039676529741115</v>
      </c>
      <c r="G89">
        <f t="shared" ca="1" si="4"/>
        <v>4.9897666986937859</v>
      </c>
      <c r="H89">
        <f t="shared" ca="1" si="5"/>
        <v>4.9923085082496597</v>
      </c>
    </row>
    <row r="90" spans="1:8" x14ac:dyDescent="0.3">
      <c r="A90">
        <v>90</v>
      </c>
      <c r="B90">
        <f>'Raw Data'!B90</f>
        <v>1.52</v>
      </c>
      <c r="C90">
        <f>'Raw Data'!G90</f>
        <v>5</v>
      </c>
      <c r="D90">
        <f>'Raw Data'!K90</f>
        <v>5.0502806983441468</v>
      </c>
      <c r="F90">
        <f t="shared" ca="1" si="3"/>
        <v>5.039676529741115</v>
      </c>
      <c r="G90">
        <f t="shared" ca="1" si="4"/>
        <v>4.9972002402609537</v>
      </c>
      <c r="H90">
        <f t="shared" ca="1" si="5"/>
        <v>4.9968438567842659</v>
      </c>
    </row>
    <row r="91" spans="1:8" x14ac:dyDescent="0.3">
      <c r="A91">
        <v>91</v>
      </c>
      <c r="B91">
        <f>'Raw Data'!B91</f>
        <v>1.56</v>
      </c>
      <c r="C91">
        <f>'Raw Data'!G91</f>
        <v>5</v>
      </c>
      <c r="D91">
        <f>'Raw Data'!K91</f>
        <v>5.0776414979120394</v>
      </c>
      <c r="F91">
        <f t="shared" ca="1" si="3"/>
        <v>5.039676529741115</v>
      </c>
      <c r="G91">
        <f t="shared" ca="1" si="4"/>
        <v>5.0037881488154836</v>
      </c>
      <c r="H91">
        <f t="shared" ca="1" si="5"/>
        <v>5.0013792053188713</v>
      </c>
    </row>
    <row r="92" spans="1:8" x14ac:dyDescent="0.3">
      <c r="A92">
        <v>92</v>
      </c>
      <c r="B92">
        <f>'Raw Data'!B92</f>
        <v>1.6</v>
      </c>
      <c r="C92">
        <f>'Raw Data'!G92</f>
        <v>5</v>
      </c>
      <c r="D92">
        <f>'Raw Data'!K92</f>
        <v>5.089404648507621</v>
      </c>
      <c r="F92">
        <f t="shared" ca="1" si="3"/>
        <v>5.039676529741115</v>
      </c>
      <c r="G92">
        <f t="shared" ca="1" si="4"/>
        <v>5.0227791602108462</v>
      </c>
      <c r="H92">
        <f t="shared" ca="1" si="5"/>
        <v>5.0059145538534775</v>
      </c>
    </row>
    <row r="93" spans="1:8" x14ac:dyDescent="0.3">
      <c r="A93">
        <v>93</v>
      </c>
      <c r="B93">
        <f>'Raw Data'!B93</f>
        <v>1.6400000000000001</v>
      </c>
      <c r="C93">
        <f>'Raw Data'!G93</f>
        <v>5</v>
      </c>
      <c r="D93">
        <f>'Raw Data'!K93</f>
        <v>4.8958359359070247</v>
      </c>
      <c r="F93">
        <f t="shared" ca="1" si="3"/>
        <v>5.039676529741115</v>
      </c>
      <c r="G93">
        <f t="shared" ca="1" si="4"/>
        <v>5.0120840977830747</v>
      </c>
      <c r="H93">
        <f t="shared" ca="1" si="5"/>
        <v>5.0104499023880837</v>
      </c>
    </row>
    <row r="94" spans="1:8" x14ac:dyDescent="0.3">
      <c r="A94">
        <v>94</v>
      </c>
      <c r="B94">
        <f>'Raw Data'!B94</f>
        <v>1.6800000000000002</v>
      </c>
      <c r="C94">
        <f>'Raw Data'!G94</f>
        <v>5</v>
      </c>
      <c r="D94">
        <f>'Raw Data'!K94</f>
        <v>5.0796657823510385</v>
      </c>
      <c r="F94">
        <f t="shared" ca="1" si="3"/>
        <v>5.0490538098980249</v>
      </c>
      <c r="G94">
        <f t="shared" ca="1" si="4"/>
        <v>5.0485133238038875</v>
      </c>
      <c r="H94">
        <f t="shared" ca="1" si="5"/>
        <v>5.0141619463662543</v>
      </c>
    </row>
    <row r="95" spans="1:8" x14ac:dyDescent="0.3">
      <c r="A95">
        <v>95</v>
      </c>
      <c r="B95">
        <f>'Raw Data'!B95</f>
        <v>1.7200000000000002</v>
      </c>
      <c r="C95">
        <f>'Raw Data'!G95</f>
        <v>5</v>
      </c>
      <c r="D95">
        <f>'Raw Data'!K95</f>
        <v>4.9040138584247046</v>
      </c>
      <c r="F95">
        <f t="shared" ca="1" si="3"/>
        <v>5.0490538098980249</v>
      </c>
      <c r="G95">
        <f t="shared" ca="1" si="4"/>
        <v>5.0279686005142894</v>
      </c>
      <c r="H95">
        <f t="shared" ca="1" si="5"/>
        <v>5.0178739903444241</v>
      </c>
    </row>
    <row r="96" spans="1:8" x14ac:dyDescent="0.3">
      <c r="A96">
        <v>96</v>
      </c>
      <c r="B96">
        <f>'Raw Data'!B96</f>
        <v>1.7599999999999998</v>
      </c>
      <c r="C96">
        <f>'Raw Data'!G96</f>
        <v>5</v>
      </c>
      <c r="D96">
        <f>'Raw Data'!K96</f>
        <v>5.0728402385148526</v>
      </c>
      <c r="F96">
        <f t="shared" ca="1" si="3"/>
        <v>5.0615604684294997</v>
      </c>
      <c r="G96">
        <f t="shared" ca="1" si="4"/>
        <v>5.0242403799944899</v>
      </c>
      <c r="H96">
        <f t="shared" ca="1" si="5"/>
        <v>5.0218416628750626</v>
      </c>
    </row>
    <row r="97" spans="1:8" x14ac:dyDescent="0.3">
      <c r="A97">
        <v>97</v>
      </c>
      <c r="B97">
        <f>'Raw Data'!B97</f>
        <v>1.7999999999999998</v>
      </c>
      <c r="C97">
        <f>'Raw Data'!G97</f>
        <v>5</v>
      </c>
      <c r="D97">
        <f>'Raw Data'!K97</f>
        <v>4.9404666805408537</v>
      </c>
      <c r="F97">
        <f t="shared" ca="1" si="3"/>
        <v>5.0615604684294997</v>
      </c>
      <c r="G97">
        <f t="shared" ca="1" si="4"/>
        <v>5.0085526631654478</v>
      </c>
      <c r="H97">
        <f t="shared" ca="1" si="5"/>
        <v>5.02533370163325</v>
      </c>
    </row>
    <row r="98" spans="1:8" x14ac:dyDescent="0.3">
      <c r="A98">
        <v>98</v>
      </c>
      <c r="B98">
        <f>'Raw Data'!B98</f>
        <v>1.8399999999999999</v>
      </c>
      <c r="C98">
        <f>'Raw Data'!G98</f>
        <v>5</v>
      </c>
      <c r="D98">
        <f>'Raw Data'!K98</f>
        <v>4.8800842657132311</v>
      </c>
      <c r="F98">
        <f t="shared" ca="1" si="3"/>
        <v>5.0615604684294997</v>
      </c>
      <c r="G98">
        <f t="shared" ca="1" si="4"/>
        <v>4.9803302014227606</v>
      </c>
      <c r="H98">
        <f t="shared" ca="1" si="5"/>
        <v>5.0288257403914374</v>
      </c>
    </row>
    <row r="99" spans="1:8" x14ac:dyDescent="0.3">
      <c r="A99">
        <v>99</v>
      </c>
      <c r="B99">
        <f>'Raw Data'!B99</f>
        <v>1.88</v>
      </c>
      <c r="C99">
        <f>'Raw Data'!G99</f>
        <v>5</v>
      </c>
      <c r="D99">
        <f>'Raw Data'!K99</f>
        <v>4.8656178269808832</v>
      </c>
      <c r="F99">
        <f t="shared" ca="1" si="3"/>
        <v>4.9953736894425003</v>
      </c>
      <c r="G99">
        <f t="shared" ca="1" si="4"/>
        <v>4.9483606554903696</v>
      </c>
      <c r="H99">
        <f t="shared" ca="1" si="5"/>
        <v>5.030145941762596</v>
      </c>
    </row>
    <row r="100" spans="1:8" x14ac:dyDescent="0.3">
      <c r="A100">
        <v>100</v>
      </c>
      <c r="B100">
        <f>'Raw Data'!B100</f>
        <v>1.92</v>
      </c>
      <c r="C100">
        <f>'Raw Data'!G100</f>
        <v>5</v>
      </c>
      <c r="D100">
        <f>'Raw Data'!K100</f>
        <v>4.8700730467639959</v>
      </c>
      <c r="F100">
        <f t="shared" ca="1" si="3"/>
        <v>4.9222402694827796</v>
      </c>
      <c r="G100">
        <f t="shared" ca="1" si="4"/>
        <v>4.944680242755652</v>
      </c>
      <c r="H100">
        <f t="shared" ca="1" si="5"/>
        <v>5.0280651725629157</v>
      </c>
    </row>
    <row r="101" spans="1:8" x14ac:dyDescent="0.3">
      <c r="A101">
        <v>101</v>
      </c>
      <c r="B101">
        <f>'Raw Data'!B101</f>
        <v>1.96</v>
      </c>
      <c r="C101">
        <f>'Raw Data'!G101</f>
        <v>5</v>
      </c>
      <c r="D101">
        <f>'Raw Data'!K101</f>
        <v>4.9930672261123652</v>
      </c>
      <c r="F101">
        <f t="shared" ca="1" si="3"/>
        <v>4.9222402694827796</v>
      </c>
      <c r="G101">
        <f t="shared" ca="1" si="4"/>
        <v>4.9323090204358406</v>
      </c>
      <c r="H101">
        <f t="shared" ca="1" si="5"/>
        <v>5.0259844033632346</v>
      </c>
    </row>
    <row r="102" spans="1:8" x14ac:dyDescent="0.3">
      <c r="A102">
        <v>102</v>
      </c>
      <c r="B102">
        <f>'Raw Data'!B102</f>
        <v>2</v>
      </c>
      <c r="C102">
        <f>'Raw Data'!G102</f>
        <v>5</v>
      </c>
      <c r="D102">
        <f>'Raw Data'!K102</f>
        <v>4.9468612381243915</v>
      </c>
      <c r="F102">
        <f t="shared" ca="1" si="3"/>
        <v>4.9222402694827796</v>
      </c>
      <c r="G102">
        <f t="shared" ca="1" si="4"/>
        <v>4.9384300746786538</v>
      </c>
      <c r="H102">
        <f t="shared" ca="1" si="5"/>
        <v>5.0227224382546742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61"/>
  <sheetViews>
    <sheetView topLeftCell="A37" workbookViewId="0">
      <selection activeCell="B46" sqref="B46"/>
    </sheetView>
  </sheetViews>
  <sheetFormatPr baseColWidth="10" defaultRowHeight="14.4" x14ac:dyDescent="0.3"/>
  <cols>
    <col min="1" max="1" width="16.88671875" bestFit="1" customWidth="1"/>
    <col min="2" max="2" width="12" bestFit="1" customWidth="1"/>
  </cols>
  <sheetData>
    <row r="1" spans="1:3" x14ac:dyDescent="0.3">
      <c r="A1" s="2" t="s">
        <v>22</v>
      </c>
      <c r="B1" s="2" t="s">
        <v>23</v>
      </c>
      <c r="C1" s="2" t="s">
        <v>54</v>
      </c>
    </row>
    <row r="2" spans="1:3" x14ac:dyDescent="0.3">
      <c r="A2" t="s">
        <v>57</v>
      </c>
      <c r="B2" s="1">
        <v>1</v>
      </c>
      <c r="C2" t="s">
        <v>53</v>
      </c>
    </row>
    <row r="3" spans="1:3" x14ac:dyDescent="0.3">
      <c r="A3" t="s">
        <v>58</v>
      </c>
      <c r="B3" s="1">
        <v>9</v>
      </c>
      <c r="C3" t="s">
        <v>53</v>
      </c>
    </row>
    <row r="4" spans="1:3" x14ac:dyDescent="0.3">
      <c r="A4" t="s">
        <v>55</v>
      </c>
      <c r="B4" s="1">
        <v>2</v>
      </c>
      <c r="C4" t="s">
        <v>56</v>
      </c>
    </row>
    <row r="5" spans="1:3" x14ac:dyDescent="0.3">
      <c r="A5" t="s">
        <v>59</v>
      </c>
      <c r="B5" s="1">
        <v>12</v>
      </c>
      <c r="C5" t="s">
        <v>53</v>
      </c>
    </row>
    <row r="6" spans="1:3" x14ac:dyDescent="0.3">
      <c r="A6" t="s">
        <v>60</v>
      </c>
      <c r="B6" s="1">
        <v>19</v>
      </c>
      <c r="C6" t="s">
        <v>53</v>
      </c>
    </row>
    <row r="7" spans="1:3" x14ac:dyDescent="0.3">
      <c r="A7" t="s">
        <v>67</v>
      </c>
      <c r="B7" s="3">
        <f>(B6+B5)/2</f>
        <v>15.5</v>
      </c>
      <c r="C7" t="s">
        <v>53</v>
      </c>
    </row>
    <row r="8" spans="1:3" x14ac:dyDescent="0.3">
      <c r="A8" t="s">
        <v>68</v>
      </c>
      <c r="B8" s="3">
        <f t="array" ref="B8">MAX(ABS('Sim Flight'!N2:N402))</f>
        <v>0.16326530612269952</v>
      </c>
      <c r="C8" t="s">
        <v>69</v>
      </c>
    </row>
    <row r="11" spans="1:3" x14ac:dyDescent="0.3">
      <c r="A11" t="s">
        <v>83</v>
      </c>
    </row>
    <row r="12" spans="1:3" x14ac:dyDescent="0.3">
      <c r="A12" t="s">
        <v>84</v>
      </c>
      <c r="B12" s="1">
        <v>15</v>
      </c>
      <c r="C12" t="s">
        <v>69</v>
      </c>
    </row>
    <row r="14" spans="1:3" x14ac:dyDescent="0.3">
      <c r="A14" t="s">
        <v>78</v>
      </c>
    </row>
    <row r="15" spans="1:3" x14ac:dyDescent="0.3">
      <c r="A15" t="s">
        <v>73</v>
      </c>
      <c r="B15" s="1">
        <v>1</v>
      </c>
    </row>
    <row r="16" spans="1:3" x14ac:dyDescent="0.3">
      <c r="A16" t="s">
        <v>72</v>
      </c>
      <c r="B16" s="1">
        <v>0</v>
      </c>
    </row>
    <row r="17" spans="1:3" x14ac:dyDescent="0.3">
      <c r="A17" t="s">
        <v>76</v>
      </c>
      <c r="B17" s="3">
        <f t="array" ref="B17">SUM(('Sim Flight Rebuild'!O2:O402)^2)</f>
        <v>2.5798443744678121E-50</v>
      </c>
      <c r="C17" t="s">
        <v>77</v>
      </c>
    </row>
    <row r="20" spans="1:3" x14ac:dyDescent="0.3">
      <c r="A20" t="s">
        <v>103</v>
      </c>
    </row>
    <row r="21" spans="1:3" x14ac:dyDescent="0.3">
      <c r="A21" t="s">
        <v>101</v>
      </c>
      <c r="B21" s="1">
        <v>0.25</v>
      </c>
      <c r="C21" t="s">
        <v>85</v>
      </c>
    </row>
    <row r="22" spans="1:3" x14ac:dyDescent="0.3">
      <c r="A22" t="s">
        <v>102</v>
      </c>
      <c r="B22" s="3">
        <f>B12*B21/100</f>
        <v>3.7499999999999999E-2</v>
      </c>
    </row>
    <row r="23" spans="1:3" x14ac:dyDescent="0.3">
      <c r="A23" t="s">
        <v>90</v>
      </c>
      <c r="B23" s="1">
        <v>0.5</v>
      </c>
      <c r="C23" t="s">
        <v>85</v>
      </c>
    </row>
    <row r="24" spans="1:3" x14ac:dyDescent="0.3">
      <c r="A24" t="s">
        <v>73</v>
      </c>
      <c r="B24" s="1">
        <v>1</v>
      </c>
    </row>
    <row r="25" spans="1:3" x14ac:dyDescent="0.3">
      <c r="A25" t="s">
        <v>30</v>
      </c>
      <c r="B25" s="1">
        <v>1</v>
      </c>
    </row>
    <row r="26" spans="1:3" x14ac:dyDescent="0.3">
      <c r="A26" t="s">
        <v>99</v>
      </c>
      <c r="B26" s="1">
        <v>1</v>
      </c>
    </row>
    <row r="27" spans="1:3" x14ac:dyDescent="0.3">
      <c r="A27" t="s">
        <v>72</v>
      </c>
      <c r="B27" s="1">
        <v>0</v>
      </c>
    </row>
    <row r="28" spans="1:3" x14ac:dyDescent="0.3">
      <c r="A28" t="s">
        <v>76</v>
      </c>
      <c r="B28" s="3">
        <f t="array" ref="B28">SUM(ABS('Sim Flight Nosie'!Q2:Q402))</f>
        <v>33.746042233711314</v>
      </c>
      <c r="C28" t="s">
        <v>56</v>
      </c>
    </row>
    <row r="29" spans="1:3" x14ac:dyDescent="0.3">
      <c r="A29" t="s">
        <v>95</v>
      </c>
      <c r="B29" s="3">
        <f t="array" ref="B29">SUM(ABS('Sim Flight Nosie'!U2:U402))</f>
        <v>33.746042233711314</v>
      </c>
      <c r="C29" t="s">
        <v>56</v>
      </c>
    </row>
    <row r="30" spans="1:3" x14ac:dyDescent="0.3">
      <c r="A30" t="s">
        <v>96</v>
      </c>
      <c r="B30" s="3">
        <f>(B29-B28)/B29*100</f>
        <v>0</v>
      </c>
      <c r="C30" t="s">
        <v>85</v>
      </c>
    </row>
    <row r="32" spans="1:3" x14ac:dyDescent="0.3">
      <c r="A32" t="s">
        <v>9</v>
      </c>
    </row>
    <row r="33" spans="1:3" x14ac:dyDescent="0.3">
      <c r="A33" t="s">
        <v>81</v>
      </c>
      <c r="B33" s="1">
        <v>0.15</v>
      </c>
    </row>
    <row r="34" spans="1:3" x14ac:dyDescent="0.3">
      <c r="A34" t="s">
        <v>82</v>
      </c>
      <c r="B34" s="1">
        <v>0.92500000000000004</v>
      </c>
    </row>
    <row r="35" spans="1:3" x14ac:dyDescent="0.3">
      <c r="A35" t="s">
        <v>86</v>
      </c>
      <c r="B35" s="3">
        <f>B33/B$12*100</f>
        <v>1</v>
      </c>
      <c r="C35" t="s">
        <v>85</v>
      </c>
    </row>
    <row r="36" spans="1:3" x14ac:dyDescent="0.3">
      <c r="A36" t="s">
        <v>73</v>
      </c>
      <c r="B36" s="1">
        <v>1</v>
      </c>
    </row>
    <row r="37" spans="1:3" x14ac:dyDescent="0.3">
      <c r="A37" t="s">
        <v>30</v>
      </c>
      <c r="B37" s="1">
        <v>1</v>
      </c>
    </row>
    <row r="38" spans="1:3" x14ac:dyDescent="0.3">
      <c r="A38" t="s">
        <v>99</v>
      </c>
      <c r="B38" s="1">
        <v>1</v>
      </c>
    </row>
    <row r="39" spans="1:3" x14ac:dyDescent="0.3">
      <c r="A39" t="s">
        <v>72</v>
      </c>
      <c r="B39" s="1">
        <v>0</v>
      </c>
    </row>
    <row r="40" spans="1:3" x14ac:dyDescent="0.3">
      <c r="A40" t="s">
        <v>76</v>
      </c>
      <c r="B40" s="3">
        <f t="array" ref="B40">SUM(ABS('Sim Flight Outlier'!Q2:Q402))</f>
        <v>27.792587161568719</v>
      </c>
      <c r="C40" t="s">
        <v>56</v>
      </c>
    </row>
    <row r="41" spans="1:3" x14ac:dyDescent="0.3">
      <c r="A41" t="s">
        <v>95</v>
      </c>
      <c r="B41" s="3">
        <f t="array" ref="B41">SUM(ABS('Sim Flight Outlier'!U2:U402))</f>
        <v>27.792587161568719</v>
      </c>
      <c r="C41" t="s">
        <v>56</v>
      </c>
    </row>
    <row r="42" spans="1:3" x14ac:dyDescent="0.3">
      <c r="A42" t="s">
        <v>96</v>
      </c>
      <c r="B42" s="3">
        <f>(B41-B40)/B41*100</f>
        <v>0</v>
      </c>
      <c r="C42" t="s">
        <v>85</v>
      </c>
    </row>
    <row r="44" spans="1:3" x14ac:dyDescent="0.3">
      <c r="A44" t="s">
        <v>5</v>
      </c>
    </row>
    <row r="45" spans="1:3" x14ac:dyDescent="0.3">
      <c r="A45" t="s">
        <v>106</v>
      </c>
      <c r="B45" s="1">
        <v>5.0000000000000001E-3</v>
      </c>
      <c r="C45" t="s">
        <v>69</v>
      </c>
    </row>
    <row r="46" spans="1:3" x14ac:dyDescent="0.3">
      <c r="A46" t="s">
        <v>73</v>
      </c>
      <c r="B46" s="1">
        <v>1</v>
      </c>
    </row>
    <row r="47" spans="1:3" x14ac:dyDescent="0.3">
      <c r="A47" t="s">
        <v>30</v>
      </c>
      <c r="B47" s="1">
        <v>1</v>
      </c>
    </row>
    <row r="48" spans="1:3" x14ac:dyDescent="0.3">
      <c r="A48" t="s">
        <v>99</v>
      </c>
      <c r="B48" s="1">
        <v>1</v>
      </c>
    </row>
    <row r="49" spans="1:3" x14ac:dyDescent="0.3">
      <c r="A49" t="s">
        <v>72</v>
      </c>
      <c r="B49" s="1">
        <v>0</v>
      </c>
    </row>
    <row r="50" spans="1:3" x14ac:dyDescent="0.3">
      <c r="A50" t="s">
        <v>76</v>
      </c>
      <c r="B50" s="3">
        <f t="array" ref="B50">SUM(ABS('Sim Flight Nosie'!Q26:Q426))</f>
        <v>33.707058621405949</v>
      </c>
      <c r="C50" t="s">
        <v>56</v>
      </c>
    </row>
    <row r="51" spans="1:3" x14ac:dyDescent="0.3">
      <c r="A51" t="s">
        <v>95</v>
      </c>
      <c r="B51" s="3">
        <f t="array" ref="B51">SUM(ABS('Sim Flight Nosie'!U26:U426))</f>
        <v>33.707058621405949</v>
      </c>
      <c r="C51" t="s">
        <v>56</v>
      </c>
    </row>
    <row r="52" spans="1:3" x14ac:dyDescent="0.3">
      <c r="A52" t="s">
        <v>96</v>
      </c>
      <c r="B52" s="3">
        <f>(B51-B50)/B51*100</f>
        <v>0</v>
      </c>
      <c r="C52" t="s">
        <v>85</v>
      </c>
    </row>
    <row r="54" spans="1:3" x14ac:dyDescent="0.3">
      <c r="A54" t="s">
        <v>104</v>
      </c>
    </row>
    <row r="55" spans="1:3" x14ac:dyDescent="0.3">
      <c r="A55" t="s">
        <v>73</v>
      </c>
      <c r="B55" s="1">
        <v>1</v>
      </c>
    </row>
    <row r="56" spans="1:3" x14ac:dyDescent="0.3">
      <c r="A56" t="s">
        <v>30</v>
      </c>
      <c r="B56" s="1">
        <v>1</v>
      </c>
    </row>
    <row r="57" spans="1:3" x14ac:dyDescent="0.3">
      <c r="A57" t="s">
        <v>99</v>
      </c>
      <c r="B57" s="1">
        <v>8</v>
      </c>
    </row>
    <row r="58" spans="1:3" x14ac:dyDescent="0.3">
      <c r="A58" t="s">
        <v>72</v>
      </c>
      <c r="B58" s="1">
        <v>0</v>
      </c>
    </row>
    <row r="59" spans="1:3" x14ac:dyDescent="0.3">
      <c r="A59" t="s">
        <v>76</v>
      </c>
      <c r="B59" s="3">
        <f t="array" ref="B59">SUM(ABS('Sim Flight Noise+Outlier'!Q27:Q427))</f>
        <v>72.678234456159132</v>
      </c>
      <c r="C59" t="s">
        <v>56</v>
      </c>
    </row>
    <row r="60" spans="1:3" x14ac:dyDescent="0.3">
      <c r="A60" t="s">
        <v>95</v>
      </c>
      <c r="B60" s="3">
        <f t="array" ref="B60">SUM(ABS('Sim Flight Noise+Outlier'!U27:U427))</f>
        <v>61.46242846867716</v>
      </c>
      <c r="C60" t="s">
        <v>56</v>
      </c>
    </row>
    <row r="61" spans="1:3" x14ac:dyDescent="0.3">
      <c r="A61" t="s">
        <v>96</v>
      </c>
      <c r="B61" s="3">
        <f>(B60-B59)/B60*100</f>
        <v>-18.248231101375755</v>
      </c>
      <c r="C61" t="s">
        <v>85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W402"/>
  <sheetViews>
    <sheetView zoomScaleNormal="100" workbookViewId="0">
      <pane ySplit="1" topLeftCell="A2" activePane="bottomLeft" state="frozen"/>
      <selection pane="bottomLeft" activeCell="Y6" sqref="Y6"/>
    </sheetView>
  </sheetViews>
  <sheetFormatPr baseColWidth="10" defaultRowHeight="14.4" x14ac:dyDescent="0.3"/>
  <cols>
    <col min="1" max="1" width="4" bestFit="1" customWidth="1"/>
    <col min="2" max="2" width="5" bestFit="1" customWidth="1"/>
    <col min="3" max="3" width="1.77734375" customWidth="1"/>
    <col min="4" max="4" width="12.77734375" hidden="1" customWidth="1"/>
    <col min="5" max="5" width="7.33203125" hidden="1" customWidth="1"/>
    <col min="6" max="6" width="11.6640625" hidden="1" customWidth="1"/>
    <col min="7" max="7" width="6.21875" hidden="1" customWidth="1"/>
    <col min="8" max="8" width="11.33203125" hidden="1" customWidth="1"/>
    <col min="9" max="9" width="6.21875" hidden="1" customWidth="1"/>
    <col min="10" max="10" width="11.33203125" hidden="1" customWidth="1"/>
    <col min="11" max="11" width="7.33203125" hidden="1" customWidth="1"/>
    <col min="12" max="13" width="12" bestFit="1" customWidth="1"/>
    <col min="14" max="14" width="12.6640625" bestFit="1" customWidth="1"/>
    <col min="15" max="15" width="5" customWidth="1"/>
    <col min="16" max="16" width="15.5546875" bestFit="1" customWidth="1"/>
    <col min="17" max="18" width="12.6640625" bestFit="1" customWidth="1"/>
    <col min="19" max="19" width="12.6640625" customWidth="1"/>
    <col min="20" max="20" width="5.109375" customWidth="1"/>
    <col min="21" max="21" width="11.44140625" bestFit="1" customWidth="1"/>
    <col min="22" max="22" width="16.44140625" bestFit="1" customWidth="1"/>
  </cols>
  <sheetData>
    <row r="1" spans="1:23" x14ac:dyDescent="0.3">
      <c r="A1" s="2" t="s">
        <v>0</v>
      </c>
      <c r="B1" s="2" t="s">
        <v>1</v>
      </c>
      <c r="C1" s="2"/>
      <c r="D1" s="2" t="s">
        <v>61</v>
      </c>
      <c r="E1" s="2" t="s">
        <v>52</v>
      </c>
      <c r="F1" s="2" t="s">
        <v>62</v>
      </c>
      <c r="G1" s="2" t="s">
        <v>55</v>
      </c>
      <c r="H1" s="2" t="s">
        <v>65</v>
      </c>
      <c r="I1" s="2" t="s">
        <v>64</v>
      </c>
      <c r="J1" s="2" t="s">
        <v>66</v>
      </c>
      <c r="K1" s="2" t="s">
        <v>63</v>
      </c>
      <c r="L1" s="2" t="s">
        <v>18</v>
      </c>
      <c r="M1" s="2" t="s">
        <v>19</v>
      </c>
      <c r="N1" s="2" t="s">
        <v>20</v>
      </c>
      <c r="P1" s="2" t="s">
        <v>91</v>
      </c>
      <c r="Q1" s="2" t="s">
        <v>21</v>
      </c>
      <c r="R1" s="2" t="s">
        <v>92</v>
      </c>
      <c r="S1" s="4" t="s">
        <v>97</v>
      </c>
      <c r="U1" s="2" t="s">
        <v>80</v>
      </c>
      <c r="V1" s="2" t="s">
        <v>79</v>
      </c>
      <c r="W1" s="4" t="s">
        <v>98</v>
      </c>
    </row>
    <row r="2" spans="1:23" x14ac:dyDescent="0.3">
      <c r="A2">
        <v>0</v>
      </c>
      <c r="B2">
        <v>0</v>
      </c>
      <c r="D2" t="b">
        <f>IF(AND(B2&gt;='Sim Flight Params'!$B$2,B2&lt;'Sim Flight Params'!$B$3),TRUE,FALSE)</f>
        <v>0</v>
      </c>
      <c r="E2">
        <f>IF(D2,'Sim Flight Params'!$B$4*(-COS((B2-'Sim Flight Params'!$B$2)*PI()/('Sim Flight Params'!$B$3-'Sim Flight Params'!$B$2))+1)/2,0)</f>
        <v>0</v>
      </c>
      <c r="F2" t="b">
        <f>IF(AND(B2&gt;='Sim Flight Params'!$B$3,B2&lt;'Sim Flight Params'!$B$5),TRUE,FALSE)</f>
        <v>0</v>
      </c>
      <c r="G2">
        <f>IF(F2,'Sim Flight Params'!$B$4,0)</f>
        <v>0</v>
      </c>
      <c r="H2" t="b">
        <f>IF(AND(B2&gt;='Sim Flight Params'!$B$5,B2&lt;'Sim Flight Params'!$B$6-('Sim Flight Params'!$B$6-'Sim Flight Params'!$B$5)/2),TRUE,FALSE)</f>
        <v>0</v>
      </c>
      <c r="I2">
        <f>IF(H2,'Sim Flight Params'!$B$4-'Sim Flight Params'!$B$4/2*(('Sim Flight Params'!$B$5-B2)/('Sim Flight Params'!$B$7-'Sim Flight Params'!$B$5))^2,0)</f>
        <v>0</v>
      </c>
      <c r="J2" t="b">
        <f>IF(AND(B2&gt;='Sim Flight Params'!$B$5+('Sim Flight Params'!$B$6-'Sim Flight Params'!$B$5)/2,B2&lt;'Sim Flight Params'!$B$6),TRUE,FALSE)</f>
        <v>0</v>
      </c>
      <c r="K2">
        <f>IF(J2,'Sim Flight Params'!$B$4/2*(('Sim Flight Params'!$B$6-B2)/('Sim Flight Params'!$B$7-'Sim Flight Params'!$B$5))^2,0)</f>
        <v>0</v>
      </c>
      <c r="L2">
        <f>E2+G2+I2+K2</f>
        <v>0</v>
      </c>
      <c r="P2">
        <v>0.79980236465583743</v>
      </c>
      <c r="Q2">
        <v>0.28483569510403317</v>
      </c>
      <c r="R2">
        <f>N2*Q2</f>
        <v>0</v>
      </c>
      <c r="S2">
        <f>'Sim Flight Params'!$B$22*P2+'Sim Flight Params'!$B$23/100*R2</f>
        <v>2.9992588674593902E-2</v>
      </c>
      <c r="U2">
        <v>0.58383151040214654</v>
      </c>
      <c r="V2">
        <v>0.3152798006848172</v>
      </c>
      <c r="W2">
        <f>IF(V2&gt;='Sim Flight Params'!$B$34,'Sim Flight Params'!$B$33*U2,0)</f>
        <v>0</v>
      </c>
    </row>
    <row r="3" spans="1:23" x14ac:dyDescent="0.3">
      <c r="A3">
        <v>1</v>
      </c>
      <c r="B3">
        <v>0.05</v>
      </c>
      <c r="D3" t="b">
        <f>IF(AND(B3&gt;='Sim Flight Params'!$B$2,B3&lt;'Sim Flight Params'!$B$3),TRUE,FALSE)</f>
        <v>0</v>
      </c>
      <c r="E3">
        <f>IF(D3,'Sim Flight Params'!$B$4*(-COS((B3-'Sim Flight Params'!$B$2)*PI()/('Sim Flight Params'!$B$3-'Sim Flight Params'!$B$2))+1)/2,0)</f>
        <v>0</v>
      </c>
      <c r="F3" t="b">
        <f>IF(AND(B3&gt;='Sim Flight Params'!$B$3,B3&lt;'Sim Flight Params'!$B$5),TRUE,FALSE)</f>
        <v>0</v>
      </c>
      <c r="G3">
        <f>IF(F3,'Sim Flight Params'!$B$4,0)</f>
        <v>0</v>
      </c>
      <c r="H3" t="b">
        <f>IF(AND(B3&gt;='Sim Flight Params'!$B$5,B3&lt;'Sim Flight Params'!$B$6-('Sim Flight Params'!$B$6-'Sim Flight Params'!$B$5)/2),TRUE,FALSE)</f>
        <v>0</v>
      </c>
      <c r="I3">
        <f>IF(H3,'Sim Flight Params'!$B$4-'Sim Flight Params'!$B$4/2*(('Sim Flight Params'!$B$5-B3)/('Sim Flight Params'!$B$7-'Sim Flight Params'!$B$5))^2,0)</f>
        <v>0</v>
      </c>
      <c r="J3" t="b">
        <f>IF(AND(B3&gt;='Sim Flight Params'!$B$5+('Sim Flight Params'!$B$6-'Sim Flight Params'!$B$5)/2,B3&lt;'Sim Flight Params'!$B$6),TRUE,FALSE)</f>
        <v>0</v>
      </c>
      <c r="K3">
        <f>IF(J3,'Sim Flight Params'!$B$4/2*(('Sim Flight Params'!$B$6-B3)/('Sim Flight Params'!$B$7-'Sim Flight Params'!$B$5))^2,0)</f>
        <v>0</v>
      </c>
      <c r="L3">
        <f t="shared" ref="L3:L66" si="0">E3+G3+I3+K3</f>
        <v>0</v>
      </c>
      <c r="M3">
        <f>(L3-L2)/($B3-$B2)</f>
        <v>0</v>
      </c>
      <c r="N3">
        <f>(M3-M2)/($B3-$B2)</f>
        <v>0</v>
      </c>
      <c r="P3">
        <v>-0.21126075133121791</v>
      </c>
      <c r="Q3">
        <v>0.53306155070704397</v>
      </c>
      <c r="R3">
        <f t="shared" ref="R3:R38" si="1">N3*Q3</f>
        <v>0</v>
      </c>
      <c r="S3">
        <f>'Sim Flight Params'!$B$22*P3+'Sim Flight Params'!$B$23/100*R3</f>
        <v>-7.9222781749206713E-3</v>
      </c>
      <c r="U3">
        <v>-0.27645707958014998</v>
      </c>
      <c r="V3">
        <v>0.32360332185861229</v>
      </c>
      <c r="W3">
        <f>IF(V3&gt;='Sim Flight Params'!$B$34,'Sim Flight Params'!$B$33*U3,0)</f>
        <v>0</v>
      </c>
    </row>
    <row r="4" spans="1:23" x14ac:dyDescent="0.3">
      <c r="A4">
        <v>2</v>
      </c>
      <c r="B4">
        <v>0.1</v>
      </c>
      <c r="D4" t="b">
        <f>IF(AND(B4&gt;='Sim Flight Params'!$B$2,B4&lt;'Sim Flight Params'!$B$3),TRUE,FALSE)</f>
        <v>0</v>
      </c>
      <c r="E4">
        <f>IF(D4,'Sim Flight Params'!$B$4*(-COS((B4-'Sim Flight Params'!$B$2)*PI()/('Sim Flight Params'!$B$3-'Sim Flight Params'!$B$2))+1)/2,0)</f>
        <v>0</v>
      </c>
      <c r="F4" t="b">
        <f>IF(AND(B4&gt;='Sim Flight Params'!$B$3,B4&lt;'Sim Flight Params'!$B$5),TRUE,FALSE)</f>
        <v>0</v>
      </c>
      <c r="G4">
        <f>IF(F4,'Sim Flight Params'!$B$4,0)</f>
        <v>0</v>
      </c>
      <c r="H4" t="b">
        <f>IF(AND(B4&gt;='Sim Flight Params'!$B$5,B4&lt;'Sim Flight Params'!$B$6-('Sim Flight Params'!$B$6-'Sim Flight Params'!$B$5)/2),TRUE,FALSE)</f>
        <v>0</v>
      </c>
      <c r="I4">
        <f>IF(H4,'Sim Flight Params'!$B$4-'Sim Flight Params'!$B$4/2*(('Sim Flight Params'!$B$5-B4)/('Sim Flight Params'!$B$7-'Sim Flight Params'!$B$5))^2,0)</f>
        <v>0</v>
      </c>
      <c r="J4" t="b">
        <f>IF(AND(B4&gt;='Sim Flight Params'!$B$5+('Sim Flight Params'!$B$6-'Sim Flight Params'!$B$5)/2,B4&lt;'Sim Flight Params'!$B$6),TRUE,FALSE)</f>
        <v>0</v>
      </c>
      <c r="K4">
        <f>IF(J4,'Sim Flight Params'!$B$4/2*(('Sim Flight Params'!$B$6-B4)/('Sim Flight Params'!$B$7-'Sim Flight Params'!$B$5))^2,0)</f>
        <v>0</v>
      </c>
      <c r="L4">
        <f t="shared" si="0"/>
        <v>0</v>
      </c>
      <c r="M4">
        <f t="shared" ref="M4:M18" si="2">(L4-L3)/($B4-$B3)</f>
        <v>0</v>
      </c>
      <c r="N4">
        <f t="shared" ref="N4:N18" si="3">(M4-M3)/($B4-$B3)</f>
        <v>0</v>
      </c>
      <c r="P4">
        <v>0.93857636900695773</v>
      </c>
      <c r="Q4">
        <v>0.40455987389009063</v>
      </c>
      <c r="R4">
        <f t="shared" si="1"/>
        <v>0</v>
      </c>
      <c r="S4">
        <f>'Sim Flight Params'!$B$22*P4+'Sim Flight Params'!$B$23/100*R4</f>
        <v>3.5196613837760911E-2</v>
      </c>
      <c r="U4">
        <v>0.74720945619087575</v>
      </c>
      <c r="V4">
        <v>0.88708854214717159</v>
      </c>
      <c r="W4">
        <f>IF(V4&gt;='Sim Flight Params'!$B$34,'Sim Flight Params'!$B$33*U4,0)</f>
        <v>0</v>
      </c>
    </row>
    <row r="5" spans="1:23" x14ac:dyDescent="0.3">
      <c r="A5">
        <v>3</v>
      </c>
      <c r="B5">
        <v>0.15</v>
      </c>
      <c r="D5" t="b">
        <f>IF(AND(B5&gt;='Sim Flight Params'!$B$2,B5&lt;'Sim Flight Params'!$B$3),TRUE,FALSE)</f>
        <v>0</v>
      </c>
      <c r="E5">
        <f>IF(D5,'Sim Flight Params'!$B$4*(-COS((B5-'Sim Flight Params'!$B$2)*PI()/('Sim Flight Params'!$B$3-'Sim Flight Params'!$B$2))+1)/2,0)</f>
        <v>0</v>
      </c>
      <c r="F5" t="b">
        <f>IF(AND(B5&gt;='Sim Flight Params'!$B$3,B5&lt;'Sim Flight Params'!$B$5),TRUE,FALSE)</f>
        <v>0</v>
      </c>
      <c r="G5">
        <f>IF(F5,'Sim Flight Params'!$B$4,0)</f>
        <v>0</v>
      </c>
      <c r="H5" t="b">
        <f>IF(AND(B5&gt;='Sim Flight Params'!$B$5,B5&lt;'Sim Flight Params'!$B$6-('Sim Flight Params'!$B$6-'Sim Flight Params'!$B$5)/2),TRUE,FALSE)</f>
        <v>0</v>
      </c>
      <c r="I5">
        <f>IF(H5,'Sim Flight Params'!$B$4-'Sim Flight Params'!$B$4/2*(('Sim Flight Params'!$B$5-B5)/('Sim Flight Params'!$B$7-'Sim Flight Params'!$B$5))^2,0)</f>
        <v>0</v>
      </c>
      <c r="J5" t="b">
        <f>IF(AND(B5&gt;='Sim Flight Params'!$B$5+('Sim Flight Params'!$B$6-'Sim Flight Params'!$B$5)/2,B5&lt;'Sim Flight Params'!$B$6),TRUE,FALSE)</f>
        <v>0</v>
      </c>
      <c r="K5">
        <f>IF(J5,'Sim Flight Params'!$B$4/2*(('Sim Flight Params'!$B$6-B5)/('Sim Flight Params'!$B$7-'Sim Flight Params'!$B$5))^2,0)</f>
        <v>0</v>
      </c>
      <c r="L5">
        <f t="shared" si="0"/>
        <v>0</v>
      </c>
      <c r="M5">
        <f t="shared" si="2"/>
        <v>0</v>
      </c>
      <c r="N5">
        <f t="shared" si="3"/>
        <v>0</v>
      </c>
      <c r="P5">
        <v>-3.450710535651913E-2</v>
      </c>
      <c r="Q5">
        <v>-0.48435101097077848</v>
      </c>
      <c r="R5">
        <f t="shared" si="1"/>
        <v>0</v>
      </c>
      <c r="S5">
        <f>'Sim Flight Params'!$B$22*P5+'Sim Flight Params'!$B$23/100*R5</f>
        <v>-1.2940164508694672E-3</v>
      </c>
      <c r="U5">
        <v>0.11336184196216781</v>
      </c>
      <c r="V5">
        <v>0.74153636685721291</v>
      </c>
      <c r="W5">
        <f>IF(V5&gt;='Sim Flight Params'!$B$34,'Sim Flight Params'!$B$33*U5,0)</f>
        <v>0</v>
      </c>
    </row>
    <row r="6" spans="1:23" x14ac:dyDescent="0.3">
      <c r="A6">
        <v>4</v>
      </c>
      <c r="B6">
        <v>0.2</v>
      </c>
      <c r="D6" t="b">
        <f>IF(AND(B6&gt;='Sim Flight Params'!$B$2,B6&lt;'Sim Flight Params'!$B$3),TRUE,FALSE)</f>
        <v>0</v>
      </c>
      <c r="E6">
        <f>IF(D6,'Sim Flight Params'!$B$4*(-COS((B6-'Sim Flight Params'!$B$2)*PI()/('Sim Flight Params'!$B$3-'Sim Flight Params'!$B$2))+1)/2,0)</f>
        <v>0</v>
      </c>
      <c r="F6" t="b">
        <f>IF(AND(B6&gt;='Sim Flight Params'!$B$3,B6&lt;'Sim Flight Params'!$B$5),TRUE,FALSE)</f>
        <v>0</v>
      </c>
      <c r="G6">
        <f>IF(F6,'Sim Flight Params'!$B$4,0)</f>
        <v>0</v>
      </c>
      <c r="H6" t="b">
        <f>IF(AND(B6&gt;='Sim Flight Params'!$B$5,B6&lt;'Sim Flight Params'!$B$6-('Sim Flight Params'!$B$6-'Sim Flight Params'!$B$5)/2),TRUE,FALSE)</f>
        <v>0</v>
      </c>
      <c r="I6">
        <f>IF(H6,'Sim Flight Params'!$B$4-'Sim Flight Params'!$B$4/2*(('Sim Flight Params'!$B$5-B6)/('Sim Flight Params'!$B$7-'Sim Flight Params'!$B$5))^2,0)</f>
        <v>0</v>
      </c>
      <c r="J6" t="b">
        <f>IF(AND(B6&gt;='Sim Flight Params'!$B$5+('Sim Flight Params'!$B$6-'Sim Flight Params'!$B$5)/2,B6&lt;'Sim Flight Params'!$B$6),TRUE,FALSE)</f>
        <v>0</v>
      </c>
      <c r="K6">
        <f>IF(J6,'Sim Flight Params'!$B$4/2*(('Sim Flight Params'!$B$6-B6)/('Sim Flight Params'!$B$7-'Sim Flight Params'!$B$5))^2,0)</f>
        <v>0</v>
      </c>
      <c r="L6">
        <f t="shared" si="0"/>
        <v>0</v>
      </c>
      <c r="M6">
        <f t="shared" si="2"/>
        <v>0</v>
      </c>
      <c r="N6">
        <f t="shared" si="3"/>
        <v>0</v>
      </c>
      <c r="P6">
        <v>3.1158040052952973E-2</v>
      </c>
      <c r="Q6">
        <v>-0.82790263297116207</v>
      </c>
      <c r="R6">
        <f t="shared" si="1"/>
        <v>0</v>
      </c>
      <c r="S6">
        <f>'Sim Flight Params'!$B$22*P6+'Sim Flight Params'!$B$23/100*R6</f>
        <v>1.1684265019857364E-3</v>
      </c>
      <c r="U6">
        <v>0.14599983729520805</v>
      </c>
      <c r="V6">
        <v>0.6115710551237048</v>
      </c>
      <c r="W6">
        <f>IF(V6&gt;='Sim Flight Params'!$B$34,'Sim Flight Params'!$B$33*U6,0)</f>
        <v>0</v>
      </c>
    </row>
    <row r="7" spans="1:23" x14ac:dyDescent="0.3">
      <c r="A7">
        <v>5</v>
      </c>
      <c r="B7">
        <v>0.25</v>
      </c>
      <c r="D7" t="b">
        <f>IF(AND(B7&gt;='Sim Flight Params'!$B$2,B7&lt;'Sim Flight Params'!$B$3),TRUE,FALSE)</f>
        <v>0</v>
      </c>
      <c r="E7">
        <f>IF(D7,'Sim Flight Params'!$B$4*(-COS((B7-'Sim Flight Params'!$B$2)*PI()/('Sim Flight Params'!$B$3-'Sim Flight Params'!$B$2))+1)/2,0)</f>
        <v>0</v>
      </c>
      <c r="F7" t="b">
        <f>IF(AND(B7&gt;='Sim Flight Params'!$B$3,B7&lt;'Sim Flight Params'!$B$5),TRUE,FALSE)</f>
        <v>0</v>
      </c>
      <c r="G7">
        <f>IF(F7,'Sim Flight Params'!$B$4,0)</f>
        <v>0</v>
      </c>
      <c r="H7" t="b">
        <f>IF(AND(B7&gt;='Sim Flight Params'!$B$5,B7&lt;'Sim Flight Params'!$B$6-('Sim Flight Params'!$B$6-'Sim Flight Params'!$B$5)/2),TRUE,FALSE)</f>
        <v>0</v>
      </c>
      <c r="I7">
        <f>IF(H7,'Sim Flight Params'!$B$4-'Sim Flight Params'!$B$4/2*(('Sim Flight Params'!$B$5-B7)/('Sim Flight Params'!$B$7-'Sim Flight Params'!$B$5))^2,0)</f>
        <v>0</v>
      </c>
      <c r="J7" t="b">
        <f>IF(AND(B7&gt;='Sim Flight Params'!$B$5+('Sim Flight Params'!$B$6-'Sim Flight Params'!$B$5)/2,B7&lt;'Sim Flight Params'!$B$6),TRUE,FALSE)</f>
        <v>0</v>
      </c>
      <c r="K7">
        <f>IF(J7,'Sim Flight Params'!$B$4/2*(('Sim Flight Params'!$B$6-B7)/('Sim Flight Params'!$B$7-'Sim Flight Params'!$B$5))^2,0)</f>
        <v>0</v>
      </c>
      <c r="L7">
        <f t="shared" si="0"/>
        <v>0</v>
      </c>
      <c r="M7">
        <f t="shared" si="2"/>
        <v>0</v>
      </c>
      <c r="N7">
        <f t="shared" si="3"/>
        <v>0</v>
      </c>
      <c r="P7">
        <v>-0.41657383254860414</v>
      </c>
      <c r="Q7">
        <v>0.23635261441354838</v>
      </c>
      <c r="R7">
        <f t="shared" si="1"/>
        <v>0</v>
      </c>
      <c r="S7">
        <f>'Sim Flight Params'!$B$22*P7+'Sim Flight Params'!$B$23/100*R7</f>
        <v>-1.5621518720572655E-2</v>
      </c>
      <c r="U7">
        <v>-2.8306915538478528E-2</v>
      </c>
      <c r="V7">
        <v>0.86574273151062897</v>
      </c>
      <c r="W7">
        <f>IF(V7&gt;='Sim Flight Params'!$B$34,'Sim Flight Params'!$B$33*U7,0)</f>
        <v>0</v>
      </c>
    </row>
    <row r="8" spans="1:23" x14ac:dyDescent="0.3">
      <c r="A8">
        <v>6</v>
      </c>
      <c r="B8">
        <v>0.3</v>
      </c>
      <c r="D8" t="b">
        <f>IF(AND(B8&gt;='Sim Flight Params'!$B$2,B8&lt;'Sim Flight Params'!$B$3),TRUE,FALSE)</f>
        <v>0</v>
      </c>
      <c r="E8">
        <f>IF(D8,'Sim Flight Params'!$B$4*(-COS((B8-'Sim Flight Params'!$B$2)*PI()/('Sim Flight Params'!$B$3-'Sim Flight Params'!$B$2))+1)/2,0)</f>
        <v>0</v>
      </c>
      <c r="F8" t="b">
        <f>IF(AND(B8&gt;='Sim Flight Params'!$B$3,B8&lt;'Sim Flight Params'!$B$5),TRUE,FALSE)</f>
        <v>0</v>
      </c>
      <c r="G8">
        <f>IF(F8,'Sim Flight Params'!$B$4,0)</f>
        <v>0</v>
      </c>
      <c r="H8" t="b">
        <f>IF(AND(B8&gt;='Sim Flight Params'!$B$5,B8&lt;'Sim Flight Params'!$B$6-('Sim Flight Params'!$B$6-'Sim Flight Params'!$B$5)/2),TRUE,FALSE)</f>
        <v>0</v>
      </c>
      <c r="I8">
        <f>IF(H8,'Sim Flight Params'!$B$4-'Sim Flight Params'!$B$4/2*(('Sim Flight Params'!$B$5-B8)/('Sim Flight Params'!$B$7-'Sim Flight Params'!$B$5))^2,0)</f>
        <v>0</v>
      </c>
      <c r="J8" t="b">
        <f>IF(AND(B8&gt;='Sim Flight Params'!$B$5+('Sim Flight Params'!$B$6-'Sim Flight Params'!$B$5)/2,B8&lt;'Sim Flight Params'!$B$6),TRUE,FALSE)</f>
        <v>0</v>
      </c>
      <c r="K8">
        <f>IF(J8,'Sim Flight Params'!$B$4/2*(('Sim Flight Params'!$B$6-B8)/('Sim Flight Params'!$B$7-'Sim Flight Params'!$B$5))^2,0)</f>
        <v>0</v>
      </c>
      <c r="L8">
        <f t="shared" si="0"/>
        <v>0</v>
      </c>
      <c r="M8">
        <f t="shared" si="2"/>
        <v>0</v>
      </c>
      <c r="N8">
        <f t="shared" si="3"/>
        <v>0</v>
      </c>
      <c r="P8">
        <v>0.8460421889372125</v>
      </c>
      <c r="Q8">
        <v>3.1956656929093885E-2</v>
      </c>
      <c r="R8">
        <f t="shared" si="1"/>
        <v>0</v>
      </c>
      <c r="S8">
        <f>'Sim Flight Params'!$B$22*P8+'Sim Flight Params'!$B$23/100*R8</f>
        <v>3.172658208514547E-2</v>
      </c>
      <c r="U8">
        <v>-0.53307209113612974</v>
      </c>
      <c r="V8">
        <v>8.6303240518971758E-2</v>
      </c>
      <c r="W8">
        <f>IF(V8&gt;='Sim Flight Params'!$B$34,'Sim Flight Params'!$B$33*U8,0)</f>
        <v>0</v>
      </c>
    </row>
    <row r="9" spans="1:23" x14ac:dyDescent="0.3">
      <c r="A9">
        <v>7</v>
      </c>
      <c r="B9">
        <v>0.35</v>
      </c>
      <c r="D9" t="b">
        <f>IF(AND(B9&gt;='Sim Flight Params'!$B$2,B9&lt;'Sim Flight Params'!$B$3),TRUE,FALSE)</f>
        <v>0</v>
      </c>
      <c r="E9">
        <f>IF(D9,'Sim Flight Params'!$B$4*(-COS((B9-'Sim Flight Params'!$B$2)*PI()/('Sim Flight Params'!$B$3-'Sim Flight Params'!$B$2))+1)/2,0)</f>
        <v>0</v>
      </c>
      <c r="F9" t="b">
        <f>IF(AND(B9&gt;='Sim Flight Params'!$B$3,B9&lt;'Sim Flight Params'!$B$5),TRUE,FALSE)</f>
        <v>0</v>
      </c>
      <c r="G9">
        <f>IF(F9,'Sim Flight Params'!$B$4,0)</f>
        <v>0</v>
      </c>
      <c r="H9" t="b">
        <f>IF(AND(B9&gt;='Sim Flight Params'!$B$5,B9&lt;'Sim Flight Params'!$B$6-('Sim Flight Params'!$B$6-'Sim Flight Params'!$B$5)/2),TRUE,FALSE)</f>
        <v>0</v>
      </c>
      <c r="I9">
        <f>IF(H9,'Sim Flight Params'!$B$4-'Sim Flight Params'!$B$4/2*(('Sim Flight Params'!$B$5-B9)/('Sim Flight Params'!$B$7-'Sim Flight Params'!$B$5))^2,0)</f>
        <v>0</v>
      </c>
      <c r="J9" t="b">
        <f>IF(AND(B9&gt;='Sim Flight Params'!$B$5+('Sim Flight Params'!$B$6-'Sim Flight Params'!$B$5)/2,B9&lt;'Sim Flight Params'!$B$6),TRUE,FALSE)</f>
        <v>0</v>
      </c>
      <c r="K9">
        <f>IF(J9,'Sim Flight Params'!$B$4/2*(('Sim Flight Params'!$B$6-B9)/('Sim Flight Params'!$B$7-'Sim Flight Params'!$B$5))^2,0)</f>
        <v>0</v>
      </c>
      <c r="L9">
        <f t="shared" si="0"/>
        <v>0</v>
      </c>
      <c r="M9">
        <f t="shared" si="2"/>
        <v>0</v>
      </c>
      <c r="N9">
        <f t="shared" si="3"/>
        <v>0</v>
      </c>
      <c r="P9">
        <v>0.5144108024821068</v>
      </c>
      <c r="Q9">
        <v>-0.90067039002278038</v>
      </c>
      <c r="R9">
        <f t="shared" si="1"/>
        <v>0</v>
      </c>
      <c r="S9">
        <f>'Sim Flight Params'!$B$22*P9+'Sim Flight Params'!$B$23/100*R9</f>
        <v>1.9290405093079003E-2</v>
      </c>
      <c r="U9">
        <v>0.39835263012854205</v>
      </c>
      <c r="V9">
        <v>0.33232240790108092</v>
      </c>
      <c r="W9">
        <f>IF(V9&gt;='Sim Flight Params'!$B$34,'Sim Flight Params'!$B$33*U9,0)</f>
        <v>0</v>
      </c>
    </row>
    <row r="10" spans="1:23" x14ac:dyDescent="0.3">
      <c r="A10">
        <v>8</v>
      </c>
      <c r="B10">
        <v>0.4</v>
      </c>
      <c r="D10" t="b">
        <f>IF(AND(B10&gt;='Sim Flight Params'!$B$2,B10&lt;'Sim Flight Params'!$B$3),TRUE,FALSE)</f>
        <v>0</v>
      </c>
      <c r="E10">
        <f>IF(D10,'Sim Flight Params'!$B$4*(-COS((B10-'Sim Flight Params'!$B$2)*PI()/('Sim Flight Params'!$B$3-'Sim Flight Params'!$B$2))+1)/2,0)</f>
        <v>0</v>
      </c>
      <c r="F10" t="b">
        <f>IF(AND(B10&gt;='Sim Flight Params'!$B$3,B10&lt;'Sim Flight Params'!$B$5),TRUE,FALSE)</f>
        <v>0</v>
      </c>
      <c r="G10">
        <f>IF(F10,'Sim Flight Params'!$B$4,0)</f>
        <v>0</v>
      </c>
      <c r="H10" t="b">
        <f>IF(AND(B10&gt;='Sim Flight Params'!$B$5,B10&lt;'Sim Flight Params'!$B$6-('Sim Flight Params'!$B$6-'Sim Flight Params'!$B$5)/2),TRUE,FALSE)</f>
        <v>0</v>
      </c>
      <c r="I10">
        <f>IF(H10,'Sim Flight Params'!$B$4-'Sim Flight Params'!$B$4/2*(('Sim Flight Params'!$B$5-B10)/('Sim Flight Params'!$B$7-'Sim Flight Params'!$B$5))^2,0)</f>
        <v>0</v>
      </c>
      <c r="J10" t="b">
        <f>IF(AND(B10&gt;='Sim Flight Params'!$B$5+('Sim Flight Params'!$B$6-'Sim Flight Params'!$B$5)/2,B10&lt;'Sim Flight Params'!$B$6),TRUE,FALSE)</f>
        <v>0</v>
      </c>
      <c r="K10">
        <f>IF(J10,'Sim Flight Params'!$B$4/2*(('Sim Flight Params'!$B$6-B10)/('Sim Flight Params'!$B$7-'Sim Flight Params'!$B$5))^2,0)</f>
        <v>0</v>
      </c>
      <c r="L10">
        <f t="shared" si="0"/>
        <v>0</v>
      </c>
      <c r="M10">
        <f t="shared" si="2"/>
        <v>0</v>
      </c>
      <c r="N10">
        <f t="shared" si="3"/>
        <v>0</v>
      </c>
      <c r="P10">
        <v>-0.3993513987300279</v>
      </c>
      <c r="Q10">
        <v>0.6728848477182201</v>
      </c>
      <c r="R10">
        <f t="shared" si="1"/>
        <v>0</v>
      </c>
      <c r="S10">
        <f>'Sim Flight Params'!$B$22*P10+'Sim Flight Params'!$B$23/100*R10</f>
        <v>-1.4975677452376046E-2</v>
      </c>
      <c r="U10">
        <v>-0.69190808666319503</v>
      </c>
      <c r="V10">
        <v>3.60872635664512E-2</v>
      </c>
      <c r="W10">
        <f>IF(V10&gt;='Sim Flight Params'!$B$34,'Sim Flight Params'!$B$33*U10,0)</f>
        <v>0</v>
      </c>
    </row>
    <row r="11" spans="1:23" x14ac:dyDescent="0.3">
      <c r="A11">
        <v>9</v>
      </c>
      <c r="B11">
        <v>0.45</v>
      </c>
      <c r="D11" t="b">
        <f>IF(AND(B11&gt;='Sim Flight Params'!$B$2,B11&lt;'Sim Flight Params'!$B$3),TRUE,FALSE)</f>
        <v>0</v>
      </c>
      <c r="E11">
        <f>IF(D11,'Sim Flight Params'!$B$4*(-COS((B11-'Sim Flight Params'!$B$2)*PI()/('Sim Flight Params'!$B$3-'Sim Flight Params'!$B$2))+1)/2,0)</f>
        <v>0</v>
      </c>
      <c r="F11" t="b">
        <f>IF(AND(B11&gt;='Sim Flight Params'!$B$3,B11&lt;'Sim Flight Params'!$B$5),TRUE,FALSE)</f>
        <v>0</v>
      </c>
      <c r="G11">
        <f>IF(F11,'Sim Flight Params'!$B$4,0)</f>
        <v>0</v>
      </c>
      <c r="H11" t="b">
        <f>IF(AND(B11&gt;='Sim Flight Params'!$B$5,B11&lt;'Sim Flight Params'!$B$6-('Sim Flight Params'!$B$6-'Sim Flight Params'!$B$5)/2),TRUE,FALSE)</f>
        <v>0</v>
      </c>
      <c r="I11">
        <f>IF(H11,'Sim Flight Params'!$B$4-'Sim Flight Params'!$B$4/2*(('Sim Flight Params'!$B$5-B11)/('Sim Flight Params'!$B$7-'Sim Flight Params'!$B$5))^2,0)</f>
        <v>0</v>
      </c>
      <c r="J11" t="b">
        <f>IF(AND(B11&gt;='Sim Flight Params'!$B$5+('Sim Flight Params'!$B$6-'Sim Flight Params'!$B$5)/2,B11&lt;'Sim Flight Params'!$B$6),TRUE,FALSE)</f>
        <v>0</v>
      </c>
      <c r="K11">
        <f>IF(J11,'Sim Flight Params'!$B$4/2*(('Sim Flight Params'!$B$6-B11)/('Sim Flight Params'!$B$7-'Sim Flight Params'!$B$5))^2,0)</f>
        <v>0</v>
      </c>
      <c r="L11">
        <f t="shared" si="0"/>
        <v>0</v>
      </c>
      <c r="M11">
        <f t="shared" si="2"/>
        <v>0</v>
      </c>
      <c r="N11">
        <f t="shared" si="3"/>
        <v>0</v>
      </c>
      <c r="P11">
        <v>5.0323566076997839E-2</v>
      </c>
      <c r="Q11">
        <v>-0.74572742592132646</v>
      </c>
      <c r="R11">
        <f t="shared" si="1"/>
        <v>0</v>
      </c>
      <c r="S11">
        <f>'Sim Flight Params'!$B$22*P11+'Sim Flight Params'!$B$23/100*R11</f>
        <v>1.8871337278874188E-3</v>
      </c>
      <c r="U11">
        <v>0.60034386044402077</v>
      </c>
      <c r="V11">
        <v>0.60164280300561068</v>
      </c>
      <c r="W11">
        <f>IF(V11&gt;='Sim Flight Params'!$B$34,'Sim Flight Params'!$B$33*U11,0)</f>
        <v>0</v>
      </c>
    </row>
    <row r="12" spans="1:23" x14ac:dyDescent="0.3">
      <c r="A12">
        <v>10</v>
      </c>
      <c r="B12">
        <v>0.5</v>
      </c>
      <c r="D12" t="b">
        <f>IF(AND(B12&gt;='Sim Flight Params'!$B$2,B12&lt;'Sim Flight Params'!$B$3),TRUE,FALSE)</f>
        <v>0</v>
      </c>
      <c r="E12">
        <f>IF(D12,'Sim Flight Params'!$B$4*(-COS((B12-'Sim Flight Params'!$B$2)*PI()/('Sim Flight Params'!$B$3-'Sim Flight Params'!$B$2))+1)/2,0)</f>
        <v>0</v>
      </c>
      <c r="F12" t="b">
        <f>IF(AND(B12&gt;='Sim Flight Params'!$B$3,B12&lt;'Sim Flight Params'!$B$5),TRUE,FALSE)</f>
        <v>0</v>
      </c>
      <c r="G12">
        <f>IF(F12,'Sim Flight Params'!$B$4,0)</f>
        <v>0</v>
      </c>
      <c r="H12" t="b">
        <f>IF(AND(B12&gt;='Sim Flight Params'!$B$5,B12&lt;'Sim Flight Params'!$B$6-('Sim Flight Params'!$B$6-'Sim Flight Params'!$B$5)/2),TRUE,FALSE)</f>
        <v>0</v>
      </c>
      <c r="I12">
        <f>IF(H12,'Sim Flight Params'!$B$4-'Sim Flight Params'!$B$4/2*(('Sim Flight Params'!$B$5-B12)/('Sim Flight Params'!$B$7-'Sim Flight Params'!$B$5))^2,0)</f>
        <v>0</v>
      </c>
      <c r="J12" t="b">
        <f>IF(AND(B12&gt;='Sim Flight Params'!$B$5+('Sim Flight Params'!$B$6-'Sim Flight Params'!$B$5)/2,B12&lt;'Sim Flight Params'!$B$6),TRUE,FALSE)</f>
        <v>0</v>
      </c>
      <c r="K12">
        <f>IF(J12,'Sim Flight Params'!$B$4/2*(('Sim Flight Params'!$B$6-B12)/('Sim Flight Params'!$B$7-'Sim Flight Params'!$B$5))^2,0)</f>
        <v>0</v>
      </c>
      <c r="L12">
        <f t="shared" si="0"/>
        <v>0</v>
      </c>
      <c r="M12">
        <f t="shared" si="2"/>
        <v>0</v>
      </c>
      <c r="N12">
        <f t="shared" si="3"/>
        <v>0</v>
      </c>
      <c r="P12">
        <v>0.64309641425469244</v>
      </c>
      <c r="Q12">
        <v>-6.9041506351670945E-2</v>
      </c>
      <c r="R12">
        <f t="shared" si="1"/>
        <v>0</v>
      </c>
      <c r="S12">
        <f>'Sim Flight Params'!$B$22*P12+'Sim Flight Params'!$B$23/100*R12</f>
        <v>2.4116115534550966E-2</v>
      </c>
      <c r="U12">
        <v>0.71905491532644206</v>
      </c>
      <c r="V12">
        <v>0.95828183636776931</v>
      </c>
      <c r="W12">
        <f>IF(V12&gt;='Sim Flight Params'!$B$34,'Sim Flight Params'!$B$33*U12,0)</f>
        <v>0.10785823729896631</v>
      </c>
    </row>
    <row r="13" spans="1:23" x14ac:dyDescent="0.3">
      <c r="A13">
        <v>11</v>
      </c>
      <c r="B13">
        <v>0.55000000000000004</v>
      </c>
      <c r="D13" t="b">
        <f>IF(AND(B13&gt;='Sim Flight Params'!$B$2,B13&lt;'Sim Flight Params'!$B$3),TRUE,FALSE)</f>
        <v>0</v>
      </c>
      <c r="E13">
        <f>IF(D13,'Sim Flight Params'!$B$4*(-COS((B13-'Sim Flight Params'!$B$2)*PI()/('Sim Flight Params'!$B$3-'Sim Flight Params'!$B$2))+1)/2,0)</f>
        <v>0</v>
      </c>
      <c r="F13" t="b">
        <f>IF(AND(B13&gt;='Sim Flight Params'!$B$3,B13&lt;'Sim Flight Params'!$B$5),TRUE,FALSE)</f>
        <v>0</v>
      </c>
      <c r="G13">
        <f>IF(F13,'Sim Flight Params'!$B$4,0)</f>
        <v>0</v>
      </c>
      <c r="H13" t="b">
        <f>IF(AND(B13&gt;='Sim Flight Params'!$B$5,B13&lt;'Sim Flight Params'!$B$6-('Sim Flight Params'!$B$6-'Sim Flight Params'!$B$5)/2),TRUE,FALSE)</f>
        <v>0</v>
      </c>
      <c r="I13">
        <f>IF(H13,'Sim Flight Params'!$B$4-'Sim Flight Params'!$B$4/2*(('Sim Flight Params'!$B$5-B13)/('Sim Flight Params'!$B$7-'Sim Flight Params'!$B$5))^2,0)</f>
        <v>0</v>
      </c>
      <c r="J13" t="b">
        <f>IF(AND(B13&gt;='Sim Flight Params'!$B$5+('Sim Flight Params'!$B$6-'Sim Flight Params'!$B$5)/2,B13&lt;'Sim Flight Params'!$B$6),TRUE,FALSE)</f>
        <v>0</v>
      </c>
      <c r="K13">
        <f>IF(J13,'Sim Flight Params'!$B$4/2*(('Sim Flight Params'!$B$6-B13)/('Sim Flight Params'!$B$7-'Sim Flight Params'!$B$5))^2,0)</f>
        <v>0</v>
      </c>
      <c r="L13">
        <f t="shared" si="0"/>
        <v>0</v>
      </c>
      <c r="M13">
        <f t="shared" si="2"/>
        <v>0</v>
      </c>
      <c r="N13">
        <f t="shared" si="3"/>
        <v>0</v>
      </c>
      <c r="P13">
        <v>-0.91977140111616018</v>
      </c>
      <c r="Q13">
        <v>-0.8875434487452496</v>
      </c>
      <c r="R13">
        <f t="shared" si="1"/>
        <v>0</v>
      </c>
      <c r="S13">
        <f>'Sim Flight Params'!$B$22*P13+'Sim Flight Params'!$B$23/100*R13</f>
        <v>-3.4491427541856003E-2</v>
      </c>
      <c r="U13">
        <v>0.450183705454414</v>
      </c>
      <c r="V13">
        <v>0.86563478327543775</v>
      </c>
      <c r="W13">
        <f>IF(V13&gt;='Sim Flight Params'!$B$34,'Sim Flight Params'!$B$33*U13,0)</f>
        <v>0</v>
      </c>
    </row>
    <row r="14" spans="1:23" x14ac:dyDescent="0.3">
      <c r="A14">
        <v>12</v>
      </c>
      <c r="B14">
        <v>0.6</v>
      </c>
      <c r="D14" t="b">
        <f>IF(AND(B14&gt;='Sim Flight Params'!$B$2,B14&lt;'Sim Flight Params'!$B$3),TRUE,FALSE)</f>
        <v>0</v>
      </c>
      <c r="E14">
        <f>IF(D14,'Sim Flight Params'!$B$4*(-COS((B14-'Sim Flight Params'!$B$2)*PI()/('Sim Flight Params'!$B$3-'Sim Flight Params'!$B$2))+1)/2,0)</f>
        <v>0</v>
      </c>
      <c r="F14" t="b">
        <f>IF(AND(B14&gt;='Sim Flight Params'!$B$3,B14&lt;'Sim Flight Params'!$B$5),TRUE,FALSE)</f>
        <v>0</v>
      </c>
      <c r="G14">
        <f>IF(F14,'Sim Flight Params'!$B$4,0)</f>
        <v>0</v>
      </c>
      <c r="H14" t="b">
        <f>IF(AND(B14&gt;='Sim Flight Params'!$B$5,B14&lt;'Sim Flight Params'!$B$6-('Sim Flight Params'!$B$6-'Sim Flight Params'!$B$5)/2),TRUE,FALSE)</f>
        <v>0</v>
      </c>
      <c r="I14">
        <f>IF(H14,'Sim Flight Params'!$B$4-'Sim Flight Params'!$B$4/2*(('Sim Flight Params'!$B$5-B14)/('Sim Flight Params'!$B$7-'Sim Flight Params'!$B$5))^2,0)</f>
        <v>0</v>
      </c>
      <c r="J14" t="b">
        <f>IF(AND(B14&gt;='Sim Flight Params'!$B$5+('Sim Flight Params'!$B$6-'Sim Flight Params'!$B$5)/2,B14&lt;'Sim Flight Params'!$B$6),TRUE,FALSE)</f>
        <v>0</v>
      </c>
      <c r="K14">
        <f>IF(J14,'Sim Flight Params'!$B$4/2*(('Sim Flight Params'!$B$6-B14)/('Sim Flight Params'!$B$7-'Sim Flight Params'!$B$5))^2,0)</f>
        <v>0</v>
      </c>
      <c r="L14">
        <f t="shared" si="0"/>
        <v>0</v>
      </c>
      <c r="M14">
        <f t="shared" si="2"/>
        <v>0</v>
      </c>
      <c r="N14">
        <f t="shared" si="3"/>
        <v>0</v>
      </c>
      <c r="P14">
        <v>0.70308040985186082</v>
      </c>
      <c r="Q14">
        <v>0.58794733914212616</v>
      </c>
      <c r="R14">
        <f t="shared" si="1"/>
        <v>0</v>
      </c>
      <c r="S14">
        <f>'Sim Flight Params'!$B$22*P14+'Sim Flight Params'!$B$23/100*R14</f>
        <v>2.6365515369444779E-2</v>
      </c>
      <c r="U14">
        <v>0.4842236532187254</v>
      </c>
      <c r="V14">
        <v>0.80258966792669995</v>
      </c>
      <c r="W14">
        <f>IF(V14&gt;='Sim Flight Params'!$B$34,'Sim Flight Params'!$B$33*U14,0)</f>
        <v>0</v>
      </c>
    </row>
    <row r="15" spans="1:23" x14ac:dyDescent="0.3">
      <c r="A15">
        <v>13</v>
      </c>
      <c r="B15">
        <v>0.65</v>
      </c>
      <c r="D15" t="b">
        <f>IF(AND(B15&gt;='Sim Flight Params'!$B$2,B15&lt;'Sim Flight Params'!$B$3),TRUE,FALSE)</f>
        <v>0</v>
      </c>
      <c r="E15">
        <f>IF(D15,'Sim Flight Params'!$B$4*(-COS((B15-'Sim Flight Params'!$B$2)*PI()/('Sim Flight Params'!$B$3-'Sim Flight Params'!$B$2))+1)/2,0)</f>
        <v>0</v>
      </c>
      <c r="F15" t="b">
        <f>IF(AND(B15&gt;='Sim Flight Params'!$B$3,B15&lt;'Sim Flight Params'!$B$5),TRUE,FALSE)</f>
        <v>0</v>
      </c>
      <c r="G15">
        <f>IF(F15,'Sim Flight Params'!$B$4,0)</f>
        <v>0</v>
      </c>
      <c r="H15" t="b">
        <f>IF(AND(B15&gt;='Sim Flight Params'!$B$5,B15&lt;'Sim Flight Params'!$B$6-('Sim Flight Params'!$B$6-'Sim Flight Params'!$B$5)/2),TRUE,FALSE)</f>
        <v>0</v>
      </c>
      <c r="I15">
        <f>IF(H15,'Sim Flight Params'!$B$4-'Sim Flight Params'!$B$4/2*(('Sim Flight Params'!$B$5-B15)/('Sim Flight Params'!$B$7-'Sim Flight Params'!$B$5))^2,0)</f>
        <v>0</v>
      </c>
      <c r="J15" t="b">
        <f>IF(AND(B15&gt;='Sim Flight Params'!$B$5+('Sim Flight Params'!$B$6-'Sim Flight Params'!$B$5)/2,B15&lt;'Sim Flight Params'!$B$6),TRUE,FALSE)</f>
        <v>0</v>
      </c>
      <c r="K15">
        <f>IF(J15,'Sim Flight Params'!$B$4/2*(('Sim Flight Params'!$B$6-B15)/('Sim Flight Params'!$B$7-'Sim Flight Params'!$B$5))^2,0)</f>
        <v>0</v>
      </c>
      <c r="L15">
        <f t="shared" si="0"/>
        <v>0</v>
      </c>
      <c r="M15">
        <f t="shared" si="2"/>
        <v>0</v>
      </c>
      <c r="N15">
        <f t="shared" si="3"/>
        <v>0</v>
      </c>
      <c r="P15">
        <v>0.81733737846986632</v>
      </c>
      <c r="Q15">
        <v>-0.33766759597946905</v>
      </c>
      <c r="R15">
        <f t="shared" si="1"/>
        <v>0</v>
      </c>
      <c r="S15">
        <f>'Sim Flight Params'!$B$22*P15+'Sim Flight Params'!$B$23/100*R15</f>
        <v>3.0650151692619986E-2</v>
      </c>
      <c r="U15">
        <v>-0.31278478471384896</v>
      </c>
      <c r="V15">
        <v>0.7686639197679368</v>
      </c>
      <c r="W15">
        <f>IF(V15&gt;='Sim Flight Params'!$B$34,'Sim Flight Params'!$B$33*U15,0)</f>
        <v>0</v>
      </c>
    </row>
    <row r="16" spans="1:23" x14ac:dyDescent="0.3">
      <c r="A16">
        <v>14</v>
      </c>
      <c r="B16">
        <v>0.7</v>
      </c>
      <c r="D16" t="b">
        <f>IF(AND(B16&gt;='Sim Flight Params'!$B$2,B16&lt;'Sim Flight Params'!$B$3),TRUE,FALSE)</f>
        <v>0</v>
      </c>
      <c r="E16">
        <f>IF(D16,'Sim Flight Params'!$B$4*(-COS((B16-'Sim Flight Params'!$B$2)*PI()/('Sim Flight Params'!$B$3-'Sim Flight Params'!$B$2))+1)/2,0)</f>
        <v>0</v>
      </c>
      <c r="F16" t="b">
        <f>IF(AND(B16&gt;='Sim Flight Params'!$B$3,B16&lt;'Sim Flight Params'!$B$5),TRUE,FALSE)</f>
        <v>0</v>
      </c>
      <c r="G16">
        <f>IF(F16,'Sim Flight Params'!$B$4,0)</f>
        <v>0</v>
      </c>
      <c r="H16" t="b">
        <f>IF(AND(B16&gt;='Sim Flight Params'!$B$5,B16&lt;'Sim Flight Params'!$B$6-('Sim Flight Params'!$B$6-'Sim Flight Params'!$B$5)/2),TRUE,FALSE)</f>
        <v>0</v>
      </c>
      <c r="I16">
        <f>IF(H16,'Sim Flight Params'!$B$4-'Sim Flight Params'!$B$4/2*(('Sim Flight Params'!$B$5-B16)/('Sim Flight Params'!$B$7-'Sim Flight Params'!$B$5))^2,0)</f>
        <v>0</v>
      </c>
      <c r="J16" t="b">
        <f>IF(AND(B16&gt;='Sim Flight Params'!$B$5+('Sim Flight Params'!$B$6-'Sim Flight Params'!$B$5)/2,B16&lt;'Sim Flight Params'!$B$6),TRUE,FALSE)</f>
        <v>0</v>
      </c>
      <c r="K16">
        <f>IF(J16,'Sim Flight Params'!$B$4/2*(('Sim Flight Params'!$B$6-B16)/('Sim Flight Params'!$B$7-'Sim Flight Params'!$B$5))^2,0)</f>
        <v>0</v>
      </c>
      <c r="L16">
        <f t="shared" si="0"/>
        <v>0</v>
      </c>
      <c r="M16">
        <f t="shared" si="2"/>
        <v>0</v>
      </c>
      <c r="N16">
        <f t="shared" si="3"/>
        <v>0</v>
      </c>
      <c r="P16">
        <v>0.72582825467067336</v>
      </c>
      <c r="Q16">
        <v>-0.56358607948098038</v>
      </c>
      <c r="R16">
        <f t="shared" si="1"/>
        <v>0</v>
      </c>
      <c r="S16">
        <f>'Sim Flight Params'!$B$22*P16+'Sim Flight Params'!$B$23/100*R16</f>
        <v>2.7218559550150252E-2</v>
      </c>
      <c r="U16">
        <v>-0.46316107728515732</v>
      </c>
      <c r="V16">
        <v>0.51749050348137338</v>
      </c>
      <c r="W16">
        <f>IF(V16&gt;='Sim Flight Params'!$B$34,'Sim Flight Params'!$B$33*U16,0)</f>
        <v>0</v>
      </c>
    </row>
    <row r="17" spans="1:23" x14ac:dyDescent="0.3">
      <c r="A17">
        <v>15</v>
      </c>
      <c r="B17">
        <v>0.75</v>
      </c>
      <c r="D17" t="b">
        <f>IF(AND(B17&gt;='Sim Flight Params'!$B$2,B17&lt;'Sim Flight Params'!$B$3),TRUE,FALSE)</f>
        <v>0</v>
      </c>
      <c r="E17">
        <f>IF(D17,'Sim Flight Params'!$B$4*(-COS((B17-'Sim Flight Params'!$B$2)*PI()/('Sim Flight Params'!$B$3-'Sim Flight Params'!$B$2))+1)/2,0)</f>
        <v>0</v>
      </c>
      <c r="F17" t="b">
        <f>IF(AND(B17&gt;='Sim Flight Params'!$B$3,B17&lt;'Sim Flight Params'!$B$5),TRUE,FALSE)</f>
        <v>0</v>
      </c>
      <c r="G17">
        <f>IF(F17,'Sim Flight Params'!$B$4,0)</f>
        <v>0</v>
      </c>
      <c r="H17" t="b">
        <f>IF(AND(B17&gt;='Sim Flight Params'!$B$5,B17&lt;'Sim Flight Params'!$B$6-('Sim Flight Params'!$B$6-'Sim Flight Params'!$B$5)/2),TRUE,FALSE)</f>
        <v>0</v>
      </c>
      <c r="I17">
        <f>IF(H17,'Sim Flight Params'!$B$4-'Sim Flight Params'!$B$4/2*(('Sim Flight Params'!$B$5-B17)/('Sim Flight Params'!$B$7-'Sim Flight Params'!$B$5))^2,0)</f>
        <v>0</v>
      </c>
      <c r="J17" t="b">
        <f>IF(AND(B17&gt;='Sim Flight Params'!$B$5+('Sim Flight Params'!$B$6-'Sim Flight Params'!$B$5)/2,B17&lt;'Sim Flight Params'!$B$6),TRUE,FALSE)</f>
        <v>0</v>
      </c>
      <c r="K17">
        <f>IF(J17,'Sim Flight Params'!$B$4/2*(('Sim Flight Params'!$B$6-B17)/('Sim Flight Params'!$B$7-'Sim Flight Params'!$B$5))^2,0)</f>
        <v>0</v>
      </c>
      <c r="L17">
        <f t="shared" si="0"/>
        <v>0</v>
      </c>
      <c r="M17">
        <f t="shared" si="2"/>
        <v>0</v>
      </c>
      <c r="N17">
        <f t="shared" si="3"/>
        <v>0</v>
      </c>
      <c r="P17">
        <v>-0.33435734535343253</v>
      </c>
      <c r="Q17">
        <v>0.82904017794830054</v>
      </c>
      <c r="R17">
        <f t="shared" si="1"/>
        <v>0</v>
      </c>
      <c r="S17">
        <f>'Sim Flight Params'!$B$22*P17+'Sim Flight Params'!$B$23/100*R17</f>
        <v>-1.2538400450753719E-2</v>
      </c>
      <c r="U17">
        <v>-0.35225874452153727</v>
      </c>
      <c r="V17">
        <v>0.78464991630793524</v>
      </c>
      <c r="W17">
        <f>IF(V17&gt;='Sim Flight Params'!$B$34,'Sim Flight Params'!$B$33*U17,0)</f>
        <v>0</v>
      </c>
    </row>
    <row r="18" spans="1:23" x14ac:dyDescent="0.3">
      <c r="A18">
        <v>16</v>
      </c>
      <c r="B18">
        <v>0.8</v>
      </c>
      <c r="D18" t="b">
        <f>IF(AND(B18&gt;='Sim Flight Params'!$B$2,B18&lt;'Sim Flight Params'!$B$3),TRUE,FALSE)</f>
        <v>0</v>
      </c>
      <c r="E18">
        <f>IF(D18,'Sim Flight Params'!$B$4*(-COS((B18-'Sim Flight Params'!$B$2)*PI()/('Sim Flight Params'!$B$3-'Sim Flight Params'!$B$2))+1)/2,0)</f>
        <v>0</v>
      </c>
      <c r="F18" t="b">
        <f>IF(AND(B18&gt;='Sim Flight Params'!$B$3,B18&lt;'Sim Flight Params'!$B$5),TRUE,FALSE)</f>
        <v>0</v>
      </c>
      <c r="G18">
        <f>IF(F18,'Sim Flight Params'!$B$4,0)</f>
        <v>0</v>
      </c>
      <c r="H18" t="b">
        <f>IF(AND(B18&gt;='Sim Flight Params'!$B$5,B18&lt;'Sim Flight Params'!$B$6-('Sim Flight Params'!$B$6-'Sim Flight Params'!$B$5)/2),TRUE,FALSE)</f>
        <v>0</v>
      </c>
      <c r="I18">
        <f>IF(H18,'Sim Flight Params'!$B$4-'Sim Flight Params'!$B$4/2*(('Sim Flight Params'!$B$5-B18)/('Sim Flight Params'!$B$7-'Sim Flight Params'!$B$5))^2,0)</f>
        <v>0</v>
      </c>
      <c r="J18" t="b">
        <f>IF(AND(B18&gt;='Sim Flight Params'!$B$5+('Sim Flight Params'!$B$6-'Sim Flight Params'!$B$5)/2,B18&lt;'Sim Flight Params'!$B$6),TRUE,FALSE)</f>
        <v>0</v>
      </c>
      <c r="K18">
        <f>IF(J18,'Sim Flight Params'!$B$4/2*(('Sim Flight Params'!$B$6-B18)/('Sim Flight Params'!$B$7-'Sim Flight Params'!$B$5))^2,0)</f>
        <v>0</v>
      </c>
      <c r="L18">
        <f t="shared" si="0"/>
        <v>0</v>
      </c>
      <c r="M18">
        <f t="shared" si="2"/>
        <v>0</v>
      </c>
      <c r="N18">
        <f t="shared" si="3"/>
        <v>0</v>
      </c>
      <c r="P18">
        <v>0.632618407173136</v>
      </c>
      <c r="Q18">
        <v>0.90007158445551383</v>
      </c>
      <c r="R18">
        <f t="shared" si="1"/>
        <v>0</v>
      </c>
      <c r="S18">
        <f>'Sim Flight Params'!$B$22*P18+'Sim Flight Params'!$B$23/100*R18</f>
        <v>2.3723190268992601E-2</v>
      </c>
      <c r="U18">
        <v>-0.60710609345913502</v>
      </c>
      <c r="V18">
        <v>0.88804017204212582</v>
      </c>
      <c r="W18">
        <f>IF(V18&gt;='Sim Flight Params'!$B$34,'Sim Flight Params'!$B$33*U18,0)</f>
        <v>0</v>
      </c>
    </row>
    <row r="19" spans="1:23" x14ac:dyDescent="0.3">
      <c r="A19">
        <v>17</v>
      </c>
      <c r="B19">
        <v>0.85</v>
      </c>
      <c r="D19" t="b">
        <f>IF(AND(B19&gt;='Sim Flight Params'!$B$2,B19&lt;'Sim Flight Params'!$B$3),TRUE,FALSE)</f>
        <v>0</v>
      </c>
      <c r="E19">
        <f>IF(D19,'Sim Flight Params'!$B$4*(-COS((B19-'Sim Flight Params'!$B$2)*PI()/('Sim Flight Params'!$B$3-'Sim Flight Params'!$B$2))+1)/2,0)</f>
        <v>0</v>
      </c>
      <c r="F19" t="b">
        <f>IF(AND(B19&gt;='Sim Flight Params'!$B$3,B19&lt;'Sim Flight Params'!$B$5),TRUE,FALSE)</f>
        <v>0</v>
      </c>
      <c r="G19">
        <f>IF(F19,'Sim Flight Params'!$B$4,0)</f>
        <v>0</v>
      </c>
      <c r="H19" t="b">
        <f>IF(AND(B19&gt;='Sim Flight Params'!$B$5,B19&lt;'Sim Flight Params'!$B$6-('Sim Flight Params'!$B$6-'Sim Flight Params'!$B$5)/2),TRUE,FALSE)</f>
        <v>0</v>
      </c>
      <c r="I19">
        <f>IF(H19,'Sim Flight Params'!$B$4-'Sim Flight Params'!$B$4/2*(('Sim Flight Params'!$B$5-B19)/('Sim Flight Params'!$B$7-'Sim Flight Params'!$B$5))^2,0)</f>
        <v>0</v>
      </c>
      <c r="J19" t="b">
        <f>IF(AND(B19&gt;='Sim Flight Params'!$B$5+('Sim Flight Params'!$B$6-'Sim Flight Params'!$B$5)/2,B19&lt;'Sim Flight Params'!$B$6),TRUE,FALSE)</f>
        <v>0</v>
      </c>
      <c r="K19">
        <f>IF(J19,'Sim Flight Params'!$B$4/2*(('Sim Flight Params'!$B$6-B19)/('Sim Flight Params'!$B$7-'Sim Flight Params'!$B$5))^2,0)</f>
        <v>0</v>
      </c>
      <c r="L19">
        <f t="shared" si="0"/>
        <v>0</v>
      </c>
      <c r="M19">
        <f t="shared" ref="M19:M82" si="4">(L19-L18)/($B19-$B18)</f>
        <v>0</v>
      </c>
      <c r="N19">
        <f t="shared" ref="N19:N82" si="5">(M19-M18)/($B19-$B18)</f>
        <v>0</v>
      </c>
      <c r="P19">
        <v>6.26461066454993E-2</v>
      </c>
      <c r="Q19">
        <v>0.56776889039242984</v>
      </c>
      <c r="R19">
        <f t="shared" si="1"/>
        <v>0</v>
      </c>
      <c r="S19">
        <f>'Sim Flight Params'!$B$22*P19+'Sim Flight Params'!$B$23/100*R19</f>
        <v>2.3492289992062235E-3</v>
      </c>
      <c r="U19">
        <v>-0.6593120182713279</v>
      </c>
      <c r="V19">
        <v>5.2149905940234942E-2</v>
      </c>
      <c r="W19">
        <f>IF(V19&gt;='Sim Flight Params'!$B$34,'Sim Flight Params'!$B$33*U19,0)</f>
        <v>0</v>
      </c>
    </row>
    <row r="20" spans="1:23" x14ac:dyDescent="0.3">
      <c r="A20">
        <v>18</v>
      </c>
      <c r="B20">
        <v>0.9</v>
      </c>
      <c r="D20" t="b">
        <f>IF(AND(B20&gt;='Sim Flight Params'!$B$2,B20&lt;'Sim Flight Params'!$B$3),TRUE,FALSE)</f>
        <v>0</v>
      </c>
      <c r="E20">
        <f>IF(D20,'Sim Flight Params'!$B$4*(-COS((B20-'Sim Flight Params'!$B$2)*PI()/('Sim Flight Params'!$B$3-'Sim Flight Params'!$B$2))+1)/2,0)</f>
        <v>0</v>
      </c>
      <c r="F20" t="b">
        <f>IF(AND(B20&gt;='Sim Flight Params'!$B$3,B20&lt;'Sim Flight Params'!$B$5),TRUE,FALSE)</f>
        <v>0</v>
      </c>
      <c r="G20">
        <f>IF(F20,'Sim Flight Params'!$B$4,0)</f>
        <v>0</v>
      </c>
      <c r="H20" t="b">
        <f>IF(AND(B20&gt;='Sim Flight Params'!$B$5,B20&lt;'Sim Flight Params'!$B$6-('Sim Flight Params'!$B$6-'Sim Flight Params'!$B$5)/2),TRUE,FALSE)</f>
        <v>0</v>
      </c>
      <c r="I20">
        <f>IF(H20,'Sim Flight Params'!$B$4-'Sim Flight Params'!$B$4/2*(('Sim Flight Params'!$B$5-B20)/('Sim Flight Params'!$B$7-'Sim Flight Params'!$B$5))^2,0)</f>
        <v>0</v>
      </c>
      <c r="J20" t="b">
        <f>IF(AND(B20&gt;='Sim Flight Params'!$B$5+('Sim Flight Params'!$B$6-'Sim Flight Params'!$B$5)/2,B20&lt;'Sim Flight Params'!$B$6),TRUE,FALSE)</f>
        <v>0</v>
      </c>
      <c r="K20">
        <f>IF(J20,'Sim Flight Params'!$B$4/2*(('Sim Flight Params'!$B$6-B20)/('Sim Flight Params'!$B$7-'Sim Flight Params'!$B$5))^2,0)</f>
        <v>0</v>
      </c>
      <c r="L20">
        <f t="shared" si="0"/>
        <v>0</v>
      </c>
      <c r="M20">
        <f t="shared" si="4"/>
        <v>0</v>
      </c>
      <c r="N20">
        <f t="shared" si="5"/>
        <v>0</v>
      </c>
      <c r="P20">
        <v>0.62198936012305728</v>
      </c>
      <c r="Q20">
        <v>-0.99168755324129343</v>
      </c>
      <c r="R20">
        <f t="shared" si="1"/>
        <v>0</v>
      </c>
      <c r="S20">
        <f>'Sim Flight Params'!$B$22*P20+'Sim Flight Params'!$B$23/100*R20</f>
        <v>2.3324601004614646E-2</v>
      </c>
      <c r="U20">
        <v>-0.20458253468683507</v>
      </c>
      <c r="V20">
        <v>0.11015145489420031</v>
      </c>
      <c r="W20">
        <f>IF(V20&gt;='Sim Flight Params'!$B$34,'Sim Flight Params'!$B$33*U20,0)</f>
        <v>0</v>
      </c>
    </row>
    <row r="21" spans="1:23" x14ac:dyDescent="0.3">
      <c r="A21">
        <v>19</v>
      </c>
      <c r="B21">
        <v>0.95</v>
      </c>
      <c r="D21" t="b">
        <f>IF(AND(B21&gt;='Sim Flight Params'!$B$2,B21&lt;'Sim Flight Params'!$B$3),TRUE,FALSE)</f>
        <v>0</v>
      </c>
      <c r="E21">
        <f>IF(D21,'Sim Flight Params'!$B$4*(-COS((B21-'Sim Flight Params'!$B$2)*PI()/('Sim Flight Params'!$B$3-'Sim Flight Params'!$B$2))+1)/2,0)</f>
        <v>0</v>
      </c>
      <c r="F21" t="b">
        <f>IF(AND(B21&gt;='Sim Flight Params'!$B$3,B21&lt;'Sim Flight Params'!$B$5),TRUE,FALSE)</f>
        <v>0</v>
      </c>
      <c r="G21">
        <f>IF(F21,'Sim Flight Params'!$B$4,0)</f>
        <v>0</v>
      </c>
      <c r="H21" t="b">
        <f>IF(AND(B21&gt;='Sim Flight Params'!$B$5,B21&lt;'Sim Flight Params'!$B$6-('Sim Flight Params'!$B$6-'Sim Flight Params'!$B$5)/2),TRUE,FALSE)</f>
        <v>0</v>
      </c>
      <c r="I21">
        <f>IF(H21,'Sim Flight Params'!$B$4-'Sim Flight Params'!$B$4/2*(('Sim Flight Params'!$B$5-B21)/('Sim Flight Params'!$B$7-'Sim Flight Params'!$B$5))^2,0)</f>
        <v>0</v>
      </c>
      <c r="J21" t="b">
        <f>IF(AND(B21&gt;='Sim Flight Params'!$B$5+('Sim Flight Params'!$B$6-'Sim Flight Params'!$B$5)/2,B21&lt;'Sim Flight Params'!$B$6),TRUE,FALSE)</f>
        <v>0</v>
      </c>
      <c r="K21">
        <f>IF(J21,'Sim Flight Params'!$B$4/2*(('Sim Flight Params'!$B$6-B21)/('Sim Flight Params'!$B$7-'Sim Flight Params'!$B$5))^2,0)</f>
        <v>0</v>
      </c>
      <c r="L21">
        <f t="shared" si="0"/>
        <v>0</v>
      </c>
      <c r="M21">
        <f t="shared" si="4"/>
        <v>0</v>
      </c>
      <c r="N21">
        <f t="shared" si="5"/>
        <v>0</v>
      </c>
      <c r="P21">
        <v>-0.83807745075940865</v>
      </c>
      <c r="Q21">
        <v>-0.71111049011373151</v>
      </c>
      <c r="R21">
        <f t="shared" si="1"/>
        <v>0</v>
      </c>
      <c r="S21">
        <f>'Sim Flight Params'!$B$22*P21+'Sim Flight Params'!$B$23/100*R21</f>
        <v>-3.142790440347782E-2</v>
      </c>
      <c r="U21">
        <v>0.28056928647285329</v>
      </c>
      <c r="V21">
        <v>0.25041757587334756</v>
      </c>
      <c r="W21">
        <f>IF(V21&gt;='Sim Flight Params'!$B$34,'Sim Flight Params'!$B$33*U21,0)</f>
        <v>0</v>
      </c>
    </row>
    <row r="22" spans="1:23" x14ac:dyDescent="0.3">
      <c r="A22">
        <v>20</v>
      </c>
      <c r="B22">
        <v>1</v>
      </c>
      <c r="D22" t="b">
        <f>IF(AND(B22&gt;='Sim Flight Params'!$B$2,B22&lt;'Sim Flight Params'!$B$3),TRUE,FALSE)</f>
        <v>1</v>
      </c>
      <c r="E22">
        <f>IF(D22,'Sim Flight Params'!$B$4*(-COS((B22-'Sim Flight Params'!$B$2)*PI()/('Sim Flight Params'!$B$3-'Sim Flight Params'!$B$2))+1)/2,0)</f>
        <v>0</v>
      </c>
      <c r="F22" t="b">
        <f>IF(AND(B22&gt;='Sim Flight Params'!$B$3,B22&lt;'Sim Flight Params'!$B$5),TRUE,FALSE)</f>
        <v>0</v>
      </c>
      <c r="G22">
        <f>IF(F22,'Sim Flight Params'!$B$4,0)</f>
        <v>0</v>
      </c>
      <c r="H22" t="b">
        <f>IF(AND(B22&gt;='Sim Flight Params'!$B$5,B22&lt;'Sim Flight Params'!$B$6-('Sim Flight Params'!$B$6-'Sim Flight Params'!$B$5)/2),TRUE,FALSE)</f>
        <v>0</v>
      </c>
      <c r="I22">
        <f>IF(H22,'Sim Flight Params'!$B$4-'Sim Flight Params'!$B$4/2*(('Sim Flight Params'!$B$5-B22)/('Sim Flight Params'!$B$7-'Sim Flight Params'!$B$5))^2,0)</f>
        <v>0</v>
      </c>
      <c r="J22" t="b">
        <f>IF(AND(B22&gt;='Sim Flight Params'!$B$5+('Sim Flight Params'!$B$6-'Sim Flight Params'!$B$5)/2,B22&lt;'Sim Flight Params'!$B$6),TRUE,FALSE)</f>
        <v>0</v>
      </c>
      <c r="K22">
        <f>IF(J22,'Sim Flight Params'!$B$4/2*(('Sim Flight Params'!$B$6-B22)/('Sim Flight Params'!$B$7-'Sim Flight Params'!$B$5))^2,0)</f>
        <v>0</v>
      </c>
      <c r="L22">
        <f t="shared" si="0"/>
        <v>0</v>
      </c>
      <c r="M22">
        <f t="shared" si="4"/>
        <v>0</v>
      </c>
      <c r="N22">
        <f t="shared" si="5"/>
        <v>0</v>
      </c>
      <c r="P22">
        <v>-0.3499417413633692</v>
      </c>
      <c r="Q22">
        <v>-0.27822173654552151</v>
      </c>
      <c r="R22">
        <f t="shared" si="1"/>
        <v>0</v>
      </c>
      <c r="S22">
        <f>'Sim Flight Params'!$B$22*P22+'Sim Flight Params'!$B$23/100*R22</f>
        <v>-1.3122815301126344E-2</v>
      </c>
      <c r="U22">
        <v>0.73994563042135897</v>
      </c>
      <c r="V22">
        <v>0.57887195556647975</v>
      </c>
      <c r="W22">
        <f>IF(V22&gt;='Sim Flight Params'!$B$34,'Sim Flight Params'!$B$33*U22,0)</f>
        <v>0</v>
      </c>
    </row>
    <row r="23" spans="1:23" x14ac:dyDescent="0.3">
      <c r="A23">
        <v>21</v>
      </c>
      <c r="B23">
        <v>1.05</v>
      </c>
      <c r="D23" t="b">
        <f>IF(AND(B23&gt;='Sim Flight Params'!$B$2,B23&lt;'Sim Flight Params'!$B$3),TRUE,FALSE)</f>
        <v>1</v>
      </c>
      <c r="E23">
        <f>IF(D23,'Sim Flight Params'!$B$4*(-COS((B23-'Sim Flight Params'!$B$2)*PI()/('Sim Flight Params'!$B$3-'Sim Flight Params'!$B$2))+1)/2,0)</f>
        <v>1.9275951793518153E-4</v>
      </c>
      <c r="F23" t="b">
        <f>IF(AND(B23&gt;='Sim Flight Params'!$B$3,B23&lt;'Sim Flight Params'!$B$5),TRUE,FALSE)</f>
        <v>0</v>
      </c>
      <c r="G23">
        <f>IF(F23,'Sim Flight Params'!$B$4,0)</f>
        <v>0</v>
      </c>
      <c r="H23" t="b">
        <f>IF(AND(B23&gt;='Sim Flight Params'!$B$5,B23&lt;'Sim Flight Params'!$B$6-('Sim Flight Params'!$B$6-'Sim Flight Params'!$B$5)/2),TRUE,FALSE)</f>
        <v>0</v>
      </c>
      <c r="I23">
        <f>IF(H23,'Sim Flight Params'!$B$4-'Sim Flight Params'!$B$4/2*(('Sim Flight Params'!$B$5-B23)/('Sim Flight Params'!$B$7-'Sim Flight Params'!$B$5))^2,0)</f>
        <v>0</v>
      </c>
      <c r="J23" t="b">
        <f>IF(AND(B23&gt;='Sim Flight Params'!$B$5+('Sim Flight Params'!$B$6-'Sim Flight Params'!$B$5)/2,B23&lt;'Sim Flight Params'!$B$6),TRUE,FALSE)</f>
        <v>0</v>
      </c>
      <c r="K23">
        <f>IF(J23,'Sim Flight Params'!$B$4/2*(('Sim Flight Params'!$B$6-B23)/('Sim Flight Params'!$B$7-'Sim Flight Params'!$B$5))^2,0)</f>
        <v>0</v>
      </c>
      <c r="L23">
        <f t="shared" si="0"/>
        <v>1.9275951793518153E-4</v>
      </c>
      <c r="M23">
        <f t="shared" si="4"/>
        <v>3.8551903587036272E-3</v>
      </c>
      <c r="N23">
        <f t="shared" si="5"/>
        <v>7.7103807174072475E-2</v>
      </c>
      <c r="P23">
        <v>0.60458906125808864</v>
      </c>
      <c r="Q23">
        <v>-0.26661899578910142</v>
      </c>
      <c r="R23">
        <f t="shared" si="1"/>
        <v>-2.0557339640267718E-2</v>
      </c>
      <c r="S23">
        <f>'Sim Flight Params'!$B$22*P23+'Sim Flight Params'!$B$23/100*R23</f>
        <v>2.2569303098976985E-2</v>
      </c>
      <c r="U23">
        <v>0.70549004552522887</v>
      </c>
      <c r="V23">
        <v>9.7134619997428673E-2</v>
      </c>
      <c r="W23">
        <f>IF(V23&gt;='Sim Flight Params'!$B$34,'Sim Flight Params'!$B$33*U23,0)</f>
        <v>0</v>
      </c>
    </row>
    <row r="24" spans="1:23" x14ac:dyDescent="0.3">
      <c r="A24">
        <v>22</v>
      </c>
      <c r="B24">
        <v>1.1000000000000001</v>
      </c>
      <c r="D24" t="b">
        <f>IF(AND(B24&gt;='Sim Flight Params'!$B$2,B24&lt;'Sim Flight Params'!$B$3),TRUE,FALSE)</f>
        <v>1</v>
      </c>
      <c r="E24">
        <f>IF(D24,'Sim Flight Params'!$B$4*(-COS((B24-'Sim Flight Params'!$B$2)*PI()/('Sim Flight Params'!$B$3-'Sim Flight Params'!$B$2))+1)/2,0)</f>
        <v>7.7096375927709904E-4</v>
      </c>
      <c r="F24" t="b">
        <f>IF(AND(B24&gt;='Sim Flight Params'!$B$3,B24&lt;'Sim Flight Params'!$B$5),TRUE,FALSE)</f>
        <v>0</v>
      </c>
      <c r="G24">
        <f>IF(F24,'Sim Flight Params'!$B$4,0)</f>
        <v>0</v>
      </c>
      <c r="H24" t="b">
        <f>IF(AND(B24&gt;='Sim Flight Params'!$B$5,B24&lt;'Sim Flight Params'!$B$6-('Sim Flight Params'!$B$6-'Sim Flight Params'!$B$5)/2),TRUE,FALSE)</f>
        <v>0</v>
      </c>
      <c r="I24">
        <f>IF(H24,'Sim Flight Params'!$B$4-'Sim Flight Params'!$B$4/2*(('Sim Flight Params'!$B$5-B24)/('Sim Flight Params'!$B$7-'Sim Flight Params'!$B$5))^2,0)</f>
        <v>0</v>
      </c>
      <c r="J24" t="b">
        <f>IF(AND(B24&gt;='Sim Flight Params'!$B$5+('Sim Flight Params'!$B$6-'Sim Flight Params'!$B$5)/2,B24&lt;'Sim Flight Params'!$B$6),TRUE,FALSE)</f>
        <v>0</v>
      </c>
      <c r="K24">
        <f>IF(J24,'Sim Flight Params'!$B$4/2*(('Sim Flight Params'!$B$6-B24)/('Sim Flight Params'!$B$7-'Sim Flight Params'!$B$5))^2,0)</f>
        <v>0</v>
      </c>
      <c r="L24">
        <f t="shared" si="0"/>
        <v>7.7096375927709904E-4</v>
      </c>
      <c r="M24">
        <f t="shared" si="4"/>
        <v>1.156408482683834E-2</v>
      </c>
      <c r="N24">
        <f t="shared" si="5"/>
        <v>0.15417788936269411</v>
      </c>
      <c r="P24">
        <v>1.5191210138657096E-2</v>
      </c>
      <c r="Q24">
        <v>0.5251847884076799</v>
      </c>
      <c r="R24">
        <f t="shared" si="1"/>
        <v>8.0971882202089188E-2</v>
      </c>
      <c r="S24">
        <f>'Sim Flight Params'!$B$22*P24+'Sim Flight Params'!$B$23/100*R24</f>
        <v>9.7452979121008705E-4</v>
      </c>
      <c r="U24">
        <v>-0.69407144589751812</v>
      </c>
      <c r="V24">
        <v>0.5787780589461945</v>
      </c>
      <c r="W24">
        <f>IF(V24&gt;='Sim Flight Params'!$B$34,'Sim Flight Params'!$B$33*U24,0)</f>
        <v>0</v>
      </c>
    </row>
    <row r="25" spans="1:23" x14ac:dyDescent="0.3">
      <c r="A25">
        <v>23</v>
      </c>
      <c r="B25">
        <v>1.1499999999999999</v>
      </c>
      <c r="D25" t="b">
        <f>IF(AND(B25&gt;='Sim Flight Params'!$B$2,B25&lt;'Sim Flight Params'!$B$3),TRUE,FALSE)</f>
        <v>1</v>
      </c>
      <c r="E25">
        <f>IF(D25,'Sim Flight Params'!$B$4*(-COS((B25-'Sim Flight Params'!$B$2)*PI()/('Sim Flight Params'!$B$3-'Sim Flight Params'!$B$2))+1)/2,0)</f>
        <v>1.7343898152840653E-3</v>
      </c>
      <c r="F25" t="b">
        <f>IF(AND(B25&gt;='Sim Flight Params'!$B$3,B25&lt;'Sim Flight Params'!$B$5),TRUE,FALSE)</f>
        <v>0</v>
      </c>
      <c r="G25">
        <f>IF(F25,'Sim Flight Params'!$B$4,0)</f>
        <v>0</v>
      </c>
      <c r="H25" t="b">
        <f>IF(AND(B25&gt;='Sim Flight Params'!$B$5,B25&lt;'Sim Flight Params'!$B$6-('Sim Flight Params'!$B$6-'Sim Flight Params'!$B$5)/2),TRUE,FALSE)</f>
        <v>0</v>
      </c>
      <c r="I25">
        <f>IF(H25,'Sim Flight Params'!$B$4-'Sim Flight Params'!$B$4/2*(('Sim Flight Params'!$B$5-B25)/('Sim Flight Params'!$B$7-'Sim Flight Params'!$B$5))^2,0)</f>
        <v>0</v>
      </c>
      <c r="J25" t="b">
        <f>IF(AND(B25&gt;='Sim Flight Params'!$B$5+('Sim Flight Params'!$B$6-'Sim Flight Params'!$B$5)/2,B25&lt;'Sim Flight Params'!$B$6),TRUE,FALSE)</f>
        <v>0</v>
      </c>
      <c r="K25">
        <f>IF(J25,'Sim Flight Params'!$B$4/2*(('Sim Flight Params'!$B$6-B25)/('Sim Flight Params'!$B$7-'Sim Flight Params'!$B$5))^2,0)</f>
        <v>0</v>
      </c>
      <c r="L25">
        <f t="shared" si="0"/>
        <v>1.7343898152840653E-3</v>
      </c>
      <c r="M25">
        <f t="shared" si="4"/>
        <v>1.9268521120139395E-2</v>
      </c>
      <c r="N25">
        <f t="shared" si="5"/>
        <v>0.15408872586602165</v>
      </c>
      <c r="P25">
        <v>-0.98470542019708862</v>
      </c>
      <c r="Q25">
        <v>0.6747987679631382</v>
      </c>
      <c r="R25">
        <f t="shared" si="1"/>
        <v>0.10397888237140115</v>
      </c>
      <c r="S25">
        <f>'Sim Flight Params'!$B$22*P25+'Sim Flight Params'!$B$23/100*R25</f>
        <v>-3.6406558845533815E-2</v>
      </c>
      <c r="U25">
        <v>-0.64756915682019667</v>
      </c>
      <c r="V25">
        <v>0.14595100969885733</v>
      </c>
      <c r="W25">
        <f>IF(V25&gt;='Sim Flight Params'!$B$34,'Sim Flight Params'!$B$33*U25,0)</f>
        <v>0</v>
      </c>
    </row>
    <row r="26" spans="1:23" x14ac:dyDescent="0.3">
      <c r="A26">
        <v>24</v>
      </c>
      <c r="B26">
        <v>1.2</v>
      </c>
      <c r="D26" t="b">
        <f>IF(AND(B26&gt;='Sim Flight Params'!$B$2,B26&lt;'Sim Flight Params'!$B$3),TRUE,FALSE)</f>
        <v>1</v>
      </c>
      <c r="E26">
        <f>IF(D26,'Sim Flight Params'!$B$4*(-COS((B26-'Sim Flight Params'!$B$2)*PI()/('Sim Flight Params'!$B$3-'Sim Flight Params'!$B$2))+1)/2,0)</f>
        <v>3.0826662668720362E-3</v>
      </c>
      <c r="F26" t="b">
        <f>IF(AND(B26&gt;='Sim Flight Params'!$B$3,B26&lt;'Sim Flight Params'!$B$5),TRUE,FALSE)</f>
        <v>0</v>
      </c>
      <c r="G26">
        <f>IF(F26,'Sim Flight Params'!$B$4,0)</f>
        <v>0</v>
      </c>
      <c r="H26" t="b">
        <f>IF(AND(B26&gt;='Sim Flight Params'!$B$5,B26&lt;'Sim Flight Params'!$B$6-('Sim Flight Params'!$B$6-'Sim Flight Params'!$B$5)/2),TRUE,FALSE)</f>
        <v>0</v>
      </c>
      <c r="I26">
        <f>IF(H26,'Sim Flight Params'!$B$4-'Sim Flight Params'!$B$4/2*(('Sim Flight Params'!$B$5-B26)/('Sim Flight Params'!$B$7-'Sim Flight Params'!$B$5))^2,0)</f>
        <v>0</v>
      </c>
      <c r="J26" t="b">
        <f>IF(AND(B26&gt;='Sim Flight Params'!$B$5+('Sim Flight Params'!$B$6-'Sim Flight Params'!$B$5)/2,B26&lt;'Sim Flight Params'!$B$6),TRUE,FALSE)</f>
        <v>0</v>
      </c>
      <c r="K26">
        <f>IF(J26,'Sim Flight Params'!$B$4/2*(('Sim Flight Params'!$B$6-B26)/('Sim Flight Params'!$B$7-'Sim Flight Params'!$B$5))^2,0)</f>
        <v>0</v>
      </c>
      <c r="L26">
        <f t="shared" si="0"/>
        <v>3.0826662668720362E-3</v>
      </c>
      <c r="M26">
        <f t="shared" si="4"/>
        <v>2.6965529031759392E-2</v>
      </c>
      <c r="N26">
        <f t="shared" si="5"/>
        <v>0.15394015823239982</v>
      </c>
      <c r="P26">
        <v>-0.26693690191985442</v>
      </c>
      <c r="Q26">
        <v>8.4954810655462065E-2</v>
      </c>
      <c r="R26">
        <f t="shared" si="1"/>
        <v>1.3077956994905396E-2</v>
      </c>
      <c r="S26">
        <f>'Sim Flight Params'!$B$22*P26+'Sim Flight Params'!$B$23/100*R26</f>
        <v>-9.9447440370200139E-3</v>
      </c>
      <c r="U26">
        <v>-0.16774116161214447</v>
      </c>
      <c r="V26">
        <v>0.68319037346614719</v>
      </c>
      <c r="W26">
        <f>IF(V26&gt;='Sim Flight Params'!$B$34,'Sim Flight Params'!$B$33*U26,0)</f>
        <v>0</v>
      </c>
    </row>
    <row r="27" spans="1:23" x14ac:dyDescent="0.3">
      <c r="A27">
        <v>25</v>
      </c>
      <c r="B27">
        <v>1.25</v>
      </c>
      <c r="D27" t="b">
        <f>IF(AND(B27&gt;='Sim Flight Params'!$B$2,B27&lt;'Sim Flight Params'!$B$3),TRUE,FALSE)</f>
        <v>1</v>
      </c>
      <c r="E27">
        <f>IF(D27,'Sim Flight Params'!$B$4*(-COS((B27-'Sim Flight Params'!$B$2)*PI()/('Sim Flight Params'!$B$3-'Sim Flight Params'!$B$2))+1)/2,0)</f>
        <v>4.8152733278030713E-3</v>
      </c>
      <c r="F27" t="b">
        <f>IF(AND(B27&gt;='Sim Flight Params'!$B$3,B27&lt;'Sim Flight Params'!$B$5),TRUE,FALSE)</f>
        <v>0</v>
      </c>
      <c r="G27">
        <f>IF(F27,'Sim Flight Params'!$B$4,0)</f>
        <v>0</v>
      </c>
      <c r="H27" t="b">
        <f>IF(AND(B27&gt;='Sim Flight Params'!$B$5,B27&lt;'Sim Flight Params'!$B$6-('Sim Flight Params'!$B$6-'Sim Flight Params'!$B$5)/2),TRUE,FALSE)</f>
        <v>0</v>
      </c>
      <c r="I27">
        <f>IF(H27,'Sim Flight Params'!$B$4-'Sim Flight Params'!$B$4/2*(('Sim Flight Params'!$B$5-B27)/('Sim Flight Params'!$B$7-'Sim Flight Params'!$B$5))^2,0)</f>
        <v>0</v>
      </c>
      <c r="J27" t="b">
        <f>IF(AND(B27&gt;='Sim Flight Params'!$B$5+('Sim Flight Params'!$B$6-'Sim Flight Params'!$B$5)/2,B27&lt;'Sim Flight Params'!$B$6),TRUE,FALSE)</f>
        <v>0</v>
      </c>
      <c r="K27">
        <f>IF(J27,'Sim Flight Params'!$B$4/2*(('Sim Flight Params'!$B$6-B27)/('Sim Flight Params'!$B$7-'Sim Flight Params'!$B$5))^2,0)</f>
        <v>0</v>
      </c>
      <c r="L27">
        <f t="shared" si="0"/>
        <v>4.8152733278030713E-3</v>
      </c>
      <c r="M27">
        <f t="shared" si="4"/>
        <v>3.4652141218620675E-2</v>
      </c>
      <c r="N27">
        <f t="shared" si="5"/>
        <v>0.15373224373722552</v>
      </c>
      <c r="P27">
        <v>0.72131168803639256</v>
      </c>
      <c r="Q27">
        <v>0.82964873050703125</v>
      </c>
      <c r="R27">
        <f t="shared" si="1"/>
        <v>0.12754376085458666</v>
      </c>
      <c r="S27">
        <f>'Sim Flight Params'!$B$22*P27+'Sim Flight Params'!$B$23/100*R27</f>
        <v>2.7686907105637652E-2</v>
      </c>
      <c r="U27">
        <v>-0.50557657831092806</v>
      </c>
      <c r="V27">
        <v>0.81774052723868795</v>
      </c>
      <c r="W27">
        <f>IF(V27&gt;='Sim Flight Params'!$B$34,'Sim Flight Params'!$B$33*U27,0)</f>
        <v>0</v>
      </c>
    </row>
    <row r="28" spans="1:23" x14ac:dyDescent="0.3">
      <c r="A28">
        <v>26</v>
      </c>
      <c r="B28">
        <v>1.3</v>
      </c>
      <c r="D28" t="b">
        <f>IF(AND(B28&gt;='Sim Flight Params'!$B$2,B28&lt;'Sim Flight Params'!$B$3),TRUE,FALSE)</f>
        <v>1</v>
      </c>
      <c r="E28">
        <f>IF(D28,'Sim Flight Params'!$B$4*(-COS((B28-'Sim Flight Params'!$B$2)*PI()/('Sim Flight Params'!$B$3-'Sim Flight Params'!$B$2))+1)/2,0)</f>
        <v>6.931543045073707E-3</v>
      </c>
      <c r="F28" t="b">
        <f>IF(AND(B28&gt;='Sim Flight Params'!$B$3,B28&lt;'Sim Flight Params'!$B$5),TRUE,FALSE)</f>
        <v>0</v>
      </c>
      <c r="G28">
        <f>IF(F28,'Sim Flight Params'!$B$4,0)</f>
        <v>0</v>
      </c>
      <c r="H28" t="b">
        <f>IF(AND(B28&gt;='Sim Flight Params'!$B$5,B28&lt;'Sim Flight Params'!$B$6-('Sim Flight Params'!$B$6-'Sim Flight Params'!$B$5)/2),TRUE,FALSE)</f>
        <v>0</v>
      </c>
      <c r="I28">
        <f>IF(H28,'Sim Flight Params'!$B$4-'Sim Flight Params'!$B$4/2*(('Sim Flight Params'!$B$5-B28)/('Sim Flight Params'!$B$7-'Sim Flight Params'!$B$5))^2,0)</f>
        <v>0</v>
      </c>
      <c r="J28" t="b">
        <f>IF(AND(B28&gt;='Sim Flight Params'!$B$5+('Sim Flight Params'!$B$6-'Sim Flight Params'!$B$5)/2,B28&lt;'Sim Flight Params'!$B$6),TRUE,FALSE)</f>
        <v>0</v>
      </c>
      <c r="K28">
        <f>IF(J28,'Sim Flight Params'!$B$4/2*(('Sim Flight Params'!$B$6-B28)/('Sim Flight Params'!$B$7-'Sim Flight Params'!$B$5))^2,0)</f>
        <v>0</v>
      </c>
      <c r="L28">
        <f t="shared" si="0"/>
        <v>6.931543045073707E-3</v>
      </c>
      <c r="M28">
        <f t="shared" si="4"/>
        <v>4.232539434541268E-2</v>
      </c>
      <c r="N28">
        <f t="shared" si="5"/>
        <v>0.15346506253583997</v>
      </c>
      <c r="P28">
        <v>-0.87024632345773378</v>
      </c>
      <c r="Q28">
        <v>-0.76462009148688881</v>
      </c>
      <c r="R28">
        <f t="shared" si="1"/>
        <v>-0.11734247015619508</v>
      </c>
      <c r="S28">
        <f>'Sim Flight Params'!$B$22*P28+'Sim Flight Params'!$B$23/100*R28</f>
        <v>-3.3220949480445995E-2</v>
      </c>
      <c r="U28">
        <v>-0.67067895734516303</v>
      </c>
      <c r="V28">
        <v>0.5381711992599405</v>
      </c>
      <c r="W28">
        <f>IF(V28&gt;='Sim Flight Params'!$B$34,'Sim Flight Params'!$B$33*U28,0)</f>
        <v>0</v>
      </c>
    </row>
    <row r="29" spans="1:23" x14ac:dyDescent="0.3">
      <c r="A29">
        <v>27</v>
      </c>
      <c r="B29">
        <v>1.35</v>
      </c>
      <c r="D29" t="b">
        <f>IF(AND(B29&gt;='Sim Flight Params'!$B$2,B29&lt;'Sim Flight Params'!$B$3),TRUE,FALSE)</f>
        <v>1</v>
      </c>
      <c r="E29">
        <f>IF(D29,'Sim Flight Params'!$B$4*(-COS((B29-'Sim Flight Params'!$B$2)*PI()/('Sim Flight Params'!$B$3-'Sim Flight Params'!$B$2))+1)/2,0)</f>
        <v>9.4306595564227491E-3</v>
      </c>
      <c r="F29" t="b">
        <f>IF(AND(B29&gt;='Sim Flight Params'!$B$3,B29&lt;'Sim Flight Params'!$B$5),TRUE,FALSE)</f>
        <v>0</v>
      </c>
      <c r="G29">
        <f>IF(F29,'Sim Flight Params'!$B$4,0)</f>
        <v>0</v>
      </c>
      <c r="H29" t="b">
        <f>IF(AND(B29&gt;='Sim Flight Params'!$B$5,B29&lt;'Sim Flight Params'!$B$6-('Sim Flight Params'!$B$6-'Sim Flight Params'!$B$5)/2),TRUE,FALSE)</f>
        <v>0</v>
      </c>
      <c r="I29">
        <f>IF(H29,'Sim Flight Params'!$B$4-'Sim Flight Params'!$B$4/2*(('Sim Flight Params'!$B$5-B29)/('Sim Flight Params'!$B$7-'Sim Flight Params'!$B$5))^2,0)</f>
        <v>0</v>
      </c>
      <c r="J29" t="b">
        <f>IF(AND(B29&gt;='Sim Flight Params'!$B$5+('Sim Flight Params'!$B$6-'Sim Flight Params'!$B$5)/2,B29&lt;'Sim Flight Params'!$B$6),TRUE,FALSE)</f>
        <v>0</v>
      </c>
      <c r="K29">
        <f>IF(J29,'Sim Flight Params'!$B$4/2*(('Sim Flight Params'!$B$6-B29)/('Sim Flight Params'!$B$7-'Sim Flight Params'!$B$5))^2,0)</f>
        <v>0</v>
      </c>
      <c r="L29">
        <f t="shared" si="0"/>
        <v>9.4306595564227491E-3</v>
      </c>
      <c r="M29">
        <f t="shared" si="4"/>
        <v>4.9982330226980801E-2</v>
      </c>
      <c r="N29">
        <f t="shared" si="5"/>
        <v>0.15313871763136228</v>
      </c>
      <c r="P29">
        <v>0.62644737412297569</v>
      </c>
      <c r="Q29">
        <v>0.36956071944513025</v>
      </c>
      <c r="R29">
        <f t="shared" si="1"/>
        <v>5.6594054662750894E-2</v>
      </c>
      <c r="S29">
        <f>'Sim Flight Params'!$B$22*P29+'Sim Flight Params'!$B$23/100*R29</f>
        <v>2.377474680292534E-2</v>
      </c>
      <c r="U29">
        <v>-0.34886192453238807</v>
      </c>
      <c r="V29">
        <v>0.93632660452463246</v>
      </c>
      <c r="W29">
        <f>IF(V29&gt;='Sim Flight Params'!$B$34,'Sim Flight Params'!$B$33*U29,0)</f>
        <v>-5.2329288679858206E-2</v>
      </c>
    </row>
    <row r="30" spans="1:23" x14ac:dyDescent="0.3">
      <c r="A30">
        <v>28</v>
      </c>
      <c r="B30">
        <v>1.4</v>
      </c>
      <c r="D30" t="b">
        <f>IF(AND(B30&gt;='Sim Flight Params'!$B$2,B30&lt;'Sim Flight Params'!$B$3),TRUE,FALSE)</f>
        <v>1</v>
      </c>
      <c r="E30">
        <f>IF(D30,'Sim Flight Params'!$B$4*(-COS((B30-'Sim Flight Params'!$B$2)*PI()/('Sim Flight Params'!$B$3-'Sim Flight Params'!$B$2))+1)/2,0)</f>
        <v>1.231165940486223E-2</v>
      </c>
      <c r="F30" t="b">
        <f>IF(AND(B30&gt;='Sim Flight Params'!$B$3,B30&lt;'Sim Flight Params'!$B$5),TRUE,FALSE)</f>
        <v>0</v>
      </c>
      <c r="G30">
        <f>IF(F30,'Sim Flight Params'!$B$4,0)</f>
        <v>0</v>
      </c>
      <c r="H30" t="b">
        <f>IF(AND(B30&gt;='Sim Flight Params'!$B$5,B30&lt;'Sim Flight Params'!$B$6-('Sim Flight Params'!$B$6-'Sim Flight Params'!$B$5)/2),TRUE,FALSE)</f>
        <v>0</v>
      </c>
      <c r="I30">
        <f>IF(H30,'Sim Flight Params'!$B$4-'Sim Flight Params'!$B$4/2*(('Sim Flight Params'!$B$5-B30)/('Sim Flight Params'!$B$7-'Sim Flight Params'!$B$5))^2,0)</f>
        <v>0</v>
      </c>
      <c r="J30" t="b">
        <f>IF(AND(B30&gt;='Sim Flight Params'!$B$5+('Sim Flight Params'!$B$6-'Sim Flight Params'!$B$5)/2,B30&lt;'Sim Flight Params'!$B$6),TRUE,FALSE)</f>
        <v>0</v>
      </c>
      <c r="K30">
        <f>IF(J30,'Sim Flight Params'!$B$4/2*(('Sim Flight Params'!$B$6-B30)/('Sim Flight Params'!$B$7-'Sim Flight Params'!$B$5))^2,0)</f>
        <v>0</v>
      </c>
      <c r="L30">
        <f t="shared" si="0"/>
        <v>1.231165940486223E-2</v>
      </c>
      <c r="M30">
        <f t="shared" si="4"/>
        <v>5.7619996968789819E-2</v>
      </c>
      <c r="N30">
        <f t="shared" si="5"/>
        <v>0.15275333483618092</v>
      </c>
      <c r="P30">
        <v>-0.47446072934034311</v>
      </c>
      <c r="Q30">
        <v>0.29432725350235867</v>
      </c>
      <c r="R30">
        <f t="shared" si="1"/>
        <v>4.4959469505659294E-2</v>
      </c>
      <c r="S30">
        <f>'Sim Flight Params'!$B$22*P30+'Sim Flight Params'!$B$23/100*R30</f>
        <v>-1.7567480002734569E-2</v>
      </c>
      <c r="U30">
        <v>-0.41026215862102866</v>
      </c>
      <c r="V30">
        <v>0.49788134923868566</v>
      </c>
      <c r="W30">
        <f>IF(V30&gt;='Sim Flight Params'!$B$34,'Sim Flight Params'!$B$33*U30,0)</f>
        <v>0</v>
      </c>
    </row>
    <row r="31" spans="1:23" x14ac:dyDescent="0.3">
      <c r="A31">
        <v>29</v>
      </c>
      <c r="B31">
        <v>1.45</v>
      </c>
      <c r="D31" t="b">
        <f>IF(AND(B31&gt;='Sim Flight Params'!$B$2,B31&lt;'Sim Flight Params'!$B$3),TRUE,FALSE)</f>
        <v>1</v>
      </c>
      <c r="E31">
        <f>IF(D31,'Sim Flight Params'!$B$4*(-COS((B31-'Sim Flight Params'!$B$2)*PI()/('Sim Flight Params'!$B$3-'Sim Flight Params'!$B$2))+1)/2,0)</f>
        <v>1.5573431910108404E-2</v>
      </c>
      <c r="F31" t="b">
        <f>IF(AND(B31&gt;='Sim Flight Params'!$B$3,B31&lt;'Sim Flight Params'!$B$5),TRUE,FALSE)</f>
        <v>0</v>
      </c>
      <c r="G31">
        <f>IF(F31,'Sim Flight Params'!$B$4,0)</f>
        <v>0</v>
      </c>
      <c r="H31" t="b">
        <f>IF(AND(B31&gt;='Sim Flight Params'!$B$5,B31&lt;'Sim Flight Params'!$B$6-('Sim Flight Params'!$B$6-'Sim Flight Params'!$B$5)/2),TRUE,FALSE)</f>
        <v>0</v>
      </c>
      <c r="I31">
        <f>IF(H31,'Sim Flight Params'!$B$4-'Sim Flight Params'!$B$4/2*(('Sim Flight Params'!$B$5-B31)/('Sim Flight Params'!$B$7-'Sim Flight Params'!$B$5))^2,0)</f>
        <v>0</v>
      </c>
      <c r="J31" t="b">
        <f>IF(AND(B31&gt;='Sim Flight Params'!$B$5+('Sim Flight Params'!$B$6-'Sim Flight Params'!$B$5)/2,B31&lt;'Sim Flight Params'!$B$6),TRUE,FALSE)</f>
        <v>0</v>
      </c>
      <c r="K31">
        <f>IF(J31,'Sim Flight Params'!$B$4/2*(('Sim Flight Params'!$B$6-B31)/('Sim Flight Params'!$B$7-'Sim Flight Params'!$B$5))^2,0)</f>
        <v>0</v>
      </c>
      <c r="L31">
        <f t="shared" si="0"/>
        <v>1.5573431910108404E-2</v>
      </c>
      <c r="M31">
        <f t="shared" si="4"/>
        <v>6.5235450104923431E-2</v>
      </c>
      <c r="N31">
        <f t="shared" si="5"/>
        <v>0.15230906272267211</v>
      </c>
      <c r="P31">
        <v>-0.17066122214409818</v>
      </c>
      <c r="Q31">
        <v>-8.9985031134492743E-2</v>
      </c>
      <c r="R31">
        <f t="shared" si="1"/>
        <v>-1.3705535751165059E-2</v>
      </c>
      <c r="S31">
        <f>'Sim Flight Params'!$B$22*P31+'Sim Flight Params'!$B$23/100*R31</f>
        <v>-6.4683235091595069E-3</v>
      </c>
      <c r="U31">
        <v>0.30129955387582585</v>
      </c>
      <c r="V31">
        <v>0.65951005639500271</v>
      </c>
      <c r="W31">
        <f>IF(V31&gt;='Sim Flight Params'!$B$34,'Sim Flight Params'!$B$33*U31,0)</f>
        <v>0</v>
      </c>
    </row>
    <row r="32" spans="1:23" x14ac:dyDescent="0.3">
      <c r="A32">
        <v>30</v>
      </c>
      <c r="B32">
        <v>1.5</v>
      </c>
      <c r="D32" t="b">
        <f>IF(AND(B32&gt;='Sim Flight Params'!$B$2,B32&lt;'Sim Flight Params'!$B$3),TRUE,FALSE)</f>
        <v>1</v>
      </c>
      <c r="E32">
        <f>IF(D32,'Sim Flight Params'!$B$4*(-COS((B32-'Sim Flight Params'!$B$2)*PI()/('Sim Flight Params'!$B$3-'Sim Flight Params'!$B$2))+1)/2,0)</f>
        <v>1.9214719596769569E-2</v>
      </c>
      <c r="F32" t="b">
        <f>IF(AND(B32&gt;='Sim Flight Params'!$B$3,B32&lt;'Sim Flight Params'!$B$5),TRUE,FALSE)</f>
        <v>0</v>
      </c>
      <c r="G32">
        <f>IF(F32,'Sim Flight Params'!$B$4,0)</f>
        <v>0</v>
      </c>
      <c r="H32" t="b">
        <f>IF(AND(B32&gt;='Sim Flight Params'!$B$5,B32&lt;'Sim Flight Params'!$B$6-('Sim Flight Params'!$B$6-'Sim Flight Params'!$B$5)/2),TRUE,FALSE)</f>
        <v>0</v>
      </c>
      <c r="I32">
        <f>IF(H32,'Sim Flight Params'!$B$4-'Sim Flight Params'!$B$4/2*(('Sim Flight Params'!$B$5-B32)/('Sim Flight Params'!$B$7-'Sim Flight Params'!$B$5))^2,0)</f>
        <v>0</v>
      </c>
      <c r="J32" t="b">
        <f>IF(AND(B32&gt;='Sim Flight Params'!$B$5+('Sim Flight Params'!$B$6-'Sim Flight Params'!$B$5)/2,B32&lt;'Sim Flight Params'!$B$6),TRUE,FALSE)</f>
        <v>0</v>
      </c>
      <c r="K32">
        <f>IF(J32,'Sim Flight Params'!$B$4/2*(('Sim Flight Params'!$B$6-B32)/('Sim Flight Params'!$B$7-'Sim Flight Params'!$B$5))^2,0)</f>
        <v>0</v>
      </c>
      <c r="L32">
        <f t="shared" si="0"/>
        <v>1.9214719596769569E-2</v>
      </c>
      <c r="M32">
        <f t="shared" si="4"/>
        <v>7.2825753733223239E-2</v>
      </c>
      <c r="N32">
        <f t="shared" si="5"/>
        <v>0.15180607256599601</v>
      </c>
      <c r="P32">
        <v>0.17603610311393392</v>
      </c>
      <c r="Q32">
        <v>-0.76377234471708322</v>
      </c>
      <c r="R32">
        <f t="shared" si="1"/>
        <v>-0.11594527998602246</v>
      </c>
      <c r="S32">
        <f>'Sim Flight Params'!$B$22*P32+'Sim Flight Params'!$B$23/100*R32</f>
        <v>6.0216274668424092E-3</v>
      </c>
      <c r="U32">
        <v>-0.20319677219225141</v>
      </c>
      <c r="V32">
        <v>0.73150527493457218</v>
      </c>
      <c r="W32">
        <f>IF(V32&gt;='Sim Flight Params'!$B$34,'Sim Flight Params'!$B$33*U32,0)</f>
        <v>0</v>
      </c>
    </row>
    <row r="33" spans="1:23" x14ac:dyDescent="0.3">
      <c r="A33">
        <v>31</v>
      </c>
      <c r="B33">
        <v>1.55</v>
      </c>
      <c r="D33" t="b">
        <f>IF(AND(B33&gt;='Sim Flight Params'!$B$2,B33&lt;'Sim Flight Params'!$B$3),TRUE,FALSE)</f>
        <v>1</v>
      </c>
      <c r="E33">
        <f>IF(D33,'Sim Flight Params'!$B$4*(-COS((B33-'Sim Flight Params'!$B$2)*PI()/('Sim Flight Params'!$B$3-'Sim Flight Params'!$B$2))+1)/2,0)</f>
        <v>2.3234118679127613E-2</v>
      </c>
      <c r="F33" t="b">
        <f>IF(AND(B33&gt;='Sim Flight Params'!$B$3,B33&lt;'Sim Flight Params'!$B$5),TRUE,FALSE)</f>
        <v>0</v>
      </c>
      <c r="G33">
        <f>IF(F33,'Sim Flight Params'!$B$4,0)</f>
        <v>0</v>
      </c>
      <c r="H33" t="b">
        <f>IF(AND(B33&gt;='Sim Flight Params'!$B$5,B33&lt;'Sim Flight Params'!$B$6-('Sim Flight Params'!$B$6-'Sim Flight Params'!$B$5)/2),TRUE,FALSE)</f>
        <v>0</v>
      </c>
      <c r="I33">
        <f>IF(H33,'Sim Flight Params'!$B$4-'Sim Flight Params'!$B$4/2*(('Sim Flight Params'!$B$5-B33)/('Sim Flight Params'!$B$7-'Sim Flight Params'!$B$5))^2,0)</f>
        <v>0</v>
      </c>
      <c r="J33" t="b">
        <f>IF(AND(B33&gt;='Sim Flight Params'!$B$5+('Sim Flight Params'!$B$6-'Sim Flight Params'!$B$5)/2,B33&lt;'Sim Flight Params'!$B$6),TRUE,FALSE)</f>
        <v>0</v>
      </c>
      <c r="K33">
        <f>IF(J33,'Sim Flight Params'!$B$4/2*(('Sim Flight Params'!$B$6-B33)/('Sim Flight Params'!$B$7-'Sim Flight Params'!$B$5))^2,0)</f>
        <v>0</v>
      </c>
      <c r="L33">
        <f t="shared" si="0"/>
        <v>2.3234118679127613E-2</v>
      </c>
      <c r="M33">
        <f t="shared" si="4"/>
        <v>8.0387981647160808E-2</v>
      </c>
      <c r="N33">
        <f t="shared" si="5"/>
        <v>0.15124455827875125</v>
      </c>
      <c r="P33">
        <v>0.66083998246065812</v>
      </c>
      <c r="Q33">
        <v>0.80415362144612113</v>
      </c>
      <c r="R33">
        <f t="shared" si="1"/>
        <v>0.12162385926387674</v>
      </c>
      <c r="S33">
        <f>'Sim Flight Params'!$B$22*P33+'Sim Flight Params'!$B$23/100*R33</f>
        <v>2.5389618638594062E-2</v>
      </c>
      <c r="U33">
        <v>0.70866386348513077</v>
      </c>
      <c r="V33">
        <v>0.45038125924727546</v>
      </c>
      <c r="W33">
        <f>IF(V33&gt;='Sim Flight Params'!$B$34,'Sim Flight Params'!$B$33*U33,0)</f>
        <v>0</v>
      </c>
    </row>
    <row r="34" spans="1:23" x14ac:dyDescent="0.3">
      <c r="A34">
        <v>32</v>
      </c>
      <c r="B34">
        <v>1.6</v>
      </c>
      <c r="D34" t="b">
        <f>IF(AND(B34&gt;='Sim Flight Params'!$B$2,B34&lt;'Sim Flight Params'!$B$3),TRUE,FALSE)</f>
        <v>1</v>
      </c>
      <c r="E34">
        <f>IF(D34,'Sim Flight Params'!$B$4*(-COS((B34-'Sim Flight Params'!$B$2)*PI()/('Sim Flight Params'!$B$3-'Sim Flight Params'!$B$2))+1)/2,0)</f>
        <v>2.7630079602323443E-2</v>
      </c>
      <c r="F34" t="b">
        <f>IF(AND(B34&gt;='Sim Flight Params'!$B$3,B34&lt;'Sim Flight Params'!$B$5),TRUE,FALSE)</f>
        <v>0</v>
      </c>
      <c r="G34">
        <f>IF(F34,'Sim Flight Params'!$B$4,0)</f>
        <v>0</v>
      </c>
      <c r="H34" t="b">
        <f>IF(AND(B34&gt;='Sim Flight Params'!$B$5,B34&lt;'Sim Flight Params'!$B$6-('Sim Flight Params'!$B$6-'Sim Flight Params'!$B$5)/2),TRUE,FALSE)</f>
        <v>0</v>
      </c>
      <c r="I34">
        <f>IF(H34,'Sim Flight Params'!$B$4-'Sim Flight Params'!$B$4/2*(('Sim Flight Params'!$B$5-B34)/('Sim Flight Params'!$B$7-'Sim Flight Params'!$B$5))^2,0)</f>
        <v>0</v>
      </c>
      <c r="J34" t="b">
        <f>IF(AND(B34&gt;='Sim Flight Params'!$B$5+('Sim Flight Params'!$B$6-'Sim Flight Params'!$B$5)/2,B34&lt;'Sim Flight Params'!$B$6),TRUE,FALSE)</f>
        <v>0</v>
      </c>
      <c r="K34">
        <f>IF(J34,'Sim Flight Params'!$B$4/2*(('Sim Flight Params'!$B$6-B34)/('Sim Flight Params'!$B$7-'Sim Flight Params'!$B$5))^2,0)</f>
        <v>0</v>
      </c>
      <c r="L34">
        <f t="shared" si="0"/>
        <v>2.7630079602323443E-2</v>
      </c>
      <c r="M34">
        <f t="shared" si="4"/>
        <v>8.791921846391651E-2</v>
      </c>
      <c r="N34">
        <f t="shared" si="5"/>
        <v>0.15062473633511389</v>
      </c>
      <c r="P34">
        <v>-0.77498199925464184</v>
      </c>
      <c r="Q34">
        <v>-0.42431586052577774</v>
      </c>
      <c r="R34">
        <f t="shared" si="1"/>
        <v>-6.3912464614502229E-2</v>
      </c>
      <c r="S34">
        <f>'Sim Flight Params'!$B$22*P34+'Sim Flight Params'!$B$23/100*R34</f>
        <v>-2.9381387295121578E-2</v>
      </c>
      <c r="U34">
        <v>0.24877872913988819</v>
      </c>
      <c r="V34">
        <v>0.99786557129329412</v>
      </c>
      <c r="W34">
        <f>IF(V34&gt;='Sim Flight Params'!$B$34,'Sim Flight Params'!$B$33*U34,0)</f>
        <v>3.731680937098323E-2</v>
      </c>
    </row>
    <row r="35" spans="1:23" x14ac:dyDescent="0.3">
      <c r="A35">
        <v>33</v>
      </c>
      <c r="B35">
        <v>1.65</v>
      </c>
      <c r="D35" t="b">
        <f>IF(AND(B35&gt;='Sim Flight Params'!$B$2,B35&lt;'Sim Flight Params'!$B$3),TRUE,FALSE)</f>
        <v>1</v>
      </c>
      <c r="E35">
        <f>IF(D35,'Sim Flight Params'!$B$4*(-COS((B35-'Sim Flight Params'!$B$2)*PI()/('Sim Flight Params'!$B$3-'Sim Flight Params'!$B$2))+1)/2,0)</f>
        <v>3.240090763974024E-2</v>
      </c>
      <c r="F35" t="b">
        <f>IF(AND(B35&gt;='Sim Flight Params'!$B$3,B35&lt;'Sim Flight Params'!$B$5),TRUE,FALSE)</f>
        <v>0</v>
      </c>
      <c r="G35">
        <f>IF(F35,'Sim Flight Params'!$B$4,0)</f>
        <v>0</v>
      </c>
      <c r="H35" t="b">
        <f>IF(AND(B35&gt;='Sim Flight Params'!$B$5,B35&lt;'Sim Flight Params'!$B$6-('Sim Flight Params'!$B$6-'Sim Flight Params'!$B$5)/2),TRUE,FALSE)</f>
        <v>0</v>
      </c>
      <c r="I35">
        <f>IF(H35,'Sim Flight Params'!$B$4-'Sim Flight Params'!$B$4/2*(('Sim Flight Params'!$B$5-B35)/('Sim Flight Params'!$B$7-'Sim Flight Params'!$B$5))^2,0)</f>
        <v>0</v>
      </c>
      <c r="J35" t="b">
        <f>IF(AND(B35&gt;='Sim Flight Params'!$B$5+('Sim Flight Params'!$B$6-'Sim Flight Params'!$B$5)/2,B35&lt;'Sim Flight Params'!$B$6),TRUE,FALSE)</f>
        <v>0</v>
      </c>
      <c r="K35">
        <f>IF(J35,'Sim Flight Params'!$B$4/2*(('Sim Flight Params'!$B$6-B35)/('Sim Flight Params'!$B$7-'Sim Flight Params'!$B$5))^2,0)</f>
        <v>0</v>
      </c>
      <c r="L35">
        <f t="shared" si="0"/>
        <v>3.240090763974024E-2</v>
      </c>
      <c r="M35">
        <f t="shared" si="4"/>
        <v>9.5416560748336265E-2</v>
      </c>
      <c r="N35">
        <f t="shared" si="5"/>
        <v>0.14994684568839564</v>
      </c>
      <c r="P35">
        <v>-0.8427873477748189</v>
      </c>
      <c r="Q35">
        <v>-0.57672540988391852</v>
      </c>
      <c r="R35">
        <f t="shared" si="1"/>
        <v>-8.6478156040440651E-2</v>
      </c>
      <c r="S35">
        <f>'Sim Flight Params'!$B$22*P35+'Sim Flight Params'!$B$23/100*R35</f>
        <v>-3.2036916321757911E-2</v>
      </c>
      <c r="U35">
        <v>0.35161531370460075</v>
      </c>
      <c r="V35">
        <v>0.92704039387724202</v>
      </c>
      <c r="W35">
        <f>IF(V35&gt;='Sim Flight Params'!$B$34,'Sim Flight Params'!$B$33*U35,0)</f>
        <v>5.2742297055690113E-2</v>
      </c>
    </row>
    <row r="36" spans="1:23" x14ac:dyDescent="0.3">
      <c r="A36">
        <v>34</v>
      </c>
      <c r="B36">
        <v>1.7</v>
      </c>
      <c r="D36" t="b">
        <f>IF(AND(B36&gt;='Sim Flight Params'!$B$2,B36&lt;'Sim Flight Params'!$B$3),TRUE,FALSE)</f>
        <v>1</v>
      </c>
      <c r="E36">
        <f>IF(D36,'Sim Flight Params'!$B$4*(-COS((B36-'Sim Flight Params'!$B$2)*PI()/('Sim Flight Params'!$B$3-'Sim Flight Params'!$B$2))+1)/2,0)</f>
        <v>3.7544763546352722E-2</v>
      </c>
      <c r="F36" t="b">
        <f>IF(AND(B36&gt;='Sim Flight Params'!$B$3,B36&lt;'Sim Flight Params'!$B$5),TRUE,FALSE)</f>
        <v>0</v>
      </c>
      <c r="G36">
        <f>IF(F36,'Sim Flight Params'!$B$4,0)</f>
        <v>0</v>
      </c>
      <c r="H36" t="b">
        <f>IF(AND(B36&gt;='Sim Flight Params'!$B$5,B36&lt;'Sim Flight Params'!$B$6-('Sim Flight Params'!$B$6-'Sim Flight Params'!$B$5)/2),TRUE,FALSE)</f>
        <v>0</v>
      </c>
      <c r="I36">
        <f>IF(H36,'Sim Flight Params'!$B$4-'Sim Flight Params'!$B$4/2*(('Sim Flight Params'!$B$5-B36)/('Sim Flight Params'!$B$7-'Sim Flight Params'!$B$5))^2,0)</f>
        <v>0</v>
      </c>
      <c r="J36" t="b">
        <f>IF(AND(B36&gt;='Sim Flight Params'!$B$5+('Sim Flight Params'!$B$6-'Sim Flight Params'!$B$5)/2,B36&lt;'Sim Flight Params'!$B$6),TRUE,FALSE)</f>
        <v>0</v>
      </c>
      <c r="K36">
        <f>IF(J36,'Sim Flight Params'!$B$4/2*(('Sim Flight Params'!$B$6-B36)/('Sim Flight Params'!$B$7-'Sim Flight Params'!$B$5))^2,0)</f>
        <v>0</v>
      </c>
      <c r="L36">
        <f t="shared" si="0"/>
        <v>3.7544763546352722E-2</v>
      </c>
      <c r="M36">
        <f t="shared" si="4"/>
        <v>0.10287711813224955</v>
      </c>
      <c r="N36">
        <f t="shared" si="5"/>
        <v>0.14921114767826552</v>
      </c>
      <c r="P36">
        <v>0.3255886455709629</v>
      </c>
      <c r="Q36">
        <v>-0.74049226863546247</v>
      </c>
      <c r="R36">
        <f t="shared" si="1"/>
        <v>-0.11048970124997985</v>
      </c>
      <c r="S36">
        <f>'Sim Flight Params'!$B$22*P36+'Sim Flight Params'!$B$23/100*R36</f>
        <v>1.1657125702661208E-2</v>
      </c>
      <c r="U36">
        <v>-0.88082656285998429</v>
      </c>
      <c r="V36">
        <v>0.30836264796963375</v>
      </c>
      <c r="W36">
        <f>IF(V36&gt;='Sim Flight Params'!$B$34,'Sim Flight Params'!$B$33*U36,0)</f>
        <v>0</v>
      </c>
    </row>
    <row r="37" spans="1:23" x14ac:dyDescent="0.3">
      <c r="A37">
        <v>35</v>
      </c>
      <c r="B37">
        <v>1.75</v>
      </c>
      <c r="D37" t="b">
        <f>IF(AND(B37&gt;='Sim Flight Params'!$B$2,B37&lt;'Sim Flight Params'!$B$3),TRUE,FALSE)</f>
        <v>1</v>
      </c>
      <c r="E37">
        <f>IF(D37,'Sim Flight Params'!$B$4*(-COS((B37-'Sim Flight Params'!$B$2)*PI()/('Sim Flight Params'!$B$3-'Sim Flight Params'!$B$2))+1)/2,0)</f>
        <v>4.3059664267791176E-2</v>
      </c>
      <c r="F37" t="b">
        <f>IF(AND(B37&gt;='Sim Flight Params'!$B$3,B37&lt;'Sim Flight Params'!$B$5),TRUE,FALSE)</f>
        <v>0</v>
      </c>
      <c r="G37">
        <f>IF(F37,'Sim Flight Params'!$B$4,0)</f>
        <v>0</v>
      </c>
      <c r="H37" t="b">
        <f>IF(AND(B37&gt;='Sim Flight Params'!$B$5,B37&lt;'Sim Flight Params'!$B$6-('Sim Flight Params'!$B$6-'Sim Flight Params'!$B$5)/2),TRUE,FALSE)</f>
        <v>0</v>
      </c>
      <c r="I37">
        <f>IF(H37,'Sim Flight Params'!$B$4-'Sim Flight Params'!$B$4/2*(('Sim Flight Params'!$B$5-B37)/('Sim Flight Params'!$B$7-'Sim Flight Params'!$B$5))^2,0)</f>
        <v>0</v>
      </c>
      <c r="J37" t="b">
        <f>IF(AND(B37&gt;='Sim Flight Params'!$B$5+('Sim Flight Params'!$B$6-'Sim Flight Params'!$B$5)/2,B37&lt;'Sim Flight Params'!$B$6),TRUE,FALSE)</f>
        <v>0</v>
      </c>
      <c r="K37">
        <f>IF(J37,'Sim Flight Params'!$B$4/2*(('Sim Flight Params'!$B$6-B37)/('Sim Flight Params'!$B$7-'Sim Flight Params'!$B$5))^2,0)</f>
        <v>0</v>
      </c>
      <c r="L37">
        <f t="shared" si="0"/>
        <v>4.3059664267791176E-2</v>
      </c>
      <c r="M37">
        <f t="shared" si="4"/>
        <v>0.11029801442876898</v>
      </c>
      <c r="N37">
        <f t="shared" si="5"/>
        <v>0.14841792593038847</v>
      </c>
      <c r="P37">
        <v>0.84717809288647938</v>
      </c>
      <c r="Q37">
        <v>6.8627315613370543E-2</v>
      </c>
      <c r="R37">
        <f t="shared" si="1"/>
        <v>1.0185523845506621E-2</v>
      </c>
      <c r="S37">
        <f>'Sim Flight Params'!$B$22*P37+'Sim Flight Params'!$B$23/100*R37</f>
        <v>3.1820106102470512E-2</v>
      </c>
      <c r="U37">
        <v>0.89509027467236524</v>
      </c>
      <c r="V37">
        <v>0.79391993276650108</v>
      </c>
      <c r="W37">
        <f>IF(V37&gt;='Sim Flight Params'!$B$34,'Sim Flight Params'!$B$33*U37,0)</f>
        <v>0</v>
      </c>
    </row>
    <row r="38" spans="1:23" x14ac:dyDescent="0.3">
      <c r="A38">
        <v>36</v>
      </c>
      <c r="B38">
        <v>1.8</v>
      </c>
      <c r="D38" t="b">
        <f>IF(AND(B38&gt;='Sim Flight Params'!$B$2,B38&lt;'Sim Flight Params'!$B$3),TRUE,FALSE)</f>
        <v>1</v>
      </c>
      <c r="E38">
        <f>IF(D38,'Sim Flight Params'!$B$4*(-COS((B38-'Sim Flight Params'!$B$2)*PI()/('Sim Flight Params'!$B$3-'Sim Flight Params'!$B$2))+1)/2,0)</f>
        <v>4.8943483704846469E-2</v>
      </c>
      <c r="F38" t="b">
        <f>IF(AND(B38&gt;='Sim Flight Params'!$B$3,B38&lt;'Sim Flight Params'!$B$5),TRUE,FALSE)</f>
        <v>0</v>
      </c>
      <c r="G38">
        <f>IF(F38,'Sim Flight Params'!$B$4,0)</f>
        <v>0</v>
      </c>
      <c r="H38" t="b">
        <f>IF(AND(B38&gt;='Sim Flight Params'!$B$5,B38&lt;'Sim Flight Params'!$B$6-('Sim Flight Params'!$B$6-'Sim Flight Params'!$B$5)/2),TRUE,FALSE)</f>
        <v>0</v>
      </c>
      <c r="I38">
        <f>IF(H38,'Sim Flight Params'!$B$4-'Sim Flight Params'!$B$4/2*(('Sim Flight Params'!$B$5-B38)/('Sim Flight Params'!$B$7-'Sim Flight Params'!$B$5))^2,0)</f>
        <v>0</v>
      </c>
      <c r="J38" t="b">
        <f>IF(AND(B38&gt;='Sim Flight Params'!$B$5+('Sim Flight Params'!$B$6-'Sim Flight Params'!$B$5)/2,B38&lt;'Sim Flight Params'!$B$6),TRUE,FALSE)</f>
        <v>0</v>
      </c>
      <c r="K38">
        <f>IF(J38,'Sim Flight Params'!$B$4/2*(('Sim Flight Params'!$B$6-B38)/('Sim Flight Params'!$B$7-'Sim Flight Params'!$B$5))^2,0)</f>
        <v>0</v>
      </c>
      <c r="L38">
        <f t="shared" si="0"/>
        <v>4.8943483704846469E-2</v>
      </c>
      <c r="M38">
        <f t="shared" si="4"/>
        <v>0.11767638874110575</v>
      </c>
      <c r="N38">
        <f t="shared" si="5"/>
        <v>0.14756748624673535</v>
      </c>
      <c r="P38">
        <v>0.55809235353245845</v>
      </c>
      <c r="Q38">
        <v>0.90741027477778768</v>
      </c>
      <c r="R38">
        <f t="shared" si="1"/>
        <v>0.13390425324341754</v>
      </c>
      <c r="S38">
        <f>'Sim Flight Params'!$B$22*P38+'Sim Flight Params'!$B$23/100*R38</f>
        <v>2.1597984523684281E-2</v>
      </c>
      <c r="U38">
        <v>0.37257400350760594</v>
      </c>
      <c r="V38">
        <v>0.48403306728893325</v>
      </c>
      <c r="W38">
        <f>IF(V38&gt;='Sim Flight Params'!$B$34,'Sim Flight Params'!$B$33*U38,0)</f>
        <v>0</v>
      </c>
    </row>
    <row r="39" spans="1:23" x14ac:dyDescent="0.3">
      <c r="A39">
        <v>37</v>
      </c>
      <c r="B39">
        <v>1.85</v>
      </c>
      <c r="D39" t="b">
        <f>IF(AND(B39&gt;='Sim Flight Params'!$B$2,B39&lt;'Sim Flight Params'!$B$3),TRUE,FALSE)</f>
        <v>1</v>
      </c>
      <c r="E39">
        <f>IF(D39,'Sim Flight Params'!$B$4*(-COS((B39-'Sim Flight Params'!$B$2)*PI()/('Sim Flight Params'!$B$3-'Sim Flight Params'!$B$2))+1)/2,0)</f>
        <v>5.5193953533121953E-2</v>
      </c>
      <c r="F39" t="b">
        <f>IF(AND(B39&gt;='Sim Flight Params'!$B$3,B39&lt;'Sim Flight Params'!$B$5),TRUE,FALSE)</f>
        <v>0</v>
      </c>
      <c r="G39">
        <f>IF(F39,'Sim Flight Params'!$B$4,0)</f>
        <v>0</v>
      </c>
      <c r="H39" t="b">
        <f>IF(AND(B39&gt;='Sim Flight Params'!$B$5,B39&lt;'Sim Flight Params'!$B$6-('Sim Flight Params'!$B$6-'Sim Flight Params'!$B$5)/2),TRUE,FALSE)</f>
        <v>0</v>
      </c>
      <c r="I39">
        <f>IF(H39,'Sim Flight Params'!$B$4-'Sim Flight Params'!$B$4/2*(('Sim Flight Params'!$B$5-B39)/('Sim Flight Params'!$B$7-'Sim Flight Params'!$B$5))^2,0)</f>
        <v>0</v>
      </c>
      <c r="J39" t="b">
        <f>IF(AND(B39&gt;='Sim Flight Params'!$B$5+('Sim Flight Params'!$B$6-'Sim Flight Params'!$B$5)/2,B39&lt;'Sim Flight Params'!$B$6),TRUE,FALSE)</f>
        <v>0</v>
      </c>
      <c r="K39">
        <f>IF(J39,'Sim Flight Params'!$B$4/2*(('Sim Flight Params'!$B$6-B39)/('Sim Flight Params'!$B$7-'Sim Flight Params'!$B$5))^2,0)</f>
        <v>0</v>
      </c>
      <c r="L39">
        <f t="shared" si="0"/>
        <v>5.5193953533121953E-2</v>
      </c>
      <c r="M39">
        <f t="shared" si="4"/>
        <v>0.12500939656550958</v>
      </c>
      <c r="N39">
        <f t="shared" si="5"/>
        <v>0.14666015648807637</v>
      </c>
      <c r="P39">
        <v>-0.40914188862028933</v>
      </c>
      <c r="Q39">
        <v>-0.83899254247152633</v>
      </c>
      <c r="R39">
        <f t="shared" ref="R39:R102" si="6">N39*Q39</f>
        <v>-0.12304677757120311</v>
      </c>
      <c r="S39">
        <f>'Sim Flight Params'!$B$22*P39+'Sim Flight Params'!$B$23/100*R39</f>
        <v>-1.5958054711116863E-2</v>
      </c>
      <c r="U39">
        <v>-0.81868547876772357</v>
      </c>
      <c r="V39">
        <v>0.86886811526772978</v>
      </c>
      <c r="W39">
        <f>IF(V39&gt;='Sim Flight Params'!$B$34,'Sim Flight Params'!$B$33*U39,0)</f>
        <v>0</v>
      </c>
    </row>
    <row r="40" spans="1:23" x14ac:dyDescent="0.3">
      <c r="A40">
        <v>38</v>
      </c>
      <c r="B40">
        <v>1.9</v>
      </c>
      <c r="D40" t="b">
        <f>IF(AND(B40&gt;='Sim Flight Params'!$B$2,B40&lt;'Sim Flight Params'!$B$3),TRUE,FALSE)</f>
        <v>1</v>
      </c>
      <c r="E40">
        <f>IF(D40,'Sim Flight Params'!$B$4*(-COS((B40-'Sim Flight Params'!$B$2)*PI()/('Sim Flight Params'!$B$3-'Sim Flight Params'!$B$2))+1)/2,0)</f>
        <v>6.180866407751584E-2</v>
      </c>
      <c r="F40" t="b">
        <f>IF(AND(B40&gt;='Sim Flight Params'!$B$3,B40&lt;'Sim Flight Params'!$B$5),TRUE,FALSE)</f>
        <v>0</v>
      </c>
      <c r="G40">
        <f>IF(F40,'Sim Flight Params'!$B$4,0)</f>
        <v>0</v>
      </c>
      <c r="H40" t="b">
        <f>IF(AND(B40&gt;='Sim Flight Params'!$B$5,B40&lt;'Sim Flight Params'!$B$6-('Sim Flight Params'!$B$6-'Sim Flight Params'!$B$5)/2),TRUE,FALSE)</f>
        <v>0</v>
      </c>
      <c r="I40">
        <f>IF(H40,'Sim Flight Params'!$B$4-'Sim Flight Params'!$B$4/2*(('Sim Flight Params'!$B$5-B40)/('Sim Flight Params'!$B$7-'Sim Flight Params'!$B$5))^2,0)</f>
        <v>0</v>
      </c>
      <c r="J40" t="b">
        <f>IF(AND(B40&gt;='Sim Flight Params'!$B$5+('Sim Flight Params'!$B$6-'Sim Flight Params'!$B$5)/2,B40&lt;'Sim Flight Params'!$B$6),TRUE,FALSE)</f>
        <v>0</v>
      </c>
      <c r="K40">
        <f>IF(J40,'Sim Flight Params'!$B$4/2*(('Sim Flight Params'!$B$6-B40)/('Sim Flight Params'!$B$7-'Sim Flight Params'!$B$5))^2,0)</f>
        <v>0</v>
      </c>
      <c r="L40">
        <f t="shared" si="0"/>
        <v>6.180866407751584E-2</v>
      </c>
      <c r="M40">
        <f t="shared" si="4"/>
        <v>0.13229421088787821</v>
      </c>
      <c r="N40">
        <f t="shared" si="5"/>
        <v>0.14569628644737317</v>
      </c>
      <c r="P40">
        <v>0.46055370583185651</v>
      </c>
      <c r="Q40">
        <v>7.9750941144794307E-2</v>
      </c>
      <c r="R40">
        <f t="shared" si="6"/>
        <v>1.161941596547955E-2</v>
      </c>
      <c r="S40">
        <f>'Sim Flight Params'!$B$22*P40+'Sim Flight Params'!$B$23/100*R40</f>
        <v>1.7328861048522017E-2</v>
      </c>
      <c r="U40">
        <v>0.3703561041146215</v>
      </c>
      <c r="V40">
        <v>0.66865011188934909</v>
      </c>
      <c r="W40">
        <f>IF(V40&gt;='Sim Flight Params'!$B$34,'Sim Flight Params'!$B$33*U40,0)</f>
        <v>0</v>
      </c>
    </row>
    <row r="41" spans="1:23" x14ac:dyDescent="0.3">
      <c r="A41">
        <v>39</v>
      </c>
      <c r="B41">
        <v>1.95</v>
      </c>
      <c r="D41" t="b">
        <f>IF(AND(B41&gt;='Sim Flight Params'!$B$2,B41&lt;'Sim Flight Params'!$B$3),TRUE,FALSE)</f>
        <v>1</v>
      </c>
      <c r="E41">
        <f>IF(D41,'Sim Flight Params'!$B$4*(-COS((B41-'Sim Flight Params'!$B$2)*PI()/('Sim Flight Params'!$B$3-'Sim Flight Params'!$B$2))+1)/2,0)</f>
        <v>6.878506524119643E-2</v>
      </c>
      <c r="F41" t="b">
        <f>IF(AND(B41&gt;='Sim Flight Params'!$B$3,B41&lt;'Sim Flight Params'!$B$5),TRUE,FALSE)</f>
        <v>0</v>
      </c>
      <c r="G41">
        <f>IF(F41,'Sim Flight Params'!$B$4,0)</f>
        <v>0</v>
      </c>
      <c r="H41" t="b">
        <f>IF(AND(B41&gt;='Sim Flight Params'!$B$5,B41&lt;'Sim Flight Params'!$B$6-('Sim Flight Params'!$B$6-'Sim Flight Params'!$B$5)/2),TRUE,FALSE)</f>
        <v>0</v>
      </c>
      <c r="I41">
        <f>IF(H41,'Sim Flight Params'!$B$4-'Sim Flight Params'!$B$4/2*(('Sim Flight Params'!$B$5-B41)/('Sim Flight Params'!$B$7-'Sim Flight Params'!$B$5))^2,0)</f>
        <v>0</v>
      </c>
      <c r="J41" t="b">
        <f>IF(AND(B41&gt;='Sim Flight Params'!$B$5+('Sim Flight Params'!$B$6-'Sim Flight Params'!$B$5)/2,B41&lt;'Sim Flight Params'!$B$6),TRUE,FALSE)</f>
        <v>0</v>
      </c>
      <c r="K41">
        <f>IF(J41,'Sim Flight Params'!$B$4/2*(('Sim Flight Params'!$B$6-B41)/('Sim Flight Params'!$B$7-'Sim Flight Params'!$B$5))^2,0)</f>
        <v>0</v>
      </c>
      <c r="L41">
        <f t="shared" si="0"/>
        <v>6.878506524119643E-2</v>
      </c>
      <c r="M41">
        <f t="shared" si="4"/>
        <v>0.13952802327361169</v>
      </c>
      <c r="N41">
        <f t="shared" si="5"/>
        <v>0.14467624771466944</v>
      </c>
      <c r="P41">
        <v>0.95613135494970103</v>
      </c>
      <c r="Q41">
        <v>0.57691632133972348</v>
      </c>
      <c r="R41">
        <f t="shared" si="6"/>
        <v>8.3466088616781675E-2</v>
      </c>
      <c r="S41">
        <f>'Sim Flight Params'!$B$22*P41+'Sim Flight Params'!$B$23/100*R41</f>
        <v>3.6272256253697698E-2</v>
      </c>
      <c r="U41">
        <v>-0.81483797303056638</v>
      </c>
      <c r="V41">
        <v>0.72831382804839806</v>
      </c>
      <c r="W41">
        <f>IF(V41&gt;='Sim Flight Params'!$B$34,'Sim Flight Params'!$B$33*U41,0)</f>
        <v>0</v>
      </c>
    </row>
    <row r="42" spans="1:23" x14ac:dyDescent="0.3">
      <c r="A42">
        <v>40</v>
      </c>
      <c r="B42">
        <v>2</v>
      </c>
      <c r="D42" t="b">
        <f>IF(AND(B42&gt;='Sim Flight Params'!$B$2,B42&lt;'Sim Flight Params'!$B$3),TRUE,FALSE)</f>
        <v>1</v>
      </c>
      <c r="E42">
        <f>IF(D42,'Sim Flight Params'!$B$4*(-COS((B42-'Sim Flight Params'!$B$2)*PI()/('Sim Flight Params'!$B$3-'Sim Flight Params'!$B$2))+1)/2,0)</f>
        <v>7.6120467488713262E-2</v>
      </c>
      <c r="F42" t="b">
        <f>IF(AND(B42&gt;='Sim Flight Params'!$B$3,B42&lt;'Sim Flight Params'!$B$5),TRUE,FALSE)</f>
        <v>0</v>
      </c>
      <c r="G42">
        <f>IF(F42,'Sim Flight Params'!$B$4,0)</f>
        <v>0</v>
      </c>
      <c r="H42" t="b">
        <f>IF(AND(B42&gt;='Sim Flight Params'!$B$5,B42&lt;'Sim Flight Params'!$B$6-('Sim Flight Params'!$B$6-'Sim Flight Params'!$B$5)/2),TRUE,FALSE)</f>
        <v>0</v>
      </c>
      <c r="I42">
        <f>IF(H42,'Sim Flight Params'!$B$4-'Sim Flight Params'!$B$4/2*(('Sim Flight Params'!$B$5-B42)/('Sim Flight Params'!$B$7-'Sim Flight Params'!$B$5))^2,0)</f>
        <v>0</v>
      </c>
      <c r="J42" t="b">
        <f>IF(AND(B42&gt;='Sim Flight Params'!$B$5+('Sim Flight Params'!$B$6-'Sim Flight Params'!$B$5)/2,B42&lt;'Sim Flight Params'!$B$6),TRUE,FALSE)</f>
        <v>0</v>
      </c>
      <c r="K42">
        <f>IF(J42,'Sim Flight Params'!$B$4/2*(('Sim Flight Params'!$B$6-B42)/('Sim Flight Params'!$B$7-'Sim Flight Params'!$B$5))^2,0)</f>
        <v>0</v>
      </c>
      <c r="L42">
        <f t="shared" si="0"/>
        <v>7.6120467488713262E-2</v>
      </c>
      <c r="M42">
        <f t="shared" si="4"/>
        <v>0.14670804495033649</v>
      </c>
      <c r="N42">
        <f t="shared" si="5"/>
        <v>0.14360043353449578</v>
      </c>
      <c r="P42">
        <v>0.29191651225722981</v>
      </c>
      <c r="Q42">
        <v>0.71183043590563666</v>
      </c>
      <c r="R42">
        <f t="shared" si="6"/>
        <v>0.10221915919909853</v>
      </c>
      <c r="S42">
        <f>'Sim Flight Params'!$B$22*P42+'Sim Flight Params'!$B$23/100*R42</f>
        <v>1.1457965005641611E-2</v>
      </c>
      <c r="U42">
        <v>-0.14763262611757755</v>
      </c>
      <c r="V42">
        <v>0.77118105577068574</v>
      </c>
      <c r="W42">
        <f>IF(V42&gt;='Sim Flight Params'!$B$34,'Sim Flight Params'!$B$33*U42,0)</f>
        <v>0</v>
      </c>
    </row>
    <row r="43" spans="1:23" x14ac:dyDescent="0.3">
      <c r="A43">
        <v>41</v>
      </c>
      <c r="B43">
        <v>2.0499999999999998</v>
      </c>
      <c r="D43" t="b">
        <f>IF(AND(B43&gt;='Sim Flight Params'!$B$2,B43&lt;'Sim Flight Params'!$B$3),TRUE,FALSE)</f>
        <v>1</v>
      </c>
      <c r="E43">
        <f>IF(D43,'Sim Flight Params'!$B$4*(-COS((B43-'Sim Flight Params'!$B$2)*PI()/('Sim Flight Params'!$B$3-'Sim Flight Params'!$B$2))+1)/2,0)</f>
        <v>8.3812042882864035E-2</v>
      </c>
      <c r="F43" t="b">
        <f>IF(AND(B43&gt;='Sim Flight Params'!$B$3,B43&lt;'Sim Flight Params'!$B$5),TRUE,FALSE)</f>
        <v>0</v>
      </c>
      <c r="G43">
        <f>IF(F43,'Sim Flight Params'!$B$4,0)</f>
        <v>0</v>
      </c>
      <c r="H43" t="b">
        <f>IF(AND(B43&gt;='Sim Flight Params'!$B$5,B43&lt;'Sim Flight Params'!$B$6-('Sim Flight Params'!$B$6-'Sim Flight Params'!$B$5)/2),TRUE,FALSE)</f>
        <v>0</v>
      </c>
      <c r="I43">
        <f>IF(H43,'Sim Flight Params'!$B$4-'Sim Flight Params'!$B$4/2*(('Sim Flight Params'!$B$5-B43)/('Sim Flight Params'!$B$7-'Sim Flight Params'!$B$5))^2,0)</f>
        <v>0</v>
      </c>
      <c r="J43" t="b">
        <f>IF(AND(B43&gt;='Sim Flight Params'!$B$5+('Sim Flight Params'!$B$6-'Sim Flight Params'!$B$5)/2,B43&lt;'Sim Flight Params'!$B$6),TRUE,FALSE)</f>
        <v>0</v>
      </c>
      <c r="K43">
        <f>IF(J43,'Sim Flight Params'!$B$4/2*(('Sim Flight Params'!$B$6-B43)/('Sim Flight Params'!$B$7-'Sim Flight Params'!$B$5))^2,0)</f>
        <v>0</v>
      </c>
      <c r="L43">
        <f t="shared" si="0"/>
        <v>8.3812042882864035E-2</v>
      </c>
      <c r="M43">
        <f t="shared" si="4"/>
        <v>0.15383150788301603</v>
      </c>
      <c r="N43">
        <f t="shared" si="5"/>
        <v>0.14246925865359134</v>
      </c>
      <c r="P43">
        <v>-0.89320827985398288</v>
      </c>
      <c r="Q43">
        <v>0.90200353857054338</v>
      </c>
      <c r="R43">
        <f t="shared" si="6"/>
        <v>0.12850777544306138</v>
      </c>
      <c r="S43">
        <f>'Sim Flight Params'!$B$22*P43+'Sim Flight Params'!$B$23/100*R43</f>
        <v>-3.2852771617309054E-2</v>
      </c>
      <c r="U43">
        <v>0.84649735862284925</v>
      </c>
      <c r="V43">
        <v>0.1561969703315591</v>
      </c>
      <c r="W43">
        <f>IF(V43&gt;='Sim Flight Params'!$B$34,'Sim Flight Params'!$B$33*U43,0)</f>
        <v>0</v>
      </c>
    </row>
    <row r="44" spans="1:23" x14ac:dyDescent="0.3">
      <c r="A44">
        <v>42</v>
      </c>
      <c r="B44">
        <v>2.1</v>
      </c>
      <c r="D44" t="b">
        <f>IF(AND(B44&gt;='Sim Flight Params'!$B$2,B44&lt;'Sim Flight Params'!$B$3),TRUE,FALSE)</f>
        <v>1</v>
      </c>
      <c r="E44">
        <f>IF(D44,'Sim Flight Params'!$B$4*(-COS((B44-'Sim Flight Params'!$B$2)*PI()/('Sim Flight Params'!$B$3-'Sim Flight Params'!$B$2))+1)/2,0)</f>
        <v>9.1856826174918749E-2</v>
      </c>
      <c r="F44" t="b">
        <f>IF(AND(B44&gt;='Sim Flight Params'!$B$3,B44&lt;'Sim Flight Params'!$B$5),TRUE,FALSE)</f>
        <v>0</v>
      </c>
      <c r="G44">
        <f>IF(F44,'Sim Flight Params'!$B$4,0)</f>
        <v>0</v>
      </c>
      <c r="H44" t="b">
        <f>IF(AND(B44&gt;='Sim Flight Params'!$B$5,B44&lt;'Sim Flight Params'!$B$6-('Sim Flight Params'!$B$6-'Sim Flight Params'!$B$5)/2),TRUE,FALSE)</f>
        <v>0</v>
      </c>
      <c r="I44">
        <f>IF(H44,'Sim Flight Params'!$B$4-'Sim Flight Params'!$B$4/2*(('Sim Flight Params'!$B$5-B44)/('Sim Flight Params'!$B$7-'Sim Flight Params'!$B$5))^2,0)</f>
        <v>0</v>
      </c>
      <c r="J44" t="b">
        <f>IF(AND(B44&gt;='Sim Flight Params'!$B$5+('Sim Flight Params'!$B$6-'Sim Flight Params'!$B$5)/2,B44&lt;'Sim Flight Params'!$B$6),TRUE,FALSE)</f>
        <v>0</v>
      </c>
      <c r="K44">
        <f>IF(J44,'Sim Flight Params'!$B$4/2*(('Sim Flight Params'!$B$6-B44)/('Sim Flight Params'!$B$7-'Sim Flight Params'!$B$5))^2,0)</f>
        <v>0</v>
      </c>
      <c r="L44">
        <f t="shared" si="0"/>
        <v>9.1856826174918749E-2</v>
      </c>
      <c r="M44">
        <f t="shared" si="4"/>
        <v>0.16089566584109341</v>
      </c>
      <c r="N44">
        <f t="shared" si="5"/>
        <v>0.14128315916154691</v>
      </c>
      <c r="P44">
        <v>0.68655507610134947</v>
      </c>
      <c r="Q44">
        <v>0.84474105322623938</v>
      </c>
      <c r="R44">
        <f t="shared" si="6"/>
        <v>0.11934768467325554</v>
      </c>
      <c r="S44">
        <f>'Sim Flight Params'!$B$22*P44+'Sim Flight Params'!$B$23/100*R44</f>
        <v>2.6342553777166884E-2</v>
      </c>
      <c r="U44">
        <v>-0.81377936525637318</v>
      </c>
      <c r="V44">
        <v>0.85360392232462268</v>
      </c>
      <c r="W44">
        <f>IF(V44&gt;='Sim Flight Params'!$B$34,'Sim Flight Params'!$B$33*U44,0)</f>
        <v>0</v>
      </c>
    </row>
    <row r="45" spans="1:23" x14ac:dyDescent="0.3">
      <c r="A45">
        <v>43</v>
      </c>
      <c r="B45">
        <v>2.15</v>
      </c>
      <c r="D45" t="b">
        <f>IF(AND(B45&gt;='Sim Flight Params'!$B$2,B45&lt;'Sim Flight Params'!$B$3),TRUE,FALSE)</f>
        <v>1</v>
      </c>
      <c r="E45">
        <f>IF(D45,'Sim Flight Params'!$B$4*(-COS((B45-'Sim Flight Params'!$B$2)*PI()/('Sim Flight Params'!$B$3-'Sim Flight Params'!$B$2))+1)/2,0)</f>
        <v>0.10025171594777849</v>
      </c>
      <c r="F45" t="b">
        <f>IF(AND(B45&gt;='Sim Flight Params'!$B$3,B45&lt;'Sim Flight Params'!$B$5),TRUE,FALSE)</f>
        <v>0</v>
      </c>
      <c r="G45">
        <f>IF(F45,'Sim Flight Params'!$B$4,0)</f>
        <v>0</v>
      </c>
      <c r="H45" t="b">
        <f>IF(AND(B45&gt;='Sim Flight Params'!$B$5,B45&lt;'Sim Flight Params'!$B$6-('Sim Flight Params'!$B$6-'Sim Flight Params'!$B$5)/2),TRUE,FALSE)</f>
        <v>0</v>
      </c>
      <c r="I45">
        <f>IF(H45,'Sim Flight Params'!$B$4-'Sim Flight Params'!$B$4/2*(('Sim Flight Params'!$B$5-B45)/('Sim Flight Params'!$B$7-'Sim Flight Params'!$B$5))^2,0)</f>
        <v>0</v>
      </c>
      <c r="J45" t="b">
        <f>IF(AND(B45&gt;='Sim Flight Params'!$B$5+('Sim Flight Params'!$B$6-'Sim Flight Params'!$B$5)/2,B45&lt;'Sim Flight Params'!$B$6),TRUE,FALSE)</f>
        <v>0</v>
      </c>
      <c r="K45">
        <f>IF(J45,'Sim Flight Params'!$B$4/2*(('Sim Flight Params'!$B$6-B45)/('Sim Flight Params'!$B$7-'Sim Flight Params'!$B$5))^2,0)</f>
        <v>0</v>
      </c>
      <c r="L45">
        <f t="shared" si="0"/>
        <v>0.10025171594777849</v>
      </c>
      <c r="M45">
        <f t="shared" si="4"/>
        <v>0.16789779545719533</v>
      </c>
      <c r="N45">
        <f t="shared" si="5"/>
        <v>0.14004259232203881</v>
      </c>
      <c r="P45">
        <v>0.39133813891193614</v>
      </c>
      <c r="Q45">
        <v>0.21104078973311458</v>
      </c>
      <c r="R45">
        <f t="shared" si="6"/>
        <v>2.9554699279915678E-2</v>
      </c>
      <c r="S45">
        <f>'Sim Flight Params'!$B$22*P45+'Sim Flight Params'!$B$23/100*R45</f>
        <v>1.4822953705597183E-2</v>
      </c>
      <c r="U45">
        <v>-0.24006736540662743</v>
      </c>
      <c r="V45">
        <v>5.2690005922999328E-2</v>
      </c>
      <c r="W45">
        <f>IF(V45&gt;='Sim Flight Params'!$B$34,'Sim Flight Params'!$B$33*U45,0)</f>
        <v>0</v>
      </c>
    </row>
    <row r="46" spans="1:23" x14ac:dyDescent="0.3">
      <c r="A46">
        <v>44</v>
      </c>
      <c r="B46">
        <v>2.2000000000000002</v>
      </c>
      <c r="D46" t="b">
        <f>IF(AND(B46&gt;='Sim Flight Params'!$B$2,B46&lt;'Sim Flight Params'!$B$3),TRUE,FALSE)</f>
        <v>1</v>
      </c>
      <c r="E46">
        <f>IF(D46,'Sim Flight Params'!$B$4*(-COS((B46-'Sim Flight Params'!$B$2)*PI()/('Sim Flight Params'!$B$3-'Sim Flight Params'!$B$2))+1)/2,0)</f>
        <v>0.1089934758116321</v>
      </c>
      <c r="F46" t="b">
        <f>IF(AND(B46&gt;='Sim Flight Params'!$B$3,B46&lt;'Sim Flight Params'!$B$5),TRUE,FALSE)</f>
        <v>0</v>
      </c>
      <c r="G46">
        <f>IF(F46,'Sim Flight Params'!$B$4,0)</f>
        <v>0</v>
      </c>
      <c r="H46" t="b">
        <f>IF(AND(B46&gt;='Sim Flight Params'!$B$5,B46&lt;'Sim Flight Params'!$B$6-('Sim Flight Params'!$B$6-'Sim Flight Params'!$B$5)/2),TRUE,FALSE)</f>
        <v>0</v>
      </c>
      <c r="I46">
        <f>IF(H46,'Sim Flight Params'!$B$4-'Sim Flight Params'!$B$4/2*(('Sim Flight Params'!$B$5-B46)/('Sim Flight Params'!$B$7-'Sim Flight Params'!$B$5))^2,0)</f>
        <v>0</v>
      </c>
      <c r="J46" t="b">
        <f>IF(AND(B46&gt;='Sim Flight Params'!$B$5+('Sim Flight Params'!$B$6-'Sim Flight Params'!$B$5)/2,B46&lt;'Sim Flight Params'!$B$6),TRUE,FALSE)</f>
        <v>0</v>
      </c>
      <c r="K46">
        <f>IF(J46,'Sim Flight Params'!$B$4/2*(('Sim Flight Params'!$B$6-B46)/('Sim Flight Params'!$B$7-'Sim Flight Params'!$B$5))^2,0)</f>
        <v>0</v>
      </c>
      <c r="L46">
        <f t="shared" si="0"/>
        <v>0.1089934758116321</v>
      </c>
      <c r="M46">
        <f t="shared" si="4"/>
        <v>0.17483519727707136</v>
      </c>
      <c r="N46">
        <f t="shared" si="5"/>
        <v>0.13874803639752001</v>
      </c>
      <c r="P46">
        <v>-0.21563814186729036</v>
      </c>
      <c r="Q46">
        <v>0.83845580665740949</v>
      </c>
      <c r="R46">
        <f t="shared" si="6"/>
        <v>0.11633409677981425</v>
      </c>
      <c r="S46">
        <f>'Sim Flight Params'!$B$22*P46+'Sim Flight Params'!$B$23/100*R46</f>
        <v>-7.5047598361243171E-3</v>
      </c>
      <c r="U46">
        <v>-0.27797071279701457</v>
      </c>
      <c r="V46">
        <v>9.9159155586763803E-2</v>
      </c>
      <c r="W46">
        <f>IF(V46&gt;='Sim Flight Params'!$B$34,'Sim Flight Params'!$B$33*U46,0)</f>
        <v>0</v>
      </c>
    </row>
    <row r="47" spans="1:23" x14ac:dyDescent="0.3">
      <c r="A47">
        <v>45</v>
      </c>
      <c r="B47">
        <v>2.25</v>
      </c>
      <c r="D47" t="b">
        <f>IF(AND(B47&gt;='Sim Flight Params'!$B$2,B47&lt;'Sim Flight Params'!$B$3),TRUE,FALSE)</f>
        <v>1</v>
      </c>
      <c r="E47">
        <f>IF(D47,'Sim Flight Params'!$B$4*(-COS((B47-'Sim Flight Params'!$B$2)*PI()/('Sim Flight Params'!$B$3-'Sim Flight Params'!$B$2))+1)/2,0)</f>
        <v>0.11807873565164495</v>
      </c>
      <c r="F47" t="b">
        <f>IF(AND(B47&gt;='Sim Flight Params'!$B$3,B47&lt;'Sim Flight Params'!$B$5),TRUE,FALSE)</f>
        <v>0</v>
      </c>
      <c r="G47">
        <f>IF(F47,'Sim Flight Params'!$B$4,0)</f>
        <v>0</v>
      </c>
      <c r="H47" t="b">
        <f>IF(AND(B47&gt;='Sim Flight Params'!$B$5,B47&lt;'Sim Flight Params'!$B$6-('Sim Flight Params'!$B$6-'Sim Flight Params'!$B$5)/2),TRUE,FALSE)</f>
        <v>0</v>
      </c>
      <c r="I47">
        <f>IF(H47,'Sim Flight Params'!$B$4-'Sim Flight Params'!$B$4/2*(('Sim Flight Params'!$B$5-B47)/('Sim Flight Params'!$B$7-'Sim Flight Params'!$B$5))^2,0)</f>
        <v>0</v>
      </c>
      <c r="J47" t="b">
        <f>IF(AND(B47&gt;='Sim Flight Params'!$B$5+('Sim Flight Params'!$B$6-'Sim Flight Params'!$B$5)/2,B47&lt;'Sim Flight Params'!$B$6),TRUE,FALSE)</f>
        <v>0</v>
      </c>
      <c r="K47">
        <f>IF(J47,'Sim Flight Params'!$B$4/2*(('Sim Flight Params'!$B$6-B47)/('Sim Flight Params'!$B$7-'Sim Flight Params'!$B$5))^2,0)</f>
        <v>0</v>
      </c>
      <c r="L47">
        <f t="shared" si="0"/>
        <v>0.11807873565164495</v>
      </c>
      <c r="M47">
        <f t="shared" si="4"/>
        <v>0.18170519680025762</v>
      </c>
      <c r="N47">
        <f t="shared" si="5"/>
        <v>0.1373999904637257</v>
      </c>
      <c r="P47">
        <v>-0.83214717986807263</v>
      </c>
      <c r="Q47">
        <v>0.45545608835212081</v>
      </c>
      <c r="R47">
        <f t="shared" si="6"/>
        <v>6.2579662196227209E-2</v>
      </c>
      <c r="S47">
        <f>'Sim Flight Params'!$B$22*P47+'Sim Flight Params'!$B$23/100*R47</f>
        <v>-3.0892620934071587E-2</v>
      </c>
      <c r="U47">
        <v>0.890994173226477</v>
      </c>
      <c r="V47">
        <v>0.82757608288814544</v>
      </c>
      <c r="W47">
        <f>IF(V47&gt;='Sim Flight Params'!$B$34,'Sim Flight Params'!$B$33*U47,0)</f>
        <v>0</v>
      </c>
    </row>
    <row r="48" spans="1:23" x14ac:dyDescent="0.3">
      <c r="A48">
        <v>46</v>
      </c>
      <c r="B48">
        <v>2.2999999999999998</v>
      </c>
      <c r="D48" t="b">
        <f>IF(AND(B48&gt;='Sim Flight Params'!$B$2,B48&lt;'Sim Flight Params'!$B$3),TRUE,FALSE)</f>
        <v>1</v>
      </c>
      <c r="E48">
        <f>IF(D48,'Sim Flight Params'!$B$4*(-COS((B48-'Sim Flight Params'!$B$2)*PI()/('Sim Flight Params'!$B$3-'Sim Flight Params'!$B$2))+1)/2,0)</f>
        <v>0.12750399292720282</v>
      </c>
      <c r="F48" t="b">
        <f>IF(AND(B48&gt;='Sim Flight Params'!$B$3,B48&lt;'Sim Flight Params'!$B$5),TRUE,FALSE)</f>
        <v>0</v>
      </c>
      <c r="G48">
        <f>IF(F48,'Sim Flight Params'!$B$4,0)</f>
        <v>0</v>
      </c>
      <c r="H48" t="b">
        <f>IF(AND(B48&gt;='Sim Flight Params'!$B$5,B48&lt;'Sim Flight Params'!$B$6-('Sim Flight Params'!$B$6-'Sim Flight Params'!$B$5)/2),TRUE,FALSE)</f>
        <v>0</v>
      </c>
      <c r="I48">
        <f>IF(H48,'Sim Flight Params'!$B$4-'Sim Flight Params'!$B$4/2*(('Sim Flight Params'!$B$5-B48)/('Sim Flight Params'!$B$7-'Sim Flight Params'!$B$5))^2,0)</f>
        <v>0</v>
      </c>
      <c r="J48" t="b">
        <f>IF(AND(B48&gt;='Sim Flight Params'!$B$5+('Sim Flight Params'!$B$6-'Sim Flight Params'!$B$5)/2,B48&lt;'Sim Flight Params'!$B$6),TRUE,FALSE)</f>
        <v>0</v>
      </c>
      <c r="K48">
        <f>IF(J48,'Sim Flight Params'!$B$4/2*(('Sim Flight Params'!$B$6-B48)/('Sim Flight Params'!$B$7-'Sim Flight Params'!$B$5))^2,0)</f>
        <v>0</v>
      </c>
      <c r="L48">
        <f t="shared" si="0"/>
        <v>0.12750399292720282</v>
      </c>
      <c r="M48">
        <f t="shared" si="4"/>
        <v>0.18850514551115816</v>
      </c>
      <c r="N48">
        <f t="shared" si="5"/>
        <v>0.13599897421801113</v>
      </c>
      <c r="P48">
        <v>0.80323291786521112</v>
      </c>
      <c r="Q48">
        <v>-0.9587620386093294</v>
      </c>
      <c r="R48">
        <f t="shared" si="6"/>
        <v>-0.13039065377003797</v>
      </c>
      <c r="S48">
        <f>'Sim Flight Params'!$B$22*P48+'Sim Flight Params'!$B$23/100*R48</f>
        <v>2.9469281151095227E-2</v>
      </c>
      <c r="U48">
        <v>-0.44342598151448742</v>
      </c>
      <c r="V48">
        <v>0.13399589932804279</v>
      </c>
      <c r="W48">
        <f>IF(V48&gt;='Sim Flight Params'!$B$34,'Sim Flight Params'!$B$33*U48,0)</f>
        <v>0</v>
      </c>
    </row>
    <row r="49" spans="1:23" x14ac:dyDescent="0.3">
      <c r="A49">
        <v>47</v>
      </c>
      <c r="B49">
        <v>2.35</v>
      </c>
      <c r="D49" t="b">
        <f>IF(AND(B49&gt;='Sim Flight Params'!$B$2,B49&lt;'Sim Flight Params'!$B$3),TRUE,FALSE)</f>
        <v>1</v>
      </c>
      <c r="E49">
        <f>IF(D49,'Sim Flight Params'!$B$4*(-COS((B49-'Sim Flight Params'!$B$2)*PI()/('Sim Flight Params'!$B$3-'Sim Flight Params'!$B$2))+1)/2,0)</f>
        <v>0.13726561402220816</v>
      </c>
      <c r="F49" t="b">
        <f>IF(AND(B49&gt;='Sim Flight Params'!$B$3,B49&lt;'Sim Flight Params'!$B$5),TRUE,FALSE)</f>
        <v>0</v>
      </c>
      <c r="G49">
        <f>IF(F49,'Sim Flight Params'!$B$4,0)</f>
        <v>0</v>
      </c>
      <c r="H49" t="b">
        <f>IF(AND(B49&gt;='Sim Flight Params'!$B$5,B49&lt;'Sim Flight Params'!$B$6-('Sim Flight Params'!$B$6-'Sim Flight Params'!$B$5)/2),TRUE,FALSE)</f>
        <v>0</v>
      </c>
      <c r="I49">
        <f>IF(H49,'Sim Flight Params'!$B$4-'Sim Flight Params'!$B$4/2*(('Sim Flight Params'!$B$5-B49)/('Sim Flight Params'!$B$7-'Sim Flight Params'!$B$5))^2,0)</f>
        <v>0</v>
      </c>
      <c r="J49" t="b">
        <f>IF(AND(B49&gt;='Sim Flight Params'!$B$5+('Sim Flight Params'!$B$6-'Sim Flight Params'!$B$5)/2,B49&lt;'Sim Flight Params'!$B$6),TRUE,FALSE)</f>
        <v>0</v>
      </c>
      <c r="K49">
        <f>IF(J49,'Sim Flight Params'!$B$4/2*(('Sim Flight Params'!$B$6-B49)/('Sim Flight Params'!$B$7-'Sim Flight Params'!$B$5))^2,0)</f>
        <v>0</v>
      </c>
      <c r="L49">
        <f t="shared" si="0"/>
        <v>0.13726561402220816</v>
      </c>
      <c r="M49">
        <f t="shared" si="4"/>
        <v>0.19523242190010567</v>
      </c>
      <c r="N49">
        <f t="shared" si="5"/>
        <v>0.13454552777894963</v>
      </c>
      <c r="P49">
        <v>-0.23403873889992144</v>
      </c>
      <c r="Q49">
        <v>0.14041795005451929</v>
      </c>
      <c r="R49">
        <f t="shared" si="6"/>
        <v>1.8892607199723487E-2</v>
      </c>
      <c r="S49">
        <f>'Sim Flight Params'!$B$22*P49+'Sim Flight Params'!$B$23/100*R49</f>
        <v>-8.6819896727484362E-3</v>
      </c>
      <c r="U49">
        <v>0.30645820698530146</v>
      </c>
      <c r="V49">
        <v>0.91700851040750808</v>
      </c>
      <c r="W49">
        <f>IF(V49&gt;='Sim Flight Params'!$B$34,'Sim Flight Params'!$B$33*U49,0)</f>
        <v>0</v>
      </c>
    </row>
    <row r="50" spans="1:23" x14ac:dyDescent="0.3">
      <c r="A50">
        <v>48</v>
      </c>
      <c r="B50">
        <v>2.4</v>
      </c>
      <c r="D50" t="b">
        <f>IF(AND(B50&gt;='Sim Flight Params'!$B$2,B50&lt;'Sim Flight Params'!$B$3),TRUE,FALSE)</f>
        <v>1</v>
      </c>
      <c r="E50">
        <f>IF(D50,'Sim Flight Params'!$B$4*(-COS((B50-'Sim Flight Params'!$B$2)*PI()/('Sim Flight Params'!$B$3-'Sim Flight Params'!$B$2))+1)/2,0)</f>
        <v>0.14735983564590782</v>
      </c>
      <c r="F50" t="b">
        <f>IF(AND(B50&gt;='Sim Flight Params'!$B$3,B50&lt;'Sim Flight Params'!$B$5),TRUE,FALSE)</f>
        <v>0</v>
      </c>
      <c r="G50">
        <f>IF(F50,'Sim Flight Params'!$B$4,0)</f>
        <v>0</v>
      </c>
      <c r="H50" t="b">
        <f>IF(AND(B50&gt;='Sim Flight Params'!$B$5,B50&lt;'Sim Flight Params'!$B$6-('Sim Flight Params'!$B$6-'Sim Flight Params'!$B$5)/2),TRUE,FALSE)</f>
        <v>0</v>
      </c>
      <c r="I50">
        <f>IF(H50,'Sim Flight Params'!$B$4-'Sim Flight Params'!$B$4/2*(('Sim Flight Params'!$B$5-B50)/('Sim Flight Params'!$B$7-'Sim Flight Params'!$B$5))^2,0)</f>
        <v>0</v>
      </c>
      <c r="J50" t="b">
        <f>IF(AND(B50&gt;='Sim Flight Params'!$B$5+('Sim Flight Params'!$B$6-'Sim Flight Params'!$B$5)/2,B50&lt;'Sim Flight Params'!$B$6),TRUE,FALSE)</f>
        <v>0</v>
      </c>
      <c r="K50">
        <f>IF(J50,'Sim Flight Params'!$B$4/2*(('Sim Flight Params'!$B$6-B50)/('Sim Flight Params'!$B$7-'Sim Flight Params'!$B$5))^2,0)</f>
        <v>0</v>
      </c>
      <c r="L50">
        <f t="shared" si="0"/>
        <v>0.14735983564590782</v>
      </c>
      <c r="M50">
        <f t="shared" si="4"/>
        <v>0.20188443247399396</v>
      </c>
      <c r="N50">
        <f t="shared" si="5"/>
        <v>0.13304021147776615</v>
      </c>
      <c r="P50">
        <v>5.8559795258364966E-2</v>
      </c>
      <c r="Q50">
        <v>0.96075963223033933</v>
      </c>
      <c r="R50">
        <f t="shared" si="6"/>
        <v>0.12781966465122518</v>
      </c>
      <c r="S50">
        <f>'Sim Flight Params'!$B$22*P50+'Sim Flight Params'!$B$23/100*R50</f>
        <v>2.8350906454448124E-3</v>
      </c>
      <c r="U50">
        <v>-0.84034708543489578</v>
      </c>
      <c r="V50">
        <v>2.0149321955913901E-2</v>
      </c>
      <c r="W50">
        <f>IF(V50&gt;='Sim Flight Params'!$B$34,'Sim Flight Params'!$B$33*U50,0)</f>
        <v>0</v>
      </c>
    </row>
    <row r="51" spans="1:23" x14ac:dyDescent="0.3">
      <c r="A51">
        <v>49</v>
      </c>
      <c r="B51">
        <v>2.4500000000000002</v>
      </c>
      <c r="D51" t="b">
        <f>IF(AND(B51&gt;='Sim Flight Params'!$B$2,B51&lt;'Sim Flight Params'!$B$3),TRUE,FALSE)</f>
        <v>1</v>
      </c>
      <c r="E51">
        <f>IF(D51,'Sim Flight Params'!$B$4*(-COS((B51-'Sim Flight Params'!$B$2)*PI()/('Sim Flight Params'!$B$3-'Sim Flight Params'!$B$2))+1)/2,0)</f>
        <v>0.15778276628371346</v>
      </c>
      <c r="F51" t="b">
        <f>IF(AND(B51&gt;='Sim Flight Params'!$B$3,B51&lt;'Sim Flight Params'!$B$5),TRUE,FALSE)</f>
        <v>0</v>
      </c>
      <c r="G51">
        <f>IF(F51,'Sim Flight Params'!$B$4,0)</f>
        <v>0</v>
      </c>
      <c r="H51" t="b">
        <f>IF(AND(B51&gt;='Sim Flight Params'!$B$5,B51&lt;'Sim Flight Params'!$B$6-('Sim Flight Params'!$B$6-'Sim Flight Params'!$B$5)/2),TRUE,FALSE)</f>
        <v>0</v>
      </c>
      <c r="I51">
        <f>IF(H51,'Sim Flight Params'!$B$4-'Sim Flight Params'!$B$4/2*(('Sim Flight Params'!$B$5-B51)/('Sim Flight Params'!$B$7-'Sim Flight Params'!$B$5))^2,0)</f>
        <v>0</v>
      </c>
      <c r="J51" t="b">
        <f>IF(AND(B51&gt;='Sim Flight Params'!$B$5+('Sim Flight Params'!$B$6-'Sim Flight Params'!$B$5)/2,B51&lt;'Sim Flight Params'!$B$6),TRUE,FALSE)</f>
        <v>0</v>
      </c>
      <c r="K51">
        <f>IF(J51,'Sim Flight Params'!$B$4/2*(('Sim Flight Params'!$B$6-B51)/('Sim Flight Params'!$B$7-'Sim Flight Params'!$B$5))^2,0)</f>
        <v>0</v>
      </c>
      <c r="L51">
        <f t="shared" si="0"/>
        <v>0.15778276628371346</v>
      </c>
      <c r="M51">
        <f t="shared" si="4"/>
        <v>0.20845861275611166</v>
      </c>
      <c r="N51">
        <f t="shared" si="5"/>
        <v>0.13148360564235337</v>
      </c>
      <c r="P51">
        <v>0.40938994822464814</v>
      </c>
      <c r="Q51">
        <v>-9.6003762459874187E-2</v>
      </c>
      <c r="R51">
        <f t="shared" si="6"/>
        <v>-1.2622920843456266E-2</v>
      </c>
      <c r="S51">
        <f>'Sim Flight Params'!$B$22*P51+'Sim Flight Params'!$B$23/100*R51</f>
        <v>1.5289008454207022E-2</v>
      </c>
      <c r="U51">
        <v>-0.4519155203790004</v>
      </c>
      <c r="V51">
        <v>0.89010728921575621</v>
      </c>
      <c r="W51">
        <f>IF(V51&gt;='Sim Flight Params'!$B$34,'Sim Flight Params'!$B$33*U51,0)</f>
        <v>0</v>
      </c>
    </row>
    <row r="52" spans="1:23" x14ac:dyDescent="0.3">
      <c r="A52">
        <v>50</v>
      </c>
      <c r="B52">
        <v>2.5</v>
      </c>
      <c r="D52" t="b">
        <f>IF(AND(B52&gt;='Sim Flight Params'!$B$2,B52&lt;'Sim Flight Params'!$B$3),TRUE,FALSE)</f>
        <v>1</v>
      </c>
      <c r="E52">
        <f>IF(D52,'Sim Flight Params'!$B$4*(-COS((B52-'Sim Flight Params'!$B$2)*PI()/('Sim Flight Params'!$B$3-'Sim Flight Params'!$B$2))+1)/2,0)</f>
        <v>0.16853038769745476</v>
      </c>
      <c r="F52" t="b">
        <f>IF(AND(B52&gt;='Sim Flight Params'!$B$3,B52&lt;'Sim Flight Params'!$B$5),TRUE,FALSE)</f>
        <v>0</v>
      </c>
      <c r="G52">
        <f>IF(F52,'Sim Flight Params'!$B$4,0)</f>
        <v>0</v>
      </c>
      <c r="H52" t="b">
        <f>IF(AND(B52&gt;='Sim Flight Params'!$B$5,B52&lt;'Sim Flight Params'!$B$6-('Sim Flight Params'!$B$6-'Sim Flight Params'!$B$5)/2),TRUE,FALSE)</f>
        <v>0</v>
      </c>
      <c r="I52">
        <f>IF(H52,'Sim Flight Params'!$B$4-'Sim Flight Params'!$B$4/2*(('Sim Flight Params'!$B$5-B52)/('Sim Flight Params'!$B$7-'Sim Flight Params'!$B$5))^2,0)</f>
        <v>0</v>
      </c>
      <c r="J52" t="b">
        <f>IF(AND(B52&gt;='Sim Flight Params'!$B$5+('Sim Flight Params'!$B$6-'Sim Flight Params'!$B$5)/2,B52&lt;'Sim Flight Params'!$B$6),TRUE,FALSE)</f>
        <v>0</v>
      </c>
      <c r="K52">
        <f>IF(J52,'Sim Flight Params'!$B$4/2*(('Sim Flight Params'!$B$6-B52)/('Sim Flight Params'!$B$7-'Sim Flight Params'!$B$5))^2,0)</f>
        <v>0</v>
      </c>
      <c r="L52">
        <f t="shared" si="0"/>
        <v>0.16853038769745476</v>
      </c>
      <c r="M52">
        <f t="shared" si="4"/>
        <v>0.21495242827482686</v>
      </c>
      <c r="N52">
        <f t="shared" si="5"/>
        <v>0.12987631037430439</v>
      </c>
      <c r="P52">
        <v>0.10421389624818578</v>
      </c>
      <c r="Q52">
        <v>0.82971016863775482</v>
      </c>
      <c r="R52">
        <f t="shared" si="6"/>
        <v>0.10775969538271347</v>
      </c>
      <c r="S52">
        <f>'Sim Flight Params'!$B$22*P52+'Sim Flight Params'!$B$23/100*R52</f>
        <v>4.4468195862205342E-3</v>
      </c>
      <c r="U52">
        <v>-0.29165005892560858</v>
      </c>
      <c r="V52">
        <v>0.85706964872288049</v>
      </c>
      <c r="W52">
        <f>IF(V52&gt;='Sim Flight Params'!$B$34,'Sim Flight Params'!$B$33*U52,0)</f>
        <v>0</v>
      </c>
    </row>
    <row r="53" spans="1:23" x14ac:dyDescent="0.3">
      <c r="A53">
        <v>51</v>
      </c>
      <c r="B53">
        <v>2.5499999999999998</v>
      </c>
      <c r="D53" t="b">
        <f>IF(AND(B53&gt;='Sim Flight Params'!$B$2,B53&lt;'Sim Flight Params'!$B$3),TRUE,FALSE)</f>
        <v>1</v>
      </c>
      <c r="E53">
        <f>IF(D53,'Sim Flight Params'!$B$4*(-COS((B53-'Sim Flight Params'!$B$2)*PI()/('Sim Flight Params'!$B$3-'Sim Flight Params'!$B$2))+1)/2,0)</f>
        <v>0.1795985564744863</v>
      </c>
      <c r="F53" t="b">
        <f>IF(AND(B53&gt;='Sim Flight Params'!$B$3,B53&lt;'Sim Flight Params'!$B$5),TRUE,FALSE)</f>
        <v>0</v>
      </c>
      <c r="G53">
        <f>IF(F53,'Sim Flight Params'!$B$4,0)</f>
        <v>0</v>
      </c>
      <c r="H53" t="b">
        <f>IF(AND(B53&gt;='Sim Flight Params'!$B$5,B53&lt;'Sim Flight Params'!$B$6-('Sim Flight Params'!$B$6-'Sim Flight Params'!$B$5)/2),TRUE,FALSE)</f>
        <v>0</v>
      </c>
      <c r="I53">
        <f>IF(H53,'Sim Flight Params'!$B$4-'Sim Flight Params'!$B$4/2*(('Sim Flight Params'!$B$5-B53)/('Sim Flight Params'!$B$7-'Sim Flight Params'!$B$5))^2,0)</f>
        <v>0</v>
      </c>
      <c r="J53" t="b">
        <f>IF(AND(B53&gt;='Sim Flight Params'!$B$5+('Sim Flight Params'!$B$6-'Sim Flight Params'!$B$5)/2,B53&lt;'Sim Flight Params'!$B$6),TRUE,FALSE)</f>
        <v>0</v>
      </c>
      <c r="K53">
        <f>IF(J53,'Sim Flight Params'!$B$4/2*(('Sim Flight Params'!$B$6-B53)/('Sim Flight Params'!$B$7-'Sim Flight Params'!$B$5))^2,0)</f>
        <v>0</v>
      </c>
      <c r="L53">
        <f t="shared" si="0"/>
        <v>0.1795985564744863</v>
      </c>
      <c r="M53">
        <f t="shared" si="4"/>
        <v>0.22136337554063157</v>
      </c>
      <c r="N53">
        <f t="shared" si="5"/>
        <v>0.12821894531609468</v>
      </c>
      <c r="P53">
        <v>0.25045025668227572</v>
      </c>
      <c r="Q53">
        <v>0.55496297419900076</v>
      </c>
      <c r="R53">
        <f t="shared" si="6"/>
        <v>7.1156767241278937E-2</v>
      </c>
      <c r="S53">
        <f>'Sim Flight Params'!$B$22*P53+'Sim Flight Params'!$B$23/100*R53</f>
        <v>9.7476684617917326E-3</v>
      </c>
      <c r="U53">
        <v>-9.0473896855142177E-2</v>
      </c>
      <c r="V53">
        <v>0.98695230495181652</v>
      </c>
      <c r="W53">
        <f>IF(V53&gt;='Sim Flight Params'!$B$34,'Sim Flight Params'!$B$33*U53,0)</f>
        <v>-1.3571084528271327E-2</v>
      </c>
    </row>
    <row r="54" spans="1:23" x14ac:dyDescent="0.3">
      <c r="A54">
        <v>52</v>
      </c>
      <c r="B54">
        <v>2.6</v>
      </c>
      <c r="D54" t="b">
        <f>IF(AND(B54&gt;='Sim Flight Params'!$B$2,B54&lt;'Sim Flight Params'!$B$3),TRUE,FALSE)</f>
        <v>1</v>
      </c>
      <c r="E54">
        <f>IF(D54,'Sim Flight Params'!$B$4*(-COS((B54-'Sim Flight Params'!$B$2)*PI()/('Sim Flight Params'!$B$3-'Sim Flight Params'!$B$2))+1)/2,0)</f>
        <v>0.19098300562505255</v>
      </c>
      <c r="F54" t="b">
        <f>IF(AND(B54&gt;='Sim Flight Params'!$B$3,B54&lt;'Sim Flight Params'!$B$5),TRUE,FALSE)</f>
        <v>0</v>
      </c>
      <c r="G54">
        <f>IF(F54,'Sim Flight Params'!$B$4,0)</f>
        <v>0</v>
      </c>
      <c r="H54" t="b">
        <f>IF(AND(B54&gt;='Sim Flight Params'!$B$5,B54&lt;'Sim Flight Params'!$B$6-('Sim Flight Params'!$B$6-'Sim Flight Params'!$B$5)/2),TRUE,FALSE)</f>
        <v>0</v>
      </c>
      <c r="I54">
        <f>IF(H54,'Sim Flight Params'!$B$4-'Sim Flight Params'!$B$4/2*(('Sim Flight Params'!$B$5-B54)/('Sim Flight Params'!$B$7-'Sim Flight Params'!$B$5))^2,0)</f>
        <v>0</v>
      </c>
      <c r="J54" t="b">
        <f>IF(AND(B54&gt;='Sim Flight Params'!$B$5+('Sim Flight Params'!$B$6-'Sim Flight Params'!$B$5)/2,B54&lt;'Sim Flight Params'!$B$6),TRUE,FALSE)</f>
        <v>0</v>
      </c>
      <c r="K54">
        <f>IF(J54,'Sim Flight Params'!$B$4/2*(('Sim Flight Params'!$B$6-B54)/('Sim Flight Params'!$B$7-'Sim Flight Params'!$B$5))^2,0)</f>
        <v>0</v>
      </c>
      <c r="L54">
        <f t="shared" si="0"/>
        <v>0.19098300562505255</v>
      </c>
      <c r="M54">
        <f t="shared" si="4"/>
        <v>0.22768898301132368</v>
      </c>
      <c r="N54">
        <f t="shared" si="5"/>
        <v>0.12651214941384148</v>
      </c>
      <c r="P54">
        <v>-0.86612371650515008</v>
      </c>
      <c r="Q54">
        <v>0.94086835924307821</v>
      </c>
      <c r="R54">
        <f t="shared" si="6"/>
        <v>0.11903127844331619</v>
      </c>
      <c r="S54">
        <f>'Sim Flight Params'!$B$22*P54+'Sim Flight Params'!$B$23/100*R54</f>
        <v>-3.1884482976726546E-2</v>
      </c>
      <c r="U54">
        <v>0.35257287170983753</v>
      </c>
      <c r="V54">
        <v>0.24696146388754714</v>
      </c>
      <c r="W54">
        <f>IF(V54&gt;='Sim Flight Params'!$B$34,'Sim Flight Params'!$B$33*U54,0)</f>
        <v>0</v>
      </c>
    </row>
    <row r="55" spans="1:23" x14ac:dyDescent="0.3">
      <c r="A55">
        <v>53</v>
      </c>
      <c r="B55">
        <v>2.65</v>
      </c>
      <c r="D55" t="b">
        <f>IF(AND(B55&gt;='Sim Flight Params'!$B$2,B55&lt;'Sim Flight Params'!$B$3),TRUE,FALSE)</f>
        <v>1</v>
      </c>
      <c r="E55">
        <f>IF(D55,'Sim Flight Params'!$B$4*(-COS((B55-'Sim Flight Params'!$B$2)*PI()/('Sim Flight Params'!$B$3-'Sim Flight Params'!$B$2))+1)/2,0)</f>
        <v>0.20267934622729289</v>
      </c>
      <c r="F55" t="b">
        <f>IF(AND(B55&gt;='Sim Flight Params'!$B$3,B55&lt;'Sim Flight Params'!$B$5),TRUE,FALSE)</f>
        <v>0</v>
      </c>
      <c r="G55">
        <f>IF(F55,'Sim Flight Params'!$B$4,0)</f>
        <v>0</v>
      </c>
      <c r="H55" t="b">
        <f>IF(AND(B55&gt;='Sim Flight Params'!$B$5,B55&lt;'Sim Flight Params'!$B$6-('Sim Flight Params'!$B$6-'Sim Flight Params'!$B$5)/2),TRUE,FALSE)</f>
        <v>0</v>
      </c>
      <c r="I55">
        <f>IF(H55,'Sim Flight Params'!$B$4-'Sim Flight Params'!$B$4/2*(('Sim Flight Params'!$B$5-B55)/('Sim Flight Params'!$B$7-'Sim Flight Params'!$B$5))^2,0)</f>
        <v>0</v>
      </c>
      <c r="J55" t="b">
        <f>IF(AND(B55&gt;='Sim Flight Params'!$B$5+('Sim Flight Params'!$B$6-'Sim Flight Params'!$B$5)/2,B55&lt;'Sim Flight Params'!$B$6),TRUE,FALSE)</f>
        <v>0</v>
      </c>
      <c r="K55">
        <f>IF(J55,'Sim Flight Params'!$B$4/2*(('Sim Flight Params'!$B$6-B55)/('Sim Flight Params'!$B$7-'Sim Flight Params'!$B$5))^2,0)</f>
        <v>0</v>
      </c>
      <c r="L55">
        <f t="shared" si="0"/>
        <v>0.20267934622729289</v>
      </c>
      <c r="M55">
        <f t="shared" si="4"/>
        <v>0.23392681204480764</v>
      </c>
      <c r="N55">
        <f t="shared" si="5"/>
        <v>0.12475658066967976</v>
      </c>
      <c r="P55">
        <v>0.36743577032651009</v>
      </c>
      <c r="Q55">
        <v>-0.70691328065432812</v>
      </c>
      <c r="R55">
        <f t="shared" si="6"/>
        <v>-8.8192083724419654E-2</v>
      </c>
      <c r="S55">
        <f>'Sim Flight Params'!$B$22*P55+'Sim Flight Params'!$B$23/100*R55</f>
        <v>1.333788096862203E-2</v>
      </c>
      <c r="U55">
        <v>-0.50226079056528561</v>
      </c>
      <c r="V55">
        <v>4.1881733900308915E-2</v>
      </c>
      <c r="W55">
        <f>IF(V55&gt;='Sim Flight Params'!$B$34,'Sim Flight Params'!$B$33*U55,0)</f>
        <v>0</v>
      </c>
    </row>
    <row r="56" spans="1:23" x14ac:dyDescent="0.3">
      <c r="A56">
        <v>54</v>
      </c>
      <c r="B56">
        <v>2.7</v>
      </c>
      <c r="D56" t="b">
        <f>IF(AND(B56&gt;='Sim Flight Params'!$B$2,B56&lt;'Sim Flight Params'!$B$3),TRUE,FALSE)</f>
        <v>1</v>
      </c>
      <c r="E56">
        <f>IF(D56,'Sim Flight Params'!$B$4*(-COS((B56-'Sim Flight Params'!$B$2)*PI()/('Sim Flight Params'!$B$3-'Sim Flight Params'!$B$2))+1)/2,0)</f>
        <v>0.21468306911925517</v>
      </c>
      <c r="F56" t="b">
        <f>IF(AND(B56&gt;='Sim Flight Params'!$B$3,B56&lt;'Sim Flight Params'!$B$5),TRUE,FALSE)</f>
        <v>0</v>
      </c>
      <c r="G56">
        <f>IF(F56,'Sim Flight Params'!$B$4,0)</f>
        <v>0</v>
      </c>
      <c r="H56" t="b">
        <f>IF(AND(B56&gt;='Sim Flight Params'!$B$5,B56&lt;'Sim Flight Params'!$B$6-('Sim Flight Params'!$B$6-'Sim Flight Params'!$B$5)/2),TRUE,FALSE)</f>
        <v>0</v>
      </c>
      <c r="I56">
        <f>IF(H56,'Sim Flight Params'!$B$4-'Sim Flight Params'!$B$4/2*(('Sim Flight Params'!$B$5-B56)/('Sim Flight Params'!$B$7-'Sim Flight Params'!$B$5))^2,0)</f>
        <v>0</v>
      </c>
      <c r="J56" t="b">
        <f>IF(AND(B56&gt;='Sim Flight Params'!$B$5+('Sim Flight Params'!$B$6-'Sim Flight Params'!$B$5)/2,B56&lt;'Sim Flight Params'!$B$6),TRUE,FALSE)</f>
        <v>0</v>
      </c>
      <c r="K56">
        <f>IF(J56,'Sim Flight Params'!$B$4/2*(('Sim Flight Params'!$B$6-B56)/('Sim Flight Params'!$B$7-'Sim Flight Params'!$B$5))^2,0)</f>
        <v>0</v>
      </c>
      <c r="L56">
        <f t="shared" si="0"/>
        <v>0.21468306911925517</v>
      </c>
      <c r="M56">
        <f t="shared" si="4"/>
        <v>0.24007445783924425</v>
      </c>
      <c r="N56">
        <f t="shared" si="5"/>
        <v>0.12295291588873149</v>
      </c>
      <c r="P56">
        <v>0.50232961234802498</v>
      </c>
      <c r="Q56">
        <v>-0.45232450946696323</v>
      </c>
      <c r="R56">
        <f t="shared" si="6"/>
        <v>-5.5614617366903263E-2</v>
      </c>
      <c r="S56">
        <f>'Sim Flight Params'!$B$22*P56+'Sim Flight Params'!$B$23/100*R56</f>
        <v>1.855928737621642E-2</v>
      </c>
      <c r="U56">
        <v>-0.85554404327342093</v>
      </c>
      <c r="V56">
        <v>0.17812246105215068</v>
      </c>
      <c r="W56">
        <f>IF(V56&gt;='Sim Flight Params'!$B$34,'Sim Flight Params'!$B$33*U56,0)</f>
        <v>0</v>
      </c>
    </row>
    <row r="57" spans="1:23" x14ac:dyDescent="0.3">
      <c r="A57">
        <v>55</v>
      </c>
      <c r="B57">
        <v>2.75</v>
      </c>
      <c r="D57" t="b">
        <f>IF(AND(B57&gt;='Sim Flight Params'!$B$2,B57&lt;'Sim Flight Params'!$B$3),TRUE,FALSE)</f>
        <v>1</v>
      </c>
      <c r="E57">
        <f>IF(D57,'Sim Flight Params'!$B$4*(-COS((B57-'Sim Flight Params'!$B$2)*PI()/('Sim Flight Params'!$B$3-'Sim Flight Params'!$B$2))+1)/2,0)</f>
        <v>0.22698954663726301</v>
      </c>
      <c r="F57" t="b">
        <f>IF(AND(B57&gt;='Sim Flight Params'!$B$3,B57&lt;'Sim Flight Params'!$B$5),TRUE,FALSE)</f>
        <v>0</v>
      </c>
      <c r="G57">
        <f>IF(F57,'Sim Flight Params'!$B$4,0)</f>
        <v>0</v>
      </c>
      <c r="H57" t="b">
        <f>IF(AND(B57&gt;='Sim Flight Params'!$B$5,B57&lt;'Sim Flight Params'!$B$6-('Sim Flight Params'!$B$6-'Sim Flight Params'!$B$5)/2),TRUE,FALSE)</f>
        <v>0</v>
      </c>
      <c r="I57">
        <f>IF(H57,'Sim Flight Params'!$B$4-'Sim Flight Params'!$B$4/2*(('Sim Flight Params'!$B$5-B57)/('Sim Flight Params'!$B$7-'Sim Flight Params'!$B$5))^2,0)</f>
        <v>0</v>
      </c>
      <c r="J57" t="b">
        <f>IF(AND(B57&gt;='Sim Flight Params'!$B$5+('Sim Flight Params'!$B$6-'Sim Flight Params'!$B$5)/2,B57&lt;'Sim Flight Params'!$B$6),TRUE,FALSE)</f>
        <v>0</v>
      </c>
      <c r="K57">
        <f>IF(J57,'Sim Flight Params'!$B$4/2*(('Sim Flight Params'!$B$6-B57)/('Sim Flight Params'!$B$7-'Sim Flight Params'!$B$5))^2,0)</f>
        <v>0</v>
      </c>
      <c r="L57">
        <f t="shared" si="0"/>
        <v>0.22698954663726301</v>
      </c>
      <c r="M57">
        <f t="shared" si="4"/>
        <v>0.24612955036015771</v>
      </c>
      <c r="N57">
        <f t="shared" si="5"/>
        <v>0.12110185041826969</v>
      </c>
      <c r="P57">
        <v>-0.25824662711976809</v>
      </c>
      <c r="Q57">
        <v>0.98477119043344463</v>
      </c>
      <c r="R57">
        <f t="shared" si="6"/>
        <v>0.11925761340009239</v>
      </c>
      <c r="S57">
        <f>'Sim Flight Params'!$B$22*P57+'Sim Flight Params'!$B$23/100*R57</f>
        <v>-9.0879604499908423E-3</v>
      </c>
      <c r="U57">
        <v>-0.31077483733006317</v>
      </c>
      <c r="V57">
        <v>0.15018613639190936</v>
      </c>
      <c r="W57">
        <f>IF(V57&gt;='Sim Flight Params'!$B$34,'Sim Flight Params'!$B$33*U57,0)</f>
        <v>0</v>
      </c>
    </row>
    <row r="58" spans="1:23" x14ac:dyDescent="0.3">
      <c r="A58">
        <v>56</v>
      </c>
      <c r="B58">
        <v>2.8</v>
      </c>
      <c r="D58" t="b">
        <f>IF(AND(B58&gt;='Sim Flight Params'!$B$2,B58&lt;'Sim Flight Params'!$B$3),TRUE,FALSE)</f>
        <v>1</v>
      </c>
      <c r="E58">
        <f>IF(D58,'Sim Flight Params'!$B$4*(-COS((B58-'Sim Flight Params'!$B$2)*PI()/('Sim Flight Params'!$B$3-'Sim Flight Params'!$B$2))+1)/2,0)</f>
        <v>0.23959403439996896</v>
      </c>
      <c r="F58" t="b">
        <f>IF(AND(B58&gt;='Sim Flight Params'!$B$3,B58&lt;'Sim Flight Params'!$B$5),TRUE,FALSE)</f>
        <v>0</v>
      </c>
      <c r="G58">
        <f>IF(F58,'Sim Flight Params'!$B$4,0)</f>
        <v>0</v>
      </c>
      <c r="H58" t="b">
        <f>IF(AND(B58&gt;='Sim Flight Params'!$B$5,B58&lt;'Sim Flight Params'!$B$6-('Sim Flight Params'!$B$6-'Sim Flight Params'!$B$5)/2),TRUE,FALSE)</f>
        <v>0</v>
      </c>
      <c r="I58">
        <f>IF(H58,'Sim Flight Params'!$B$4-'Sim Flight Params'!$B$4/2*(('Sim Flight Params'!$B$5-B58)/('Sim Flight Params'!$B$7-'Sim Flight Params'!$B$5))^2,0)</f>
        <v>0</v>
      </c>
      <c r="J58" t="b">
        <f>IF(AND(B58&gt;='Sim Flight Params'!$B$5+('Sim Flight Params'!$B$6-'Sim Flight Params'!$B$5)/2,B58&lt;'Sim Flight Params'!$B$6),TRUE,FALSE)</f>
        <v>0</v>
      </c>
      <c r="K58">
        <f>IF(J58,'Sim Flight Params'!$B$4/2*(('Sim Flight Params'!$B$6-B58)/('Sim Flight Params'!$B$7-'Sim Flight Params'!$B$5))^2,0)</f>
        <v>0</v>
      </c>
      <c r="L58">
        <f t="shared" si="0"/>
        <v>0.23959403439996896</v>
      </c>
      <c r="M58">
        <f t="shared" si="4"/>
        <v>0.25208975525411992</v>
      </c>
      <c r="N58">
        <f t="shared" si="5"/>
        <v>0.11920409787924456</v>
      </c>
      <c r="P58">
        <v>0.57858773378329986</v>
      </c>
      <c r="Q58">
        <v>0.808451907635092</v>
      </c>
      <c r="R58">
        <f t="shared" si="6"/>
        <v>9.6370780328395494E-2</v>
      </c>
      <c r="S58">
        <f>'Sim Flight Params'!$B$22*P58+'Sim Flight Params'!$B$23/100*R58</f>
        <v>2.217889391851572E-2</v>
      </c>
      <c r="U58">
        <v>0.47253105499428072</v>
      </c>
      <c r="V58">
        <v>0.94374102551679839</v>
      </c>
      <c r="W58">
        <f>IF(V58&gt;='Sim Flight Params'!$B$34,'Sim Flight Params'!$B$33*U58,0)</f>
        <v>7.0879658249142108E-2</v>
      </c>
    </row>
    <row r="59" spans="1:23" x14ac:dyDescent="0.3">
      <c r="A59">
        <v>57</v>
      </c>
      <c r="B59">
        <v>2.85</v>
      </c>
      <c r="D59" t="b">
        <f>IF(AND(B59&gt;='Sim Flight Params'!$B$2,B59&lt;'Sim Flight Params'!$B$3),TRUE,FALSE)</f>
        <v>1</v>
      </c>
      <c r="E59">
        <f>IF(D59,'Sim Flight Params'!$B$4*(-COS((B59-'Sim Flight Params'!$B$2)*PI()/('Sim Flight Params'!$B$3-'Sim Flight Params'!$B$2))+1)/2,0)</f>
        <v>0.25249167313740317</v>
      </c>
      <c r="F59" t="b">
        <f>IF(AND(B59&gt;='Sim Flight Params'!$B$3,B59&lt;'Sim Flight Params'!$B$5),TRUE,FALSE)</f>
        <v>0</v>
      </c>
      <c r="G59">
        <f>IF(F59,'Sim Flight Params'!$B$4,0)</f>
        <v>0</v>
      </c>
      <c r="H59" t="b">
        <f>IF(AND(B59&gt;='Sim Flight Params'!$B$5,B59&lt;'Sim Flight Params'!$B$6-('Sim Flight Params'!$B$6-'Sim Flight Params'!$B$5)/2),TRUE,FALSE)</f>
        <v>0</v>
      </c>
      <c r="I59">
        <f>IF(H59,'Sim Flight Params'!$B$4-'Sim Flight Params'!$B$4/2*(('Sim Flight Params'!$B$5-B59)/('Sim Flight Params'!$B$7-'Sim Flight Params'!$B$5))^2,0)</f>
        <v>0</v>
      </c>
      <c r="J59" t="b">
        <f>IF(AND(B59&gt;='Sim Flight Params'!$B$5+('Sim Flight Params'!$B$6-'Sim Flight Params'!$B$5)/2,B59&lt;'Sim Flight Params'!$B$6),TRUE,FALSE)</f>
        <v>0</v>
      </c>
      <c r="K59">
        <f>IF(J59,'Sim Flight Params'!$B$4/2*(('Sim Flight Params'!$B$6-B59)/('Sim Flight Params'!$B$7-'Sim Flight Params'!$B$5))^2,0)</f>
        <v>0</v>
      </c>
      <c r="L59">
        <f t="shared" si="0"/>
        <v>0.25249167313740317</v>
      </c>
      <c r="M59">
        <f t="shared" si="4"/>
        <v>0.25795277474868289</v>
      </c>
      <c r="N59">
        <f t="shared" si="5"/>
        <v>0.1172603898912588</v>
      </c>
      <c r="P59">
        <v>-0.23186641989269541</v>
      </c>
      <c r="Q59">
        <v>0.40291944400604796</v>
      </c>
      <c r="R59">
        <f t="shared" si="6"/>
        <v>4.7246491098918403E-2</v>
      </c>
      <c r="S59">
        <f>'Sim Flight Params'!$B$22*P59+'Sim Flight Params'!$B$23/100*R59</f>
        <v>-8.4587582904814846E-3</v>
      </c>
      <c r="U59">
        <v>0.57961903217563515</v>
      </c>
      <c r="V59">
        <v>0.23927730986775142</v>
      </c>
      <c r="W59">
        <f>IF(V59&gt;='Sim Flight Params'!$B$34,'Sim Flight Params'!$B$33*U59,0)</f>
        <v>0</v>
      </c>
    </row>
    <row r="60" spans="1:23" x14ac:dyDescent="0.3">
      <c r="A60">
        <v>58</v>
      </c>
      <c r="B60">
        <v>2.9</v>
      </c>
      <c r="D60" t="b">
        <f>IF(AND(B60&gt;='Sim Flight Params'!$B$2,B60&lt;'Sim Flight Params'!$B$3),TRUE,FALSE)</f>
        <v>1</v>
      </c>
      <c r="E60">
        <f>IF(D60,'Sim Flight Params'!$B$4*(-COS((B60-'Sim Flight Params'!$B$2)*PI()/('Sim Flight Params'!$B$3-'Sim Flight Params'!$B$2))+1)/2,0)</f>
        <v>0.26567749056431444</v>
      </c>
      <c r="F60" t="b">
        <f>IF(AND(B60&gt;='Sim Flight Params'!$B$3,B60&lt;'Sim Flight Params'!$B$5),TRUE,FALSE)</f>
        <v>0</v>
      </c>
      <c r="G60">
        <f>IF(F60,'Sim Flight Params'!$B$4,0)</f>
        <v>0</v>
      </c>
      <c r="H60" t="b">
        <f>IF(AND(B60&gt;='Sim Flight Params'!$B$5,B60&lt;'Sim Flight Params'!$B$6-('Sim Flight Params'!$B$6-'Sim Flight Params'!$B$5)/2),TRUE,FALSE)</f>
        <v>0</v>
      </c>
      <c r="I60">
        <f>IF(H60,'Sim Flight Params'!$B$4-'Sim Flight Params'!$B$4/2*(('Sim Flight Params'!$B$5-B60)/('Sim Flight Params'!$B$7-'Sim Flight Params'!$B$5))^2,0)</f>
        <v>0</v>
      </c>
      <c r="J60" t="b">
        <f>IF(AND(B60&gt;='Sim Flight Params'!$B$5+('Sim Flight Params'!$B$6-'Sim Flight Params'!$B$5)/2,B60&lt;'Sim Flight Params'!$B$6),TRUE,FALSE)</f>
        <v>0</v>
      </c>
      <c r="K60">
        <f>IF(J60,'Sim Flight Params'!$B$4/2*(('Sim Flight Params'!$B$6-B60)/('Sim Flight Params'!$B$7-'Sim Flight Params'!$B$5))^2,0)</f>
        <v>0</v>
      </c>
      <c r="L60">
        <f t="shared" si="0"/>
        <v>0.26567749056431444</v>
      </c>
      <c r="M60">
        <f t="shared" si="4"/>
        <v>0.2637163485382264</v>
      </c>
      <c r="N60">
        <f t="shared" si="5"/>
        <v>0.11527147579087058</v>
      </c>
      <c r="P60">
        <v>0.44684375253630337</v>
      </c>
      <c r="Q60">
        <v>-0.9646632213225792</v>
      </c>
      <c r="R60">
        <f t="shared" si="6"/>
        <v>-0.11119815316302892</v>
      </c>
      <c r="S60">
        <f>'Sim Flight Params'!$B$22*P60+'Sim Flight Params'!$B$23/100*R60</f>
        <v>1.6200649954296233E-2</v>
      </c>
      <c r="U60">
        <v>0.839909990148481</v>
      </c>
      <c r="V60">
        <v>0.16879373816324628</v>
      </c>
      <c r="W60">
        <f>IF(V60&gt;='Sim Flight Params'!$B$34,'Sim Flight Params'!$B$33*U60,0)</f>
        <v>0</v>
      </c>
    </row>
    <row r="61" spans="1:23" x14ac:dyDescent="0.3">
      <c r="A61">
        <v>59</v>
      </c>
      <c r="B61">
        <v>2.95</v>
      </c>
      <c r="D61" t="b">
        <f>IF(AND(B61&gt;='Sim Flight Params'!$B$2,B61&lt;'Sim Flight Params'!$B$3),TRUE,FALSE)</f>
        <v>1</v>
      </c>
      <c r="E61">
        <f>IF(D61,'Sim Flight Params'!$B$4*(-COS((B61-'Sim Flight Params'!$B$2)*PI()/('Sim Flight Params'!$B$3-'Sim Flight Params'!$B$2))+1)/2,0)</f>
        <v>0.27914640329708129</v>
      </c>
      <c r="F61" t="b">
        <f>IF(AND(B61&gt;='Sim Flight Params'!$B$3,B61&lt;'Sim Flight Params'!$B$5),TRUE,FALSE)</f>
        <v>0</v>
      </c>
      <c r="G61">
        <f>IF(F61,'Sim Flight Params'!$B$4,0)</f>
        <v>0</v>
      </c>
      <c r="H61" t="b">
        <f>IF(AND(B61&gt;='Sim Flight Params'!$B$5,B61&lt;'Sim Flight Params'!$B$6-('Sim Flight Params'!$B$6-'Sim Flight Params'!$B$5)/2),TRUE,FALSE)</f>
        <v>0</v>
      </c>
      <c r="I61">
        <f>IF(H61,'Sim Flight Params'!$B$4-'Sim Flight Params'!$B$4/2*(('Sim Flight Params'!$B$5-B61)/('Sim Flight Params'!$B$7-'Sim Flight Params'!$B$5))^2,0)</f>
        <v>0</v>
      </c>
      <c r="J61" t="b">
        <f>IF(AND(B61&gt;='Sim Flight Params'!$B$5+('Sim Flight Params'!$B$6-'Sim Flight Params'!$B$5)/2,B61&lt;'Sim Flight Params'!$B$6),TRUE,FALSE)</f>
        <v>0</v>
      </c>
      <c r="K61">
        <f>IF(J61,'Sim Flight Params'!$B$4/2*(('Sim Flight Params'!$B$6-B61)/('Sim Flight Params'!$B$7-'Sim Flight Params'!$B$5))^2,0)</f>
        <v>0</v>
      </c>
      <c r="L61">
        <f t="shared" si="0"/>
        <v>0.27914640329708129</v>
      </c>
      <c r="M61">
        <f t="shared" si="4"/>
        <v>0.26937825465533549</v>
      </c>
      <c r="N61">
        <f t="shared" si="5"/>
        <v>0.11323812234218129</v>
      </c>
      <c r="P61">
        <v>0.89771671142290144</v>
      </c>
      <c r="Q61">
        <v>-0.91559184486888356</v>
      </c>
      <c r="R61">
        <f t="shared" si="6"/>
        <v>-0.10367990134476611</v>
      </c>
      <c r="S61">
        <f>'Sim Flight Params'!$B$22*P61+'Sim Flight Params'!$B$23/100*R61</f>
        <v>3.314597717163497E-2</v>
      </c>
      <c r="U61">
        <v>0.48945369620997825</v>
      </c>
      <c r="V61">
        <v>0.58283252547203179</v>
      </c>
      <c r="W61">
        <f>IF(V61&gt;='Sim Flight Params'!$B$34,'Sim Flight Params'!$B$33*U61,0)</f>
        <v>0</v>
      </c>
    </row>
    <row r="62" spans="1:23" x14ac:dyDescent="0.3">
      <c r="A62">
        <v>60</v>
      </c>
      <c r="B62">
        <v>3</v>
      </c>
      <c r="D62" t="b">
        <f>IF(AND(B62&gt;='Sim Flight Params'!$B$2,B62&lt;'Sim Flight Params'!$B$3),TRUE,FALSE)</f>
        <v>1</v>
      </c>
      <c r="E62">
        <f>IF(D62,'Sim Flight Params'!$B$4*(-COS((B62-'Sim Flight Params'!$B$2)*PI()/('Sim Flight Params'!$B$3-'Sim Flight Params'!$B$2))+1)/2,0)</f>
        <v>0.29289321881345243</v>
      </c>
      <c r="F62" t="b">
        <f>IF(AND(B62&gt;='Sim Flight Params'!$B$3,B62&lt;'Sim Flight Params'!$B$5),TRUE,FALSE)</f>
        <v>0</v>
      </c>
      <c r="G62">
        <f>IF(F62,'Sim Flight Params'!$B$4,0)</f>
        <v>0</v>
      </c>
      <c r="H62" t="b">
        <f>IF(AND(B62&gt;='Sim Flight Params'!$B$5,B62&lt;'Sim Flight Params'!$B$6-('Sim Flight Params'!$B$6-'Sim Flight Params'!$B$5)/2),TRUE,FALSE)</f>
        <v>0</v>
      </c>
      <c r="I62">
        <f>IF(H62,'Sim Flight Params'!$B$4-'Sim Flight Params'!$B$4/2*(('Sim Flight Params'!$B$5-B62)/('Sim Flight Params'!$B$7-'Sim Flight Params'!$B$5))^2,0)</f>
        <v>0</v>
      </c>
      <c r="J62" t="b">
        <f>IF(AND(B62&gt;='Sim Flight Params'!$B$5+('Sim Flight Params'!$B$6-'Sim Flight Params'!$B$5)/2,B62&lt;'Sim Flight Params'!$B$6),TRUE,FALSE)</f>
        <v>0</v>
      </c>
      <c r="K62">
        <f>IF(J62,'Sim Flight Params'!$B$4/2*(('Sim Flight Params'!$B$6-B62)/('Sim Flight Params'!$B$7-'Sim Flight Params'!$B$5))^2,0)</f>
        <v>0</v>
      </c>
      <c r="L62">
        <f t="shared" si="0"/>
        <v>0.29289321881345243</v>
      </c>
      <c r="M62">
        <f t="shared" si="4"/>
        <v>0.27493631032742372</v>
      </c>
      <c r="N62">
        <f t="shared" si="5"/>
        <v>0.11116111344176488</v>
      </c>
      <c r="P62">
        <v>-0.69836452486717615</v>
      </c>
      <c r="Q62">
        <v>-0.83534786280536566</v>
      </c>
      <c r="R62">
        <f t="shared" si="6"/>
        <v>-9.2858198540643103E-2</v>
      </c>
      <c r="S62">
        <f>'Sim Flight Params'!$B$22*P62+'Sim Flight Params'!$B$23/100*R62</f>
        <v>-2.6652960675222319E-2</v>
      </c>
      <c r="U62">
        <v>-5.0748890787931655E-2</v>
      </c>
      <c r="V62">
        <v>0.82425524838835706</v>
      </c>
      <c r="W62">
        <f>IF(V62&gt;='Sim Flight Params'!$B$34,'Sim Flight Params'!$B$33*U62,0)</f>
        <v>0</v>
      </c>
    </row>
    <row r="63" spans="1:23" x14ac:dyDescent="0.3">
      <c r="A63">
        <v>61</v>
      </c>
      <c r="B63">
        <v>3.05</v>
      </c>
      <c r="D63" t="b">
        <f>IF(AND(B63&gt;='Sim Flight Params'!$B$2,B63&lt;'Sim Flight Params'!$B$3),TRUE,FALSE)</f>
        <v>1</v>
      </c>
      <c r="E63">
        <f>IF(D63,'Sim Flight Params'!$B$4*(-COS((B63-'Sim Flight Params'!$B$2)*PI()/('Sim Flight Params'!$B$3-'Sim Flight Params'!$B$2))+1)/2,0)</f>
        <v>0.30691263745436403</v>
      </c>
      <c r="F63" t="b">
        <f>IF(AND(B63&gt;='Sim Flight Params'!$B$3,B63&lt;'Sim Flight Params'!$B$5),TRUE,FALSE)</f>
        <v>0</v>
      </c>
      <c r="G63">
        <f>IF(F63,'Sim Flight Params'!$B$4,0)</f>
        <v>0</v>
      </c>
      <c r="H63" t="b">
        <f>IF(AND(B63&gt;='Sim Flight Params'!$B$5,B63&lt;'Sim Flight Params'!$B$6-('Sim Flight Params'!$B$6-'Sim Flight Params'!$B$5)/2),TRUE,FALSE)</f>
        <v>0</v>
      </c>
      <c r="I63">
        <f>IF(H63,'Sim Flight Params'!$B$4-'Sim Flight Params'!$B$4/2*(('Sim Flight Params'!$B$5-B63)/('Sim Flight Params'!$B$7-'Sim Flight Params'!$B$5))^2,0)</f>
        <v>0</v>
      </c>
      <c r="J63" t="b">
        <f>IF(AND(B63&gt;='Sim Flight Params'!$B$5+('Sim Flight Params'!$B$6-'Sim Flight Params'!$B$5)/2,B63&lt;'Sim Flight Params'!$B$6),TRUE,FALSE)</f>
        <v>0</v>
      </c>
      <c r="K63">
        <f>IF(J63,'Sim Flight Params'!$B$4/2*(('Sim Flight Params'!$B$6-B63)/('Sim Flight Params'!$B$7-'Sim Flight Params'!$B$5))^2,0)</f>
        <v>0</v>
      </c>
      <c r="L63">
        <f t="shared" si="0"/>
        <v>0.30691263745436403</v>
      </c>
      <c r="M63">
        <f t="shared" si="4"/>
        <v>0.28038837281823314</v>
      </c>
      <c r="N63">
        <f t="shared" si="5"/>
        <v>0.10904124981618896</v>
      </c>
      <c r="P63">
        <v>0.78309017459956376</v>
      </c>
      <c r="Q63">
        <v>0.35942285275808294</v>
      </c>
      <c r="R63">
        <f t="shared" si="6"/>
        <v>3.9191917077241421E-2</v>
      </c>
      <c r="S63">
        <f>'Sim Flight Params'!$B$22*P63+'Sim Flight Params'!$B$23/100*R63</f>
        <v>2.9561841132869845E-2</v>
      </c>
      <c r="U63">
        <v>0.38242025541558977</v>
      </c>
      <c r="V63">
        <v>0.66935455298659485</v>
      </c>
      <c r="W63">
        <f>IF(V63&gt;='Sim Flight Params'!$B$34,'Sim Flight Params'!$B$33*U63,0)</f>
        <v>0</v>
      </c>
    </row>
    <row r="64" spans="1:23" x14ac:dyDescent="0.3">
      <c r="A64">
        <v>62</v>
      </c>
      <c r="B64">
        <v>3.1</v>
      </c>
      <c r="D64" t="b">
        <f>IF(AND(B64&gt;='Sim Flight Params'!$B$2,B64&lt;'Sim Flight Params'!$B$3),TRUE,FALSE)</f>
        <v>1</v>
      </c>
      <c r="E64">
        <f>IF(D64,'Sim Flight Params'!$B$4*(-COS((B64-'Sim Flight Params'!$B$2)*PI()/('Sim Flight Params'!$B$3-'Sim Flight Params'!$B$2))+1)/2,0)</f>
        <v>0.32119925446705822</v>
      </c>
      <c r="F64" t="b">
        <f>IF(AND(B64&gt;='Sim Flight Params'!$B$3,B64&lt;'Sim Flight Params'!$B$5),TRUE,FALSE)</f>
        <v>0</v>
      </c>
      <c r="G64">
        <f>IF(F64,'Sim Flight Params'!$B$4,0)</f>
        <v>0</v>
      </c>
      <c r="H64" t="b">
        <f>IF(AND(B64&gt;='Sim Flight Params'!$B$5,B64&lt;'Sim Flight Params'!$B$6-('Sim Flight Params'!$B$6-'Sim Flight Params'!$B$5)/2),TRUE,FALSE)</f>
        <v>0</v>
      </c>
      <c r="I64">
        <f>IF(H64,'Sim Flight Params'!$B$4-'Sim Flight Params'!$B$4/2*(('Sim Flight Params'!$B$5-B64)/('Sim Flight Params'!$B$7-'Sim Flight Params'!$B$5))^2,0)</f>
        <v>0</v>
      </c>
      <c r="J64" t="b">
        <f>IF(AND(B64&gt;='Sim Flight Params'!$B$5+('Sim Flight Params'!$B$6-'Sim Flight Params'!$B$5)/2,B64&lt;'Sim Flight Params'!$B$6),TRUE,FALSE)</f>
        <v>0</v>
      </c>
      <c r="K64">
        <f>IF(J64,'Sim Flight Params'!$B$4/2*(('Sim Flight Params'!$B$6-B64)/('Sim Flight Params'!$B$7-'Sim Flight Params'!$B$5))^2,0)</f>
        <v>0</v>
      </c>
      <c r="L64">
        <f t="shared" si="0"/>
        <v>0.32119925446705822</v>
      </c>
      <c r="M64">
        <f t="shared" si="4"/>
        <v>0.28573234025388211</v>
      </c>
      <c r="N64">
        <f t="shared" si="5"/>
        <v>0.10687934871297876</v>
      </c>
      <c r="P64">
        <v>0.97329859609685387</v>
      </c>
      <c r="Q64">
        <v>0.78793119954209767</v>
      </c>
      <c r="R64">
        <f t="shared" si="6"/>
        <v>8.4213573437695505E-2</v>
      </c>
      <c r="S64">
        <f>'Sim Flight Params'!$B$22*P64+'Sim Flight Params'!$B$23/100*R64</f>
        <v>3.6919765220820494E-2</v>
      </c>
      <c r="U64">
        <v>-0.72610769174646461</v>
      </c>
      <c r="V64">
        <v>0.54501648151084947</v>
      </c>
      <c r="W64">
        <f>IF(V64&gt;='Sim Flight Params'!$B$34,'Sim Flight Params'!$B$33*U64,0)</f>
        <v>0</v>
      </c>
    </row>
    <row r="65" spans="1:23" x14ac:dyDescent="0.3">
      <c r="A65">
        <v>63</v>
      </c>
      <c r="B65">
        <v>3.15</v>
      </c>
      <c r="D65" t="b">
        <f>IF(AND(B65&gt;='Sim Flight Params'!$B$2,B65&lt;'Sim Flight Params'!$B$3),TRUE,FALSE)</f>
        <v>1</v>
      </c>
      <c r="E65">
        <f>IF(D65,'Sim Flight Params'!$B$4*(-COS((B65-'Sim Flight Params'!$B$2)*PI()/('Sim Flight Params'!$B$3-'Sim Flight Params'!$B$2))+1)/2,0)</f>
        <v>0.33574756208871825</v>
      </c>
      <c r="F65" t="b">
        <f>IF(AND(B65&gt;='Sim Flight Params'!$B$3,B65&lt;'Sim Flight Params'!$B$5),TRUE,FALSE)</f>
        <v>0</v>
      </c>
      <c r="G65">
        <f>IF(F65,'Sim Flight Params'!$B$4,0)</f>
        <v>0</v>
      </c>
      <c r="H65" t="b">
        <f>IF(AND(B65&gt;='Sim Flight Params'!$B$5,B65&lt;'Sim Flight Params'!$B$6-('Sim Flight Params'!$B$6-'Sim Flight Params'!$B$5)/2),TRUE,FALSE)</f>
        <v>0</v>
      </c>
      <c r="I65">
        <f>IF(H65,'Sim Flight Params'!$B$4-'Sim Flight Params'!$B$4/2*(('Sim Flight Params'!$B$5-B65)/('Sim Flight Params'!$B$7-'Sim Flight Params'!$B$5))^2,0)</f>
        <v>0</v>
      </c>
      <c r="J65" t="b">
        <f>IF(AND(B65&gt;='Sim Flight Params'!$B$5+('Sim Flight Params'!$B$6-'Sim Flight Params'!$B$5)/2,B65&lt;'Sim Flight Params'!$B$6),TRUE,FALSE)</f>
        <v>0</v>
      </c>
      <c r="K65">
        <f>IF(J65,'Sim Flight Params'!$B$4/2*(('Sim Flight Params'!$B$6-B65)/('Sim Flight Params'!$B$7-'Sim Flight Params'!$B$5))^2,0)</f>
        <v>0</v>
      </c>
      <c r="L65">
        <f t="shared" si="0"/>
        <v>0.33574756208871825</v>
      </c>
      <c r="M65">
        <f t="shared" si="4"/>
        <v>0.29096615243320184</v>
      </c>
      <c r="N65">
        <f t="shared" si="5"/>
        <v>0.10467624358639498</v>
      </c>
      <c r="P65">
        <v>-0.35563621970720649</v>
      </c>
      <c r="Q65">
        <v>0.57564158920959052</v>
      </c>
      <c r="R65">
        <f t="shared" si="6"/>
        <v>6.0255999210562614E-2</v>
      </c>
      <c r="S65">
        <f>'Sim Flight Params'!$B$22*P65+'Sim Flight Params'!$B$23/100*R65</f>
        <v>-1.3035078242967429E-2</v>
      </c>
      <c r="U65">
        <v>-0.54215697234226545</v>
      </c>
      <c r="V65">
        <v>9.3020941811421731E-2</v>
      </c>
      <c r="W65">
        <f>IF(V65&gt;='Sim Flight Params'!$B$34,'Sim Flight Params'!$B$33*U65,0)</f>
        <v>0</v>
      </c>
    </row>
    <row r="66" spans="1:23" x14ac:dyDescent="0.3">
      <c r="A66">
        <v>64</v>
      </c>
      <c r="B66">
        <v>3.2</v>
      </c>
      <c r="D66" t="b">
        <f>IF(AND(B66&gt;='Sim Flight Params'!$B$2,B66&lt;'Sim Flight Params'!$B$3),TRUE,FALSE)</f>
        <v>1</v>
      </c>
      <c r="E66">
        <f>IF(D66,'Sim Flight Params'!$B$4*(-COS((B66-'Sim Flight Params'!$B$2)*PI()/('Sim Flight Params'!$B$3-'Sim Flight Params'!$B$2))+1)/2,0)</f>
        <v>0.35055195166981645</v>
      </c>
      <c r="F66" t="b">
        <f>IF(AND(B66&gt;='Sim Flight Params'!$B$3,B66&lt;'Sim Flight Params'!$B$5),TRUE,FALSE)</f>
        <v>0</v>
      </c>
      <c r="G66">
        <f>IF(F66,'Sim Flight Params'!$B$4,0)</f>
        <v>0</v>
      </c>
      <c r="H66" t="b">
        <f>IF(AND(B66&gt;='Sim Flight Params'!$B$5,B66&lt;'Sim Flight Params'!$B$6-('Sim Flight Params'!$B$6-'Sim Flight Params'!$B$5)/2),TRUE,FALSE)</f>
        <v>0</v>
      </c>
      <c r="I66">
        <f>IF(H66,'Sim Flight Params'!$B$4-'Sim Flight Params'!$B$4/2*(('Sim Flight Params'!$B$5-B66)/('Sim Flight Params'!$B$7-'Sim Flight Params'!$B$5))^2,0)</f>
        <v>0</v>
      </c>
      <c r="J66" t="b">
        <f>IF(AND(B66&gt;='Sim Flight Params'!$B$5+('Sim Flight Params'!$B$6-'Sim Flight Params'!$B$5)/2,B66&lt;'Sim Flight Params'!$B$6),TRUE,FALSE)</f>
        <v>0</v>
      </c>
      <c r="K66">
        <f>IF(J66,'Sim Flight Params'!$B$4/2*(('Sim Flight Params'!$B$6-B66)/('Sim Flight Params'!$B$7-'Sim Flight Params'!$B$5))^2,0)</f>
        <v>0</v>
      </c>
      <c r="L66">
        <f t="shared" si="0"/>
        <v>0.35055195166981645</v>
      </c>
      <c r="M66">
        <f t="shared" si="4"/>
        <v>0.29608779162196242</v>
      </c>
      <c r="N66">
        <f t="shared" si="5"/>
        <v>0.10243278377521094</v>
      </c>
      <c r="P66">
        <v>-6.3597160234549532E-2</v>
      </c>
      <c r="Q66">
        <v>-0.35978738055021031</v>
      </c>
      <c r="R66">
        <f t="shared" si="6"/>
        <v>-3.6854022956949228E-2</v>
      </c>
      <c r="S66">
        <f>'Sim Flight Params'!$B$22*P66+'Sim Flight Params'!$B$23/100*R66</f>
        <v>-2.5691636235803538E-3</v>
      </c>
      <c r="U66">
        <v>-0.61832250377045694</v>
      </c>
      <c r="V66">
        <v>0.20532806701631179</v>
      </c>
      <c r="W66">
        <f>IF(V66&gt;='Sim Flight Params'!$B$34,'Sim Flight Params'!$B$33*U66,0)</f>
        <v>0</v>
      </c>
    </row>
    <row r="67" spans="1:23" x14ac:dyDescent="0.3">
      <c r="A67">
        <v>65</v>
      </c>
      <c r="B67">
        <v>3.25</v>
      </c>
      <c r="D67" t="b">
        <f>IF(AND(B67&gt;='Sim Flight Params'!$B$2,B67&lt;'Sim Flight Params'!$B$3),TRUE,FALSE)</f>
        <v>1</v>
      </c>
      <c r="E67">
        <f>IF(D67,'Sim Flight Params'!$B$4*(-COS((B67-'Sim Flight Params'!$B$2)*PI()/('Sim Flight Params'!$B$3-'Sim Flight Params'!$B$2))+1)/2,0)</f>
        <v>0.36560671583635451</v>
      </c>
      <c r="F67" t="b">
        <f>IF(AND(B67&gt;='Sim Flight Params'!$B$3,B67&lt;'Sim Flight Params'!$B$5),TRUE,FALSE)</f>
        <v>0</v>
      </c>
      <c r="G67">
        <f>IF(F67,'Sim Flight Params'!$B$4,0)</f>
        <v>0</v>
      </c>
      <c r="H67" t="b">
        <f>IF(AND(B67&gt;='Sim Flight Params'!$B$5,B67&lt;'Sim Flight Params'!$B$6-('Sim Flight Params'!$B$6-'Sim Flight Params'!$B$5)/2),TRUE,FALSE)</f>
        <v>0</v>
      </c>
      <c r="I67">
        <f>IF(H67,'Sim Flight Params'!$B$4-'Sim Flight Params'!$B$4/2*(('Sim Flight Params'!$B$5-B67)/('Sim Flight Params'!$B$7-'Sim Flight Params'!$B$5))^2,0)</f>
        <v>0</v>
      </c>
      <c r="J67" t="b">
        <f>IF(AND(B67&gt;='Sim Flight Params'!$B$5+('Sim Flight Params'!$B$6-'Sim Flight Params'!$B$5)/2,B67&lt;'Sim Flight Params'!$B$6),TRUE,FALSE)</f>
        <v>0</v>
      </c>
      <c r="K67">
        <f>IF(J67,'Sim Flight Params'!$B$4/2*(('Sim Flight Params'!$B$6-B67)/('Sim Flight Params'!$B$7-'Sim Flight Params'!$B$5))^2,0)</f>
        <v>0</v>
      </c>
      <c r="L67">
        <f t="shared" ref="L67:L130" si="7">E67+G67+I67+K67</f>
        <v>0.36560671583635451</v>
      </c>
      <c r="M67">
        <f t="shared" si="4"/>
        <v>0.30109528333076224</v>
      </c>
      <c r="N67">
        <f t="shared" si="5"/>
        <v>0.1001498341759969</v>
      </c>
      <c r="P67">
        <v>0.16349585787280274</v>
      </c>
      <c r="Q67">
        <v>0.37374236343424294</v>
      </c>
      <c r="R67">
        <f t="shared" si="6"/>
        <v>3.7430235722484599E-2</v>
      </c>
      <c r="S67">
        <f>'Sim Flight Params'!$B$22*P67+'Sim Flight Params'!$B$23/100*R67</f>
        <v>6.3182458488425259E-3</v>
      </c>
      <c r="U67">
        <v>-0.45797362026315147</v>
      </c>
      <c r="V67">
        <v>7.2395951068320974E-2</v>
      </c>
      <c r="W67">
        <f>IF(V67&gt;='Sim Flight Params'!$B$34,'Sim Flight Params'!$B$33*U67,0)</f>
        <v>0</v>
      </c>
    </row>
    <row r="68" spans="1:23" x14ac:dyDescent="0.3">
      <c r="A68">
        <v>66</v>
      </c>
      <c r="B68">
        <v>3.3</v>
      </c>
      <c r="D68" t="b">
        <f>IF(AND(B68&gt;='Sim Flight Params'!$B$2,B68&lt;'Sim Flight Params'!$B$3),TRUE,FALSE)</f>
        <v>1</v>
      </c>
      <c r="E68">
        <f>IF(D68,'Sim Flight Params'!$B$4*(-COS((B68-'Sim Flight Params'!$B$2)*PI()/('Sim Flight Params'!$B$3-'Sim Flight Params'!$B$2))+1)/2,0)</f>
        <v>0.38090605069016592</v>
      </c>
      <c r="F68" t="b">
        <f>IF(AND(B68&gt;='Sim Flight Params'!$B$3,B68&lt;'Sim Flight Params'!$B$5),TRUE,FALSE)</f>
        <v>0</v>
      </c>
      <c r="G68">
        <f>IF(F68,'Sim Flight Params'!$B$4,0)</f>
        <v>0</v>
      </c>
      <c r="H68" t="b">
        <f>IF(AND(B68&gt;='Sim Flight Params'!$B$5,B68&lt;'Sim Flight Params'!$B$6-('Sim Flight Params'!$B$6-'Sim Flight Params'!$B$5)/2),TRUE,FALSE)</f>
        <v>0</v>
      </c>
      <c r="I68">
        <f>IF(H68,'Sim Flight Params'!$B$4-'Sim Flight Params'!$B$4/2*(('Sim Flight Params'!$B$5-B68)/('Sim Flight Params'!$B$7-'Sim Flight Params'!$B$5))^2,0)</f>
        <v>0</v>
      </c>
      <c r="J68" t="b">
        <f>IF(AND(B68&gt;='Sim Flight Params'!$B$5+('Sim Flight Params'!$B$6-'Sim Flight Params'!$B$5)/2,B68&lt;'Sim Flight Params'!$B$6),TRUE,FALSE)</f>
        <v>0</v>
      </c>
      <c r="K68">
        <f>IF(J68,'Sim Flight Params'!$B$4/2*(('Sim Flight Params'!$B$6-B68)/('Sim Flight Params'!$B$7-'Sim Flight Params'!$B$5))^2,0)</f>
        <v>0</v>
      </c>
      <c r="L68">
        <f t="shared" si="7"/>
        <v>0.38090605069016592</v>
      </c>
      <c r="M68">
        <f t="shared" si="4"/>
        <v>0.30598669707622927</v>
      </c>
      <c r="N68">
        <f t="shared" si="5"/>
        <v>9.7828274909340998E-2</v>
      </c>
      <c r="P68">
        <v>-3.7273852713952893E-2</v>
      </c>
      <c r="Q68">
        <v>-4.1278357050688275E-2</v>
      </c>
      <c r="R68">
        <f t="shared" si="6"/>
        <v>-4.0381904613606672E-3</v>
      </c>
      <c r="S68">
        <f>'Sim Flight Params'!$B$22*P68+'Sim Flight Params'!$B$23/100*R68</f>
        <v>-1.4179604290800367E-3</v>
      </c>
      <c r="U68">
        <v>0.66977965382536975</v>
      </c>
      <c r="V68">
        <v>0.76984834780179834</v>
      </c>
      <c r="W68">
        <f>IF(V68&gt;='Sim Flight Params'!$B$34,'Sim Flight Params'!$B$33*U68,0)</f>
        <v>0</v>
      </c>
    </row>
    <row r="69" spans="1:23" x14ac:dyDescent="0.3">
      <c r="A69">
        <v>67</v>
      </c>
      <c r="B69">
        <v>3.35</v>
      </c>
      <c r="D69" t="b">
        <f>IF(AND(B69&gt;='Sim Flight Params'!$B$2,B69&lt;'Sim Flight Params'!$B$3),TRUE,FALSE)</f>
        <v>1</v>
      </c>
      <c r="E69">
        <f>IF(D69,'Sim Flight Params'!$B$4*(-COS((B69-'Sim Flight Params'!$B$2)*PI()/('Sim Flight Params'!$B$3-'Sim Flight Params'!$B$2))+1)/2,0)</f>
        <v>0.39644405804642857</v>
      </c>
      <c r="F69" t="b">
        <f>IF(AND(B69&gt;='Sim Flight Params'!$B$3,B69&lt;'Sim Flight Params'!$B$5),TRUE,FALSE)</f>
        <v>0</v>
      </c>
      <c r="G69">
        <f>IF(F69,'Sim Flight Params'!$B$4,0)</f>
        <v>0</v>
      </c>
      <c r="H69" t="b">
        <f>IF(AND(B69&gt;='Sim Flight Params'!$B$5,B69&lt;'Sim Flight Params'!$B$6-('Sim Flight Params'!$B$6-'Sim Flight Params'!$B$5)/2),TRUE,FALSE)</f>
        <v>0</v>
      </c>
      <c r="I69">
        <f>IF(H69,'Sim Flight Params'!$B$4-'Sim Flight Params'!$B$4/2*(('Sim Flight Params'!$B$5-B69)/('Sim Flight Params'!$B$7-'Sim Flight Params'!$B$5))^2,0)</f>
        <v>0</v>
      </c>
      <c r="J69" t="b">
        <f>IF(AND(B69&gt;='Sim Flight Params'!$B$5+('Sim Flight Params'!$B$6-'Sim Flight Params'!$B$5)/2,B69&lt;'Sim Flight Params'!$B$6),TRUE,FALSE)</f>
        <v>0</v>
      </c>
      <c r="K69">
        <f>IF(J69,'Sim Flight Params'!$B$4/2*(('Sim Flight Params'!$B$6-B69)/('Sim Flight Params'!$B$7-'Sim Flight Params'!$B$5))^2,0)</f>
        <v>0</v>
      </c>
      <c r="L69">
        <f t="shared" si="7"/>
        <v>0.39644405804642857</v>
      </c>
      <c r="M69">
        <f t="shared" si="4"/>
        <v>0.31076014712525135</v>
      </c>
      <c r="N69">
        <f t="shared" si="5"/>
        <v>9.5469000980441018E-2</v>
      </c>
      <c r="P69">
        <v>-0.82776295422672219</v>
      </c>
      <c r="Q69">
        <v>-3.4899213096730053E-2</v>
      </c>
      <c r="R69">
        <f t="shared" si="6"/>
        <v>-3.3317930093483415E-3</v>
      </c>
      <c r="S69">
        <f>'Sim Flight Params'!$B$22*P69+'Sim Flight Params'!$B$23/100*R69</f>
        <v>-3.1057769748548823E-2</v>
      </c>
      <c r="U69">
        <v>-0.63056657956010587</v>
      </c>
      <c r="V69">
        <v>0.88895902728816623</v>
      </c>
      <c r="W69">
        <f>IF(V69&gt;='Sim Flight Params'!$B$34,'Sim Flight Params'!$B$33*U69,0)</f>
        <v>0</v>
      </c>
    </row>
    <row r="70" spans="1:23" x14ac:dyDescent="0.3">
      <c r="A70">
        <v>68</v>
      </c>
      <c r="B70">
        <v>3.4</v>
      </c>
      <c r="D70" t="b">
        <f>IF(AND(B70&gt;='Sim Flight Params'!$B$2,B70&lt;'Sim Flight Params'!$B$3),TRUE,FALSE)</f>
        <v>1</v>
      </c>
      <c r="E70">
        <f>IF(D70,'Sim Flight Params'!$B$4*(-COS((B70-'Sim Flight Params'!$B$2)*PI()/('Sim Flight Params'!$B$3-'Sim Flight Params'!$B$2))+1)/2,0)</f>
        <v>0.41221474770752686</v>
      </c>
      <c r="F70" t="b">
        <f>IF(AND(B70&gt;='Sim Flight Params'!$B$3,B70&lt;'Sim Flight Params'!$B$5),TRUE,FALSE)</f>
        <v>0</v>
      </c>
      <c r="G70">
        <f>IF(F70,'Sim Flight Params'!$B$4,0)</f>
        <v>0</v>
      </c>
      <c r="H70" t="b">
        <f>IF(AND(B70&gt;='Sim Flight Params'!$B$5,B70&lt;'Sim Flight Params'!$B$6-('Sim Flight Params'!$B$6-'Sim Flight Params'!$B$5)/2),TRUE,FALSE)</f>
        <v>0</v>
      </c>
      <c r="I70">
        <f>IF(H70,'Sim Flight Params'!$B$4-'Sim Flight Params'!$B$4/2*(('Sim Flight Params'!$B$5-B70)/('Sim Flight Params'!$B$7-'Sim Flight Params'!$B$5))^2,0)</f>
        <v>0</v>
      </c>
      <c r="J70" t="b">
        <f>IF(AND(B70&gt;='Sim Flight Params'!$B$5+('Sim Flight Params'!$B$6-'Sim Flight Params'!$B$5)/2,B70&lt;'Sim Flight Params'!$B$6),TRUE,FALSE)</f>
        <v>0</v>
      </c>
      <c r="K70">
        <f>IF(J70,'Sim Flight Params'!$B$4/2*(('Sim Flight Params'!$B$6-B70)/('Sim Flight Params'!$B$7-'Sim Flight Params'!$B$5))^2,0)</f>
        <v>0</v>
      </c>
      <c r="L70">
        <f t="shared" si="7"/>
        <v>0.41221474770752686</v>
      </c>
      <c r="M70">
        <f t="shared" si="4"/>
        <v>0.31541379322196694</v>
      </c>
      <c r="N70">
        <f t="shared" si="5"/>
        <v>9.3072921934312158E-2</v>
      </c>
      <c r="P70">
        <v>-0.28994825215518327</v>
      </c>
      <c r="Q70">
        <v>-0.63046686625531168</v>
      </c>
      <c r="R70">
        <f t="shared" si="6"/>
        <v>-5.867939342515105E-2</v>
      </c>
      <c r="S70">
        <f>'Sim Flight Params'!$B$22*P70+'Sim Flight Params'!$B$23/100*R70</f>
        <v>-1.1166456422945129E-2</v>
      </c>
      <c r="U70">
        <v>-0.82865953729220831</v>
      </c>
      <c r="V70">
        <v>0.19562593891315727</v>
      </c>
      <c r="W70">
        <f>IF(V70&gt;='Sim Flight Params'!$B$34,'Sim Flight Params'!$B$33*U70,0)</f>
        <v>0</v>
      </c>
    </row>
    <row r="71" spans="1:23" x14ac:dyDescent="0.3">
      <c r="A71">
        <v>69</v>
      </c>
      <c r="B71">
        <v>3.45</v>
      </c>
      <c r="D71" t="b">
        <f>IF(AND(B71&gt;='Sim Flight Params'!$B$2,B71&lt;'Sim Flight Params'!$B$3),TRUE,FALSE)</f>
        <v>1</v>
      </c>
      <c r="E71">
        <f>IF(D71,'Sim Flight Params'!$B$4*(-COS((B71-'Sim Flight Params'!$B$2)*PI()/('Sim Flight Params'!$B$3-'Sim Flight Params'!$B$2))+1)/2,0)</f>
        <v>0.42821203977238775</v>
      </c>
      <c r="F71" t="b">
        <f>IF(AND(B71&gt;='Sim Flight Params'!$B$3,B71&lt;'Sim Flight Params'!$B$5),TRUE,FALSE)</f>
        <v>0</v>
      </c>
      <c r="G71">
        <f>IF(F71,'Sim Flight Params'!$B$4,0)</f>
        <v>0</v>
      </c>
      <c r="H71" t="b">
        <f>IF(AND(B71&gt;='Sim Flight Params'!$B$5,B71&lt;'Sim Flight Params'!$B$6-('Sim Flight Params'!$B$6-'Sim Flight Params'!$B$5)/2),TRUE,FALSE)</f>
        <v>0</v>
      </c>
      <c r="I71">
        <f>IF(H71,'Sim Flight Params'!$B$4-'Sim Flight Params'!$B$4/2*(('Sim Flight Params'!$B$5-B71)/('Sim Flight Params'!$B$7-'Sim Flight Params'!$B$5))^2,0)</f>
        <v>0</v>
      </c>
      <c r="J71" t="b">
        <f>IF(AND(B71&gt;='Sim Flight Params'!$B$5+('Sim Flight Params'!$B$6-'Sim Flight Params'!$B$5)/2,B71&lt;'Sim Flight Params'!$B$6),TRUE,FALSE)</f>
        <v>0</v>
      </c>
      <c r="K71">
        <f>IF(J71,'Sim Flight Params'!$B$4/2*(('Sim Flight Params'!$B$6-B71)/('Sim Flight Params'!$B$7-'Sim Flight Params'!$B$5))^2,0)</f>
        <v>0</v>
      </c>
      <c r="L71">
        <f t="shared" si="7"/>
        <v>0.42821203977238775</v>
      </c>
      <c r="M71">
        <f t="shared" si="4"/>
        <v>0.31994584129721609</v>
      </c>
      <c r="N71">
        <f t="shared" si="5"/>
        <v>9.0640961504982534E-2</v>
      </c>
      <c r="P71">
        <v>-0.704156393498927</v>
      </c>
      <c r="Q71">
        <v>0.38862653649814916</v>
      </c>
      <c r="R71">
        <f t="shared" si="6"/>
        <v>3.5225482934543424E-2</v>
      </c>
      <c r="S71">
        <f>'Sim Flight Params'!$B$22*P71+'Sim Flight Params'!$B$23/100*R71</f>
        <v>-2.6229737341537045E-2</v>
      </c>
      <c r="U71">
        <v>0.49933773711272322</v>
      </c>
      <c r="V71">
        <v>0.29129913483901893</v>
      </c>
      <c r="W71">
        <f>IF(V71&gt;='Sim Flight Params'!$B$34,'Sim Flight Params'!$B$33*U71,0)</f>
        <v>0</v>
      </c>
    </row>
    <row r="72" spans="1:23" x14ac:dyDescent="0.3">
      <c r="A72">
        <v>70</v>
      </c>
      <c r="B72">
        <v>3.5</v>
      </c>
      <c r="D72" t="b">
        <f>IF(AND(B72&gt;='Sim Flight Params'!$B$2,B72&lt;'Sim Flight Params'!$B$3),TRUE,FALSE)</f>
        <v>1</v>
      </c>
      <c r="E72">
        <f>IF(D72,'Sim Flight Params'!$B$4*(-COS((B72-'Sim Flight Params'!$B$2)*PI()/('Sim Flight Params'!$B$3-'Sim Flight Params'!$B$2))+1)/2,0)</f>
        <v>0.44442976698039771</v>
      </c>
      <c r="F72" t="b">
        <f>IF(AND(B72&gt;='Sim Flight Params'!$B$3,B72&lt;'Sim Flight Params'!$B$5),TRUE,FALSE)</f>
        <v>0</v>
      </c>
      <c r="G72">
        <f>IF(F72,'Sim Flight Params'!$B$4,0)</f>
        <v>0</v>
      </c>
      <c r="H72" t="b">
        <f>IF(AND(B72&gt;='Sim Flight Params'!$B$5,B72&lt;'Sim Flight Params'!$B$6-('Sim Flight Params'!$B$6-'Sim Flight Params'!$B$5)/2),TRUE,FALSE)</f>
        <v>0</v>
      </c>
      <c r="I72">
        <f>IF(H72,'Sim Flight Params'!$B$4-'Sim Flight Params'!$B$4/2*(('Sim Flight Params'!$B$5-B72)/('Sim Flight Params'!$B$7-'Sim Flight Params'!$B$5))^2,0)</f>
        <v>0</v>
      </c>
      <c r="J72" t="b">
        <f>IF(AND(B72&gt;='Sim Flight Params'!$B$5+('Sim Flight Params'!$B$6-'Sim Flight Params'!$B$5)/2,B72&lt;'Sim Flight Params'!$B$6),TRUE,FALSE)</f>
        <v>0</v>
      </c>
      <c r="K72">
        <f>IF(J72,'Sim Flight Params'!$B$4/2*(('Sim Flight Params'!$B$6-B72)/('Sim Flight Params'!$B$7-'Sim Flight Params'!$B$5))^2,0)</f>
        <v>0</v>
      </c>
      <c r="L72">
        <f t="shared" si="7"/>
        <v>0.44442976698039771</v>
      </c>
      <c r="M72">
        <f t="shared" si="4"/>
        <v>0.32435454416020032</v>
      </c>
      <c r="N72">
        <f t="shared" si="5"/>
        <v>8.8174057259684843E-2</v>
      </c>
      <c r="P72">
        <v>0.76713566846418546</v>
      </c>
      <c r="Q72">
        <v>0.16182602792416745</v>
      </c>
      <c r="R72">
        <f t="shared" si="6"/>
        <v>1.4268857452292899E-2</v>
      </c>
      <c r="S72">
        <f>'Sim Flight Params'!$B$22*P72+'Sim Flight Params'!$B$23/100*R72</f>
        <v>2.8838931854668418E-2</v>
      </c>
      <c r="U72">
        <v>-0.69538540628605139</v>
      </c>
      <c r="V72">
        <v>0.37590892988465385</v>
      </c>
      <c r="W72">
        <f>IF(V72&gt;='Sim Flight Params'!$B$34,'Sim Flight Params'!$B$33*U72,0)</f>
        <v>0</v>
      </c>
    </row>
    <row r="73" spans="1:23" x14ac:dyDescent="0.3">
      <c r="A73">
        <v>71</v>
      </c>
      <c r="B73">
        <v>3.55</v>
      </c>
      <c r="D73" t="b">
        <f>IF(AND(B73&gt;='Sim Flight Params'!$B$2,B73&lt;'Sim Flight Params'!$B$3),TRUE,FALSE)</f>
        <v>1</v>
      </c>
      <c r="E73">
        <f>IF(D73,'Sim Flight Params'!$B$4*(-COS((B73-'Sim Flight Params'!$B$2)*PI()/('Sim Flight Params'!$B$3-'Sim Flight Params'!$B$2))+1)/2,0)</f>
        <v>0.46086167708899961</v>
      </c>
      <c r="F73" t="b">
        <f>IF(AND(B73&gt;='Sim Flight Params'!$B$3,B73&lt;'Sim Flight Params'!$B$5),TRUE,FALSE)</f>
        <v>0</v>
      </c>
      <c r="G73">
        <f>IF(F73,'Sim Flight Params'!$B$4,0)</f>
        <v>0</v>
      </c>
      <c r="H73" t="b">
        <f>IF(AND(B73&gt;='Sim Flight Params'!$B$5,B73&lt;'Sim Flight Params'!$B$6-('Sim Flight Params'!$B$6-'Sim Flight Params'!$B$5)/2),TRUE,FALSE)</f>
        <v>0</v>
      </c>
      <c r="I73">
        <f>IF(H73,'Sim Flight Params'!$B$4-'Sim Flight Params'!$B$4/2*(('Sim Flight Params'!$B$5-B73)/('Sim Flight Params'!$B$7-'Sim Flight Params'!$B$5))^2,0)</f>
        <v>0</v>
      </c>
      <c r="J73" t="b">
        <f>IF(AND(B73&gt;='Sim Flight Params'!$B$5+('Sim Flight Params'!$B$6-'Sim Flight Params'!$B$5)/2,B73&lt;'Sim Flight Params'!$B$6),TRUE,FALSE)</f>
        <v>0</v>
      </c>
      <c r="K73">
        <f>IF(J73,'Sim Flight Params'!$B$4/2*(('Sim Flight Params'!$B$6-B73)/('Sim Flight Params'!$B$7-'Sim Flight Params'!$B$5))^2,0)</f>
        <v>0</v>
      </c>
      <c r="L73">
        <f t="shared" si="7"/>
        <v>0.46086167708899961</v>
      </c>
      <c r="M73">
        <f t="shared" si="4"/>
        <v>0.32863820217203915</v>
      </c>
      <c r="N73">
        <f t="shared" si="5"/>
        <v>8.567316023677693E-2</v>
      </c>
      <c r="P73">
        <v>0.31993791169561425</v>
      </c>
      <c r="Q73">
        <v>-0.58807131946069213</v>
      </c>
      <c r="R73">
        <f t="shared" si="6"/>
        <v>-5.0381928382808715E-2</v>
      </c>
      <c r="S73">
        <f>'Sim Flight Params'!$B$22*P73+'Sim Flight Params'!$B$23/100*R73</f>
        <v>1.1745762046671489E-2</v>
      </c>
      <c r="U73">
        <v>-0.8758147639912397</v>
      </c>
      <c r="V73">
        <v>0.67293071543051153</v>
      </c>
      <c r="W73">
        <f>IF(V73&gt;='Sim Flight Params'!$B$34,'Sim Flight Params'!$B$33*U73,0)</f>
        <v>0</v>
      </c>
    </row>
    <row r="74" spans="1:23" x14ac:dyDescent="0.3">
      <c r="A74">
        <v>72</v>
      </c>
      <c r="B74">
        <v>3.6</v>
      </c>
      <c r="D74" t="b">
        <f>IF(AND(B74&gt;='Sim Flight Params'!$B$2,B74&lt;'Sim Flight Params'!$B$3),TRUE,FALSE)</f>
        <v>1</v>
      </c>
      <c r="E74">
        <f>IF(D74,'Sim Flight Params'!$B$4*(-COS((B74-'Sim Flight Params'!$B$2)*PI()/('Sim Flight Params'!$B$3-'Sim Flight Params'!$B$2))+1)/2,0)</f>
        <v>0.47750143528405109</v>
      </c>
      <c r="F74" t="b">
        <f>IF(AND(B74&gt;='Sim Flight Params'!$B$3,B74&lt;'Sim Flight Params'!$B$5),TRUE,FALSE)</f>
        <v>0</v>
      </c>
      <c r="G74">
        <f>IF(F74,'Sim Flight Params'!$B$4,0)</f>
        <v>0</v>
      </c>
      <c r="H74" t="b">
        <f>IF(AND(B74&gt;='Sim Flight Params'!$B$5,B74&lt;'Sim Flight Params'!$B$6-('Sim Flight Params'!$B$6-'Sim Flight Params'!$B$5)/2),TRUE,FALSE)</f>
        <v>0</v>
      </c>
      <c r="I74">
        <f>IF(H74,'Sim Flight Params'!$B$4-'Sim Flight Params'!$B$4/2*(('Sim Flight Params'!$B$5-B74)/('Sim Flight Params'!$B$7-'Sim Flight Params'!$B$5))^2,0)</f>
        <v>0</v>
      </c>
      <c r="J74" t="b">
        <f>IF(AND(B74&gt;='Sim Flight Params'!$B$5+('Sim Flight Params'!$B$6-'Sim Flight Params'!$B$5)/2,B74&lt;'Sim Flight Params'!$B$6),TRUE,FALSE)</f>
        <v>0</v>
      </c>
      <c r="K74">
        <f>IF(J74,'Sim Flight Params'!$B$4/2*(('Sim Flight Params'!$B$6-B74)/('Sim Flight Params'!$B$7-'Sim Flight Params'!$B$5))^2,0)</f>
        <v>0</v>
      </c>
      <c r="L74">
        <f t="shared" si="7"/>
        <v>0.47750143528405109</v>
      </c>
      <c r="M74">
        <f t="shared" si="4"/>
        <v>0.33279516390102781</v>
      </c>
      <c r="N74">
        <f t="shared" si="5"/>
        <v>8.3139234579772792E-2</v>
      </c>
      <c r="P74">
        <v>-0.54859217576015462</v>
      </c>
      <c r="Q74">
        <v>0.82939240929242875</v>
      </c>
      <c r="R74">
        <f t="shared" si="6"/>
        <v>6.8955050074846161E-2</v>
      </c>
      <c r="S74">
        <f>'Sim Flight Params'!$B$22*P74+'Sim Flight Params'!$B$23/100*R74</f>
        <v>-2.0227431340631569E-2</v>
      </c>
      <c r="U74">
        <v>-0.83334688574855686</v>
      </c>
      <c r="V74">
        <v>0.88960021138856082</v>
      </c>
      <c r="W74">
        <f>IF(V74&gt;='Sim Flight Params'!$B$34,'Sim Flight Params'!$B$33*U74,0)</f>
        <v>0</v>
      </c>
    </row>
    <row r="75" spans="1:23" x14ac:dyDescent="0.3">
      <c r="A75">
        <v>73</v>
      </c>
      <c r="B75">
        <v>3.65</v>
      </c>
      <c r="D75" t="b">
        <f>IF(AND(B75&gt;='Sim Flight Params'!$B$2,B75&lt;'Sim Flight Params'!$B$3),TRUE,FALSE)</f>
        <v>1</v>
      </c>
      <c r="E75">
        <f>IF(D75,'Sim Flight Params'!$B$4*(-COS((B75-'Sim Flight Params'!$B$2)*PI()/('Sim Flight Params'!$B$3-'Sim Flight Params'!$B$2))+1)/2,0)</f>
        <v>0.49434262662201522</v>
      </c>
      <c r="F75" t="b">
        <f>IF(AND(B75&gt;='Sim Flight Params'!$B$3,B75&lt;'Sim Flight Params'!$B$5),TRUE,FALSE)</f>
        <v>0</v>
      </c>
      <c r="G75">
        <f>IF(F75,'Sim Flight Params'!$B$4,0)</f>
        <v>0</v>
      </c>
      <c r="H75" t="b">
        <f>IF(AND(B75&gt;='Sim Flight Params'!$B$5,B75&lt;'Sim Flight Params'!$B$6-('Sim Flight Params'!$B$6-'Sim Flight Params'!$B$5)/2),TRUE,FALSE)</f>
        <v>0</v>
      </c>
      <c r="I75">
        <f>IF(H75,'Sim Flight Params'!$B$4-'Sim Flight Params'!$B$4/2*(('Sim Flight Params'!$B$5-B75)/('Sim Flight Params'!$B$7-'Sim Flight Params'!$B$5))^2,0)</f>
        <v>0</v>
      </c>
      <c r="J75" t="b">
        <f>IF(AND(B75&gt;='Sim Flight Params'!$B$5+('Sim Flight Params'!$B$6-'Sim Flight Params'!$B$5)/2,B75&lt;'Sim Flight Params'!$B$6),TRUE,FALSE)</f>
        <v>0</v>
      </c>
      <c r="K75">
        <f>IF(J75,'Sim Flight Params'!$B$4/2*(('Sim Flight Params'!$B$6-B75)/('Sim Flight Params'!$B$7-'Sim Flight Params'!$B$5))^2,0)</f>
        <v>0</v>
      </c>
      <c r="L75">
        <f t="shared" si="7"/>
        <v>0.49434262662201522</v>
      </c>
      <c r="M75">
        <f t="shared" si="4"/>
        <v>0.33682382675928391</v>
      </c>
      <c r="N75">
        <f t="shared" si="5"/>
        <v>8.0573257165122161E-2</v>
      </c>
      <c r="P75">
        <v>0.84311238640394692</v>
      </c>
      <c r="Q75">
        <v>0.96044993526538391</v>
      </c>
      <c r="R75">
        <f t="shared" si="6"/>
        <v>7.7386579628362706E-2</v>
      </c>
      <c r="S75">
        <f>'Sim Flight Params'!$B$22*P75+'Sim Flight Params'!$B$23/100*R75</f>
        <v>3.200364738828982E-2</v>
      </c>
      <c r="U75">
        <v>0.9432619540959386</v>
      </c>
      <c r="V75">
        <v>0.63574119183014699</v>
      </c>
      <c r="W75">
        <f>IF(V75&gt;='Sim Flight Params'!$B$34,'Sim Flight Params'!$B$33*U75,0)</f>
        <v>0</v>
      </c>
    </row>
    <row r="76" spans="1:23" x14ac:dyDescent="0.3">
      <c r="A76">
        <v>74</v>
      </c>
      <c r="B76">
        <v>3.7</v>
      </c>
      <c r="D76" t="b">
        <f>IF(AND(B76&gt;='Sim Flight Params'!$B$2,B76&lt;'Sim Flight Params'!$B$3),TRUE,FALSE)</f>
        <v>1</v>
      </c>
      <c r="E76">
        <f>IF(D76,'Sim Flight Params'!$B$4*(-COS((B76-'Sim Flight Params'!$B$2)*PI()/('Sim Flight Params'!$B$3-'Sim Flight Params'!$B$2))+1)/2,0)</f>
        <v>0.51137875850304504</v>
      </c>
      <c r="F76" t="b">
        <f>IF(AND(B76&gt;='Sim Flight Params'!$B$3,B76&lt;'Sim Flight Params'!$B$5),TRUE,FALSE)</f>
        <v>0</v>
      </c>
      <c r="G76">
        <f>IF(F76,'Sim Flight Params'!$B$4,0)</f>
        <v>0</v>
      </c>
      <c r="H76" t="b">
        <f>IF(AND(B76&gt;='Sim Flight Params'!$B$5,B76&lt;'Sim Flight Params'!$B$6-('Sim Flight Params'!$B$6-'Sim Flight Params'!$B$5)/2),TRUE,FALSE)</f>
        <v>0</v>
      </c>
      <c r="I76">
        <f>IF(H76,'Sim Flight Params'!$B$4-'Sim Flight Params'!$B$4/2*(('Sim Flight Params'!$B$5-B76)/('Sim Flight Params'!$B$7-'Sim Flight Params'!$B$5))^2,0)</f>
        <v>0</v>
      </c>
      <c r="J76" t="b">
        <f>IF(AND(B76&gt;='Sim Flight Params'!$B$5+('Sim Flight Params'!$B$6-'Sim Flight Params'!$B$5)/2,B76&lt;'Sim Flight Params'!$B$6),TRUE,FALSE)</f>
        <v>0</v>
      </c>
      <c r="K76">
        <f>IF(J76,'Sim Flight Params'!$B$4/2*(('Sim Flight Params'!$B$6-B76)/('Sim Flight Params'!$B$7-'Sim Flight Params'!$B$5))^2,0)</f>
        <v>0</v>
      </c>
      <c r="L76">
        <f t="shared" si="7"/>
        <v>0.51137875850304504</v>
      </c>
      <c r="M76">
        <f t="shared" si="4"/>
        <v>0.34072263762059446</v>
      </c>
      <c r="N76">
        <f t="shared" si="5"/>
        <v>7.7976217226210648E-2</v>
      </c>
      <c r="P76">
        <v>0.47606975812510166</v>
      </c>
      <c r="Q76">
        <v>0.22417112773690229</v>
      </c>
      <c r="R76">
        <f t="shared" si="6"/>
        <v>1.7480016552257307E-2</v>
      </c>
      <c r="S76">
        <f>'Sim Flight Params'!$B$22*P76+'Sim Flight Params'!$B$23/100*R76</f>
        <v>1.7940016012452598E-2</v>
      </c>
      <c r="U76">
        <v>-0.34121485889971748</v>
      </c>
      <c r="V76">
        <v>0.75512793361877795</v>
      </c>
      <c r="W76">
        <f>IF(V76&gt;='Sim Flight Params'!$B$34,'Sim Flight Params'!$B$33*U76,0)</f>
        <v>0</v>
      </c>
    </row>
    <row r="77" spans="1:23" x14ac:dyDescent="0.3">
      <c r="A77">
        <v>75</v>
      </c>
      <c r="B77">
        <v>3.75</v>
      </c>
      <c r="D77" t="b">
        <f>IF(AND(B77&gt;='Sim Flight Params'!$B$2,B77&lt;'Sim Flight Params'!$B$3),TRUE,FALSE)</f>
        <v>1</v>
      </c>
      <c r="E77">
        <f>IF(D77,'Sim Flight Params'!$B$4*(-COS((B77-'Sim Flight Params'!$B$2)*PI()/('Sim Flight Params'!$B$3-'Sim Flight Params'!$B$2))+1)/2,0)</f>
        <v>0.52860326317400219</v>
      </c>
      <c r="F77" t="b">
        <f>IF(AND(B77&gt;='Sim Flight Params'!$B$3,B77&lt;'Sim Flight Params'!$B$5),TRUE,FALSE)</f>
        <v>0</v>
      </c>
      <c r="G77">
        <f>IF(F77,'Sim Flight Params'!$B$4,0)</f>
        <v>0</v>
      </c>
      <c r="H77" t="b">
        <f>IF(AND(B77&gt;='Sim Flight Params'!$B$5,B77&lt;'Sim Flight Params'!$B$6-('Sim Flight Params'!$B$6-'Sim Flight Params'!$B$5)/2),TRUE,FALSE)</f>
        <v>0</v>
      </c>
      <c r="I77">
        <f>IF(H77,'Sim Flight Params'!$B$4-'Sim Flight Params'!$B$4/2*(('Sim Flight Params'!$B$5-B77)/('Sim Flight Params'!$B$7-'Sim Flight Params'!$B$5))^2,0)</f>
        <v>0</v>
      </c>
      <c r="J77" t="b">
        <f>IF(AND(B77&gt;='Sim Flight Params'!$B$5+('Sim Flight Params'!$B$6-'Sim Flight Params'!$B$5)/2,B77&lt;'Sim Flight Params'!$B$6),TRUE,FALSE)</f>
        <v>0</v>
      </c>
      <c r="K77">
        <f>IF(J77,'Sim Flight Params'!$B$4/2*(('Sim Flight Params'!$B$6-B77)/('Sim Flight Params'!$B$7-'Sim Flight Params'!$B$5))^2,0)</f>
        <v>0</v>
      </c>
      <c r="L77">
        <f t="shared" si="7"/>
        <v>0.52860326317400219</v>
      </c>
      <c r="M77">
        <f t="shared" si="4"/>
        <v>0.34449009341914427</v>
      </c>
      <c r="N77">
        <f t="shared" si="5"/>
        <v>7.5349115970996514E-2</v>
      </c>
      <c r="P77">
        <v>0.81127399227668784</v>
      </c>
      <c r="Q77">
        <v>-0.19612311456726728</v>
      </c>
      <c r="R77">
        <f t="shared" si="6"/>
        <v>-1.4777703304122057E-2</v>
      </c>
      <c r="S77">
        <f>'Sim Flight Params'!$B$22*P77+'Sim Flight Params'!$B$23/100*R77</f>
        <v>3.0348886193855184E-2</v>
      </c>
      <c r="U77">
        <v>0.49700714620763309</v>
      </c>
      <c r="V77">
        <v>0.40751664352721761</v>
      </c>
      <c r="W77">
        <f>IF(V77&gt;='Sim Flight Params'!$B$34,'Sim Flight Params'!$B$33*U77,0)</f>
        <v>0</v>
      </c>
    </row>
    <row r="78" spans="1:23" x14ac:dyDescent="0.3">
      <c r="A78">
        <v>76</v>
      </c>
      <c r="B78">
        <v>3.8</v>
      </c>
      <c r="D78" t="b">
        <f>IF(AND(B78&gt;='Sim Flight Params'!$B$2,B78&lt;'Sim Flight Params'!$B$3),TRUE,FALSE)</f>
        <v>1</v>
      </c>
      <c r="E78">
        <f>IF(D78,'Sim Flight Params'!$B$4*(-COS((B78-'Sim Flight Params'!$B$2)*PI()/('Sim Flight Params'!$B$3-'Sim Flight Params'!$B$2))+1)/2,0)</f>
        <v>0.54600950026045325</v>
      </c>
      <c r="F78" t="b">
        <f>IF(AND(B78&gt;='Sim Flight Params'!$B$3,B78&lt;'Sim Flight Params'!$B$5),TRUE,FALSE)</f>
        <v>0</v>
      </c>
      <c r="G78">
        <f>IF(F78,'Sim Flight Params'!$B$4,0)</f>
        <v>0</v>
      </c>
      <c r="H78" t="b">
        <f>IF(AND(B78&gt;='Sim Flight Params'!$B$5,B78&lt;'Sim Flight Params'!$B$6-('Sim Flight Params'!$B$6-'Sim Flight Params'!$B$5)/2),TRUE,FALSE)</f>
        <v>0</v>
      </c>
      <c r="I78">
        <f>IF(H78,'Sim Flight Params'!$B$4-'Sim Flight Params'!$B$4/2*(('Sim Flight Params'!$B$5-B78)/('Sim Flight Params'!$B$7-'Sim Flight Params'!$B$5))^2,0)</f>
        <v>0</v>
      </c>
      <c r="J78" t="b">
        <f>IF(AND(B78&gt;='Sim Flight Params'!$B$5+('Sim Flight Params'!$B$6-'Sim Flight Params'!$B$5)/2,B78&lt;'Sim Flight Params'!$B$6),TRUE,FALSE)</f>
        <v>0</v>
      </c>
      <c r="K78">
        <f>IF(J78,'Sim Flight Params'!$B$4/2*(('Sim Flight Params'!$B$6-B78)/('Sim Flight Params'!$B$7-'Sim Flight Params'!$B$5))^2,0)</f>
        <v>0</v>
      </c>
      <c r="L78">
        <f t="shared" si="7"/>
        <v>0.54600950026045325</v>
      </c>
      <c r="M78">
        <f t="shared" si="4"/>
        <v>0.34812474172902241</v>
      </c>
      <c r="N78">
        <f t="shared" si="5"/>
        <v>7.2692966197563089E-2</v>
      </c>
      <c r="P78">
        <v>-0.8759154372697342</v>
      </c>
      <c r="Q78">
        <v>0.17420251501987494</v>
      </c>
      <c r="R78">
        <f t="shared" si="6"/>
        <v>1.2663297535870244E-2</v>
      </c>
      <c r="S78">
        <f>'Sim Flight Params'!$B$22*P78+'Sim Flight Params'!$B$23/100*R78</f>
        <v>-3.2783512409935683E-2</v>
      </c>
      <c r="U78">
        <v>-0.20921518578424658</v>
      </c>
      <c r="V78">
        <v>0.15896120382964896</v>
      </c>
      <c r="W78">
        <f>IF(V78&gt;='Sim Flight Params'!$B$34,'Sim Flight Params'!$B$33*U78,0)</f>
        <v>0</v>
      </c>
    </row>
    <row r="79" spans="1:23" x14ac:dyDescent="0.3">
      <c r="A79">
        <v>77</v>
      </c>
      <c r="B79">
        <v>3.85</v>
      </c>
      <c r="D79" t="b">
        <f>IF(AND(B79&gt;='Sim Flight Params'!$B$2,B79&lt;'Sim Flight Params'!$B$3),TRUE,FALSE)</f>
        <v>1</v>
      </c>
      <c r="E79">
        <f>IF(D79,'Sim Flight Params'!$B$4*(-COS((B79-'Sim Flight Params'!$B$2)*PI()/('Sim Flight Params'!$B$3-'Sim Flight Params'!$B$2))+1)/2,0)</f>
        <v>0.56359075932665803</v>
      </c>
      <c r="F79" t="b">
        <f>IF(AND(B79&gt;='Sim Flight Params'!$B$3,B79&lt;'Sim Flight Params'!$B$5),TRUE,FALSE)</f>
        <v>0</v>
      </c>
      <c r="G79">
        <f>IF(F79,'Sim Flight Params'!$B$4,0)</f>
        <v>0</v>
      </c>
      <c r="H79" t="b">
        <f>IF(AND(B79&gt;='Sim Flight Params'!$B$5,B79&lt;'Sim Flight Params'!$B$6-('Sim Flight Params'!$B$6-'Sim Flight Params'!$B$5)/2),TRUE,FALSE)</f>
        <v>0</v>
      </c>
      <c r="I79">
        <f>IF(H79,'Sim Flight Params'!$B$4-'Sim Flight Params'!$B$4/2*(('Sim Flight Params'!$B$5-B79)/('Sim Flight Params'!$B$7-'Sim Flight Params'!$B$5))^2,0)</f>
        <v>0</v>
      </c>
      <c r="J79" t="b">
        <f>IF(AND(B79&gt;='Sim Flight Params'!$B$5+('Sim Flight Params'!$B$6-'Sim Flight Params'!$B$5)/2,B79&lt;'Sim Flight Params'!$B$6),TRUE,FALSE)</f>
        <v>0</v>
      </c>
      <c r="K79">
        <f>IF(J79,'Sim Flight Params'!$B$4/2*(('Sim Flight Params'!$B$6-B79)/('Sim Flight Params'!$B$7-'Sim Flight Params'!$B$5))^2,0)</f>
        <v>0</v>
      </c>
      <c r="L79">
        <f t="shared" si="7"/>
        <v>0.56359075932665803</v>
      </c>
      <c r="M79">
        <f t="shared" si="4"/>
        <v>0.35162518132409371</v>
      </c>
      <c r="N79">
        <f t="shared" si="5"/>
        <v>7.0008791901425463E-2</v>
      </c>
      <c r="P79">
        <v>-0.2353856005392303</v>
      </c>
      <c r="Q79">
        <v>0.53749877158663928</v>
      </c>
      <c r="R79">
        <f t="shared" si="6"/>
        <v>3.7629639647280846E-2</v>
      </c>
      <c r="S79">
        <f>'Sim Flight Params'!$B$22*P79+'Sim Flight Params'!$B$23/100*R79</f>
        <v>-8.6388118219847317E-3</v>
      </c>
      <c r="U79">
        <v>-0.32319391534184372</v>
      </c>
      <c r="V79">
        <v>0.22474804530137227</v>
      </c>
      <c r="W79">
        <f>IF(V79&gt;='Sim Flight Params'!$B$34,'Sim Flight Params'!$B$33*U79,0)</f>
        <v>0</v>
      </c>
    </row>
    <row r="80" spans="1:23" x14ac:dyDescent="0.3">
      <c r="A80">
        <v>78</v>
      </c>
      <c r="B80">
        <v>3.9</v>
      </c>
      <c r="D80" t="b">
        <f>IF(AND(B80&gt;='Sim Flight Params'!$B$2,B80&lt;'Sim Flight Params'!$B$3),TRUE,FALSE)</f>
        <v>1</v>
      </c>
      <c r="E80">
        <f>IF(D80,'Sim Flight Params'!$B$4*(-COS((B80-'Sim Flight Params'!$B$2)*PI()/('Sim Flight Params'!$B$3-'Sim Flight Params'!$B$2))+1)/2,0)</f>
        <v>0.58134026246257187</v>
      </c>
      <c r="F80" t="b">
        <f>IF(AND(B80&gt;='Sim Flight Params'!$B$3,B80&lt;'Sim Flight Params'!$B$5),TRUE,FALSE)</f>
        <v>0</v>
      </c>
      <c r="G80">
        <f>IF(F80,'Sim Flight Params'!$B$4,0)</f>
        <v>0</v>
      </c>
      <c r="H80" t="b">
        <f>IF(AND(B80&gt;='Sim Flight Params'!$B$5,B80&lt;'Sim Flight Params'!$B$6-('Sim Flight Params'!$B$6-'Sim Flight Params'!$B$5)/2),TRUE,FALSE)</f>
        <v>0</v>
      </c>
      <c r="I80">
        <f>IF(H80,'Sim Flight Params'!$B$4-'Sim Flight Params'!$B$4/2*(('Sim Flight Params'!$B$5-B80)/('Sim Flight Params'!$B$7-'Sim Flight Params'!$B$5))^2,0)</f>
        <v>0</v>
      </c>
      <c r="J80" t="b">
        <f>IF(AND(B80&gt;='Sim Flight Params'!$B$5+('Sim Flight Params'!$B$6-'Sim Flight Params'!$B$5)/2,B80&lt;'Sim Flight Params'!$B$6),TRUE,FALSE)</f>
        <v>0</v>
      </c>
      <c r="K80">
        <f>IF(J80,'Sim Flight Params'!$B$4/2*(('Sim Flight Params'!$B$6-B80)/('Sim Flight Params'!$B$7-'Sim Flight Params'!$B$5))^2,0)</f>
        <v>0</v>
      </c>
      <c r="L80">
        <f t="shared" si="7"/>
        <v>0.58134026246257187</v>
      </c>
      <c r="M80">
        <f t="shared" si="4"/>
        <v>0.35499006271827799</v>
      </c>
      <c r="N80">
        <f t="shared" si="5"/>
        <v>6.7297627883685887E-2</v>
      </c>
      <c r="P80">
        <v>0.54519322476071252</v>
      </c>
      <c r="Q80">
        <v>0.55754264258611808</v>
      </c>
      <c r="R80">
        <f t="shared" si="6"/>
        <v>3.7521297290047453E-2</v>
      </c>
      <c r="S80">
        <f>'Sim Flight Params'!$B$22*P80+'Sim Flight Params'!$B$23/100*R80</f>
        <v>2.0632352414976955E-2</v>
      </c>
      <c r="U80">
        <v>4.2261314262428407E-3</v>
      </c>
      <c r="V80">
        <v>0.7158539153896335</v>
      </c>
      <c r="W80">
        <f>IF(V80&gt;='Sim Flight Params'!$B$34,'Sim Flight Params'!$B$33*U80,0)</f>
        <v>0</v>
      </c>
    </row>
    <row r="81" spans="1:23" x14ac:dyDescent="0.3">
      <c r="A81">
        <v>79</v>
      </c>
      <c r="B81">
        <v>3.95</v>
      </c>
      <c r="D81" t="b">
        <f>IF(AND(B81&gt;='Sim Flight Params'!$B$2,B81&lt;'Sim Flight Params'!$B$3),TRUE,FALSE)</f>
        <v>1</v>
      </c>
      <c r="E81">
        <f>IF(D81,'Sim Flight Params'!$B$4*(-COS((B81-'Sim Flight Params'!$B$2)*PI()/('Sim Flight Params'!$B$3-'Sim Flight Params'!$B$2))+1)/2,0)</f>
        <v>0.59925116689685909</v>
      </c>
      <c r="F81" t="b">
        <f>IF(AND(B81&gt;='Sim Flight Params'!$B$3,B81&lt;'Sim Flight Params'!$B$5),TRUE,FALSE)</f>
        <v>0</v>
      </c>
      <c r="G81">
        <f>IF(F81,'Sim Flight Params'!$B$4,0)</f>
        <v>0</v>
      </c>
      <c r="H81" t="b">
        <f>IF(AND(B81&gt;='Sim Flight Params'!$B$5,B81&lt;'Sim Flight Params'!$B$6-('Sim Flight Params'!$B$6-'Sim Flight Params'!$B$5)/2),TRUE,FALSE)</f>
        <v>0</v>
      </c>
      <c r="I81">
        <f>IF(H81,'Sim Flight Params'!$B$4-'Sim Flight Params'!$B$4/2*(('Sim Flight Params'!$B$5-B81)/('Sim Flight Params'!$B$7-'Sim Flight Params'!$B$5))^2,0)</f>
        <v>0</v>
      </c>
      <c r="J81" t="b">
        <f>IF(AND(B81&gt;='Sim Flight Params'!$B$5+('Sim Flight Params'!$B$6-'Sim Flight Params'!$B$5)/2,B81&lt;'Sim Flight Params'!$B$6),TRUE,FALSE)</f>
        <v>0</v>
      </c>
      <c r="K81">
        <f>IF(J81,'Sim Flight Params'!$B$4/2*(('Sim Flight Params'!$B$6-B81)/('Sim Flight Params'!$B$7-'Sim Flight Params'!$B$5))^2,0)</f>
        <v>0</v>
      </c>
      <c r="L81">
        <f t="shared" si="7"/>
        <v>0.59925116689685909</v>
      </c>
      <c r="M81">
        <f t="shared" si="4"/>
        <v>0.35821808868574256</v>
      </c>
      <c r="N81">
        <f t="shared" si="5"/>
        <v>6.4560519349291176E-2</v>
      </c>
      <c r="P81">
        <v>-0.46222139044377819</v>
      </c>
      <c r="Q81">
        <v>-0.56453934069439748</v>
      </c>
      <c r="R81">
        <f t="shared" si="6"/>
        <v>-3.6446953028336733E-2</v>
      </c>
      <c r="S81">
        <f>'Sim Flight Params'!$B$22*P81+'Sim Flight Params'!$B$23/100*R81</f>
        <v>-1.7515536906783365E-2</v>
      </c>
      <c r="U81">
        <v>8.3335610226935586E-2</v>
      </c>
      <c r="V81">
        <v>0.51859775689871357</v>
      </c>
      <c r="W81">
        <f>IF(V81&gt;='Sim Flight Params'!$B$34,'Sim Flight Params'!$B$33*U81,0)</f>
        <v>0</v>
      </c>
    </row>
    <row r="82" spans="1:23" x14ac:dyDescent="0.3">
      <c r="A82">
        <v>80</v>
      </c>
      <c r="B82">
        <v>4</v>
      </c>
      <c r="D82" t="b">
        <f>IF(AND(B82&gt;='Sim Flight Params'!$B$2,B82&lt;'Sim Flight Params'!$B$3),TRUE,FALSE)</f>
        <v>1</v>
      </c>
      <c r="E82">
        <f>IF(D82,'Sim Flight Params'!$B$4*(-COS((B82-'Sim Flight Params'!$B$2)*PI()/('Sim Flight Params'!$B$3-'Sim Flight Params'!$B$2))+1)/2,0)</f>
        <v>0.61731656763491016</v>
      </c>
      <c r="F82" t="b">
        <f>IF(AND(B82&gt;='Sim Flight Params'!$B$3,B82&lt;'Sim Flight Params'!$B$5),TRUE,FALSE)</f>
        <v>0</v>
      </c>
      <c r="G82">
        <f>IF(F82,'Sim Flight Params'!$B$4,0)</f>
        <v>0</v>
      </c>
      <c r="H82" t="b">
        <f>IF(AND(B82&gt;='Sim Flight Params'!$B$5,B82&lt;'Sim Flight Params'!$B$6-('Sim Flight Params'!$B$6-'Sim Flight Params'!$B$5)/2),TRUE,FALSE)</f>
        <v>0</v>
      </c>
      <c r="I82">
        <f>IF(H82,'Sim Flight Params'!$B$4-'Sim Flight Params'!$B$4/2*(('Sim Flight Params'!$B$5-B82)/('Sim Flight Params'!$B$7-'Sim Flight Params'!$B$5))^2,0)</f>
        <v>0</v>
      </c>
      <c r="J82" t="b">
        <f>IF(AND(B82&gt;='Sim Flight Params'!$B$5+('Sim Flight Params'!$B$6-'Sim Flight Params'!$B$5)/2,B82&lt;'Sim Flight Params'!$B$6),TRUE,FALSE)</f>
        <v>0</v>
      </c>
      <c r="K82">
        <f>IF(J82,'Sim Flight Params'!$B$4/2*(('Sim Flight Params'!$B$6-B82)/('Sim Flight Params'!$B$7-'Sim Flight Params'!$B$5))^2,0)</f>
        <v>0</v>
      </c>
      <c r="L82">
        <f t="shared" si="7"/>
        <v>0.61731656763491016</v>
      </c>
      <c r="M82">
        <f t="shared" si="4"/>
        <v>0.36130801476102276</v>
      </c>
      <c r="N82">
        <f t="shared" si="5"/>
        <v>6.1798521505604054E-2</v>
      </c>
      <c r="P82">
        <v>-0.97752354550537079</v>
      </c>
      <c r="Q82">
        <v>-9.4662440357650146E-2</v>
      </c>
      <c r="R82">
        <f t="shared" si="6"/>
        <v>-5.8499988562152033E-3</v>
      </c>
      <c r="S82">
        <f>'Sim Flight Params'!$B$22*P82+'Sim Flight Params'!$B$23/100*R82</f>
        <v>-3.6686382950732482E-2</v>
      </c>
      <c r="U82">
        <v>-0.57284328990861044</v>
      </c>
      <c r="V82">
        <v>0.97424451802671996</v>
      </c>
      <c r="W82">
        <f>IF(V82&gt;='Sim Flight Params'!$B$34,'Sim Flight Params'!$B$33*U82,0)</f>
        <v>-8.5926493486291569E-2</v>
      </c>
    </row>
    <row r="83" spans="1:23" x14ac:dyDescent="0.3">
      <c r="A83">
        <v>81</v>
      </c>
      <c r="B83">
        <v>4.05</v>
      </c>
      <c r="D83" t="b">
        <f>IF(AND(B83&gt;='Sim Flight Params'!$B$2,B83&lt;'Sim Flight Params'!$B$3),TRUE,FALSE)</f>
        <v>1</v>
      </c>
      <c r="E83">
        <f>IF(D83,'Sim Flight Params'!$B$4*(-COS((B83-'Sim Flight Params'!$B$2)*PI()/('Sim Flight Params'!$B$3-'Sim Flight Params'!$B$2))+1)/2,0)</f>
        <v>0.63552950012085019</v>
      </c>
      <c r="F83" t="b">
        <f>IF(AND(B83&gt;='Sim Flight Params'!$B$3,B83&lt;'Sim Flight Params'!$B$5),TRUE,FALSE)</f>
        <v>0</v>
      </c>
      <c r="G83">
        <f>IF(F83,'Sim Flight Params'!$B$4,0)</f>
        <v>0</v>
      </c>
      <c r="H83" t="b">
        <f>IF(AND(B83&gt;='Sim Flight Params'!$B$5,B83&lt;'Sim Flight Params'!$B$6-('Sim Flight Params'!$B$6-'Sim Flight Params'!$B$5)/2),TRUE,FALSE)</f>
        <v>0</v>
      </c>
      <c r="I83">
        <f>IF(H83,'Sim Flight Params'!$B$4-'Sim Flight Params'!$B$4/2*(('Sim Flight Params'!$B$5-B83)/('Sim Flight Params'!$B$7-'Sim Flight Params'!$B$5))^2,0)</f>
        <v>0</v>
      </c>
      <c r="J83" t="b">
        <f>IF(AND(B83&gt;='Sim Flight Params'!$B$5+('Sim Flight Params'!$B$6-'Sim Flight Params'!$B$5)/2,B83&lt;'Sim Flight Params'!$B$6),TRUE,FALSE)</f>
        <v>0</v>
      </c>
      <c r="K83">
        <f>IF(J83,'Sim Flight Params'!$B$4/2*(('Sim Flight Params'!$B$6-B83)/('Sim Flight Params'!$B$7-'Sim Flight Params'!$B$5))^2,0)</f>
        <v>0</v>
      </c>
      <c r="L83">
        <f t="shared" si="7"/>
        <v>0.63552950012085019</v>
      </c>
      <c r="M83">
        <f t="shared" ref="M83:M117" si="8">(L83-L82)/($B83-$B82)</f>
        <v>0.36425864971880179</v>
      </c>
      <c r="N83">
        <f t="shared" ref="N83:N117" si="9">(M83-M82)/($B83-$B82)</f>
        <v>5.9012699155580814E-2</v>
      </c>
      <c r="P83">
        <v>-1.2612248850237373E-2</v>
      </c>
      <c r="Q83">
        <v>-0.83304561444149039</v>
      </c>
      <c r="R83">
        <f t="shared" si="6"/>
        <v>-4.916027022791164E-2</v>
      </c>
      <c r="S83">
        <f>'Sim Flight Params'!$B$22*P83+'Sim Flight Params'!$B$23/100*R83</f>
        <v>-7.1876068302345966E-4</v>
      </c>
      <c r="U83">
        <v>0.53227199108633805</v>
      </c>
      <c r="V83">
        <v>9.3241988257084518E-2</v>
      </c>
      <c r="W83">
        <f>IF(V83&gt;='Sim Flight Params'!$B$34,'Sim Flight Params'!$B$33*U83,0)</f>
        <v>0</v>
      </c>
    </row>
    <row r="84" spans="1:23" x14ac:dyDescent="0.3">
      <c r="A84">
        <v>82</v>
      </c>
      <c r="B84">
        <v>4.0999999999999996</v>
      </c>
      <c r="D84" t="b">
        <f>IF(AND(B84&gt;='Sim Flight Params'!$B$2,B84&lt;'Sim Flight Params'!$B$3),TRUE,FALSE)</f>
        <v>1</v>
      </c>
      <c r="E84">
        <f>IF(D84,'Sim Flight Params'!$B$4*(-COS((B84-'Sim Flight Params'!$B$2)*PI()/('Sim Flight Params'!$B$3-'Sim Flight Params'!$B$2))+1)/2,0)</f>
        <v>0.65388294292250682</v>
      </c>
      <c r="F84" t="b">
        <f>IF(AND(B84&gt;='Sim Flight Params'!$B$3,B84&lt;'Sim Flight Params'!$B$5),TRUE,FALSE)</f>
        <v>0</v>
      </c>
      <c r="G84">
        <f>IF(F84,'Sim Flight Params'!$B$4,0)</f>
        <v>0</v>
      </c>
      <c r="H84" t="b">
        <f>IF(AND(B84&gt;='Sim Flight Params'!$B$5,B84&lt;'Sim Flight Params'!$B$6-('Sim Flight Params'!$B$6-'Sim Flight Params'!$B$5)/2),TRUE,FALSE)</f>
        <v>0</v>
      </c>
      <c r="I84">
        <f>IF(H84,'Sim Flight Params'!$B$4-'Sim Flight Params'!$B$4/2*(('Sim Flight Params'!$B$5-B84)/('Sim Flight Params'!$B$7-'Sim Flight Params'!$B$5))^2,0)</f>
        <v>0</v>
      </c>
      <c r="J84" t="b">
        <f>IF(AND(B84&gt;='Sim Flight Params'!$B$5+('Sim Flight Params'!$B$6-'Sim Flight Params'!$B$5)/2,B84&lt;'Sim Flight Params'!$B$6),TRUE,FALSE)</f>
        <v>0</v>
      </c>
      <c r="K84">
        <f>IF(J84,'Sim Flight Params'!$B$4/2*(('Sim Flight Params'!$B$6-B84)/('Sim Flight Params'!$B$7-'Sim Flight Params'!$B$5))^2,0)</f>
        <v>0</v>
      </c>
      <c r="L84">
        <f t="shared" si="7"/>
        <v>0.65388294292250682</v>
      </c>
      <c r="M84">
        <f t="shared" si="8"/>
        <v>0.36706885603313383</v>
      </c>
      <c r="N84">
        <f t="shared" si="9"/>
        <v>5.6204126286641044E-2</v>
      </c>
      <c r="P84">
        <v>-0.35408300850132757</v>
      </c>
      <c r="Q84">
        <v>0.52940191937841519</v>
      </c>
      <c r="R84">
        <f t="shared" si="6"/>
        <v>2.9754572333134607E-2</v>
      </c>
      <c r="S84">
        <f>'Sim Flight Params'!$B$22*P84+'Sim Flight Params'!$B$23/100*R84</f>
        <v>-1.312933995713411E-2</v>
      </c>
      <c r="U84">
        <v>0.27489697943161095</v>
      </c>
      <c r="V84">
        <v>0.10876507871964114</v>
      </c>
      <c r="W84">
        <f>IF(V84&gt;='Sim Flight Params'!$B$34,'Sim Flight Params'!$B$33*U84,0)</f>
        <v>0</v>
      </c>
    </row>
    <row r="85" spans="1:23" x14ac:dyDescent="0.3">
      <c r="A85">
        <v>83</v>
      </c>
      <c r="B85">
        <v>4.1500000000000004</v>
      </c>
      <c r="D85" t="b">
        <f>IF(AND(B85&gt;='Sim Flight Params'!$B$2,B85&lt;'Sim Flight Params'!$B$3),TRUE,FALSE)</f>
        <v>1</v>
      </c>
      <c r="E85">
        <f>IF(D85,'Sim Flight Params'!$B$4*(-COS((B85-'Sim Flight Params'!$B$2)*PI()/('Sim Flight Params'!$B$3-'Sim Flight Params'!$B$2))+1)/2,0)</f>
        <v>0.67236982043830662</v>
      </c>
      <c r="F85" t="b">
        <f>IF(AND(B85&gt;='Sim Flight Params'!$B$3,B85&lt;'Sim Flight Params'!$B$5),TRUE,FALSE)</f>
        <v>0</v>
      </c>
      <c r="G85">
        <f>IF(F85,'Sim Flight Params'!$B$4,0)</f>
        <v>0</v>
      </c>
      <c r="H85" t="b">
        <f>IF(AND(B85&gt;='Sim Flight Params'!$B$5,B85&lt;'Sim Flight Params'!$B$6-('Sim Flight Params'!$B$6-'Sim Flight Params'!$B$5)/2),TRUE,FALSE)</f>
        <v>0</v>
      </c>
      <c r="I85">
        <f>IF(H85,'Sim Flight Params'!$B$4-'Sim Flight Params'!$B$4/2*(('Sim Flight Params'!$B$5-B85)/('Sim Flight Params'!$B$7-'Sim Flight Params'!$B$5))^2,0)</f>
        <v>0</v>
      </c>
      <c r="J85" t="b">
        <f>IF(AND(B85&gt;='Sim Flight Params'!$B$5+('Sim Flight Params'!$B$6-'Sim Flight Params'!$B$5)/2,B85&lt;'Sim Flight Params'!$B$6),TRUE,FALSE)</f>
        <v>0</v>
      </c>
      <c r="K85">
        <f>IF(J85,'Sim Flight Params'!$B$4/2*(('Sim Flight Params'!$B$6-B85)/('Sim Flight Params'!$B$7-'Sim Flight Params'!$B$5))^2,0)</f>
        <v>0</v>
      </c>
      <c r="L85">
        <f t="shared" si="7"/>
        <v>0.67236982043830662</v>
      </c>
      <c r="M85">
        <f t="shared" si="8"/>
        <v>0.36973755031599081</v>
      </c>
      <c r="N85">
        <f t="shared" si="9"/>
        <v>5.3373885657138985E-2</v>
      </c>
      <c r="P85">
        <v>0.34101881015933877</v>
      </c>
      <c r="Q85">
        <v>0.65988374915133008</v>
      </c>
      <c r="R85">
        <f t="shared" si="6"/>
        <v>3.5220559774207273E-2</v>
      </c>
      <c r="S85">
        <f>'Sim Flight Params'!$B$22*P85+'Sim Flight Params'!$B$23/100*R85</f>
        <v>1.2964308179846239E-2</v>
      </c>
      <c r="U85">
        <v>-0.22700654628282568</v>
      </c>
      <c r="V85">
        <v>0.94822537709496413</v>
      </c>
      <c r="W85">
        <f>IF(V85&gt;='Sim Flight Params'!$B$34,'Sim Flight Params'!$B$33*U85,0)</f>
        <v>-3.4050981942423848E-2</v>
      </c>
    </row>
    <row r="86" spans="1:23" x14ac:dyDescent="0.3">
      <c r="A86">
        <v>84</v>
      </c>
      <c r="B86">
        <v>4.2</v>
      </c>
      <c r="D86" t="b">
        <f>IF(AND(B86&gt;='Sim Flight Params'!$B$2,B86&lt;'Sim Flight Params'!$B$3),TRUE,FALSE)</f>
        <v>1</v>
      </c>
      <c r="E86">
        <f>IF(D86,'Sim Flight Params'!$B$4*(-COS((B86-'Sim Flight Params'!$B$2)*PI()/('Sim Flight Params'!$B$3-'Sim Flight Params'!$B$2))+1)/2,0)</f>
        <v>0.69098300562505255</v>
      </c>
      <c r="F86" t="b">
        <f>IF(AND(B86&gt;='Sim Flight Params'!$B$3,B86&lt;'Sim Flight Params'!$B$5),TRUE,FALSE)</f>
        <v>0</v>
      </c>
      <c r="G86">
        <f>IF(F86,'Sim Flight Params'!$B$4,0)</f>
        <v>0</v>
      </c>
      <c r="H86" t="b">
        <f>IF(AND(B86&gt;='Sim Flight Params'!$B$5,B86&lt;'Sim Flight Params'!$B$6-('Sim Flight Params'!$B$6-'Sim Flight Params'!$B$5)/2),TRUE,FALSE)</f>
        <v>0</v>
      </c>
      <c r="I86">
        <f>IF(H86,'Sim Flight Params'!$B$4-'Sim Flight Params'!$B$4/2*(('Sim Flight Params'!$B$5-B86)/('Sim Flight Params'!$B$7-'Sim Flight Params'!$B$5))^2,0)</f>
        <v>0</v>
      </c>
      <c r="J86" t="b">
        <f>IF(AND(B86&gt;='Sim Flight Params'!$B$5+('Sim Flight Params'!$B$6-'Sim Flight Params'!$B$5)/2,B86&lt;'Sim Flight Params'!$B$6),TRUE,FALSE)</f>
        <v>0</v>
      </c>
      <c r="K86">
        <f>IF(J86,'Sim Flight Params'!$B$4/2*(('Sim Flight Params'!$B$6-B86)/('Sim Flight Params'!$B$7-'Sim Flight Params'!$B$5))^2,0)</f>
        <v>0</v>
      </c>
      <c r="L86">
        <f t="shared" si="7"/>
        <v>0.69098300562505255</v>
      </c>
      <c r="M86">
        <f t="shared" si="8"/>
        <v>0.3722637037349199</v>
      </c>
      <c r="N86">
        <f t="shared" si="9"/>
        <v>5.0523068378581962E-2</v>
      </c>
      <c r="P86">
        <v>0.23101224328039116</v>
      </c>
      <c r="Q86">
        <v>0.36678952460709957</v>
      </c>
      <c r="R86">
        <f t="shared" si="6"/>
        <v>1.8531332232272064E-2</v>
      </c>
      <c r="S86">
        <f>'Sim Flight Params'!$B$22*P86+'Sim Flight Params'!$B$23/100*R86</f>
        <v>8.7556157841760275E-3</v>
      </c>
      <c r="U86">
        <v>-0.77857252560571455</v>
      </c>
      <c r="V86">
        <v>1.305696728766581E-2</v>
      </c>
      <c r="W86">
        <f>IF(V86&gt;='Sim Flight Params'!$B$34,'Sim Flight Params'!$B$33*U86,0)</f>
        <v>0</v>
      </c>
    </row>
    <row r="87" spans="1:23" x14ac:dyDescent="0.3">
      <c r="A87">
        <v>85</v>
      </c>
      <c r="B87">
        <v>4.25</v>
      </c>
      <c r="D87" t="b">
        <f>IF(AND(B87&gt;='Sim Flight Params'!$B$2,B87&lt;'Sim Flight Params'!$B$3),TRUE,FALSE)</f>
        <v>1</v>
      </c>
      <c r="E87">
        <f>IF(D87,'Sim Flight Params'!$B$4*(-COS((B87-'Sim Flight Params'!$B$2)*PI()/('Sim Flight Params'!$B$3-'Sim Flight Params'!$B$2))+1)/2,0)</f>
        <v>0.70971532274553772</v>
      </c>
      <c r="F87" t="b">
        <f>IF(AND(B87&gt;='Sim Flight Params'!$B$3,B87&lt;'Sim Flight Params'!$B$5),TRUE,FALSE)</f>
        <v>0</v>
      </c>
      <c r="G87">
        <f>IF(F87,'Sim Flight Params'!$B$4,0)</f>
        <v>0</v>
      </c>
      <c r="H87" t="b">
        <f>IF(AND(B87&gt;='Sim Flight Params'!$B$5,B87&lt;'Sim Flight Params'!$B$6-('Sim Flight Params'!$B$6-'Sim Flight Params'!$B$5)/2),TRUE,FALSE)</f>
        <v>0</v>
      </c>
      <c r="I87">
        <f>IF(H87,'Sim Flight Params'!$B$4-'Sim Flight Params'!$B$4/2*(('Sim Flight Params'!$B$5-B87)/('Sim Flight Params'!$B$7-'Sim Flight Params'!$B$5))^2,0)</f>
        <v>0</v>
      </c>
      <c r="J87" t="b">
        <f>IF(AND(B87&gt;='Sim Flight Params'!$B$5+('Sim Flight Params'!$B$6-'Sim Flight Params'!$B$5)/2,B87&lt;'Sim Flight Params'!$B$6),TRUE,FALSE)</f>
        <v>0</v>
      </c>
      <c r="K87">
        <f>IF(J87,'Sim Flight Params'!$B$4/2*(('Sim Flight Params'!$B$6-B87)/('Sim Flight Params'!$B$7-'Sim Flight Params'!$B$5))^2,0)</f>
        <v>0</v>
      </c>
      <c r="L87">
        <f t="shared" si="7"/>
        <v>0.70971532274553772</v>
      </c>
      <c r="M87">
        <f t="shared" si="8"/>
        <v>0.37464634240970485</v>
      </c>
      <c r="N87">
        <f t="shared" si="9"/>
        <v>4.7652773495699019E-2</v>
      </c>
      <c r="P87">
        <v>9.3192300107810766E-2</v>
      </c>
      <c r="Q87">
        <v>-0.70468163299450048</v>
      </c>
      <c r="R87">
        <f t="shared" si="6"/>
        <v>-3.3580034243666235E-2</v>
      </c>
      <c r="S87">
        <f>'Sim Flight Params'!$B$22*P87+'Sim Flight Params'!$B$23/100*R87</f>
        <v>3.3268110828245726E-3</v>
      </c>
      <c r="U87">
        <v>0.76614647293961902</v>
      </c>
      <c r="V87">
        <v>7.460925508202465E-2</v>
      </c>
      <c r="W87">
        <f>IF(V87&gt;='Sim Flight Params'!$B$34,'Sim Flight Params'!$B$33*U87,0)</f>
        <v>0</v>
      </c>
    </row>
    <row r="88" spans="1:23" x14ac:dyDescent="0.3">
      <c r="A88">
        <v>86</v>
      </c>
      <c r="B88">
        <v>4.3</v>
      </c>
      <c r="D88" t="b">
        <f>IF(AND(B88&gt;='Sim Flight Params'!$B$2,B88&lt;'Sim Flight Params'!$B$3),TRUE,FALSE)</f>
        <v>1</v>
      </c>
      <c r="E88">
        <f>IF(D88,'Sim Flight Params'!$B$4*(-COS((B88-'Sim Flight Params'!$B$2)*PI()/('Sim Flight Params'!$B$3-'Sim Flight Params'!$B$2))+1)/2,0)</f>
        <v>0.72855955013492568</v>
      </c>
      <c r="F88" t="b">
        <f>IF(AND(B88&gt;='Sim Flight Params'!$B$3,B88&lt;'Sim Flight Params'!$B$5),TRUE,FALSE)</f>
        <v>0</v>
      </c>
      <c r="G88">
        <f>IF(F88,'Sim Flight Params'!$B$4,0)</f>
        <v>0</v>
      </c>
      <c r="H88" t="b">
        <f>IF(AND(B88&gt;='Sim Flight Params'!$B$5,B88&lt;'Sim Flight Params'!$B$6-('Sim Flight Params'!$B$6-'Sim Flight Params'!$B$5)/2),TRUE,FALSE)</f>
        <v>0</v>
      </c>
      <c r="I88">
        <f>IF(H88,'Sim Flight Params'!$B$4-'Sim Flight Params'!$B$4/2*(('Sim Flight Params'!$B$5-B88)/('Sim Flight Params'!$B$7-'Sim Flight Params'!$B$5))^2,0)</f>
        <v>0</v>
      </c>
      <c r="J88" t="b">
        <f>IF(AND(B88&gt;='Sim Flight Params'!$B$5+('Sim Flight Params'!$B$6-'Sim Flight Params'!$B$5)/2,B88&lt;'Sim Flight Params'!$B$6),TRUE,FALSE)</f>
        <v>0</v>
      </c>
      <c r="K88">
        <f>IF(J88,'Sim Flight Params'!$B$4/2*(('Sim Flight Params'!$B$6-B88)/('Sim Flight Params'!$B$7-'Sim Flight Params'!$B$5))^2,0)</f>
        <v>0</v>
      </c>
      <c r="L88">
        <f t="shared" si="7"/>
        <v>0.72855955013492568</v>
      </c>
      <c r="M88">
        <f t="shared" si="8"/>
        <v>0.37688454778776048</v>
      </c>
      <c r="N88">
        <f t="shared" si="9"/>
        <v>4.4764107561112869E-2</v>
      </c>
      <c r="P88">
        <v>0.63822063115317995</v>
      </c>
      <c r="Q88">
        <v>0.67381945876190374</v>
      </c>
      <c r="R88">
        <f t="shared" si="6"/>
        <v>3.0162926728788717E-2</v>
      </c>
      <c r="S88">
        <f>'Sim Flight Params'!$B$22*P88+'Sim Flight Params'!$B$23/100*R88</f>
        <v>2.4084088301888188E-2</v>
      </c>
      <c r="U88">
        <v>0.55594113774091092</v>
      </c>
      <c r="V88">
        <v>0.27418674729401749</v>
      </c>
      <c r="W88">
        <f>IF(V88&gt;='Sim Flight Params'!$B$34,'Sim Flight Params'!$B$33*U88,0)</f>
        <v>0</v>
      </c>
    </row>
    <row r="89" spans="1:23" x14ac:dyDescent="0.3">
      <c r="A89">
        <v>87</v>
      </c>
      <c r="B89">
        <v>4.3499999999999996</v>
      </c>
      <c r="D89" t="b">
        <f>IF(AND(B89&gt;='Sim Flight Params'!$B$2,B89&lt;'Sim Flight Params'!$B$3),TRUE,FALSE)</f>
        <v>1</v>
      </c>
      <c r="E89">
        <f>IF(D89,'Sim Flight Params'!$B$4*(-COS((B89-'Sim Flight Params'!$B$2)*PI()/('Sim Flight Params'!$B$3-'Sim Flight Params'!$B$2))+1)/2,0)</f>
        <v>0.74750842298484188</v>
      </c>
      <c r="F89" t="b">
        <f>IF(AND(B89&gt;='Sim Flight Params'!$B$3,B89&lt;'Sim Flight Params'!$B$5),TRUE,FALSE)</f>
        <v>0</v>
      </c>
      <c r="G89">
        <f>IF(F89,'Sim Flight Params'!$B$4,0)</f>
        <v>0</v>
      </c>
      <c r="H89" t="b">
        <f>IF(AND(B89&gt;='Sim Flight Params'!$B$5,B89&lt;'Sim Flight Params'!$B$6-('Sim Flight Params'!$B$6-'Sim Flight Params'!$B$5)/2),TRUE,FALSE)</f>
        <v>0</v>
      </c>
      <c r="I89">
        <f>IF(H89,'Sim Flight Params'!$B$4-'Sim Flight Params'!$B$4/2*(('Sim Flight Params'!$B$5-B89)/('Sim Flight Params'!$B$7-'Sim Flight Params'!$B$5))^2,0)</f>
        <v>0</v>
      </c>
      <c r="J89" t="b">
        <f>IF(AND(B89&gt;='Sim Flight Params'!$B$5+('Sim Flight Params'!$B$6-'Sim Flight Params'!$B$5)/2,B89&lt;'Sim Flight Params'!$B$6),TRUE,FALSE)</f>
        <v>0</v>
      </c>
      <c r="K89">
        <f>IF(J89,'Sim Flight Params'!$B$4/2*(('Sim Flight Params'!$B$6-B89)/('Sim Flight Params'!$B$7-'Sim Flight Params'!$B$5))^2,0)</f>
        <v>0</v>
      </c>
      <c r="L89">
        <f t="shared" si="7"/>
        <v>0.74750842298484188</v>
      </c>
      <c r="M89">
        <f t="shared" si="8"/>
        <v>0.3789774569983253</v>
      </c>
      <c r="N89">
        <f t="shared" si="9"/>
        <v>4.1858184211296535E-2</v>
      </c>
      <c r="P89">
        <v>-0.69245883045236511</v>
      </c>
      <c r="Q89">
        <v>-0.78409895459044887</v>
      </c>
      <c r="R89">
        <f t="shared" si="6"/>
        <v>-3.2820958481132048E-2</v>
      </c>
      <c r="S89">
        <f>'Sim Flight Params'!$B$22*P89+'Sim Flight Params'!$B$23/100*R89</f>
        <v>-2.6131310934369351E-2</v>
      </c>
      <c r="U89">
        <v>0.39055076938147781</v>
      </c>
      <c r="V89">
        <v>0.18083227655590206</v>
      </c>
      <c r="W89">
        <f>IF(V89&gt;='Sim Flight Params'!$B$34,'Sim Flight Params'!$B$33*U89,0)</f>
        <v>0</v>
      </c>
    </row>
    <row r="90" spans="1:23" x14ac:dyDescent="0.3">
      <c r="A90">
        <v>88</v>
      </c>
      <c r="B90">
        <v>4.4000000000000004</v>
      </c>
      <c r="D90" t="b">
        <f>IF(AND(B90&gt;='Sim Flight Params'!$B$2,B90&lt;'Sim Flight Params'!$B$3),TRUE,FALSE)</f>
        <v>1</v>
      </c>
      <c r="E90">
        <f>IF(D90,'Sim Flight Params'!$B$4*(-COS((B90-'Sim Flight Params'!$B$2)*PI()/('Sim Flight Params'!$B$3-'Sim Flight Params'!$B$2))+1)/2,0)</f>
        <v>0.76655463614409469</v>
      </c>
      <c r="F90" t="b">
        <f>IF(AND(B90&gt;='Sim Flight Params'!$B$3,B90&lt;'Sim Flight Params'!$B$5),TRUE,FALSE)</f>
        <v>0</v>
      </c>
      <c r="G90">
        <f>IF(F90,'Sim Flight Params'!$B$4,0)</f>
        <v>0</v>
      </c>
      <c r="H90" t="b">
        <f>IF(AND(B90&gt;='Sim Flight Params'!$B$5,B90&lt;'Sim Flight Params'!$B$6-('Sim Flight Params'!$B$6-'Sim Flight Params'!$B$5)/2),TRUE,FALSE)</f>
        <v>0</v>
      </c>
      <c r="I90">
        <f>IF(H90,'Sim Flight Params'!$B$4-'Sim Flight Params'!$B$4/2*(('Sim Flight Params'!$B$5-B90)/('Sim Flight Params'!$B$7-'Sim Flight Params'!$B$5))^2,0)</f>
        <v>0</v>
      </c>
      <c r="J90" t="b">
        <f>IF(AND(B90&gt;='Sim Flight Params'!$B$5+('Sim Flight Params'!$B$6-'Sim Flight Params'!$B$5)/2,B90&lt;'Sim Flight Params'!$B$6),TRUE,FALSE)</f>
        <v>0</v>
      </c>
      <c r="K90">
        <f>IF(J90,'Sim Flight Params'!$B$4/2*(('Sim Flight Params'!$B$6-B90)/('Sim Flight Params'!$B$7-'Sim Flight Params'!$B$5))^2,0)</f>
        <v>0</v>
      </c>
      <c r="L90">
        <f t="shared" si="7"/>
        <v>0.76655463614409469</v>
      </c>
      <c r="M90">
        <f t="shared" si="8"/>
        <v>0.38092426318505079</v>
      </c>
      <c r="N90">
        <f t="shared" si="9"/>
        <v>3.8936123734509276E-2</v>
      </c>
      <c r="P90">
        <v>-0.78578498329861612</v>
      </c>
      <c r="Q90">
        <v>0.11304586845908449</v>
      </c>
      <c r="R90">
        <f t="shared" si="6"/>
        <v>4.4015679219979731E-3</v>
      </c>
      <c r="S90">
        <f>'Sim Flight Params'!$B$22*P90+'Sim Flight Params'!$B$23/100*R90</f>
        <v>-2.9444929034088112E-2</v>
      </c>
      <c r="U90">
        <v>0.96615653070627583</v>
      </c>
      <c r="V90">
        <v>0.60726395001177758</v>
      </c>
      <c r="W90">
        <f>IF(V90&gt;='Sim Flight Params'!$B$34,'Sim Flight Params'!$B$33*U90,0)</f>
        <v>0</v>
      </c>
    </row>
    <row r="91" spans="1:23" x14ac:dyDescent="0.3">
      <c r="A91">
        <v>89</v>
      </c>
      <c r="B91">
        <v>4.45</v>
      </c>
      <c r="D91" t="b">
        <f>IF(AND(B91&gt;='Sim Flight Params'!$B$2,B91&lt;'Sim Flight Params'!$B$3),TRUE,FALSE)</f>
        <v>1</v>
      </c>
      <c r="E91">
        <f>IF(D91,'Sim Flight Params'!$B$4*(-COS((B91-'Sim Flight Params'!$B$2)*PI()/('Sim Flight Params'!$B$3-'Sim Flight Params'!$B$2))+1)/2,0)</f>
        <v>0.78569084693494928</v>
      </c>
      <c r="F91" t="b">
        <f>IF(AND(B91&gt;='Sim Flight Params'!$B$3,B91&lt;'Sim Flight Params'!$B$5),TRUE,FALSE)</f>
        <v>0</v>
      </c>
      <c r="G91">
        <f>IF(F91,'Sim Flight Params'!$B$4,0)</f>
        <v>0</v>
      </c>
      <c r="H91" t="b">
        <f>IF(AND(B91&gt;='Sim Flight Params'!$B$5,B91&lt;'Sim Flight Params'!$B$6-('Sim Flight Params'!$B$6-'Sim Flight Params'!$B$5)/2),TRUE,FALSE)</f>
        <v>0</v>
      </c>
      <c r="I91">
        <f>IF(H91,'Sim Flight Params'!$B$4-'Sim Flight Params'!$B$4/2*(('Sim Flight Params'!$B$5-B91)/('Sim Flight Params'!$B$7-'Sim Flight Params'!$B$5))^2,0)</f>
        <v>0</v>
      </c>
      <c r="J91" t="b">
        <f>IF(AND(B91&gt;='Sim Flight Params'!$B$5+('Sim Flight Params'!$B$6-'Sim Flight Params'!$B$5)/2,B91&lt;'Sim Flight Params'!$B$6),TRUE,FALSE)</f>
        <v>0</v>
      </c>
      <c r="K91">
        <f>IF(J91,'Sim Flight Params'!$B$4/2*(('Sim Flight Params'!$B$6-B91)/('Sim Flight Params'!$B$7-'Sim Flight Params'!$B$5))^2,0)</f>
        <v>0</v>
      </c>
      <c r="L91">
        <f t="shared" si="7"/>
        <v>0.78569084693494928</v>
      </c>
      <c r="M91">
        <f t="shared" si="8"/>
        <v>0.38272421581709315</v>
      </c>
      <c r="N91">
        <f t="shared" si="9"/>
        <v>3.5999052640847254E-2</v>
      </c>
      <c r="P91">
        <v>0.89468303763204893</v>
      </c>
      <c r="Q91">
        <v>-0.9146279036064775</v>
      </c>
      <c r="R91">
        <f t="shared" si="6"/>
        <v>-3.2925738048717353E-2</v>
      </c>
      <c r="S91">
        <f>'Sim Flight Params'!$B$22*P91+'Sim Flight Params'!$B$23/100*R91</f>
        <v>3.3385985220958252E-2</v>
      </c>
      <c r="U91">
        <v>-0.18550125055554068</v>
      </c>
      <c r="V91">
        <v>0.49650315503775055</v>
      </c>
      <c r="W91">
        <f>IF(V91&gt;='Sim Flight Params'!$B$34,'Sim Flight Params'!$B$33*U91,0)</f>
        <v>0</v>
      </c>
    </row>
    <row r="92" spans="1:23" x14ac:dyDescent="0.3">
      <c r="A92">
        <v>90</v>
      </c>
      <c r="B92">
        <v>4.5</v>
      </c>
      <c r="D92" t="b">
        <f>IF(AND(B92&gt;='Sim Flight Params'!$B$2,B92&lt;'Sim Flight Params'!$B$3),TRUE,FALSE)</f>
        <v>1</v>
      </c>
      <c r="E92">
        <f>IF(D92,'Sim Flight Params'!$B$4*(-COS((B92-'Sim Flight Params'!$B$2)*PI()/('Sim Flight Params'!$B$3-'Sim Flight Params'!$B$2))+1)/2,0)</f>
        <v>0.8049096779838717</v>
      </c>
      <c r="F92" t="b">
        <f>IF(AND(B92&gt;='Sim Flight Params'!$B$3,B92&lt;'Sim Flight Params'!$B$5),TRUE,FALSE)</f>
        <v>0</v>
      </c>
      <c r="G92">
        <f>IF(F92,'Sim Flight Params'!$B$4,0)</f>
        <v>0</v>
      </c>
      <c r="H92" t="b">
        <f>IF(AND(B92&gt;='Sim Flight Params'!$B$5,B92&lt;'Sim Flight Params'!$B$6-('Sim Flight Params'!$B$6-'Sim Flight Params'!$B$5)/2),TRUE,FALSE)</f>
        <v>0</v>
      </c>
      <c r="I92">
        <f>IF(H92,'Sim Flight Params'!$B$4-'Sim Flight Params'!$B$4/2*(('Sim Flight Params'!$B$5-B92)/('Sim Flight Params'!$B$7-'Sim Flight Params'!$B$5))^2,0)</f>
        <v>0</v>
      </c>
      <c r="J92" t="b">
        <f>IF(AND(B92&gt;='Sim Flight Params'!$B$5+('Sim Flight Params'!$B$6-'Sim Flight Params'!$B$5)/2,B92&lt;'Sim Flight Params'!$B$6),TRUE,FALSE)</f>
        <v>0</v>
      </c>
      <c r="K92">
        <f>IF(J92,'Sim Flight Params'!$B$4/2*(('Sim Flight Params'!$B$6-B92)/('Sim Flight Params'!$B$7-'Sim Flight Params'!$B$5))^2,0)</f>
        <v>0</v>
      </c>
      <c r="L92">
        <f t="shared" si="7"/>
        <v>0.8049096779838717</v>
      </c>
      <c r="M92">
        <f t="shared" si="8"/>
        <v>0.38437662097844966</v>
      </c>
      <c r="N92">
        <f t="shared" si="9"/>
        <v>3.3048103227130261E-2</v>
      </c>
      <c r="P92">
        <v>0.37876000910557672</v>
      </c>
      <c r="Q92">
        <v>-0.19175432255562486</v>
      </c>
      <c r="R92">
        <f t="shared" si="6"/>
        <v>-6.337116646066723E-3</v>
      </c>
      <c r="S92">
        <f>'Sim Flight Params'!$B$22*P92+'Sim Flight Params'!$B$23/100*R92</f>
        <v>1.4171814758228792E-2</v>
      </c>
      <c r="U92">
        <v>0.76499639760282601</v>
      </c>
      <c r="V92">
        <v>0.46482332513281022</v>
      </c>
      <c r="W92">
        <f>IF(V92&gt;='Sim Flight Params'!$B$34,'Sim Flight Params'!$B$33*U92,0)</f>
        <v>0</v>
      </c>
    </row>
    <row r="93" spans="1:23" x14ac:dyDescent="0.3">
      <c r="A93">
        <v>91</v>
      </c>
      <c r="B93">
        <v>4.55</v>
      </c>
      <c r="D93" t="b">
        <f>IF(AND(B93&gt;='Sim Flight Params'!$B$2,B93&lt;'Sim Flight Params'!$B$3),TRUE,FALSE)</f>
        <v>1</v>
      </c>
      <c r="E93">
        <f>IF(D93,'Sim Flight Params'!$B$4*(-COS((B93-'Sim Flight Params'!$B$2)*PI()/('Sim Flight Params'!$B$3-'Sim Flight Params'!$B$2))+1)/2,0)</f>
        <v>0.82420372006564535</v>
      </c>
      <c r="F93" t="b">
        <f>IF(AND(B93&gt;='Sim Flight Params'!$B$3,B93&lt;'Sim Flight Params'!$B$5),TRUE,FALSE)</f>
        <v>0</v>
      </c>
      <c r="G93">
        <f>IF(F93,'Sim Flight Params'!$B$4,0)</f>
        <v>0</v>
      </c>
      <c r="H93" t="b">
        <f>IF(AND(B93&gt;='Sim Flight Params'!$B$5,B93&lt;'Sim Flight Params'!$B$6-('Sim Flight Params'!$B$6-'Sim Flight Params'!$B$5)/2),TRUE,FALSE)</f>
        <v>0</v>
      </c>
      <c r="I93">
        <f>IF(H93,'Sim Flight Params'!$B$4-'Sim Flight Params'!$B$4/2*(('Sim Flight Params'!$B$5-B93)/('Sim Flight Params'!$B$7-'Sim Flight Params'!$B$5))^2,0)</f>
        <v>0</v>
      </c>
      <c r="J93" t="b">
        <f>IF(AND(B93&gt;='Sim Flight Params'!$B$5+('Sim Flight Params'!$B$6-'Sim Flight Params'!$B$5)/2,B93&lt;'Sim Flight Params'!$B$6),TRUE,FALSE)</f>
        <v>0</v>
      </c>
      <c r="K93">
        <f>IF(J93,'Sim Flight Params'!$B$4/2*(('Sim Flight Params'!$B$6-B93)/('Sim Flight Params'!$B$7-'Sim Flight Params'!$B$5))^2,0)</f>
        <v>0</v>
      </c>
      <c r="L93">
        <f t="shared" si="7"/>
        <v>0.82420372006564535</v>
      </c>
      <c r="M93">
        <f t="shared" si="8"/>
        <v>0.38588084163547448</v>
      </c>
      <c r="N93">
        <f t="shared" si="9"/>
        <v>3.0084413140496587E-2</v>
      </c>
      <c r="P93">
        <v>0.92011403223720656</v>
      </c>
      <c r="Q93">
        <v>0.11663229825705046</v>
      </c>
      <c r="R93">
        <f t="shared" si="6"/>
        <v>3.508814246290726E-3</v>
      </c>
      <c r="S93">
        <f>'Sim Flight Params'!$B$22*P93+'Sim Flight Params'!$B$23/100*R93</f>
        <v>3.4521820280126694E-2</v>
      </c>
      <c r="U93">
        <v>-0.58222436423825896</v>
      </c>
      <c r="V93">
        <v>0.34140430528519805</v>
      </c>
      <c r="W93">
        <f>IF(V93&gt;='Sim Flight Params'!$B$34,'Sim Flight Params'!$B$33*U93,0)</f>
        <v>0</v>
      </c>
    </row>
    <row r="94" spans="1:23" x14ac:dyDescent="0.3">
      <c r="A94">
        <v>92</v>
      </c>
      <c r="B94">
        <v>4.5999999999999996</v>
      </c>
      <c r="D94" t="b">
        <f>IF(AND(B94&gt;='Sim Flight Params'!$B$2,B94&lt;'Sim Flight Params'!$B$3),TRUE,FALSE)</f>
        <v>1</v>
      </c>
      <c r="E94">
        <f>IF(D94,'Sim Flight Params'!$B$4*(-COS((B94-'Sim Flight Params'!$B$2)*PI()/('Sim Flight Params'!$B$3-'Sim Flight Params'!$B$2))+1)/2,0)</f>
        <v>0.84356553495976883</v>
      </c>
      <c r="F94" t="b">
        <f>IF(AND(B94&gt;='Sim Flight Params'!$B$3,B94&lt;'Sim Flight Params'!$B$5),TRUE,FALSE)</f>
        <v>0</v>
      </c>
      <c r="G94">
        <f>IF(F94,'Sim Flight Params'!$B$4,0)</f>
        <v>0</v>
      </c>
      <c r="H94" t="b">
        <f>IF(AND(B94&gt;='Sim Flight Params'!$B$5,B94&lt;'Sim Flight Params'!$B$6-('Sim Flight Params'!$B$6-'Sim Flight Params'!$B$5)/2),TRUE,FALSE)</f>
        <v>0</v>
      </c>
      <c r="I94">
        <f>IF(H94,'Sim Flight Params'!$B$4-'Sim Flight Params'!$B$4/2*(('Sim Flight Params'!$B$5-B94)/('Sim Flight Params'!$B$7-'Sim Flight Params'!$B$5))^2,0)</f>
        <v>0</v>
      </c>
      <c r="J94" t="b">
        <f>IF(AND(B94&gt;='Sim Flight Params'!$B$5+('Sim Flight Params'!$B$6-'Sim Flight Params'!$B$5)/2,B94&lt;'Sim Flight Params'!$B$6),TRUE,FALSE)</f>
        <v>0</v>
      </c>
      <c r="K94">
        <f>IF(J94,'Sim Flight Params'!$B$4/2*(('Sim Flight Params'!$B$6-B94)/('Sim Flight Params'!$B$7-'Sim Flight Params'!$B$5))^2,0)</f>
        <v>0</v>
      </c>
      <c r="L94">
        <f t="shared" si="7"/>
        <v>0.84356553495976883</v>
      </c>
      <c r="M94">
        <f t="shared" si="8"/>
        <v>0.38723629788247088</v>
      </c>
      <c r="N94">
        <f t="shared" si="9"/>
        <v>2.7109124939928106E-2</v>
      </c>
      <c r="P94">
        <v>4.4506533161923212E-3</v>
      </c>
      <c r="Q94">
        <v>-0.3934504611499281</v>
      </c>
      <c r="R94">
        <f t="shared" si="6"/>
        <v>-1.0666097708985731E-2</v>
      </c>
      <c r="S94">
        <f>'Sim Flight Params'!$B$22*P94+'Sim Flight Params'!$B$23/100*R94</f>
        <v>1.135690108122834E-4</v>
      </c>
      <c r="U94">
        <v>0.63627397885815618</v>
      </c>
      <c r="V94">
        <v>0.92428335300270448</v>
      </c>
      <c r="W94">
        <f>IF(V94&gt;='Sim Flight Params'!$B$34,'Sim Flight Params'!$B$33*U94,0)</f>
        <v>0</v>
      </c>
    </row>
    <row r="95" spans="1:23" x14ac:dyDescent="0.3">
      <c r="A95">
        <v>93</v>
      </c>
      <c r="B95">
        <v>4.6500000000000004</v>
      </c>
      <c r="D95" t="b">
        <f>IF(AND(B95&gt;='Sim Flight Params'!$B$2,B95&lt;'Sim Flight Params'!$B$3),TRUE,FALSE)</f>
        <v>1</v>
      </c>
      <c r="E95">
        <f>IF(D95,'Sim Flight Params'!$B$4*(-COS((B95-'Sim Flight Params'!$B$2)*PI()/('Sim Flight Params'!$B$3-'Sim Flight Params'!$B$2))+1)/2,0)</f>
        <v>0.86298765831803204</v>
      </c>
      <c r="F95" t="b">
        <f>IF(AND(B95&gt;='Sim Flight Params'!$B$3,B95&lt;'Sim Flight Params'!$B$5),TRUE,FALSE)</f>
        <v>0</v>
      </c>
      <c r="G95">
        <f>IF(F95,'Sim Flight Params'!$B$4,0)</f>
        <v>0</v>
      </c>
      <c r="H95" t="b">
        <f>IF(AND(B95&gt;='Sim Flight Params'!$B$5,B95&lt;'Sim Flight Params'!$B$6-('Sim Flight Params'!$B$6-'Sim Flight Params'!$B$5)/2),TRUE,FALSE)</f>
        <v>0</v>
      </c>
      <c r="I95">
        <f>IF(H95,'Sim Flight Params'!$B$4-'Sim Flight Params'!$B$4/2*(('Sim Flight Params'!$B$5-B95)/('Sim Flight Params'!$B$7-'Sim Flight Params'!$B$5))^2,0)</f>
        <v>0</v>
      </c>
      <c r="J95" t="b">
        <f>IF(AND(B95&gt;='Sim Flight Params'!$B$5+('Sim Flight Params'!$B$6-'Sim Flight Params'!$B$5)/2,B95&lt;'Sim Flight Params'!$B$6),TRUE,FALSE)</f>
        <v>0</v>
      </c>
      <c r="K95">
        <f>IF(J95,'Sim Flight Params'!$B$4/2*(('Sim Flight Params'!$B$6-B95)/('Sim Flight Params'!$B$7-'Sim Flight Params'!$B$5))^2,0)</f>
        <v>0</v>
      </c>
      <c r="L95">
        <f t="shared" si="7"/>
        <v>0.86298765831803204</v>
      </c>
      <c r="M95">
        <f t="shared" si="8"/>
        <v>0.38844246716525871</v>
      </c>
      <c r="N95">
        <f t="shared" si="9"/>
        <v>2.4123385655756214E-2</v>
      </c>
      <c r="P95">
        <v>-0.39494159008005525</v>
      </c>
      <c r="Q95">
        <v>-0.65626586456541647</v>
      </c>
      <c r="R95">
        <f t="shared" si="6"/>
        <v>-1.5831354543619818E-2</v>
      </c>
      <c r="S95">
        <f>'Sim Flight Params'!$B$22*P95+'Sim Flight Params'!$B$23/100*R95</f>
        <v>-1.4889466400720171E-2</v>
      </c>
      <c r="U95">
        <v>-0.90747756045730932</v>
      </c>
      <c r="V95">
        <v>0.41367440734602645</v>
      </c>
      <c r="W95">
        <f>IF(V95&gt;='Sim Flight Params'!$B$34,'Sim Flight Params'!$B$33*U95,0)</f>
        <v>0</v>
      </c>
    </row>
    <row r="96" spans="1:23" x14ac:dyDescent="0.3">
      <c r="A96">
        <v>94</v>
      </c>
      <c r="B96">
        <v>4.7</v>
      </c>
      <c r="D96" t="b">
        <f>IF(AND(B96&gt;='Sim Flight Params'!$B$2,B96&lt;'Sim Flight Params'!$B$3),TRUE,FALSE)</f>
        <v>1</v>
      </c>
      <c r="E96">
        <f>IF(D96,'Sim Flight Params'!$B$4*(-COS((B96-'Sim Flight Params'!$B$2)*PI()/('Sim Flight Params'!$B$3-'Sim Flight Params'!$B$2))+1)/2,0)</f>
        <v>0.88246260254216224</v>
      </c>
      <c r="F96" t="b">
        <f>IF(AND(B96&gt;='Sim Flight Params'!$B$3,B96&lt;'Sim Flight Params'!$B$5),TRUE,FALSE)</f>
        <v>0</v>
      </c>
      <c r="G96">
        <f>IF(F96,'Sim Flight Params'!$B$4,0)</f>
        <v>0</v>
      </c>
      <c r="H96" t="b">
        <f>IF(AND(B96&gt;='Sim Flight Params'!$B$5,B96&lt;'Sim Flight Params'!$B$6-('Sim Flight Params'!$B$6-'Sim Flight Params'!$B$5)/2),TRUE,FALSE)</f>
        <v>0</v>
      </c>
      <c r="I96">
        <f>IF(H96,'Sim Flight Params'!$B$4-'Sim Flight Params'!$B$4/2*(('Sim Flight Params'!$B$5-B96)/('Sim Flight Params'!$B$7-'Sim Flight Params'!$B$5))^2,0)</f>
        <v>0</v>
      </c>
      <c r="J96" t="b">
        <f>IF(AND(B96&gt;='Sim Flight Params'!$B$5+('Sim Flight Params'!$B$6-'Sim Flight Params'!$B$5)/2,B96&lt;'Sim Flight Params'!$B$6),TRUE,FALSE)</f>
        <v>0</v>
      </c>
      <c r="K96">
        <f>IF(J96,'Sim Flight Params'!$B$4/2*(('Sim Flight Params'!$B$6-B96)/('Sim Flight Params'!$B$7-'Sim Flight Params'!$B$5))^2,0)</f>
        <v>0</v>
      </c>
      <c r="L96">
        <f t="shared" si="7"/>
        <v>0.88246260254216224</v>
      </c>
      <c r="M96">
        <f t="shared" si="8"/>
        <v>0.38949888448260556</v>
      </c>
      <c r="N96">
        <f t="shared" si="9"/>
        <v>2.112834634693702E-2</v>
      </c>
      <c r="P96">
        <v>-0.86001342011839554</v>
      </c>
      <c r="Q96">
        <v>-0.79505902425237029</v>
      </c>
      <c r="R96">
        <f t="shared" si="6"/>
        <v>-1.6798282430661879E-2</v>
      </c>
      <c r="S96">
        <f>'Sim Flight Params'!$B$22*P96+'Sim Flight Params'!$B$23/100*R96</f>
        <v>-3.233449466659314E-2</v>
      </c>
      <c r="U96">
        <v>-0.296758510864509</v>
      </c>
      <c r="V96">
        <v>0.71272115345482445</v>
      </c>
      <c r="W96">
        <f>IF(V96&gt;='Sim Flight Params'!$B$34,'Sim Flight Params'!$B$33*U96,0)</f>
        <v>0</v>
      </c>
    </row>
    <row r="97" spans="1:23" x14ac:dyDescent="0.3">
      <c r="A97">
        <v>95</v>
      </c>
      <c r="B97">
        <v>4.75</v>
      </c>
      <c r="D97" t="b">
        <f>IF(AND(B97&gt;='Sim Flight Params'!$B$2,B97&lt;'Sim Flight Params'!$B$3),TRUE,FALSE)</f>
        <v>1</v>
      </c>
      <c r="E97">
        <f>IF(D97,'Sim Flight Params'!$B$4*(-COS((B97-'Sim Flight Params'!$B$2)*PI()/('Sim Flight Params'!$B$3-'Sim Flight Params'!$B$2))+1)/2,0)</f>
        <v>0.90198285967043923</v>
      </c>
      <c r="F97" t="b">
        <f>IF(AND(B97&gt;='Sim Flight Params'!$B$3,B97&lt;'Sim Flight Params'!$B$5),TRUE,FALSE)</f>
        <v>0</v>
      </c>
      <c r="G97">
        <f>IF(F97,'Sim Flight Params'!$B$4,0)</f>
        <v>0</v>
      </c>
      <c r="H97" t="b">
        <f>IF(AND(B97&gt;='Sim Flight Params'!$B$5,B97&lt;'Sim Flight Params'!$B$6-('Sim Flight Params'!$B$6-'Sim Flight Params'!$B$5)/2),TRUE,FALSE)</f>
        <v>0</v>
      </c>
      <c r="I97">
        <f>IF(H97,'Sim Flight Params'!$B$4-'Sim Flight Params'!$B$4/2*(('Sim Flight Params'!$B$5-B97)/('Sim Flight Params'!$B$7-'Sim Flight Params'!$B$5))^2,0)</f>
        <v>0</v>
      </c>
      <c r="J97" t="b">
        <f>IF(AND(B97&gt;='Sim Flight Params'!$B$5+('Sim Flight Params'!$B$6-'Sim Flight Params'!$B$5)/2,B97&lt;'Sim Flight Params'!$B$6),TRUE,FALSE)</f>
        <v>0</v>
      </c>
      <c r="K97">
        <f>IF(J97,'Sim Flight Params'!$B$4/2*(('Sim Flight Params'!$B$6-B97)/('Sim Flight Params'!$B$7-'Sim Flight Params'!$B$5))^2,0)</f>
        <v>0</v>
      </c>
      <c r="L97">
        <f t="shared" si="7"/>
        <v>0.90198285967043923</v>
      </c>
      <c r="M97">
        <f t="shared" si="8"/>
        <v>0.3904051425655411</v>
      </c>
      <c r="N97">
        <f t="shared" si="9"/>
        <v>1.8125161658710875E-2</v>
      </c>
      <c r="P97">
        <v>0.41344906990316499</v>
      </c>
      <c r="Q97">
        <v>0.13933615451670756</v>
      </c>
      <c r="R97">
        <f t="shared" si="6"/>
        <v>2.5254903255184417E-3</v>
      </c>
      <c r="S97">
        <f>'Sim Flight Params'!$B$22*P97+'Sim Flight Params'!$B$23/100*R97</f>
        <v>1.5516967572996278E-2</v>
      </c>
      <c r="U97">
        <v>-0.52625309064917891</v>
      </c>
      <c r="V97">
        <v>8.1458736650106722E-2</v>
      </c>
      <c r="W97">
        <f>IF(V97&gt;='Sim Flight Params'!$B$34,'Sim Flight Params'!$B$33*U97,0)</f>
        <v>0</v>
      </c>
    </row>
    <row r="98" spans="1:23" x14ac:dyDescent="0.3">
      <c r="A98">
        <v>96</v>
      </c>
      <c r="B98">
        <v>4.8</v>
      </c>
      <c r="D98" t="b">
        <f>IF(AND(B98&gt;='Sim Flight Params'!$B$2,B98&lt;'Sim Flight Params'!$B$3),TRUE,FALSE)</f>
        <v>1</v>
      </c>
      <c r="E98">
        <f>IF(D98,'Sim Flight Params'!$B$4*(-COS((B98-'Sim Flight Params'!$B$2)*PI()/('Sim Flight Params'!$B$3-'Sim Flight Params'!$B$2))+1)/2,0)</f>
        <v>0.92154090427215496</v>
      </c>
      <c r="F98" t="b">
        <f>IF(AND(B98&gt;='Sim Flight Params'!$B$3,B98&lt;'Sim Flight Params'!$B$5),TRUE,FALSE)</f>
        <v>0</v>
      </c>
      <c r="G98">
        <f>IF(F98,'Sim Flight Params'!$B$4,0)</f>
        <v>0</v>
      </c>
      <c r="H98" t="b">
        <f>IF(AND(B98&gt;='Sim Flight Params'!$B$5,B98&lt;'Sim Flight Params'!$B$6-('Sim Flight Params'!$B$6-'Sim Flight Params'!$B$5)/2),TRUE,FALSE)</f>
        <v>0</v>
      </c>
      <c r="I98">
        <f>IF(H98,'Sim Flight Params'!$B$4-'Sim Flight Params'!$B$4/2*(('Sim Flight Params'!$B$5-B98)/('Sim Flight Params'!$B$7-'Sim Flight Params'!$B$5))^2,0)</f>
        <v>0</v>
      </c>
      <c r="J98" t="b">
        <f>IF(AND(B98&gt;='Sim Flight Params'!$B$5+('Sim Flight Params'!$B$6-'Sim Flight Params'!$B$5)/2,B98&lt;'Sim Flight Params'!$B$6),TRUE,FALSE)</f>
        <v>0</v>
      </c>
      <c r="K98">
        <f>IF(J98,'Sim Flight Params'!$B$4/2*(('Sim Flight Params'!$B$6-B98)/('Sim Flight Params'!$B$7-'Sim Flight Params'!$B$5))^2,0)</f>
        <v>0</v>
      </c>
      <c r="L98">
        <f t="shared" si="7"/>
        <v>0.92154090427215496</v>
      </c>
      <c r="M98">
        <f t="shared" si="8"/>
        <v>0.39116089203431598</v>
      </c>
      <c r="N98">
        <f t="shared" si="9"/>
        <v>1.5114989375497654E-2</v>
      </c>
      <c r="P98">
        <v>-0.58984553903194414</v>
      </c>
      <c r="Q98">
        <v>9.2760127801660541E-2</v>
      </c>
      <c r="R98">
        <f t="shared" si="6"/>
        <v>1.4020683461919037E-3</v>
      </c>
      <c r="S98">
        <f>'Sim Flight Params'!$B$22*P98+'Sim Flight Params'!$B$23/100*R98</f>
        <v>-2.2112197371966943E-2</v>
      </c>
      <c r="U98">
        <v>-0.34373480567874526</v>
      </c>
      <c r="V98">
        <v>0.70803741989531177</v>
      </c>
      <c r="W98">
        <f>IF(V98&gt;='Sim Flight Params'!$B$34,'Sim Flight Params'!$B$33*U98,0)</f>
        <v>0</v>
      </c>
    </row>
    <row r="99" spans="1:23" x14ac:dyDescent="0.3">
      <c r="A99">
        <v>97</v>
      </c>
      <c r="B99">
        <v>4.8499999999999996</v>
      </c>
      <c r="D99" t="b">
        <f>IF(AND(B99&gt;='Sim Flight Params'!$B$2,B99&lt;'Sim Flight Params'!$B$3),TRUE,FALSE)</f>
        <v>1</v>
      </c>
      <c r="E99">
        <f>IF(D99,'Sim Flight Params'!$B$4*(-COS((B99-'Sim Flight Params'!$B$2)*PI()/('Sim Flight Params'!$B$3-'Sim Flight Params'!$B$2))+1)/2,0)</f>
        <v>0.94112919634881076</v>
      </c>
      <c r="F99" t="b">
        <f>IF(AND(B99&gt;='Sim Flight Params'!$B$3,B99&lt;'Sim Flight Params'!$B$5),TRUE,FALSE)</f>
        <v>0</v>
      </c>
      <c r="G99">
        <f>IF(F99,'Sim Flight Params'!$B$4,0)</f>
        <v>0</v>
      </c>
      <c r="H99" t="b">
        <f>IF(AND(B99&gt;='Sim Flight Params'!$B$5,B99&lt;'Sim Flight Params'!$B$6-('Sim Flight Params'!$B$6-'Sim Flight Params'!$B$5)/2),TRUE,FALSE)</f>
        <v>0</v>
      </c>
      <c r="I99">
        <f>IF(H99,'Sim Flight Params'!$B$4-'Sim Flight Params'!$B$4/2*(('Sim Flight Params'!$B$5-B99)/('Sim Flight Params'!$B$7-'Sim Flight Params'!$B$5))^2,0)</f>
        <v>0</v>
      </c>
      <c r="J99" t="b">
        <f>IF(AND(B99&gt;='Sim Flight Params'!$B$5+('Sim Flight Params'!$B$6-'Sim Flight Params'!$B$5)/2,B99&lt;'Sim Flight Params'!$B$6),TRUE,FALSE)</f>
        <v>0</v>
      </c>
      <c r="K99">
        <f>IF(J99,'Sim Flight Params'!$B$4/2*(('Sim Flight Params'!$B$6-B99)/('Sim Flight Params'!$B$7-'Sim Flight Params'!$B$5))^2,0)</f>
        <v>0</v>
      </c>
      <c r="L99">
        <f t="shared" si="7"/>
        <v>0.94112919634881076</v>
      </c>
      <c r="M99">
        <f t="shared" si="8"/>
        <v>0.39176584153311739</v>
      </c>
      <c r="N99">
        <f t="shared" si="9"/>
        <v>1.2098989976028251E-2</v>
      </c>
      <c r="P99">
        <v>-0.53813334882759634</v>
      </c>
      <c r="Q99">
        <v>-0.91053091001159081</v>
      </c>
      <c r="R99">
        <f t="shared" si="6"/>
        <v>-1.1016504353094118E-2</v>
      </c>
      <c r="S99">
        <f>'Sim Flight Params'!$B$22*P99+'Sim Flight Params'!$B$23/100*R99</f>
        <v>-2.0235083102800332E-2</v>
      </c>
      <c r="U99">
        <v>-0.71062085297900324</v>
      </c>
      <c r="V99">
        <v>0.52637423426544883</v>
      </c>
      <c r="W99">
        <f>IF(V99&gt;='Sim Flight Params'!$B$34,'Sim Flight Params'!$B$33*U99,0)</f>
        <v>0</v>
      </c>
    </row>
    <row r="100" spans="1:23" x14ac:dyDescent="0.3">
      <c r="A100">
        <v>98</v>
      </c>
      <c r="B100">
        <v>4.9000000000000004</v>
      </c>
      <c r="D100" t="b">
        <f>IF(AND(B100&gt;='Sim Flight Params'!$B$2,B100&lt;'Sim Flight Params'!$B$3),TRUE,FALSE)</f>
        <v>1</v>
      </c>
      <c r="E100">
        <f>IF(D100,'Sim Flight Params'!$B$4*(-COS((B100-'Sim Flight Params'!$B$2)*PI()/('Sim Flight Params'!$B$3-'Sim Flight Params'!$B$2))+1)/2,0)</f>
        <v>0.96074018424093155</v>
      </c>
      <c r="F100" t="b">
        <f>IF(AND(B100&gt;='Sim Flight Params'!$B$3,B100&lt;'Sim Flight Params'!$B$5),TRUE,FALSE)</f>
        <v>0</v>
      </c>
      <c r="G100">
        <f>IF(F100,'Sim Flight Params'!$B$4,0)</f>
        <v>0</v>
      </c>
      <c r="H100" t="b">
        <f>IF(AND(B100&gt;='Sim Flight Params'!$B$5,B100&lt;'Sim Flight Params'!$B$6-('Sim Flight Params'!$B$6-'Sim Flight Params'!$B$5)/2),TRUE,FALSE)</f>
        <v>0</v>
      </c>
      <c r="I100">
        <f>IF(H100,'Sim Flight Params'!$B$4-'Sim Flight Params'!$B$4/2*(('Sim Flight Params'!$B$5-B100)/('Sim Flight Params'!$B$7-'Sim Flight Params'!$B$5))^2,0)</f>
        <v>0</v>
      </c>
      <c r="J100" t="b">
        <f>IF(AND(B100&gt;='Sim Flight Params'!$B$5+('Sim Flight Params'!$B$6-'Sim Flight Params'!$B$5)/2,B100&lt;'Sim Flight Params'!$B$6),TRUE,FALSE)</f>
        <v>0</v>
      </c>
      <c r="K100">
        <f>IF(J100,'Sim Flight Params'!$B$4/2*(('Sim Flight Params'!$B$6-B100)/('Sim Flight Params'!$B$7-'Sim Flight Params'!$B$5))^2,0)</f>
        <v>0</v>
      </c>
      <c r="L100">
        <f t="shared" si="7"/>
        <v>0.96074018424093155</v>
      </c>
      <c r="M100">
        <f t="shared" si="8"/>
        <v>0.39221975784241025</v>
      </c>
      <c r="N100">
        <f t="shared" si="9"/>
        <v>9.0783261858572266E-3</v>
      </c>
      <c r="P100">
        <v>-0.37108937966339361</v>
      </c>
      <c r="Q100">
        <v>0.6346509220150971</v>
      </c>
      <c r="R100">
        <f t="shared" si="6"/>
        <v>5.7615680842080883E-3</v>
      </c>
      <c r="S100">
        <f>'Sim Flight Params'!$B$22*P100+'Sim Flight Params'!$B$23/100*R100</f>
        <v>-1.3887043896956219E-2</v>
      </c>
      <c r="U100">
        <v>0.71144463444895867</v>
      </c>
      <c r="V100">
        <v>0.92882850916999582</v>
      </c>
      <c r="W100">
        <f>IF(V100&gt;='Sim Flight Params'!$B$34,'Sim Flight Params'!$B$33*U100,0)</f>
        <v>0.10671669516734379</v>
      </c>
    </row>
    <row r="101" spans="1:23" x14ac:dyDescent="0.3">
      <c r="A101">
        <v>99</v>
      </c>
      <c r="B101">
        <v>4.95</v>
      </c>
      <c r="D101" t="b">
        <f>IF(AND(B101&gt;='Sim Flight Params'!$B$2,B101&lt;'Sim Flight Params'!$B$3),TRUE,FALSE)</f>
        <v>1</v>
      </c>
      <c r="E101">
        <f>IF(D101,'Sim Flight Params'!$B$4*(-COS((B101-'Sim Flight Params'!$B$2)*PI()/('Sim Flight Params'!$B$3-'Sim Flight Params'!$B$2))+1)/2,0)</f>
        <v>0.98036630753937171</v>
      </c>
      <c r="F101" t="b">
        <f>IF(AND(B101&gt;='Sim Flight Params'!$B$3,B101&lt;'Sim Flight Params'!$B$5),TRUE,FALSE)</f>
        <v>0</v>
      </c>
      <c r="G101">
        <f>IF(F101,'Sim Flight Params'!$B$4,0)</f>
        <v>0</v>
      </c>
      <c r="H101" t="b">
        <f>IF(AND(B101&gt;='Sim Flight Params'!$B$5,B101&lt;'Sim Flight Params'!$B$6-('Sim Flight Params'!$B$6-'Sim Flight Params'!$B$5)/2),TRUE,FALSE)</f>
        <v>0</v>
      </c>
      <c r="I101">
        <f>IF(H101,'Sim Flight Params'!$B$4-'Sim Flight Params'!$B$4/2*(('Sim Flight Params'!$B$5-B101)/('Sim Flight Params'!$B$7-'Sim Flight Params'!$B$5))^2,0)</f>
        <v>0</v>
      </c>
      <c r="J101" t="b">
        <f>IF(AND(B101&gt;='Sim Flight Params'!$B$5+('Sim Flight Params'!$B$6-'Sim Flight Params'!$B$5)/2,B101&lt;'Sim Flight Params'!$B$6),TRUE,FALSE)</f>
        <v>0</v>
      </c>
      <c r="K101">
        <f>IF(J101,'Sim Flight Params'!$B$4/2*(('Sim Flight Params'!$B$6-B101)/('Sim Flight Params'!$B$7-'Sim Flight Params'!$B$5))^2,0)</f>
        <v>0</v>
      </c>
      <c r="L101">
        <f t="shared" si="7"/>
        <v>0.98036630753937171</v>
      </c>
      <c r="M101">
        <f t="shared" si="8"/>
        <v>0.39252246596880452</v>
      </c>
      <c r="N101">
        <f t="shared" si="9"/>
        <v>6.0541625278853978E-3</v>
      </c>
      <c r="P101">
        <v>-0.45224941216964276</v>
      </c>
      <c r="Q101">
        <v>-0.86140936355159492</v>
      </c>
      <c r="R101">
        <f t="shared" si="6"/>
        <v>-5.2151122899836751E-3</v>
      </c>
      <c r="S101">
        <f>'Sim Flight Params'!$B$22*P101+'Sim Flight Params'!$B$23/100*R101</f>
        <v>-1.698542851781152E-2</v>
      </c>
      <c r="U101">
        <v>0.82088612678835382</v>
      </c>
      <c r="V101">
        <v>0.48317032553496952</v>
      </c>
      <c r="W101">
        <f>IF(V101&gt;='Sim Flight Params'!$B$34,'Sim Flight Params'!$B$33*U101,0)</f>
        <v>0</v>
      </c>
    </row>
    <row r="102" spans="1:23" x14ac:dyDescent="0.3">
      <c r="A102">
        <v>100</v>
      </c>
      <c r="B102">
        <v>5</v>
      </c>
      <c r="D102" t="b">
        <f>IF(AND(B102&gt;='Sim Flight Params'!$B$2,B102&lt;'Sim Flight Params'!$B$3),TRUE,FALSE)</f>
        <v>1</v>
      </c>
      <c r="E102">
        <f>IF(D102,'Sim Flight Params'!$B$4*(-COS((B102-'Sim Flight Params'!$B$2)*PI()/('Sim Flight Params'!$B$3-'Sim Flight Params'!$B$2))+1)/2,0)</f>
        <v>0.99999999999999989</v>
      </c>
      <c r="F102" t="b">
        <f>IF(AND(B102&gt;='Sim Flight Params'!$B$3,B102&lt;'Sim Flight Params'!$B$5),TRUE,FALSE)</f>
        <v>0</v>
      </c>
      <c r="G102">
        <f>IF(F102,'Sim Flight Params'!$B$4,0)</f>
        <v>0</v>
      </c>
      <c r="H102" t="b">
        <f>IF(AND(B102&gt;='Sim Flight Params'!$B$5,B102&lt;'Sim Flight Params'!$B$6-('Sim Flight Params'!$B$6-'Sim Flight Params'!$B$5)/2),TRUE,FALSE)</f>
        <v>0</v>
      </c>
      <c r="I102">
        <f>IF(H102,'Sim Flight Params'!$B$4-'Sim Flight Params'!$B$4/2*(('Sim Flight Params'!$B$5-B102)/('Sim Flight Params'!$B$7-'Sim Flight Params'!$B$5))^2,0)</f>
        <v>0</v>
      </c>
      <c r="J102" t="b">
        <f>IF(AND(B102&gt;='Sim Flight Params'!$B$5+('Sim Flight Params'!$B$6-'Sim Flight Params'!$B$5)/2,B102&lt;'Sim Flight Params'!$B$6),TRUE,FALSE)</f>
        <v>0</v>
      </c>
      <c r="K102">
        <f>IF(J102,'Sim Flight Params'!$B$4/2*(('Sim Flight Params'!$B$6-B102)/('Sim Flight Params'!$B$7-'Sim Flight Params'!$B$5))^2,0)</f>
        <v>0</v>
      </c>
      <c r="L102">
        <f t="shared" si="7"/>
        <v>0.99999999999999989</v>
      </c>
      <c r="M102">
        <f t="shared" si="8"/>
        <v>0.39267384921256504</v>
      </c>
      <c r="N102">
        <f t="shared" si="9"/>
        <v>3.027664875210345E-3</v>
      </c>
      <c r="P102">
        <v>0.83886132953303516</v>
      </c>
      <c r="Q102">
        <v>-0.20866481020175542</v>
      </c>
      <c r="R102">
        <f t="shared" si="6"/>
        <v>-6.3176711654028815E-4</v>
      </c>
      <c r="S102">
        <f>'Sim Flight Params'!$B$22*P102+'Sim Flight Params'!$B$23/100*R102</f>
        <v>3.1454141021906114E-2</v>
      </c>
      <c r="U102">
        <v>-0.41538723312251169</v>
      </c>
      <c r="V102">
        <v>0.23971296806633235</v>
      </c>
      <c r="W102">
        <f>IF(V102&gt;='Sim Flight Params'!$B$34,'Sim Flight Params'!$B$33*U102,0)</f>
        <v>0</v>
      </c>
    </row>
    <row r="103" spans="1:23" x14ac:dyDescent="0.3">
      <c r="A103">
        <v>101</v>
      </c>
      <c r="B103">
        <v>5.05</v>
      </c>
      <c r="D103" t="b">
        <f>IF(AND(B103&gt;='Sim Flight Params'!$B$2,B103&lt;'Sim Flight Params'!$B$3),TRUE,FALSE)</f>
        <v>1</v>
      </c>
      <c r="E103">
        <f>IF(D103,'Sim Flight Params'!$B$4*(-COS((B103-'Sim Flight Params'!$B$2)*PI()/('Sim Flight Params'!$B$3-'Sim Flight Params'!$B$2))+1)/2,0)</f>
        <v>1.0196336924606282</v>
      </c>
      <c r="F103" t="b">
        <f>IF(AND(B103&gt;='Sim Flight Params'!$B$3,B103&lt;'Sim Flight Params'!$B$5),TRUE,FALSE)</f>
        <v>0</v>
      </c>
      <c r="G103">
        <f>IF(F103,'Sim Flight Params'!$B$4,0)</f>
        <v>0</v>
      </c>
      <c r="H103" t="b">
        <f>IF(AND(B103&gt;='Sim Flight Params'!$B$5,B103&lt;'Sim Flight Params'!$B$6-('Sim Flight Params'!$B$6-'Sim Flight Params'!$B$5)/2),TRUE,FALSE)</f>
        <v>0</v>
      </c>
      <c r="I103">
        <f>IF(H103,'Sim Flight Params'!$B$4-'Sim Flight Params'!$B$4/2*(('Sim Flight Params'!$B$5-B103)/('Sim Flight Params'!$B$7-'Sim Flight Params'!$B$5))^2,0)</f>
        <v>0</v>
      </c>
      <c r="J103" t="b">
        <f>IF(AND(B103&gt;='Sim Flight Params'!$B$5+('Sim Flight Params'!$B$6-'Sim Flight Params'!$B$5)/2,B103&lt;'Sim Flight Params'!$B$6),TRUE,FALSE)</f>
        <v>0</v>
      </c>
      <c r="K103">
        <f>IF(J103,'Sim Flight Params'!$B$4/2*(('Sim Flight Params'!$B$6-B103)/('Sim Flight Params'!$B$7-'Sim Flight Params'!$B$5))^2,0)</f>
        <v>0</v>
      </c>
      <c r="L103">
        <f t="shared" si="7"/>
        <v>1.0196336924606282</v>
      </c>
      <c r="M103">
        <f t="shared" si="8"/>
        <v>0.39267384921256726</v>
      </c>
      <c r="N103">
        <f t="shared" si="9"/>
        <v>4.4408920985006419E-14</v>
      </c>
      <c r="P103">
        <v>-0.97221931342849688</v>
      </c>
      <c r="Q103">
        <v>0.38964835474553317</v>
      </c>
      <c r="R103">
        <f t="shared" ref="R103:R166" si="10">N103*Q103</f>
        <v>1.7303862997832133E-14</v>
      </c>
      <c r="S103">
        <f>'Sim Flight Params'!$B$22*P103+'Sim Flight Params'!$B$23/100*R103</f>
        <v>-3.6458224253568546E-2</v>
      </c>
      <c r="U103">
        <v>0.20289448225477846</v>
      </c>
      <c r="V103">
        <v>6.0364361791557797E-2</v>
      </c>
      <c r="W103">
        <f>IF(V103&gt;='Sim Flight Params'!$B$34,'Sim Flight Params'!$B$33*U103,0)</f>
        <v>0</v>
      </c>
    </row>
    <row r="104" spans="1:23" x14ac:dyDescent="0.3">
      <c r="A104">
        <v>102</v>
      </c>
      <c r="B104">
        <v>5.0999999999999996</v>
      </c>
      <c r="D104" t="b">
        <f>IF(AND(B104&gt;='Sim Flight Params'!$B$2,B104&lt;'Sim Flight Params'!$B$3),TRUE,FALSE)</f>
        <v>1</v>
      </c>
      <c r="E104">
        <f>IF(D104,'Sim Flight Params'!$B$4*(-COS((B104-'Sim Flight Params'!$B$2)*PI()/('Sim Flight Params'!$B$3-'Sim Flight Params'!$B$2))+1)/2,0)</f>
        <v>1.0392598157590682</v>
      </c>
      <c r="F104" t="b">
        <f>IF(AND(B104&gt;='Sim Flight Params'!$B$3,B104&lt;'Sim Flight Params'!$B$5),TRUE,FALSE)</f>
        <v>0</v>
      </c>
      <c r="G104">
        <f>IF(F104,'Sim Flight Params'!$B$4,0)</f>
        <v>0</v>
      </c>
      <c r="H104" t="b">
        <f>IF(AND(B104&gt;='Sim Flight Params'!$B$5,B104&lt;'Sim Flight Params'!$B$6-('Sim Flight Params'!$B$6-'Sim Flight Params'!$B$5)/2),TRUE,FALSE)</f>
        <v>0</v>
      </c>
      <c r="I104">
        <f>IF(H104,'Sim Flight Params'!$B$4-'Sim Flight Params'!$B$4/2*(('Sim Flight Params'!$B$5-B104)/('Sim Flight Params'!$B$7-'Sim Flight Params'!$B$5))^2,0)</f>
        <v>0</v>
      </c>
      <c r="J104" t="b">
        <f>IF(AND(B104&gt;='Sim Flight Params'!$B$5+('Sim Flight Params'!$B$6-'Sim Flight Params'!$B$5)/2,B104&lt;'Sim Flight Params'!$B$6),TRUE,FALSE)</f>
        <v>0</v>
      </c>
      <c r="K104">
        <f>IF(J104,'Sim Flight Params'!$B$4/2*(('Sim Flight Params'!$B$6-B104)/('Sim Flight Params'!$B$7-'Sim Flight Params'!$B$5))^2,0)</f>
        <v>0</v>
      </c>
      <c r="L104">
        <f t="shared" si="7"/>
        <v>1.0392598157590682</v>
      </c>
      <c r="M104">
        <f t="shared" si="8"/>
        <v>0.3925224659688023</v>
      </c>
      <c r="N104">
        <f t="shared" si="9"/>
        <v>-3.0276648752991628E-3</v>
      </c>
      <c r="P104">
        <v>-0.63126840176379906</v>
      </c>
      <c r="Q104">
        <v>-0.4719687882320367</v>
      </c>
      <c r="R104">
        <f t="shared" si="10"/>
        <v>1.4289633223676464E-3</v>
      </c>
      <c r="S104">
        <f>'Sim Flight Params'!$B$22*P104+'Sim Flight Params'!$B$23/100*R104</f>
        <v>-2.3665420249530625E-2</v>
      </c>
      <c r="U104">
        <v>0.12503273384641589</v>
      </c>
      <c r="V104">
        <v>0.13114402101652467</v>
      </c>
      <c r="W104">
        <f>IF(V104&gt;='Sim Flight Params'!$B$34,'Sim Flight Params'!$B$33*U104,0)</f>
        <v>0</v>
      </c>
    </row>
    <row r="105" spans="1:23" x14ac:dyDescent="0.3">
      <c r="A105">
        <v>103</v>
      </c>
      <c r="B105">
        <v>5.15</v>
      </c>
      <c r="D105" t="b">
        <f>IF(AND(B105&gt;='Sim Flight Params'!$B$2,B105&lt;'Sim Flight Params'!$B$3),TRUE,FALSE)</f>
        <v>1</v>
      </c>
      <c r="E105">
        <f>IF(D105,'Sim Flight Params'!$B$4*(-COS((B105-'Sim Flight Params'!$B$2)*PI()/('Sim Flight Params'!$B$3-'Sim Flight Params'!$B$2))+1)/2,0)</f>
        <v>1.0588708036511891</v>
      </c>
      <c r="F105" t="b">
        <f>IF(AND(B105&gt;='Sim Flight Params'!$B$3,B105&lt;'Sim Flight Params'!$B$5),TRUE,FALSE)</f>
        <v>0</v>
      </c>
      <c r="G105">
        <f>IF(F105,'Sim Flight Params'!$B$4,0)</f>
        <v>0</v>
      </c>
      <c r="H105" t="b">
        <f>IF(AND(B105&gt;='Sim Flight Params'!$B$5,B105&lt;'Sim Flight Params'!$B$6-('Sim Flight Params'!$B$6-'Sim Flight Params'!$B$5)/2),TRUE,FALSE)</f>
        <v>0</v>
      </c>
      <c r="I105">
        <f>IF(H105,'Sim Flight Params'!$B$4-'Sim Flight Params'!$B$4/2*(('Sim Flight Params'!$B$5-B105)/('Sim Flight Params'!$B$7-'Sim Flight Params'!$B$5))^2,0)</f>
        <v>0</v>
      </c>
      <c r="J105" t="b">
        <f>IF(AND(B105&gt;='Sim Flight Params'!$B$5+('Sim Flight Params'!$B$6-'Sim Flight Params'!$B$5)/2,B105&lt;'Sim Flight Params'!$B$6),TRUE,FALSE)</f>
        <v>0</v>
      </c>
      <c r="K105">
        <f>IF(J105,'Sim Flight Params'!$B$4/2*(('Sim Flight Params'!$B$6-B105)/('Sim Flight Params'!$B$7-'Sim Flight Params'!$B$5))^2,0)</f>
        <v>0</v>
      </c>
      <c r="L105">
        <f t="shared" si="7"/>
        <v>1.0588708036511891</v>
      </c>
      <c r="M105">
        <f t="shared" si="8"/>
        <v>0.39221975784241248</v>
      </c>
      <c r="N105">
        <f t="shared" si="9"/>
        <v>-6.0541625277964724E-3</v>
      </c>
      <c r="P105">
        <v>-2.3076014722103189E-3</v>
      </c>
      <c r="Q105">
        <v>-0.72755326268575971</v>
      </c>
      <c r="R105">
        <f t="shared" si="10"/>
        <v>4.40472569992819E-3</v>
      </c>
      <c r="S105">
        <f>'Sim Flight Params'!$B$22*P105+'Sim Flight Params'!$B$23/100*R105</f>
        <v>-6.4511426708246001E-5</v>
      </c>
      <c r="U105">
        <v>0.36540259718025836</v>
      </c>
      <c r="V105">
        <v>0.83250843420973786</v>
      </c>
      <c r="W105">
        <f>IF(V105&gt;='Sim Flight Params'!$B$34,'Sim Flight Params'!$B$33*U105,0)</f>
        <v>0</v>
      </c>
    </row>
    <row r="106" spans="1:23" x14ac:dyDescent="0.3">
      <c r="A106">
        <v>104</v>
      </c>
      <c r="B106">
        <v>5.2</v>
      </c>
      <c r="D106" t="b">
        <f>IF(AND(B106&gt;='Sim Flight Params'!$B$2,B106&lt;'Sim Flight Params'!$B$3),TRUE,FALSE)</f>
        <v>1</v>
      </c>
      <c r="E106">
        <f>IF(D106,'Sim Flight Params'!$B$4*(-COS((B106-'Sim Flight Params'!$B$2)*PI()/('Sim Flight Params'!$B$3-'Sim Flight Params'!$B$2))+1)/2,0)</f>
        <v>1.0784590957278448</v>
      </c>
      <c r="F106" t="b">
        <f>IF(AND(B106&gt;='Sim Flight Params'!$B$3,B106&lt;'Sim Flight Params'!$B$5),TRUE,FALSE)</f>
        <v>0</v>
      </c>
      <c r="G106">
        <f>IF(F106,'Sim Flight Params'!$B$4,0)</f>
        <v>0</v>
      </c>
      <c r="H106" t="b">
        <f>IF(AND(B106&gt;='Sim Flight Params'!$B$5,B106&lt;'Sim Flight Params'!$B$6-('Sim Flight Params'!$B$6-'Sim Flight Params'!$B$5)/2),TRUE,FALSE)</f>
        <v>0</v>
      </c>
      <c r="I106">
        <f>IF(H106,'Sim Flight Params'!$B$4-'Sim Flight Params'!$B$4/2*(('Sim Flight Params'!$B$5-B106)/('Sim Flight Params'!$B$7-'Sim Flight Params'!$B$5))^2,0)</f>
        <v>0</v>
      </c>
      <c r="J106" t="b">
        <f>IF(AND(B106&gt;='Sim Flight Params'!$B$5+('Sim Flight Params'!$B$6-'Sim Flight Params'!$B$5)/2,B106&lt;'Sim Flight Params'!$B$6),TRUE,FALSE)</f>
        <v>0</v>
      </c>
      <c r="K106">
        <f>IF(J106,'Sim Flight Params'!$B$4/2*(('Sim Flight Params'!$B$6-B106)/('Sim Flight Params'!$B$7-'Sim Flight Params'!$B$5))^2,0)</f>
        <v>0</v>
      </c>
      <c r="L106">
        <f t="shared" si="7"/>
        <v>1.0784590957278448</v>
      </c>
      <c r="M106">
        <f t="shared" si="8"/>
        <v>0.39176584153311517</v>
      </c>
      <c r="N106">
        <f t="shared" si="9"/>
        <v>-9.0783261859462058E-3</v>
      </c>
      <c r="P106">
        <v>-0.24506786866580366</v>
      </c>
      <c r="Q106">
        <v>0.57654375018701964</v>
      </c>
      <c r="R106">
        <f t="shared" si="10"/>
        <v>-5.2340522246664481E-3</v>
      </c>
      <c r="S106">
        <f>'Sim Flight Params'!$B$22*P106+'Sim Flight Params'!$B$23/100*R106</f>
        <v>-9.2162153360909691E-3</v>
      </c>
      <c r="U106">
        <v>0.2315044104227868</v>
      </c>
      <c r="V106">
        <v>0.18628544751703147</v>
      </c>
      <c r="W106">
        <f>IF(V106&gt;='Sim Flight Params'!$B$34,'Sim Flight Params'!$B$33*U106,0)</f>
        <v>0</v>
      </c>
    </row>
    <row r="107" spans="1:23" x14ac:dyDescent="0.3">
      <c r="A107">
        <v>105</v>
      </c>
      <c r="B107">
        <v>5.25</v>
      </c>
      <c r="D107" t="b">
        <f>IF(AND(B107&gt;='Sim Flight Params'!$B$2,B107&lt;'Sim Flight Params'!$B$3),TRUE,FALSE)</f>
        <v>1</v>
      </c>
      <c r="E107">
        <f>IF(D107,'Sim Flight Params'!$B$4*(-COS((B107-'Sim Flight Params'!$B$2)*PI()/('Sim Flight Params'!$B$3-'Sim Flight Params'!$B$2))+1)/2,0)</f>
        <v>1.0980171403295607</v>
      </c>
      <c r="F107" t="b">
        <f>IF(AND(B107&gt;='Sim Flight Params'!$B$3,B107&lt;'Sim Flight Params'!$B$5),TRUE,FALSE)</f>
        <v>0</v>
      </c>
      <c r="G107">
        <f>IF(F107,'Sim Flight Params'!$B$4,0)</f>
        <v>0</v>
      </c>
      <c r="H107" t="b">
        <f>IF(AND(B107&gt;='Sim Flight Params'!$B$5,B107&lt;'Sim Flight Params'!$B$6-('Sim Flight Params'!$B$6-'Sim Flight Params'!$B$5)/2),TRUE,FALSE)</f>
        <v>0</v>
      </c>
      <c r="I107">
        <f>IF(H107,'Sim Flight Params'!$B$4-'Sim Flight Params'!$B$4/2*(('Sim Flight Params'!$B$5-B107)/('Sim Flight Params'!$B$7-'Sim Flight Params'!$B$5))^2,0)</f>
        <v>0</v>
      </c>
      <c r="J107" t="b">
        <f>IF(AND(B107&gt;='Sim Flight Params'!$B$5+('Sim Flight Params'!$B$6-'Sim Flight Params'!$B$5)/2,B107&lt;'Sim Flight Params'!$B$6),TRUE,FALSE)</f>
        <v>0</v>
      </c>
      <c r="K107">
        <f>IF(J107,'Sim Flight Params'!$B$4/2*(('Sim Flight Params'!$B$6-B107)/('Sim Flight Params'!$B$7-'Sim Flight Params'!$B$5))^2,0)</f>
        <v>0</v>
      </c>
      <c r="L107">
        <f t="shared" si="7"/>
        <v>1.0980171403295607</v>
      </c>
      <c r="M107">
        <f t="shared" si="8"/>
        <v>0.3911608920343182</v>
      </c>
      <c r="N107">
        <f t="shared" si="9"/>
        <v>-1.2098989975939433E-2</v>
      </c>
      <c r="P107">
        <v>-0.77504654610230883</v>
      </c>
      <c r="Q107">
        <v>0.72072562557304409</v>
      </c>
      <c r="R107">
        <f t="shared" si="10"/>
        <v>-8.720052119210937E-3</v>
      </c>
      <c r="S107">
        <f>'Sim Flight Params'!$B$22*P107+'Sim Flight Params'!$B$23/100*R107</f>
        <v>-2.9107845739432633E-2</v>
      </c>
      <c r="U107">
        <v>0.63991508374890649</v>
      </c>
      <c r="V107">
        <v>0.3816053672391958</v>
      </c>
      <c r="W107">
        <f>IF(V107&gt;='Sim Flight Params'!$B$34,'Sim Flight Params'!$B$33*U107,0)</f>
        <v>0</v>
      </c>
    </row>
    <row r="108" spans="1:23" x14ac:dyDescent="0.3">
      <c r="A108">
        <v>106</v>
      </c>
      <c r="B108">
        <v>5.3</v>
      </c>
      <c r="D108" t="b">
        <f>IF(AND(B108&gt;='Sim Flight Params'!$B$2,B108&lt;'Sim Flight Params'!$B$3),TRUE,FALSE)</f>
        <v>1</v>
      </c>
      <c r="E108">
        <f>IF(D108,'Sim Flight Params'!$B$4*(-COS((B108-'Sim Flight Params'!$B$2)*PI()/('Sim Flight Params'!$B$3-'Sim Flight Params'!$B$2))+1)/2,0)</f>
        <v>1.1175373974578375</v>
      </c>
      <c r="F108" t="b">
        <f>IF(AND(B108&gt;='Sim Flight Params'!$B$3,B108&lt;'Sim Flight Params'!$B$5),TRUE,FALSE)</f>
        <v>0</v>
      </c>
      <c r="G108">
        <f>IF(F108,'Sim Flight Params'!$B$4,0)</f>
        <v>0</v>
      </c>
      <c r="H108" t="b">
        <f>IF(AND(B108&gt;='Sim Flight Params'!$B$5,B108&lt;'Sim Flight Params'!$B$6-('Sim Flight Params'!$B$6-'Sim Flight Params'!$B$5)/2),TRUE,FALSE)</f>
        <v>0</v>
      </c>
      <c r="I108">
        <f>IF(H108,'Sim Flight Params'!$B$4-'Sim Flight Params'!$B$4/2*(('Sim Flight Params'!$B$5-B108)/('Sim Flight Params'!$B$7-'Sim Flight Params'!$B$5))^2,0)</f>
        <v>0</v>
      </c>
      <c r="J108" t="b">
        <f>IF(AND(B108&gt;='Sim Flight Params'!$B$5+('Sim Flight Params'!$B$6-'Sim Flight Params'!$B$5)/2,B108&lt;'Sim Flight Params'!$B$6),TRUE,FALSE)</f>
        <v>0</v>
      </c>
      <c r="K108">
        <f>IF(J108,'Sim Flight Params'!$B$4/2*(('Sim Flight Params'!$B$6-B108)/('Sim Flight Params'!$B$7-'Sim Flight Params'!$B$5))^2,0)</f>
        <v>0</v>
      </c>
      <c r="L108">
        <f t="shared" si="7"/>
        <v>1.1175373974578375</v>
      </c>
      <c r="M108">
        <f t="shared" si="8"/>
        <v>0.39040514256553888</v>
      </c>
      <c r="N108">
        <f t="shared" si="9"/>
        <v>-1.5114989375586472E-2</v>
      </c>
      <c r="P108">
        <v>0.9547794151085498</v>
      </c>
      <c r="Q108">
        <v>0.37673481824397115</v>
      </c>
      <c r="R108">
        <f t="shared" si="10"/>
        <v>-5.6943427751711241E-3</v>
      </c>
      <c r="S108">
        <f>'Sim Flight Params'!$B$22*P108+'Sim Flight Params'!$B$23/100*R108</f>
        <v>3.5775756352694761E-2</v>
      </c>
      <c r="U108">
        <v>-0.67812930414958572</v>
      </c>
      <c r="V108">
        <v>0.41879134714034871</v>
      </c>
      <c r="W108">
        <f>IF(V108&gt;='Sim Flight Params'!$B$34,'Sim Flight Params'!$B$33*U108,0)</f>
        <v>0</v>
      </c>
    </row>
    <row r="109" spans="1:23" x14ac:dyDescent="0.3">
      <c r="A109">
        <v>107</v>
      </c>
      <c r="B109">
        <v>5.35</v>
      </c>
      <c r="D109" t="b">
        <f>IF(AND(B109&gt;='Sim Flight Params'!$B$2,B109&lt;'Sim Flight Params'!$B$3),TRUE,FALSE)</f>
        <v>1</v>
      </c>
      <c r="E109">
        <f>IF(D109,'Sim Flight Params'!$B$4*(-COS((B109-'Sim Flight Params'!$B$2)*PI()/('Sim Flight Params'!$B$3-'Sim Flight Params'!$B$2))+1)/2,0)</f>
        <v>1.137012341681968</v>
      </c>
      <c r="F109" t="b">
        <f>IF(AND(B109&gt;='Sim Flight Params'!$B$3,B109&lt;'Sim Flight Params'!$B$5),TRUE,FALSE)</f>
        <v>0</v>
      </c>
      <c r="G109">
        <f>IF(F109,'Sim Flight Params'!$B$4,0)</f>
        <v>0</v>
      </c>
      <c r="H109" t="b">
        <f>IF(AND(B109&gt;='Sim Flight Params'!$B$5,B109&lt;'Sim Flight Params'!$B$6-('Sim Flight Params'!$B$6-'Sim Flight Params'!$B$5)/2),TRUE,FALSE)</f>
        <v>0</v>
      </c>
      <c r="I109">
        <f>IF(H109,'Sim Flight Params'!$B$4-'Sim Flight Params'!$B$4/2*(('Sim Flight Params'!$B$5-B109)/('Sim Flight Params'!$B$7-'Sim Flight Params'!$B$5))^2,0)</f>
        <v>0</v>
      </c>
      <c r="J109" t="b">
        <f>IF(AND(B109&gt;='Sim Flight Params'!$B$5+('Sim Flight Params'!$B$6-'Sim Flight Params'!$B$5)/2,B109&lt;'Sim Flight Params'!$B$6),TRUE,FALSE)</f>
        <v>0</v>
      </c>
      <c r="K109">
        <f>IF(J109,'Sim Flight Params'!$B$4/2*(('Sim Flight Params'!$B$6-B109)/('Sim Flight Params'!$B$7-'Sim Flight Params'!$B$5))^2,0)</f>
        <v>0</v>
      </c>
      <c r="L109">
        <f t="shared" si="7"/>
        <v>1.137012341681968</v>
      </c>
      <c r="M109">
        <f t="shared" si="8"/>
        <v>0.38949888448261</v>
      </c>
      <c r="N109">
        <f t="shared" si="9"/>
        <v>-1.8125161658577648E-2</v>
      </c>
      <c r="P109">
        <v>-0.31997819839904196</v>
      </c>
      <c r="Q109">
        <v>0.75981638082337732</v>
      </c>
      <c r="R109">
        <f t="shared" si="10"/>
        <v>-1.3771794733259112E-2</v>
      </c>
      <c r="S109">
        <f>'Sim Flight Params'!$B$22*P109+'Sim Flight Params'!$B$23/100*R109</f>
        <v>-1.2068041413630368E-2</v>
      </c>
      <c r="U109">
        <v>-6.987759194006915E-2</v>
      </c>
      <c r="V109">
        <v>0.79194127540026971</v>
      </c>
      <c r="W109">
        <f>IF(V109&gt;='Sim Flight Params'!$B$34,'Sim Flight Params'!$B$33*U109,0)</f>
        <v>0</v>
      </c>
    </row>
    <row r="110" spans="1:23" x14ac:dyDescent="0.3">
      <c r="A110">
        <v>108</v>
      </c>
      <c r="B110">
        <v>5.4</v>
      </c>
      <c r="D110" t="b">
        <f>IF(AND(B110&gt;='Sim Flight Params'!$B$2,B110&lt;'Sim Flight Params'!$B$3),TRUE,FALSE)</f>
        <v>1</v>
      </c>
      <c r="E110">
        <f>IF(D110,'Sim Flight Params'!$B$4*(-COS((B110-'Sim Flight Params'!$B$2)*PI()/('Sim Flight Params'!$B$3-'Sim Flight Params'!$B$2))+1)/2,0)</f>
        <v>1.156434465040231</v>
      </c>
      <c r="F110" t="b">
        <f>IF(AND(B110&gt;='Sim Flight Params'!$B$3,B110&lt;'Sim Flight Params'!$B$5),TRUE,FALSE)</f>
        <v>0</v>
      </c>
      <c r="G110">
        <f>IF(F110,'Sim Flight Params'!$B$4,0)</f>
        <v>0</v>
      </c>
      <c r="H110" t="b">
        <f>IF(AND(B110&gt;='Sim Flight Params'!$B$5,B110&lt;'Sim Flight Params'!$B$6-('Sim Flight Params'!$B$6-'Sim Flight Params'!$B$5)/2),TRUE,FALSE)</f>
        <v>0</v>
      </c>
      <c r="I110">
        <f>IF(H110,'Sim Flight Params'!$B$4-'Sim Flight Params'!$B$4/2*(('Sim Flight Params'!$B$5-B110)/('Sim Flight Params'!$B$7-'Sim Flight Params'!$B$5))^2,0)</f>
        <v>0</v>
      </c>
      <c r="J110" t="b">
        <f>IF(AND(B110&gt;='Sim Flight Params'!$B$5+('Sim Flight Params'!$B$6-'Sim Flight Params'!$B$5)/2,B110&lt;'Sim Flight Params'!$B$6),TRUE,FALSE)</f>
        <v>0</v>
      </c>
      <c r="K110">
        <f>IF(J110,'Sim Flight Params'!$B$4/2*(('Sim Flight Params'!$B$6-B110)/('Sim Flight Params'!$B$7-'Sim Flight Params'!$B$5))^2,0)</f>
        <v>0</v>
      </c>
      <c r="L110">
        <f t="shared" si="7"/>
        <v>1.156434465040231</v>
      </c>
      <c r="M110">
        <f t="shared" si="8"/>
        <v>0.38844246716525427</v>
      </c>
      <c r="N110">
        <f t="shared" si="9"/>
        <v>-2.1128346347114278E-2</v>
      </c>
      <c r="P110">
        <v>0.85523215902494298</v>
      </c>
      <c r="Q110">
        <v>-0.82563144505925035</v>
      </c>
      <c r="R110">
        <f t="shared" si="10"/>
        <v>1.7444227126280295E-2</v>
      </c>
      <c r="S110">
        <f>'Sim Flight Params'!$B$22*P110+'Sim Flight Params'!$B$23/100*R110</f>
        <v>3.2158427099066758E-2</v>
      </c>
      <c r="U110">
        <v>0.94302207295741658</v>
      </c>
      <c r="V110">
        <v>0.76845087841916626</v>
      </c>
      <c r="W110">
        <f>IF(V110&gt;='Sim Flight Params'!$B$34,'Sim Flight Params'!$B$33*U110,0)</f>
        <v>0</v>
      </c>
    </row>
    <row r="111" spans="1:23" x14ac:dyDescent="0.3">
      <c r="A111">
        <v>109</v>
      </c>
      <c r="B111">
        <v>5.45</v>
      </c>
      <c r="D111" t="b">
        <f>IF(AND(B111&gt;='Sim Flight Params'!$B$2,B111&lt;'Sim Flight Params'!$B$3),TRUE,FALSE)</f>
        <v>1</v>
      </c>
      <c r="E111">
        <f>IF(D111,'Sim Flight Params'!$B$4*(-COS((B111-'Sim Flight Params'!$B$2)*PI()/('Sim Flight Params'!$B$3-'Sim Flight Params'!$B$2))+1)/2,0)</f>
        <v>1.1757962799343544</v>
      </c>
      <c r="F111" t="b">
        <f>IF(AND(B111&gt;='Sim Flight Params'!$B$3,B111&lt;'Sim Flight Params'!$B$5),TRUE,FALSE)</f>
        <v>0</v>
      </c>
      <c r="G111">
        <f>IF(F111,'Sim Flight Params'!$B$4,0)</f>
        <v>0</v>
      </c>
      <c r="H111" t="b">
        <f>IF(AND(B111&gt;='Sim Flight Params'!$B$5,B111&lt;'Sim Flight Params'!$B$6-('Sim Flight Params'!$B$6-'Sim Flight Params'!$B$5)/2),TRUE,FALSE)</f>
        <v>0</v>
      </c>
      <c r="I111">
        <f>IF(H111,'Sim Flight Params'!$B$4-'Sim Flight Params'!$B$4/2*(('Sim Flight Params'!$B$5-B111)/('Sim Flight Params'!$B$7-'Sim Flight Params'!$B$5))^2,0)</f>
        <v>0</v>
      </c>
      <c r="J111" t="b">
        <f>IF(AND(B111&gt;='Sim Flight Params'!$B$5+('Sim Flight Params'!$B$6-'Sim Flight Params'!$B$5)/2,B111&lt;'Sim Flight Params'!$B$6),TRUE,FALSE)</f>
        <v>0</v>
      </c>
      <c r="K111">
        <f>IF(J111,'Sim Flight Params'!$B$4/2*(('Sim Flight Params'!$B$6-B111)/('Sim Flight Params'!$B$7-'Sim Flight Params'!$B$5))^2,0)</f>
        <v>0</v>
      </c>
      <c r="L111">
        <f t="shared" si="7"/>
        <v>1.1757962799343544</v>
      </c>
      <c r="M111">
        <f t="shared" si="8"/>
        <v>0.38723629788247088</v>
      </c>
      <c r="N111">
        <f t="shared" si="9"/>
        <v>-2.4123385655667826E-2</v>
      </c>
      <c r="P111">
        <v>0.22902232190959082</v>
      </c>
      <c r="Q111">
        <v>0.45875917862015037</v>
      </c>
      <c r="R111">
        <f t="shared" si="10"/>
        <v>-1.106682458893129E-2</v>
      </c>
      <c r="S111">
        <f>'Sim Flight Params'!$B$22*P111+'Sim Flight Params'!$B$23/100*R111</f>
        <v>8.5330029486649986E-3</v>
      </c>
      <c r="U111">
        <v>0.53438012436064075</v>
      </c>
      <c r="V111">
        <v>0.86041548524654821</v>
      </c>
      <c r="W111">
        <f>IF(V111&gt;='Sim Flight Params'!$B$34,'Sim Flight Params'!$B$33*U111,0)</f>
        <v>0</v>
      </c>
    </row>
    <row r="112" spans="1:23" x14ac:dyDescent="0.3">
      <c r="A112">
        <v>110</v>
      </c>
      <c r="B112">
        <v>5.5</v>
      </c>
      <c r="D112" t="b">
        <f>IF(AND(B112&gt;='Sim Flight Params'!$B$2,B112&lt;'Sim Flight Params'!$B$3),TRUE,FALSE)</f>
        <v>1</v>
      </c>
      <c r="E112">
        <f>IF(D112,'Sim Flight Params'!$B$4*(-COS((B112-'Sim Flight Params'!$B$2)*PI()/('Sim Flight Params'!$B$3-'Sim Flight Params'!$B$2))+1)/2,0)</f>
        <v>1.1950903220161282</v>
      </c>
      <c r="F112" t="b">
        <f>IF(AND(B112&gt;='Sim Flight Params'!$B$3,B112&lt;'Sim Flight Params'!$B$5),TRUE,FALSE)</f>
        <v>0</v>
      </c>
      <c r="G112">
        <f>IF(F112,'Sim Flight Params'!$B$4,0)</f>
        <v>0</v>
      </c>
      <c r="H112" t="b">
        <f>IF(AND(B112&gt;='Sim Flight Params'!$B$5,B112&lt;'Sim Flight Params'!$B$6-('Sim Flight Params'!$B$6-'Sim Flight Params'!$B$5)/2),TRUE,FALSE)</f>
        <v>0</v>
      </c>
      <c r="I112">
        <f>IF(H112,'Sim Flight Params'!$B$4-'Sim Flight Params'!$B$4/2*(('Sim Flight Params'!$B$5-B112)/('Sim Flight Params'!$B$7-'Sim Flight Params'!$B$5))^2,0)</f>
        <v>0</v>
      </c>
      <c r="J112" t="b">
        <f>IF(AND(B112&gt;='Sim Flight Params'!$B$5+('Sim Flight Params'!$B$6-'Sim Flight Params'!$B$5)/2,B112&lt;'Sim Flight Params'!$B$6),TRUE,FALSE)</f>
        <v>0</v>
      </c>
      <c r="K112">
        <f>IF(J112,'Sim Flight Params'!$B$4/2*(('Sim Flight Params'!$B$6-B112)/('Sim Flight Params'!$B$7-'Sim Flight Params'!$B$5))^2,0)</f>
        <v>0</v>
      </c>
      <c r="L112">
        <f t="shared" si="7"/>
        <v>1.1950903220161282</v>
      </c>
      <c r="M112">
        <f t="shared" si="8"/>
        <v>0.3858808416354767</v>
      </c>
      <c r="N112">
        <f t="shared" si="9"/>
        <v>-2.7109124939883697E-2</v>
      </c>
      <c r="P112">
        <v>-0.39311912505939195</v>
      </c>
      <c r="Q112">
        <v>6.1887835490172405E-2</v>
      </c>
      <c r="R112">
        <f t="shared" si="10"/>
        <v>-1.677725064562052E-3</v>
      </c>
      <c r="S112">
        <f>'Sim Flight Params'!$B$22*P112+'Sim Flight Params'!$B$23/100*R112</f>
        <v>-1.4750355815050008E-2</v>
      </c>
      <c r="U112">
        <v>-0.52669730874464671</v>
      </c>
      <c r="V112">
        <v>0.53090464177352525</v>
      </c>
      <c r="W112">
        <f>IF(V112&gt;='Sim Flight Params'!$B$34,'Sim Flight Params'!$B$33*U112,0)</f>
        <v>0</v>
      </c>
    </row>
    <row r="113" spans="1:23" x14ac:dyDescent="0.3">
      <c r="A113">
        <v>111</v>
      </c>
      <c r="B113">
        <v>5.55</v>
      </c>
      <c r="D113" t="b">
        <f>IF(AND(B113&gt;='Sim Flight Params'!$B$2,B113&lt;'Sim Flight Params'!$B$3),TRUE,FALSE)</f>
        <v>1</v>
      </c>
      <c r="E113">
        <f>IF(D113,'Sim Flight Params'!$B$4*(-COS((B113-'Sim Flight Params'!$B$2)*PI()/('Sim Flight Params'!$B$3-'Sim Flight Params'!$B$2))+1)/2,0)</f>
        <v>1.2143091530650505</v>
      </c>
      <c r="F113" t="b">
        <f>IF(AND(B113&gt;='Sim Flight Params'!$B$3,B113&lt;'Sim Flight Params'!$B$5),TRUE,FALSE)</f>
        <v>0</v>
      </c>
      <c r="G113">
        <f>IF(F113,'Sim Flight Params'!$B$4,0)</f>
        <v>0</v>
      </c>
      <c r="H113" t="b">
        <f>IF(AND(B113&gt;='Sim Flight Params'!$B$5,B113&lt;'Sim Flight Params'!$B$6-('Sim Flight Params'!$B$6-'Sim Flight Params'!$B$5)/2),TRUE,FALSE)</f>
        <v>0</v>
      </c>
      <c r="I113">
        <f>IF(H113,'Sim Flight Params'!$B$4-'Sim Flight Params'!$B$4/2*(('Sim Flight Params'!$B$5-B113)/('Sim Flight Params'!$B$7-'Sim Flight Params'!$B$5))^2,0)</f>
        <v>0</v>
      </c>
      <c r="J113" t="b">
        <f>IF(AND(B113&gt;='Sim Flight Params'!$B$5+('Sim Flight Params'!$B$6-'Sim Flight Params'!$B$5)/2,B113&lt;'Sim Flight Params'!$B$6),TRUE,FALSE)</f>
        <v>0</v>
      </c>
      <c r="K113">
        <f>IF(J113,'Sim Flight Params'!$B$4/2*(('Sim Flight Params'!$B$6-B113)/('Sim Flight Params'!$B$7-'Sim Flight Params'!$B$5))^2,0)</f>
        <v>0</v>
      </c>
      <c r="L113">
        <f t="shared" si="7"/>
        <v>1.2143091530650505</v>
      </c>
      <c r="M113">
        <f t="shared" si="8"/>
        <v>0.38437662097844744</v>
      </c>
      <c r="N113">
        <f t="shared" si="9"/>
        <v>-3.0084413140585405E-2</v>
      </c>
      <c r="P113">
        <v>-2.9131388698038441E-2</v>
      </c>
      <c r="Q113">
        <v>-0.44276192711782847</v>
      </c>
      <c r="R113">
        <f t="shared" si="10"/>
        <v>1.3320232738334516E-2</v>
      </c>
      <c r="S113">
        <f>'Sim Flight Params'!$B$22*P113+'Sim Flight Params'!$B$23/100*R113</f>
        <v>-1.0258259124847689E-3</v>
      </c>
      <c r="U113">
        <v>-0.38784623637223326</v>
      </c>
      <c r="V113">
        <v>4.5531971369620616E-2</v>
      </c>
      <c r="W113">
        <f>IF(V113&gt;='Sim Flight Params'!$B$34,'Sim Flight Params'!$B$33*U113,0)</f>
        <v>0</v>
      </c>
    </row>
    <row r="114" spans="1:23" x14ac:dyDescent="0.3">
      <c r="A114">
        <v>112</v>
      </c>
      <c r="B114">
        <v>5.6</v>
      </c>
      <c r="D114" t="b">
        <f>IF(AND(B114&gt;='Sim Flight Params'!$B$2,B114&lt;'Sim Flight Params'!$B$3),TRUE,FALSE)</f>
        <v>1</v>
      </c>
      <c r="E114">
        <f>IF(D114,'Sim Flight Params'!$B$4*(-COS((B114-'Sim Flight Params'!$B$2)*PI()/('Sim Flight Params'!$B$3-'Sim Flight Params'!$B$2))+1)/2,0)</f>
        <v>1.2334453638559051</v>
      </c>
      <c r="F114" t="b">
        <f>IF(AND(B114&gt;='Sim Flight Params'!$B$3,B114&lt;'Sim Flight Params'!$B$5),TRUE,FALSE)</f>
        <v>0</v>
      </c>
      <c r="G114">
        <f>IF(F114,'Sim Flight Params'!$B$4,0)</f>
        <v>0</v>
      </c>
      <c r="H114" t="b">
        <f>IF(AND(B114&gt;='Sim Flight Params'!$B$5,B114&lt;'Sim Flight Params'!$B$6-('Sim Flight Params'!$B$6-'Sim Flight Params'!$B$5)/2),TRUE,FALSE)</f>
        <v>0</v>
      </c>
      <c r="I114">
        <f>IF(H114,'Sim Flight Params'!$B$4-'Sim Flight Params'!$B$4/2*(('Sim Flight Params'!$B$5-B114)/('Sim Flight Params'!$B$7-'Sim Flight Params'!$B$5))^2,0)</f>
        <v>0</v>
      </c>
      <c r="J114" t="b">
        <f>IF(AND(B114&gt;='Sim Flight Params'!$B$5+('Sim Flight Params'!$B$6-'Sim Flight Params'!$B$5)/2,B114&lt;'Sim Flight Params'!$B$6),TRUE,FALSE)</f>
        <v>0</v>
      </c>
      <c r="K114">
        <f>IF(J114,'Sim Flight Params'!$B$4/2*(('Sim Flight Params'!$B$6-B114)/('Sim Flight Params'!$B$7-'Sim Flight Params'!$B$5))^2,0)</f>
        <v>0</v>
      </c>
      <c r="L114">
        <f t="shared" si="7"/>
        <v>1.2334453638559051</v>
      </c>
      <c r="M114">
        <f t="shared" si="8"/>
        <v>0.38272421581709315</v>
      </c>
      <c r="N114">
        <f t="shared" si="9"/>
        <v>-3.3048103227085852E-2</v>
      </c>
      <c r="P114">
        <v>0.2292441705467354</v>
      </c>
      <c r="Q114">
        <v>0.10582759196439828</v>
      </c>
      <c r="R114">
        <f t="shared" si="10"/>
        <v>-3.4974011835133558E-3</v>
      </c>
      <c r="S114">
        <f>'Sim Flight Params'!$B$22*P114+'Sim Flight Params'!$B$23/100*R114</f>
        <v>8.5791693895850112E-3</v>
      </c>
      <c r="U114">
        <v>0.14776295394199157</v>
      </c>
      <c r="V114">
        <v>0.16756338694440509</v>
      </c>
      <c r="W114">
        <f>IF(V114&gt;='Sim Flight Params'!$B$34,'Sim Flight Params'!$B$33*U114,0)</f>
        <v>0</v>
      </c>
    </row>
    <row r="115" spans="1:23" x14ac:dyDescent="0.3">
      <c r="A115">
        <v>113</v>
      </c>
      <c r="B115">
        <v>5.65</v>
      </c>
      <c r="D115" t="b">
        <f>IF(AND(B115&gt;='Sim Flight Params'!$B$2,B115&lt;'Sim Flight Params'!$B$3),TRUE,FALSE)</f>
        <v>1</v>
      </c>
      <c r="E115">
        <f>IF(D115,'Sim Flight Params'!$B$4*(-COS((B115-'Sim Flight Params'!$B$2)*PI()/('Sim Flight Params'!$B$3-'Sim Flight Params'!$B$2))+1)/2,0)</f>
        <v>1.2524915770151579</v>
      </c>
      <c r="F115" t="b">
        <f>IF(AND(B115&gt;='Sim Flight Params'!$B$3,B115&lt;'Sim Flight Params'!$B$5),TRUE,FALSE)</f>
        <v>0</v>
      </c>
      <c r="G115">
        <f>IF(F115,'Sim Flight Params'!$B$4,0)</f>
        <v>0</v>
      </c>
      <c r="H115" t="b">
        <f>IF(AND(B115&gt;='Sim Flight Params'!$B$5,B115&lt;'Sim Flight Params'!$B$6-('Sim Flight Params'!$B$6-'Sim Flight Params'!$B$5)/2),TRUE,FALSE)</f>
        <v>0</v>
      </c>
      <c r="I115">
        <f>IF(H115,'Sim Flight Params'!$B$4-'Sim Flight Params'!$B$4/2*(('Sim Flight Params'!$B$5-B115)/('Sim Flight Params'!$B$7-'Sim Flight Params'!$B$5))^2,0)</f>
        <v>0</v>
      </c>
      <c r="J115" t="b">
        <f>IF(AND(B115&gt;='Sim Flight Params'!$B$5+('Sim Flight Params'!$B$6-'Sim Flight Params'!$B$5)/2,B115&lt;'Sim Flight Params'!$B$6),TRUE,FALSE)</f>
        <v>0</v>
      </c>
      <c r="K115">
        <f>IF(J115,'Sim Flight Params'!$B$4/2*(('Sim Flight Params'!$B$6-B115)/('Sim Flight Params'!$B$7-'Sim Flight Params'!$B$5))^2,0)</f>
        <v>0</v>
      </c>
      <c r="L115">
        <f t="shared" si="7"/>
        <v>1.2524915770151579</v>
      </c>
      <c r="M115">
        <f t="shared" si="8"/>
        <v>0.38092426318505079</v>
      </c>
      <c r="N115">
        <f t="shared" si="9"/>
        <v>-3.5999052640846615E-2</v>
      </c>
      <c r="P115">
        <v>-0.40374932768395744</v>
      </c>
      <c r="Q115">
        <v>0.46890510183668344</v>
      </c>
      <c r="R115">
        <f t="shared" si="10"/>
        <v>-1.6880139444580309E-2</v>
      </c>
      <c r="S115">
        <f>'Sim Flight Params'!$B$22*P115+'Sim Flight Params'!$B$23/100*R115</f>
        <v>-1.5225000485371305E-2</v>
      </c>
      <c r="U115">
        <v>0.34146330614698228</v>
      </c>
      <c r="V115">
        <v>0.38480109070934421</v>
      </c>
      <c r="W115">
        <f>IF(V115&gt;='Sim Flight Params'!$B$34,'Sim Flight Params'!$B$33*U115,0)</f>
        <v>0</v>
      </c>
    </row>
    <row r="116" spans="1:23" x14ac:dyDescent="0.3">
      <c r="A116">
        <v>114</v>
      </c>
      <c r="B116">
        <v>5.7</v>
      </c>
      <c r="D116" t="b">
        <f>IF(AND(B116&gt;='Sim Flight Params'!$B$2,B116&lt;'Sim Flight Params'!$B$3),TRUE,FALSE)</f>
        <v>1</v>
      </c>
      <c r="E116">
        <f>IF(D116,'Sim Flight Params'!$B$4*(-COS((B116-'Sim Flight Params'!$B$2)*PI()/('Sim Flight Params'!$B$3-'Sim Flight Params'!$B$2))+1)/2,0)</f>
        <v>1.2714404498650742</v>
      </c>
      <c r="F116" t="b">
        <f>IF(AND(B116&gt;='Sim Flight Params'!$B$3,B116&lt;'Sim Flight Params'!$B$5),TRUE,FALSE)</f>
        <v>0</v>
      </c>
      <c r="G116">
        <f>IF(F116,'Sim Flight Params'!$B$4,0)</f>
        <v>0</v>
      </c>
      <c r="H116" t="b">
        <f>IF(AND(B116&gt;='Sim Flight Params'!$B$5,B116&lt;'Sim Flight Params'!$B$6-('Sim Flight Params'!$B$6-'Sim Flight Params'!$B$5)/2),TRUE,FALSE)</f>
        <v>0</v>
      </c>
      <c r="I116">
        <f>IF(H116,'Sim Flight Params'!$B$4-'Sim Flight Params'!$B$4/2*(('Sim Flight Params'!$B$5-B116)/('Sim Flight Params'!$B$7-'Sim Flight Params'!$B$5))^2,0)</f>
        <v>0</v>
      </c>
      <c r="J116" t="b">
        <f>IF(AND(B116&gt;='Sim Flight Params'!$B$5+('Sim Flight Params'!$B$6-'Sim Flight Params'!$B$5)/2,B116&lt;'Sim Flight Params'!$B$6),TRUE,FALSE)</f>
        <v>0</v>
      </c>
      <c r="K116">
        <f>IF(J116,'Sim Flight Params'!$B$4/2*(('Sim Flight Params'!$B$6-B116)/('Sim Flight Params'!$B$7-'Sim Flight Params'!$B$5))^2,0)</f>
        <v>0</v>
      </c>
      <c r="L116">
        <f t="shared" si="7"/>
        <v>1.2714404498650742</v>
      </c>
      <c r="M116">
        <f t="shared" si="8"/>
        <v>0.37897745699832752</v>
      </c>
      <c r="N116">
        <f t="shared" si="9"/>
        <v>-3.8936123734465561E-2</v>
      </c>
      <c r="P116">
        <v>0.4158762062139636</v>
      </c>
      <c r="Q116">
        <v>-0.17671485536169484</v>
      </c>
      <c r="R116">
        <f t="shared" si="10"/>
        <v>6.8805914740811356E-3</v>
      </c>
      <c r="S116">
        <f>'Sim Flight Params'!$B$22*P116+'Sim Flight Params'!$B$23/100*R116</f>
        <v>1.562976069039404E-2</v>
      </c>
      <c r="U116">
        <v>-0.91650092137095829</v>
      </c>
      <c r="V116">
        <v>0.43302094054680651</v>
      </c>
      <c r="W116">
        <f>IF(V116&gt;='Sim Flight Params'!$B$34,'Sim Flight Params'!$B$33*U116,0)</f>
        <v>0</v>
      </c>
    </row>
    <row r="117" spans="1:23" x14ac:dyDescent="0.3">
      <c r="A117">
        <v>115</v>
      </c>
      <c r="B117">
        <v>5.75</v>
      </c>
      <c r="D117" t="b">
        <f>IF(AND(B117&gt;='Sim Flight Params'!$B$2,B117&lt;'Sim Flight Params'!$B$3),TRUE,FALSE)</f>
        <v>1</v>
      </c>
      <c r="E117">
        <f>IF(D117,'Sim Flight Params'!$B$4*(-COS((B117-'Sim Flight Params'!$B$2)*PI()/('Sim Flight Params'!$B$3-'Sim Flight Params'!$B$2))+1)/2,0)</f>
        <v>1.2902846772544621</v>
      </c>
      <c r="F117" t="b">
        <f>IF(AND(B117&gt;='Sim Flight Params'!$B$3,B117&lt;'Sim Flight Params'!$B$5),TRUE,FALSE)</f>
        <v>0</v>
      </c>
      <c r="G117">
        <f>IF(F117,'Sim Flight Params'!$B$4,0)</f>
        <v>0</v>
      </c>
      <c r="H117" t="b">
        <f>IF(AND(B117&gt;='Sim Flight Params'!$B$5,B117&lt;'Sim Flight Params'!$B$6-('Sim Flight Params'!$B$6-'Sim Flight Params'!$B$5)/2),TRUE,FALSE)</f>
        <v>0</v>
      </c>
      <c r="I117">
        <f>IF(H117,'Sim Flight Params'!$B$4-'Sim Flight Params'!$B$4/2*(('Sim Flight Params'!$B$5-B117)/('Sim Flight Params'!$B$7-'Sim Flight Params'!$B$5))^2,0)</f>
        <v>0</v>
      </c>
      <c r="J117" t="b">
        <f>IF(AND(B117&gt;='Sim Flight Params'!$B$5+('Sim Flight Params'!$B$6-'Sim Flight Params'!$B$5)/2,B117&lt;'Sim Flight Params'!$B$6),TRUE,FALSE)</f>
        <v>0</v>
      </c>
      <c r="K117">
        <f>IF(J117,'Sim Flight Params'!$B$4/2*(('Sim Flight Params'!$B$6-B117)/('Sim Flight Params'!$B$7-'Sim Flight Params'!$B$5))^2,0)</f>
        <v>0</v>
      </c>
      <c r="L117">
        <f t="shared" si="7"/>
        <v>1.2902846772544621</v>
      </c>
      <c r="M117">
        <f t="shared" si="8"/>
        <v>0.37688454778775826</v>
      </c>
      <c r="N117">
        <f t="shared" si="9"/>
        <v>-4.1858184211385353E-2</v>
      </c>
      <c r="P117">
        <v>-0.46974994662106173</v>
      </c>
      <c r="Q117">
        <v>0.30106503037527288</v>
      </c>
      <c r="R117">
        <f t="shared" si="10"/>
        <v>-1.2602035501054499E-2</v>
      </c>
      <c r="S117">
        <f>'Sim Flight Params'!$B$22*P117+'Sim Flight Params'!$B$23/100*R117</f>
        <v>-1.7678633175795086E-2</v>
      </c>
      <c r="U117">
        <v>0.80587877125573715</v>
      </c>
      <c r="V117">
        <v>0.71424381693265027</v>
      </c>
      <c r="W117">
        <f>IF(V117&gt;='Sim Flight Params'!$B$34,'Sim Flight Params'!$B$33*U117,0)</f>
        <v>0</v>
      </c>
    </row>
    <row r="118" spans="1:23" x14ac:dyDescent="0.3">
      <c r="A118">
        <v>116</v>
      </c>
      <c r="B118">
        <v>5.8</v>
      </c>
      <c r="D118" t="b">
        <f>IF(AND(B118&gt;='Sim Flight Params'!$B$2,B118&lt;'Sim Flight Params'!$B$3),TRUE,FALSE)</f>
        <v>1</v>
      </c>
      <c r="E118">
        <f>IF(D118,'Sim Flight Params'!$B$4*(-COS((B118-'Sim Flight Params'!$B$2)*PI()/('Sim Flight Params'!$B$3-'Sim Flight Params'!$B$2))+1)/2,0)</f>
        <v>1.3090169943749475</v>
      </c>
      <c r="F118" t="b">
        <f>IF(AND(B118&gt;='Sim Flight Params'!$B$3,B118&lt;'Sim Flight Params'!$B$5),TRUE,FALSE)</f>
        <v>0</v>
      </c>
      <c r="G118">
        <f>IF(F118,'Sim Flight Params'!$B$4,0)</f>
        <v>0</v>
      </c>
      <c r="H118" t="b">
        <f>IF(AND(B118&gt;='Sim Flight Params'!$B$5,B118&lt;'Sim Flight Params'!$B$6-('Sim Flight Params'!$B$6-'Sim Flight Params'!$B$5)/2),TRUE,FALSE)</f>
        <v>0</v>
      </c>
      <c r="I118">
        <f>IF(H118,'Sim Flight Params'!$B$4-'Sim Flight Params'!$B$4/2*(('Sim Flight Params'!$B$5-B118)/('Sim Flight Params'!$B$7-'Sim Flight Params'!$B$5))^2,0)</f>
        <v>0</v>
      </c>
      <c r="J118" t="b">
        <f>IF(AND(B118&gt;='Sim Flight Params'!$B$5+('Sim Flight Params'!$B$6-'Sim Flight Params'!$B$5)/2,B118&lt;'Sim Flight Params'!$B$6),TRUE,FALSE)</f>
        <v>0</v>
      </c>
      <c r="K118">
        <f>IF(J118,'Sim Flight Params'!$B$4/2*(('Sim Flight Params'!$B$6-B118)/('Sim Flight Params'!$B$7-'Sim Flight Params'!$B$5))^2,0)</f>
        <v>0</v>
      </c>
      <c r="L118">
        <f t="shared" si="7"/>
        <v>1.3090169943749475</v>
      </c>
      <c r="M118">
        <f t="shared" ref="M118:M157" si="11">(L118-L117)/($B118-$B117)</f>
        <v>0.37464634240970929</v>
      </c>
      <c r="N118">
        <f t="shared" ref="N118:N157" si="12">(M118-M117)/($B118-$B117)</f>
        <v>-4.4764107560979642E-2</v>
      </c>
      <c r="P118">
        <v>0.26061455529273547</v>
      </c>
      <c r="Q118">
        <v>-0.68602640754872812</v>
      </c>
      <c r="R118">
        <f t="shared" si="10"/>
        <v>3.0709359897183722E-2</v>
      </c>
      <c r="S118">
        <f>'Sim Flight Params'!$B$22*P118+'Sim Flight Params'!$B$23/100*R118</f>
        <v>9.9265926229634999E-3</v>
      </c>
      <c r="U118">
        <v>0.9154418500598962</v>
      </c>
      <c r="V118">
        <v>0.23482288142947294</v>
      </c>
      <c r="W118">
        <f>IF(V118&gt;='Sim Flight Params'!$B$34,'Sim Flight Params'!$B$33*U118,0)</f>
        <v>0</v>
      </c>
    </row>
    <row r="119" spans="1:23" x14ac:dyDescent="0.3">
      <c r="A119">
        <v>117</v>
      </c>
      <c r="B119">
        <v>5.85</v>
      </c>
      <c r="D119" t="b">
        <f>IF(AND(B119&gt;='Sim Flight Params'!$B$2,B119&lt;'Sim Flight Params'!$B$3),TRUE,FALSE)</f>
        <v>1</v>
      </c>
      <c r="E119">
        <f>IF(D119,'Sim Flight Params'!$B$4*(-COS((B119-'Sim Flight Params'!$B$2)*PI()/('Sim Flight Params'!$B$3-'Sim Flight Params'!$B$2))+1)/2,0)</f>
        <v>1.3276301795616934</v>
      </c>
      <c r="F119" t="b">
        <f>IF(AND(B119&gt;='Sim Flight Params'!$B$3,B119&lt;'Sim Flight Params'!$B$5),TRUE,FALSE)</f>
        <v>0</v>
      </c>
      <c r="G119">
        <f>IF(F119,'Sim Flight Params'!$B$4,0)</f>
        <v>0</v>
      </c>
      <c r="H119" t="b">
        <f>IF(AND(B119&gt;='Sim Flight Params'!$B$5,B119&lt;'Sim Flight Params'!$B$6-('Sim Flight Params'!$B$6-'Sim Flight Params'!$B$5)/2),TRUE,FALSE)</f>
        <v>0</v>
      </c>
      <c r="I119">
        <f>IF(H119,'Sim Flight Params'!$B$4-'Sim Flight Params'!$B$4/2*(('Sim Flight Params'!$B$5-B119)/('Sim Flight Params'!$B$7-'Sim Flight Params'!$B$5))^2,0)</f>
        <v>0</v>
      </c>
      <c r="J119" t="b">
        <f>IF(AND(B119&gt;='Sim Flight Params'!$B$5+('Sim Flight Params'!$B$6-'Sim Flight Params'!$B$5)/2,B119&lt;'Sim Flight Params'!$B$6),TRUE,FALSE)</f>
        <v>0</v>
      </c>
      <c r="K119">
        <f>IF(J119,'Sim Flight Params'!$B$4/2*(('Sim Flight Params'!$B$6-B119)/('Sim Flight Params'!$B$7-'Sim Flight Params'!$B$5))^2,0)</f>
        <v>0</v>
      </c>
      <c r="L119">
        <f t="shared" si="7"/>
        <v>1.3276301795616934</v>
      </c>
      <c r="M119">
        <f t="shared" si="11"/>
        <v>0.3722637037349199</v>
      </c>
      <c r="N119">
        <f t="shared" si="12"/>
        <v>-4.7652773495787837E-2</v>
      </c>
      <c r="P119">
        <v>0.66918201439295233</v>
      </c>
      <c r="Q119">
        <v>0.33076440041549304</v>
      </c>
      <c r="R119">
        <f t="shared" si="10"/>
        <v>-1.5761841053469561E-2</v>
      </c>
      <c r="S119">
        <f>'Sim Flight Params'!$B$22*P119+'Sim Flight Params'!$B$23/100*R119</f>
        <v>2.5015516334468364E-2</v>
      </c>
      <c r="U119">
        <v>0.68094674504269781</v>
      </c>
      <c r="V119">
        <v>0.48303041790841161</v>
      </c>
      <c r="W119">
        <f>IF(V119&gt;='Sim Flight Params'!$B$34,'Sim Flight Params'!$B$33*U119,0)</f>
        <v>0</v>
      </c>
    </row>
    <row r="120" spans="1:23" x14ac:dyDescent="0.3">
      <c r="A120">
        <v>118</v>
      </c>
      <c r="B120">
        <v>5.9</v>
      </c>
      <c r="D120" t="b">
        <f>IF(AND(B120&gt;='Sim Flight Params'!$B$2,B120&lt;'Sim Flight Params'!$B$3),TRUE,FALSE)</f>
        <v>1</v>
      </c>
      <c r="E120">
        <f>IF(D120,'Sim Flight Params'!$B$4*(-COS((B120-'Sim Flight Params'!$B$2)*PI()/('Sim Flight Params'!$B$3-'Sim Flight Params'!$B$2))+1)/2,0)</f>
        <v>1.3461170570774932</v>
      </c>
      <c r="F120" t="b">
        <f>IF(AND(B120&gt;='Sim Flight Params'!$B$3,B120&lt;'Sim Flight Params'!$B$5),TRUE,FALSE)</f>
        <v>0</v>
      </c>
      <c r="G120">
        <f>IF(F120,'Sim Flight Params'!$B$4,0)</f>
        <v>0</v>
      </c>
      <c r="H120" t="b">
        <f>IF(AND(B120&gt;='Sim Flight Params'!$B$5,B120&lt;'Sim Flight Params'!$B$6-('Sim Flight Params'!$B$6-'Sim Flight Params'!$B$5)/2),TRUE,FALSE)</f>
        <v>0</v>
      </c>
      <c r="I120">
        <f>IF(H120,'Sim Flight Params'!$B$4-'Sim Flight Params'!$B$4/2*(('Sim Flight Params'!$B$5-B120)/('Sim Flight Params'!$B$7-'Sim Flight Params'!$B$5))^2,0)</f>
        <v>0</v>
      </c>
      <c r="J120" t="b">
        <f>IF(AND(B120&gt;='Sim Flight Params'!$B$5+('Sim Flight Params'!$B$6-'Sim Flight Params'!$B$5)/2,B120&lt;'Sim Flight Params'!$B$6),TRUE,FALSE)</f>
        <v>0</v>
      </c>
      <c r="K120">
        <f>IF(J120,'Sim Flight Params'!$B$4/2*(('Sim Flight Params'!$B$6-B120)/('Sim Flight Params'!$B$7-'Sim Flight Params'!$B$5))^2,0)</f>
        <v>0</v>
      </c>
      <c r="L120">
        <f t="shared" si="7"/>
        <v>1.3461170570774932</v>
      </c>
      <c r="M120">
        <f t="shared" si="11"/>
        <v>0.36973755031599081</v>
      </c>
      <c r="N120">
        <f t="shared" si="12"/>
        <v>-5.0523068378581067E-2</v>
      </c>
      <c r="P120">
        <v>-0.1278435934558837</v>
      </c>
      <c r="Q120">
        <v>0.89981107856509035</v>
      </c>
      <c r="R120">
        <f t="shared" si="10"/>
        <v>-4.5461216650148843E-2</v>
      </c>
      <c r="S120">
        <f>'Sim Flight Params'!$B$22*P120+'Sim Flight Params'!$B$23/100*R120</f>
        <v>-5.0214408378463828E-3</v>
      </c>
      <c r="U120">
        <v>0.87496770468280838</v>
      </c>
      <c r="V120">
        <v>0.65908921870072634</v>
      </c>
      <c r="W120">
        <f>IF(V120&gt;='Sim Flight Params'!$B$34,'Sim Flight Params'!$B$33*U120,0)</f>
        <v>0</v>
      </c>
    </row>
    <row r="121" spans="1:23" x14ac:dyDescent="0.3">
      <c r="A121">
        <v>119</v>
      </c>
      <c r="B121">
        <v>5.95</v>
      </c>
      <c r="D121" t="b">
        <f>IF(AND(B121&gt;='Sim Flight Params'!$B$2,B121&lt;'Sim Flight Params'!$B$3),TRUE,FALSE)</f>
        <v>1</v>
      </c>
      <c r="E121">
        <f>IF(D121,'Sim Flight Params'!$B$4*(-COS((B121-'Sim Flight Params'!$B$2)*PI()/('Sim Flight Params'!$B$3-'Sim Flight Params'!$B$2))+1)/2,0)</f>
        <v>1.3644704998791497</v>
      </c>
      <c r="F121" t="b">
        <f>IF(AND(B121&gt;='Sim Flight Params'!$B$3,B121&lt;'Sim Flight Params'!$B$5),TRUE,FALSE)</f>
        <v>0</v>
      </c>
      <c r="G121">
        <f>IF(F121,'Sim Flight Params'!$B$4,0)</f>
        <v>0</v>
      </c>
      <c r="H121" t="b">
        <f>IF(AND(B121&gt;='Sim Flight Params'!$B$5,B121&lt;'Sim Flight Params'!$B$6-('Sim Flight Params'!$B$6-'Sim Flight Params'!$B$5)/2),TRUE,FALSE)</f>
        <v>0</v>
      </c>
      <c r="I121">
        <f>IF(H121,'Sim Flight Params'!$B$4-'Sim Flight Params'!$B$4/2*(('Sim Flight Params'!$B$5-B121)/('Sim Flight Params'!$B$7-'Sim Flight Params'!$B$5))^2,0)</f>
        <v>0</v>
      </c>
      <c r="J121" t="b">
        <f>IF(AND(B121&gt;='Sim Flight Params'!$B$5+('Sim Flight Params'!$B$6-'Sim Flight Params'!$B$5)/2,B121&lt;'Sim Flight Params'!$B$6),TRUE,FALSE)</f>
        <v>0</v>
      </c>
      <c r="K121">
        <f>IF(J121,'Sim Flight Params'!$B$4/2*(('Sim Flight Params'!$B$6-B121)/('Sim Flight Params'!$B$7-'Sim Flight Params'!$B$5))^2,0)</f>
        <v>0</v>
      </c>
      <c r="L121">
        <f t="shared" si="7"/>
        <v>1.3644704998791497</v>
      </c>
      <c r="M121">
        <f t="shared" si="11"/>
        <v>0.36706885603313161</v>
      </c>
      <c r="N121">
        <f t="shared" si="12"/>
        <v>-5.3373885657184338E-2</v>
      </c>
      <c r="P121">
        <v>0.93712265964371189</v>
      </c>
      <c r="Q121">
        <v>-1.3911082378337936E-2</v>
      </c>
      <c r="R121">
        <f t="shared" si="10"/>
        <v>7.4248852022908097E-4</v>
      </c>
      <c r="S121">
        <f>'Sim Flight Params'!$B$22*P121+'Sim Flight Params'!$B$23/100*R121</f>
        <v>3.5145812179240343E-2</v>
      </c>
      <c r="U121">
        <v>-0.49086755294277173</v>
      </c>
      <c r="V121">
        <v>0.55689245098444273</v>
      </c>
      <c r="W121">
        <f>IF(V121&gt;='Sim Flight Params'!$B$34,'Sim Flight Params'!$B$33*U121,0)</f>
        <v>0</v>
      </c>
    </row>
    <row r="122" spans="1:23" x14ac:dyDescent="0.3">
      <c r="A122">
        <v>120</v>
      </c>
      <c r="B122">
        <v>6</v>
      </c>
      <c r="D122" t="b">
        <f>IF(AND(B122&gt;='Sim Flight Params'!$B$2,B122&lt;'Sim Flight Params'!$B$3),TRUE,FALSE)</f>
        <v>1</v>
      </c>
      <c r="E122">
        <f>IF(D122,'Sim Flight Params'!$B$4*(-COS((B122-'Sim Flight Params'!$B$2)*PI()/('Sim Flight Params'!$B$3-'Sim Flight Params'!$B$2))+1)/2,0)</f>
        <v>1.3826834323650896</v>
      </c>
      <c r="F122" t="b">
        <f>IF(AND(B122&gt;='Sim Flight Params'!$B$3,B122&lt;'Sim Flight Params'!$B$5),TRUE,FALSE)</f>
        <v>0</v>
      </c>
      <c r="G122">
        <f>IF(F122,'Sim Flight Params'!$B$4,0)</f>
        <v>0</v>
      </c>
      <c r="H122" t="b">
        <f>IF(AND(B122&gt;='Sim Flight Params'!$B$5,B122&lt;'Sim Flight Params'!$B$6-('Sim Flight Params'!$B$6-'Sim Flight Params'!$B$5)/2),TRUE,FALSE)</f>
        <v>0</v>
      </c>
      <c r="I122">
        <f>IF(H122,'Sim Flight Params'!$B$4-'Sim Flight Params'!$B$4/2*(('Sim Flight Params'!$B$5-B122)/('Sim Flight Params'!$B$7-'Sim Flight Params'!$B$5))^2,0)</f>
        <v>0</v>
      </c>
      <c r="J122" t="b">
        <f>IF(AND(B122&gt;='Sim Flight Params'!$B$5+('Sim Flight Params'!$B$6-'Sim Flight Params'!$B$5)/2,B122&lt;'Sim Flight Params'!$B$6),TRUE,FALSE)</f>
        <v>0</v>
      </c>
      <c r="K122">
        <f>IF(J122,'Sim Flight Params'!$B$4/2*(('Sim Flight Params'!$B$6-B122)/('Sim Flight Params'!$B$7-'Sim Flight Params'!$B$5))^2,0)</f>
        <v>0</v>
      </c>
      <c r="L122">
        <f t="shared" si="7"/>
        <v>1.3826834323650896</v>
      </c>
      <c r="M122">
        <f t="shared" si="11"/>
        <v>0.36425864971879957</v>
      </c>
      <c r="N122">
        <f t="shared" si="12"/>
        <v>-5.6204126286641044E-2</v>
      </c>
      <c r="P122">
        <v>0.28866962001632968</v>
      </c>
      <c r="Q122">
        <v>0.14858569766961072</v>
      </c>
      <c r="R122">
        <f t="shared" si="10"/>
        <v>-8.3511293162114673E-3</v>
      </c>
      <c r="S122">
        <f>'Sim Flight Params'!$B$22*P122+'Sim Flight Params'!$B$23/100*R122</f>
        <v>1.0783355104031306E-2</v>
      </c>
      <c r="U122">
        <v>8.5577540057960588E-2</v>
      </c>
      <c r="V122">
        <v>0.60475108700451174</v>
      </c>
      <c r="W122">
        <f>IF(V122&gt;='Sim Flight Params'!$B$34,'Sim Flight Params'!$B$33*U122,0)</f>
        <v>0</v>
      </c>
    </row>
    <row r="123" spans="1:23" x14ac:dyDescent="0.3">
      <c r="A123">
        <v>121</v>
      </c>
      <c r="B123">
        <v>6.05</v>
      </c>
      <c r="D123" t="b">
        <f>IF(AND(B123&gt;='Sim Flight Params'!$B$2,B123&lt;'Sim Flight Params'!$B$3),TRUE,FALSE)</f>
        <v>1</v>
      </c>
      <c r="E123">
        <f>IF(D123,'Sim Flight Params'!$B$4*(-COS((B123-'Sim Flight Params'!$B$2)*PI()/('Sim Flight Params'!$B$3-'Sim Flight Params'!$B$2))+1)/2,0)</f>
        <v>1.4007488331031408</v>
      </c>
      <c r="F123" t="b">
        <f>IF(AND(B123&gt;='Sim Flight Params'!$B$3,B123&lt;'Sim Flight Params'!$B$5),TRUE,FALSE)</f>
        <v>0</v>
      </c>
      <c r="G123">
        <f>IF(F123,'Sim Flight Params'!$B$4,0)</f>
        <v>0</v>
      </c>
      <c r="H123" t="b">
        <f>IF(AND(B123&gt;='Sim Flight Params'!$B$5,B123&lt;'Sim Flight Params'!$B$6-('Sim Flight Params'!$B$6-'Sim Flight Params'!$B$5)/2),TRUE,FALSE)</f>
        <v>0</v>
      </c>
      <c r="I123">
        <f>IF(H123,'Sim Flight Params'!$B$4-'Sim Flight Params'!$B$4/2*(('Sim Flight Params'!$B$5-B123)/('Sim Flight Params'!$B$7-'Sim Flight Params'!$B$5))^2,0)</f>
        <v>0</v>
      </c>
      <c r="J123" t="b">
        <f>IF(AND(B123&gt;='Sim Flight Params'!$B$5+('Sim Flight Params'!$B$6-'Sim Flight Params'!$B$5)/2,B123&lt;'Sim Flight Params'!$B$6),TRUE,FALSE)</f>
        <v>0</v>
      </c>
      <c r="K123">
        <f>IF(J123,'Sim Flight Params'!$B$4/2*(('Sim Flight Params'!$B$6-B123)/('Sim Flight Params'!$B$7-'Sim Flight Params'!$B$5))^2,0)</f>
        <v>0</v>
      </c>
      <c r="L123">
        <f t="shared" si="7"/>
        <v>1.4007488331031408</v>
      </c>
      <c r="M123">
        <f t="shared" si="11"/>
        <v>0.36130801476102498</v>
      </c>
      <c r="N123">
        <f t="shared" si="12"/>
        <v>-5.9012699155491996E-2</v>
      </c>
      <c r="P123">
        <v>-0.44987471852875349</v>
      </c>
      <c r="Q123">
        <v>0.9568067778448619</v>
      </c>
      <c r="R123">
        <f t="shared" si="10"/>
        <v>-5.6463750530894502E-2</v>
      </c>
      <c r="S123">
        <f>'Sim Flight Params'!$B$22*P123+'Sim Flight Params'!$B$23/100*R123</f>
        <v>-1.7152620697482728E-2</v>
      </c>
      <c r="U123">
        <v>-0.9625648439356369</v>
      </c>
      <c r="V123">
        <v>0.72525182115312548</v>
      </c>
      <c r="W123">
        <f>IF(V123&gt;='Sim Flight Params'!$B$34,'Sim Flight Params'!$B$33*U123,0)</f>
        <v>0</v>
      </c>
    </row>
    <row r="124" spans="1:23" x14ac:dyDescent="0.3">
      <c r="A124">
        <v>122</v>
      </c>
      <c r="B124">
        <v>6.1</v>
      </c>
      <c r="D124" t="b">
        <f>IF(AND(B124&gt;='Sim Flight Params'!$B$2,B124&lt;'Sim Flight Params'!$B$3),TRUE,FALSE)</f>
        <v>1</v>
      </c>
      <c r="E124">
        <f>IF(D124,'Sim Flight Params'!$B$4*(-COS((B124-'Sim Flight Params'!$B$2)*PI()/('Sim Flight Params'!$B$3-'Sim Flight Params'!$B$2))+1)/2,0)</f>
        <v>1.4186597375374279</v>
      </c>
      <c r="F124" t="b">
        <f>IF(AND(B124&gt;='Sim Flight Params'!$B$3,B124&lt;'Sim Flight Params'!$B$5),TRUE,FALSE)</f>
        <v>0</v>
      </c>
      <c r="G124">
        <f>IF(F124,'Sim Flight Params'!$B$4,0)</f>
        <v>0</v>
      </c>
      <c r="H124" t="b">
        <f>IF(AND(B124&gt;='Sim Flight Params'!$B$5,B124&lt;'Sim Flight Params'!$B$6-('Sim Flight Params'!$B$6-'Sim Flight Params'!$B$5)/2),TRUE,FALSE)</f>
        <v>0</v>
      </c>
      <c r="I124">
        <f>IF(H124,'Sim Flight Params'!$B$4-'Sim Flight Params'!$B$4/2*(('Sim Flight Params'!$B$5-B124)/('Sim Flight Params'!$B$7-'Sim Flight Params'!$B$5))^2,0)</f>
        <v>0</v>
      </c>
      <c r="J124" t="b">
        <f>IF(AND(B124&gt;='Sim Flight Params'!$B$5+('Sim Flight Params'!$B$6-'Sim Flight Params'!$B$5)/2,B124&lt;'Sim Flight Params'!$B$6),TRUE,FALSE)</f>
        <v>0</v>
      </c>
      <c r="K124">
        <f>IF(J124,'Sim Flight Params'!$B$4/2*(('Sim Flight Params'!$B$6-B124)/('Sim Flight Params'!$B$7-'Sim Flight Params'!$B$5))^2,0)</f>
        <v>0</v>
      </c>
      <c r="L124">
        <f t="shared" si="7"/>
        <v>1.4186597375374279</v>
      </c>
      <c r="M124">
        <f t="shared" si="11"/>
        <v>0.35821808868574351</v>
      </c>
      <c r="N124">
        <f t="shared" si="12"/>
        <v>-6.1798521505629589E-2</v>
      </c>
      <c r="P124">
        <v>0.71067394343905255</v>
      </c>
      <c r="Q124">
        <v>-0.95674564022701403</v>
      </c>
      <c r="R124">
        <f t="shared" si="10"/>
        <v>5.9125466022986475E-2</v>
      </c>
      <c r="S124">
        <f>'Sim Flight Params'!$B$22*P124+'Sim Flight Params'!$B$23/100*R124</f>
        <v>2.6945900209079401E-2</v>
      </c>
      <c r="U124">
        <v>0.76906399254393865</v>
      </c>
      <c r="V124">
        <v>0.70105316209044732</v>
      </c>
      <c r="W124">
        <f>IF(V124&gt;='Sim Flight Params'!$B$34,'Sim Flight Params'!$B$33*U124,0)</f>
        <v>0</v>
      </c>
    </row>
    <row r="125" spans="1:23" x14ac:dyDescent="0.3">
      <c r="A125">
        <v>123</v>
      </c>
      <c r="B125">
        <v>6.15</v>
      </c>
      <c r="D125" t="b">
        <f>IF(AND(B125&gt;='Sim Flight Params'!$B$2,B125&lt;'Sim Flight Params'!$B$3),TRUE,FALSE)</f>
        <v>1</v>
      </c>
      <c r="E125">
        <f>IF(D125,'Sim Flight Params'!$B$4*(-COS((B125-'Sim Flight Params'!$B$2)*PI()/('Sim Flight Params'!$B$3-'Sim Flight Params'!$B$2))+1)/2,0)</f>
        <v>1.4364092406733424</v>
      </c>
      <c r="F125" t="b">
        <f>IF(AND(B125&gt;='Sim Flight Params'!$B$3,B125&lt;'Sim Flight Params'!$B$5),TRUE,FALSE)</f>
        <v>0</v>
      </c>
      <c r="G125">
        <f>IF(F125,'Sim Flight Params'!$B$4,0)</f>
        <v>0</v>
      </c>
      <c r="H125" t="b">
        <f>IF(AND(B125&gt;='Sim Flight Params'!$B$5,B125&lt;'Sim Flight Params'!$B$6-('Sim Flight Params'!$B$6-'Sim Flight Params'!$B$5)/2),TRUE,FALSE)</f>
        <v>0</v>
      </c>
      <c r="I125">
        <f>IF(H125,'Sim Flight Params'!$B$4-'Sim Flight Params'!$B$4/2*(('Sim Flight Params'!$B$5-B125)/('Sim Flight Params'!$B$7-'Sim Flight Params'!$B$5))^2,0)</f>
        <v>0</v>
      </c>
      <c r="J125" t="b">
        <f>IF(AND(B125&gt;='Sim Flight Params'!$B$5+('Sim Flight Params'!$B$6-'Sim Flight Params'!$B$5)/2,B125&lt;'Sim Flight Params'!$B$6),TRUE,FALSE)</f>
        <v>0</v>
      </c>
      <c r="K125">
        <f>IF(J125,'Sim Flight Params'!$B$4/2*(('Sim Flight Params'!$B$6-B125)/('Sim Flight Params'!$B$7-'Sim Flight Params'!$B$5))^2,0)</f>
        <v>0</v>
      </c>
      <c r="L125">
        <f t="shared" si="7"/>
        <v>1.4364092406733424</v>
      </c>
      <c r="M125">
        <f t="shared" si="11"/>
        <v>0.35499006271828498</v>
      </c>
      <c r="N125">
        <f t="shared" si="12"/>
        <v>-6.4560519349169593E-2</v>
      </c>
      <c r="P125">
        <v>-0.75774904073256599</v>
      </c>
      <c r="Q125">
        <v>-0.87126963707307015</v>
      </c>
      <c r="R125">
        <f t="shared" si="10"/>
        <v>5.6249620262599914E-2</v>
      </c>
      <c r="S125">
        <f>'Sim Flight Params'!$B$22*P125+'Sim Flight Params'!$B$23/100*R125</f>
        <v>-2.8134340926158224E-2</v>
      </c>
      <c r="U125">
        <v>0.12343146067494692</v>
      </c>
      <c r="V125">
        <v>0.16706877272952614</v>
      </c>
      <c r="W125">
        <f>IF(V125&gt;='Sim Flight Params'!$B$34,'Sim Flight Params'!$B$33*U125,0)</f>
        <v>0</v>
      </c>
    </row>
    <row r="126" spans="1:23" x14ac:dyDescent="0.3">
      <c r="A126">
        <v>124</v>
      </c>
      <c r="B126">
        <v>6.2</v>
      </c>
      <c r="D126" t="b">
        <f>IF(AND(B126&gt;='Sim Flight Params'!$B$2,B126&lt;'Sim Flight Params'!$B$3),TRUE,FALSE)</f>
        <v>1</v>
      </c>
      <c r="E126">
        <f>IF(D126,'Sim Flight Params'!$B$4*(-COS((B126-'Sim Flight Params'!$B$2)*PI()/('Sim Flight Params'!$B$3-'Sim Flight Params'!$B$2))+1)/2,0)</f>
        <v>1.4539904997395467</v>
      </c>
      <c r="F126" t="b">
        <f>IF(AND(B126&gt;='Sim Flight Params'!$B$3,B126&lt;'Sim Flight Params'!$B$5),TRUE,FALSE)</f>
        <v>0</v>
      </c>
      <c r="G126">
        <f>IF(F126,'Sim Flight Params'!$B$4,0)</f>
        <v>0</v>
      </c>
      <c r="H126" t="b">
        <f>IF(AND(B126&gt;='Sim Flight Params'!$B$5,B126&lt;'Sim Flight Params'!$B$6-('Sim Flight Params'!$B$6-'Sim Flight Params'!$B$5)/2),TRUE,FALSE)</f>
        <v>0</v>
      </c>
      <c r="I126">
        <f>IF(H126,'Sim Flight Params'!$B$4-'Sim Flight Params'!$B$4/2*(('Sim Flight Params'!$B$5-B126)/('Sim Flight Params'!$B$7-'Sim Flight Params'!$B$5))^2,0)</f>
        <v>0</v>
      </c>
      <c r="J126" t="b">
        <f>IF(AND(B126&gt;='Sim Flight Params'!$B$5+('Sim Flight Params'!$B$6-'Sim Flight Params'!$B$5)/2,B126&lt;'Sim Flight Params'!$B$6),TRUE,FALSE)</f>
        <v>0</v>
      </c>
      <c r="K126">
        <f>IF(J126,'Sim Flight Params'!$B$4/2*(('Sim Flight Params'!$B$6-B126)/('Sim Flight Params'!$B$7-'Sim Flight Params'!$B$5))^2,0)</f>
        <v>0</v>
      </c>
      <c r="L126">
        <f t="shared" si="7"/>
        <v>1.4539904997395467</v>
      </c>
      <c r="M126">
        <f t="shared" si="11"/>
        <v>0.35162518132408799</v>
      </c>
      <c r="N126">
        <f t="shared" si="12"/>
        <v>-6.7297627883940128E-2</v>
      </c>
      <c r="P126">
        <v>-0.99393296458041136</v>
      </c>
      <c r="Q126">
        <v>7.8206496685964133E-2</v>
      </c>
      <c r="R126">
        <f t="shared" si="10"/>
        <v>-5.2631117120786114E-3</v>
      </c>
      <c r="S126">
        <f>'Sim Flight Params'!$B$22*P126+'Sim Flight Params'!$B$23/100*R126</f>
        <v>-3.7298801730325813E-2</v>
      </c>
      <c r="U126">
        <v>-0.83863225134443886</v>
      </c>
      <c r="V126">
        <v>0.7445257631109885</v>
      </c>
      <c r="W126">
        <f>IF(V126&gt;='Sim Flight Params'!$B$34,'Sim Flight Params'!$B$33*U126,0)</f>
        <v>0</v>
      </c>
    </row>
    <row r="127" spans="1:23" x14ac:dyDescent="0.3">
      <c r="A127">
        <v>125</v>
      </c>
      <c r="B127">
        <v>6.25</v>
      </c>
      <c r="D127" t="b">
        <f>IF(AND(B127&gt;='Sim Flight Params'!$B$2,B127&lt;'Sim Flight Params'!$B$3),TRUE,FALSE)</f>
        <v>1</v>
      </c>
      <c r="E127">
        <f>IF(D127,'Sim Flight Params'!$B$4*(-COS((B127-'Sim Flight Params'!$B$2)*PI()/('Sim Flight Params'!$B$3-'Sim Flight Params'!$B$2))+1)/2,0)</f>
        <v>1.4713967368259977</v>
      </c>
      <c r="F127" t="b">
        <f>IF(AND(B127&gt;='Sim Flight Params'!$B$3,B127&lt;'Sim Flight Params'!$B$5),TRUE,FALSE)</f>
        <v>0</v>
      </c>
      <c r="G127">
        <f>IF(F127,'Sim Flight Params'!$B$4,0)</f>
        <v>0</v>
      </c>
      <c r="H127" t="b">
        <f>IF(AND(B127&gt;='Sim Flight Params'!$B$5,B127&lt;'Sim Flight Params'!$B$6-('Sim Flight Params'!$B$6-'Sim Flight Params'!$B$5)/2),TRUE,FALSE)</f>
        <v>0</v>
      </c>
      <c r="I127">
        <f>IF(H127,'Sim Flight Params'!$B$4-'Sim Flight Params'!$B$4/2*(('Sim Flight Params'!$B$5-B127)/('Sim Flight Params'!$B$7-'Sim Flight Params'!$B$5))^2,0)</f>
        <v>0</v>
      </c>
      <c r="J127" t="b">
        <f>IF(AND(B127&gt;='Sim Flight Params'!$B$5+('Sim Flight Params'!$B$6-'Sim Flight Params'!$B$5)/2,B127&lt;'Sim Flight Params'!$B$6),TRUE,FALSE)</f>
        <v>0</v>
      </c>
      <c r="K127">
        <f>IF(J127,'Sim Flight Params'!$B$4/2*(('Sim Flight Params'!$B$6-B127)/('Sim Flight Params'!$B$7-'Sim Flight Params'!$B$5))^2,0)</f>
        <v>0</v>
      </c>
      <c r="L127">
        <f t="shared" si="7"/>
        <v>1.4713967368259977</v>
      </c>
      <c r="M127">
        <f t="shared" si="11"/>
        <v>0.34812474172902019</v>
      </c>
      <c r="N127">
        <f t="shared" si="12"/>
        <v>-7.0008791901356143E-2</v>
      </c>
      <c r="P127">
        <v>0.1356216634499301</v>
      </c>
      <c r="Q127">
        <v>0.63646839907669639</v>
      </c>
      <c r="R127">
        <f t="shared" si="10"/>
        <v>-4.4558383702749733E-2</v>
      </c>
      <c r="S127">
        <f>'Sim Flight Params'!$B$22*P127+'Sim Flight Params'!$B$23/100*R127</f>
        <v>4.8630204608586299E-3</v>
      </c>
      <c r="U127">
        <v>-0.57396497667738666</v>
      </c>
      <c r="V127">
        <v>0.65848442996514422</v>
      </c>
      <c r="W127">
        <f>IF(V127&gt;='Sim Flight Params'!$B$34,'Sim Flight Params'!$B$33*U127,0)</f>
        <v>0</v>
      </c>
    </row>
    <row r="128" spans="1:23" x14ac:dyDescent="0.3">
      <c r="A128">
        <v>126</v>
      </c>
      <c r="B128">
        <v>6.3</v>
      </c>
      <c r="D128" t="b">
        <f>IF(AND(B128&gt;='Sim Flight Params'!$B$2,B128&lt;'Sim Flight Params'!$B$3),TRUE,FALSE)</f>
        <v>1</v>
      </c>
      <c r="E128">
        <f>IF(D128,'Sim Flight Params'!$B$4*(-COS((B128-'Sim Flight Params'!$B$2)*PI()/('Sim Flight Params'!$B$3-'Sim Flight Params'!$B$2))+1)/2,0)</f>
        <v>1.4886212414969546</v>
      </c>
      <c r="F128" t="b">
        <f>IF(AND(B128&gt;='Sim Flight Params'!$B$3,B128&lt;'Sim Flight Params'!$B$5),TRUE,FALSE)</f>
        <v>0</v>
      </c>
      <c r="G128">
        <f>IF(F128,'Sim Flight Params'!$B$4,0)</f>
        <v>0</v>
      </c>
      <c r="H128" t="b">
        <f>IF(AND(B128&gt;='Sim Flight Params'!$B$5,B128&lt;'Sim Flight Params'!$B$6-('Sim Flight Params'!$B$6-'Sim Flight Params'!$B$5)/2),TRUE,FALSE)</f>
        <v>0</v>
      </c>
      <c r="I128">
        <f>IF(H128,'Sim Flight Params'!$B$4-'Sim Flight Params'!$B$4/2*(('Sim Flight Params'!$B$5-B128)/('Sim Flight Params'!$B$7-'Sim Flight Params'!$B$5))^2,0)</f>
        <v>0</v>
      </c>
      <c r="J128" t="b">
        <f>IF(AND(B128&gt;='Sim Flight Params'!$B$5+('Sim Flight Params'!$B$6-'Sim Flight Params'!$B$5)/2,B128&lt;'Sim Flight Params'!$B$6),TRUE,FALSE)</f>
        <v>0</v>
      </c>
      <c r="K128">
        <f>IF(J128,'Sim Flight Params'!$B$4/2*(('Sim Flight Params'!$B$6-B128)/('Sim Flight Params'!$B$7-'Sim Flight Params'!$B$5))^2,0)</f>
        <v>0</v>
      </c>
      <c r="L128">
        <f t="shared" si="7"/>
        <v>1.4886212414969546</v>
      </c>
      <c r="M128">
        <f t="shared" si="11"/>
        <v>0.34449009341913983</v>
      </c>
      <c r="N128">
        <f t="shared" si="12"/>
        <v>-7.2692966197607498E-2</v>
      </c>
      <c r="P128">
        <v>0.11566433526786835</v>
      </c>
      <c r="Q128">
        <v>-0.30541269720053399</v>
      </c>
      <c r="R128">
        <f t="shared" si="10"/>
        <v>2.2201354873918552E-2</v>
      </c>
      <c r="S128">
        <f>'Sim Flight Params'!$B$22*P128+'Sim Flight Params'!$B$23/100*R128</f>
        <v>4.4484193469146562E-3</v>
      </c>
      <c r="U128">
        <v>-0.62367386686475723</v>
      </c>
      <c r="V128">
        <v>0.40417826416732927</v>
      </c>
      <c r="W128">
        <f>IF(V128&gt;='Sim Flight Params'!$B$34,'Sim Flight Params'!$B$33*U128,0)</f>
        <v>0</v>
      </c>
    </row>
    <row r="129" spans="1:23" x14ac:dyDescent="0.3">
      <c r="A129">
        <v>127</v>
      </c>
      <c r="B129">
        <v>6.35</v>
      </c>
      <c r="D129" t="b">
        <f>IF(AND(B129&gt;='Sim Flight Params'!$B$2,B129&lt;'Sim Flight Params'!$B$3),TRUE,FALSE)</f>
        <v>1</v>
      </c>
      <c r="E129">
        <f>IF(D129,'Sim Flight Params'!$B$4*(-COS((B129-'Sim Flight Params'!$B$2)*PI()/('Sim Flight Params'!$B$3-'Sim Flight Params'!$B$2))+1)/2,0)</f>
        <v>1.5056573733779843</v>
      </c>
      <c r="F129" t="b">
        <f>IF(AND(B129&gt;='Sim Flight Params'!$B$3,B129&lt;'Sim Flight Params'!$B$5),TRUE,FALSE)</f>
        <v>0</v>
      </c>
      <c r="G129">
        <f>IF(F129,'Sim Flight Params'!$B$4,0)</f>
        <v>0</v>
      </c>
      <c r="H129" t="b">
        <f>IF(AND(B129&gt;='Sim Flight Params'!$B$5,B129&lt;'Sim Flight Params'!$B$6-('Sim Flight Params'!$B$6-'Sim Flight Params'!$B$5)/2),TRUE,FALSE)</f>
        <v>0</v>
      </c>
      <c r="I129">
        <f>IF(H129,'Sim Flight Params'!$B$4-'Sim Flight Params'!$B$4/2*(('Sim Flight Params'!$B$5-B129)/('Sim Flight Params'!$B$7-'Sim Flight Params'!$B$5))^2,0)</f>
        <v>0</v>
      </c>
      <c r="J129" t="b">
        <f>IF(AND(B129&gt;='Sim Flight Params'!$B$5+('Sim Flight Params'!$B$6-'Sim Flight Params'!$B$5)/2,B129&lt;'Sim Flight Params'!$B$6),TRUE,FALSE)</f>
        <v>0</v>
      </c>
      <c r="K129">
        <f>IF(J129,'Sim Flight Params'!$B$4/2*(('Sim Flight Params'!$B$6-B129)/('Sim Flight Params'!$B$7-'Sim Flight Params'!$B$5))^2,0)</f>
        <v>0</v>
      </c>
      <c r="L129">
        <f t="shared" si="7"/>
        <v>1.5056573733779843</v>
      </c>
      <c r="M129">
        <f t="shared" si="11"/>
        <v>0.34072263762059529</v>
      </c>
      <c r="N129">
        <f t="shared" si="12"/>
        <v>-7.5349115970891042E-2</v>
      </c>
      <c r="P129">
        <v>4.7825273106360866E-2</v>
      </c>
      <c r="Q129">
        <v>-0.3991940680896624</v>
      </c>
      <c r="R129">
        <f t="shared" si="10"/>
        <v>3.0078920131379746E-2</v>
      </c>
      <c r="S129">
        <f>'Sim Flight Params'!$B$22*P129+'Sim Flight Params'!$B$23/100*R129</f>
        <v>1.943842342145431E-3</v>
      </c>
      <c r="U129">
        <v>0.41425862477188913</v>
      </c>
      <c r="V129">
        <v>0.50222999278936198</v>
      </c>
      <c r="W129">
        <f>IF(V129&gt;='Sim Flight Params'!$B$34,'Sim Flight Params'!$B$33*U129,0)</f>
        <v>0</v>
      </c>
    </row>
    <row r="130" spans="1:23" x14ac:dyDescent="0.3">
      <c r="A130">
        <v>128</v>
      </c>
      <c r="B130">
        <v>6.4</v>
      </c>
      <c r="D130" t="b">
        <f>IF(AND(B130&gt;='Sim Flight Params'!$B$2,B130&lt;'Sim Flight Params'!$B$3),TRUE,FALSE)</f>
        <v>1</v>
      </c>
      <c r="E130">
        <f>IF(D130,'Sim Flight Params'!$B$4*(-COS((B130-'Sim Flight Params'!$B$2)*PI()/('Sim Flight Params'!$B$3-'Sim Flight Params'!$B$2))+1)/2,0)</f>
        <v>1.5224985647159488</v>
      </c>
      <c r="F130" t="b">
        <f>IF(AND(B130&gt;='Sim Flight Params'!$B$3,B130&lt;'Sim Flight Params'!$B$5),TRUE,FALSE)</f>
        <v>0</v>
      </c>
      <c r="G130">
        <f>IF(F130,'Sim Flight Params'!$B$4,0)</f>
        <v>0</v>
      </c>
      <c r="H130" t="b">
        <f>IF(AND(B130&gt;='Sim Flight Params'!$B$5,B130&lt;'Sim Flight Params'!$B$6-('Sim Flight Params'!$B$6-'Sim Flight Params'!$B$5)/2),TRUE,FALSE)</f>
        <v>0</v>
      </c>
      <c r="I130">
        <f>IF(H130,'Sim Flight Params'!$B$4-'Sim Flight Params'!$B$4/2*(('Sim Flight Params'!$B$5-B130)/('Sim Flight Params'!$B$7-'Sim Flight Params'!$B$5))^2,0)</f>
        <v>0</v>
      </c>
      <c r="J130" t="b">
        <f>IF(AND(B130&gt;='Sim Flight Params'!$B$5+('Sim Flight Params'!$B$6-'Sim Flight Params'!$B$5)/2,B130&lt;'Sim Flight Params'!$B$6),TRUE,FALSE)</f>
        <v>0</v>
      </c>
      <c r="K130">
        <f>IF(J130,'Sim Flight Params'!$B$4/2*(('Sim Flight Params'!$B$6-B130)/('Sim Flight Params'!$B$7-'Sim Flight Params'!$B$5))^2,0)</f>
        <v>0</v>
      </c>
      <c r="L130">
        <f t="shared" si="7"/>
        <v>1.5224985647159488</v>
      </c>
      <c r="M130">
        <f t="shared" si="11"/>
        <v>0.33682382675928457</v>
      </c>
      <c r="N130">
        <f t="shared" si="12"/>
        <v>-7.7976217226213285E-2</v>
      </c>
      <c r="P130">
        <v>-0.97165131587554354</v>
      </c>
      <c r="Q130">
        <v>0.4357093672592407</v>
      </c>
      <c r="R130">
        <f t="shared" si="10"/>
        <v>-3.3974968268902492E-2</v>
      </c>
      <c r="S130">
        <f>'Sim Flight Params'!$B$22*P130+'Sim Flight Params'!$B$23/100*R130</f>
        <v>-3.6606799186677398E-2</v>
      </c>
      <c r="U130">
        <v>-0.85776025480182128</v>
      </c>
      <c r="V130">
        <v>0.53327085297920163</v>
      </c>
      <c r="W130">
        <f>IF(V130&gt;='Sim Flight Params'!$B$34,'Sim Flight Params'!$B$33*U130,0)</f>
        <v>0</v>
      </c>
    </row>
    <row r="131" spans="1:23" x14ac:dyDescent="0.3">
      <c r="A131">
        <v>129</v>
      </c>
      <c r="B131">
        <v>6.45</v>
      </c>
      <c r="D131" t="b">
        <f>IF(AND(B131&gt;='Sim Flight Params'!$B$2,B131&lt;'Sim Flight Params'!$B$3),TRUE,FALSE)</f>
        <v>1</v>
      </c>
      <c r="E131">
        <f>IF(D131,'Sim Flight Params'!$B$4*(-COS((B131-'Sim Flight Params'!$B$2)*PI()/('Sim Flight Params'!$B$3-'Sim Flight Params'!$B$2))+1)/2,0)</f>
        <v>1.5391383229110003</v>
      </c>
      <c r="F131" t="b">
        <f>IF(AND(B131&gt;='Sim Flight Params'!$B$3,B131&lt;'Sim Flight Params'!$B$5),TRUE,FALSE)</f>
        <v>0</v>
      </c>
      <c r="G131">
        <f>IF(F131,'Sim Flight Params'!$B$4,0)</f>
        <v>0</v>
      </c>
      <c r="H131" t="b">
        <f>IF(AND(B131&gt;='Sim Flight Params'!$B$5,B131&lt;'Sim Flight Params'!$B$6-('Sim Flight Params'!$B$6-'Sim Flight Params'!$B$5)/2),TRUE,FALSE)</f>
        <v>0</v>
      </c>
      <c r="I131">
        <f>IF(H131,'Sim Flight Params'!$B$4-'Sim Flight Params'!$B$4/2*(('Sim Flight Params'!$B$5-B131)/('Sim Flight Params'!$B$7-'Sim Flight Params'!$B$5))^2,0)</f>
        <v>0</v>
      </c>
      <c r="J131" t="b">
        <f>IF(AND(B131&gt;='Sim Flight Params'!$B$5+('Sim Flight Params'!$B$6-'Sim Flight Params'!$B$5)/2,B131&lt;'Sim Flight Params'!$B$6),TRUE,FALSE)</f>
        <v>0</v>
      </c>
      <c r="K131">
        <f>IF(J131,'Sim Flight Params'!$B$4/2*(('Sim Flight Params'!$B$6-B131)/('Sim Flight Params'!$B$7-'Sim Flight Params'!$B$5))^2,0)</f>
        <v>0</v>
      </c>
      <c r="L131">
        <f t="shared" ref="L131:L194" si="13">E131+G131+I131+K131</f>
        <v>1.5391383229110003</v>
      </c>
      <c r="M131">
        <f t="shared" si="11"/>
        <v>0.33279516390103075</v>
      </c>
      <c r="N131">
        <f t="shared" si="12"/>
        <v>-8.0573257165076642E-2</v>
      </c>
      <c r="P131">
        <v>0.41509022919017124</v>
      </c>
      <c r="Q131">
        <v>-0.55120575951470618</v>
      </c>
      <c r="R131">
        <f t="shared" si="10"/>
        <v>4.4412443412249814E-2</v>
      </c>
      <c r="S131">
        <f>'Sim Flight Params'!$B$22*P131+'Sim Flight Params'!$B$23/100*R131</f>
        <v>1.5787945811692669E-2</v>
      </c>
      <c r="U131">
        <v>-0.58663099739489932</v>
      </c>
      <c r="V131">
        <v>0.17723260166665744</v>
      </c>
      <c r="W131">
        <f>IF(V131&gt;='Sim Flight Params'!$B$34,'Sim Flight Params'!$B$33*U131,0)</f>
        <v>0</v>
      </c>
    </row>
    <row r="132" spans="1:23" x14ac:dyDescent="0.3">
      <c r="A132">
        <v>130</v>
      </c>
      <c r="B132">
        <v>6.5</v>
      </c>
      <c r="D132" t="b">
        <f>IF(AND(B132&gt;='Sim Flight Params'!$B$2,B132&lt;'Sim Flight Params'!$B$3),TRUE,FALSE)</f>
        <v>1</v>
      </c>
      <c r="E132">
        <f>IF(D132,'Sim Flight Params'!$B$4*(-COS((B132-'Sim Flight Params'!$B$2)*PI()/('Sim Flight Params'!$B$3-'Sim Flight Params'!$B$2))+1)/2,0)</f>
        <v>1.555570233019602</v>
      </c>
      <c r="F132" t="b">
        <f>IF(AND(B132&gt;='Sim Flight Params'!$B$3,B132&lt;'Sim Flight Params'!$B$5),TRUE,FALSE)</f>
        <v>0</v>
      </c>
      <c r="G132">
        <f>IF(F132,'Sim Flight Params'!$B$4,0)</f>
        <v>0</v>
      </c>
      <c r="H132" t="b">
        <f>IF(AND(B132&gt;='Sim Flight Params'!$B$5,B132&lt;'Sim Flight Params'!$B$6-('Sim Flight Params'!$B$6-'Sim Flight Params'!$B$5)/2),TRUE,FALSE)</f>
        <v>0</v>
      </c>
      <c r="I132">
        <f>IF(H132,'Sim Flight Params'!$B$4-'Sim Flight Params'!$B$4/2*(('Sim Flight Params'!$B$5-B132)/('Sim Flight Params'!$B$7-'Sim Flight Params'!$B$5))^2,0)</f>
        <v>0</v>
      </c>
      <c r="J132" t="b">
        <f>IF(AND(B132&gt;='Sim Flight Params'!$B$5+('Sim Flight Params'!$B$6-'Sim Flight Params'!$B$5)/2,B132&lt;'Sim Flight Params'!$B$6),TRUE,FALSE)</f>
        <v>0</v>
      </c>
      <c r="K132">
        <f>IF(J132,'Sim Flight Params'!$B$4/2*(('Sim Flight Params'!$B$6-B132)/('Sim Flight Params'!$B$7-'Sim Flight Params'!$B$5))^2,0)</f>
        <v>0</v>
      </c>
      <c r="L132">
        <f t="shared" si="13"/>
        <v>1.555570233019602</v>
      </c>
      <c r="M132">
        <f t="shared" si="11"/>
        <v>0.32863820217203471</v>
      </c>
      <c r="N132">
        <f t="shared" si="12"/>
        <v>-8.3139234579921187E-2</v>
      </c>
      <c r="P132">
        <v>-0.350345041232758</v>
      </c>
      <c r="Q132">
        <v>0.50224042666779778</v>
      </c>
      <c r="R132">
        <f t="shared" si="10"/>
        <v>-4.1755884648253742E-2</v>
      </c>
      <c r="S132">
        <f>'Sim Flight Params'!$B$22*P132+'Sim Flight Params'!$B$23/100*R132</f>
        <v>-1.3346718469469694E-2</v>
      </c>
      <c r="U132">
        <v>0.62633680381464485</v>
      </c>
      <c r="V132">
        <v>0.70802236411712893</v>
      </c>
      <c r="W132">
        <f>IF(V132&gt;='Sim Flight Params'!$B$34,'Sim Flight Params'!$B$33*U132,0)</f>
        <v>0</v>
      </c>
    </row>
    <row r="133" spans="1:23" x14ac:dyDescent="0.3">
      <c r="A133">
        <v>131</v>
      </c>
      <c r="B133">
        <v>6.55</v>
      </c>
      <c r="D133" t="b">
        <f>IF(AND(B133&gt;='Sim Flight Params'!$B$2,B133&lt;'Sim Flight Params'!$B$3),TRUE,FALSE)</f>
        <v>1</v>
      </c>
      <c r="E133">
        <f>IF(D133,'Sim Flight Params'!$B$4*(-COS((B133-'Sim Flight Params'!$B$2)*PI()/('Sim Flight Params'!$B$3-'Sim Flight Params'!$B$2))+1)/2,0)</f>
        <v>1.5717879602276121</v>
      </c>
      <c r="F133" t="b">
        <f>IF(AND(B133&gt;='Sim Flight Params'!$B$3,B133&lt;'Sim Flight Params'!$B$5),TRUE,FALSE)</f>
        <v>0</v>
      </c>
      <c r="G133">
        <f>IF(F133,'Sim Flight Params'!$B$4,0)</f>
        <v>0</v>
      </c>
      <c r="H133" t="b">
        <f>IF(AND(B133&gt;='Sim Flight Params'!$B$5,B133&lt;'Sim Flight Params'!$B$6-('Sim Flight Params'!$B$6-'Sim Flight Params'!$B$5)/2),TRUE,FALSE)</f>
        <v>0</v>
      </c>
      <c r="I133">
        <f>IF(H133,'Sim Flight Params'!$B$4-'Sim Flight Params'!$B$4/2*(('Sim Flight Params'!$B$5-B133)/('Sim Flight Params'!$B$7-'Sim Flight Params'!$B$5))^2,0)</f>
        <v>0</v>
      </c>
      <c r="J133" t="b">
        <f>IF(AND(B133&gt;='Sim Flight Params'!$B$5+('Sim Flight Params'!$B$6-'Sim Flight Params'!$B$5)/2,B133&lt;'Sim Flight Params'!$B$6),TRUE,FALSE)</f>
        <v>0</v>
      </c>
      <c r="K133">
        <f>IF(J133,'Sim Flight Params'!$B$4/2*(('Sim Flight Params'!$B$6-B133)/('Sim Flight Params'!$B$7-'Sim Flight Params'!$B$5))^2,0)</f>
        <v>0</v>
      </c>
      <c r="L133">
        <f t="shared" si="13"/>
        <v>1.5717879602276121</v>
      </c>
      <c r="M133">
        <f t="shared" si="11"/>
        <v>0.32435454416020476</v>
      </c>
      <c r="N133">
        <f t="shared" si="12"/>
        <v>-8.5673160236599294E-2</v>
      </c>
      <c r="P133">
        <v>-0.73227989002082206</v>
      </c>
      <c r="Q133">
        <v>0.28322008218055195</v>
      </c>
      <c r="R133">
        <f t="shared" si="10"/>
        <v>-2.4264359482877248E-2</v>
      </c>
      <c r="S133">
        <f>'Sim Flight Params'!$B$22*P133+'Sim Flight Params'!$B$23/100*R133</f>
        <v>-2.7581817673195213E-2</v>
      </c>
      <c r="U133">
        <v>0.84592328922878246</v>
      </c>
      <c r="V133">
        <v>0.22253545672171415</v>
      </c>
      <c r="W133">
        <f>IF(V133&gt;='Sim Flight Params'!$B$34,'Sim Flight Params'!$B$33*U133,0)</f>
        <v>0</v>
      </c>
    </row>
    <row r="134" spans="1:23" x14ac:dyDescent="0.3">
      <c r="A134">
        <v>132</v>
      </c>
      <c r="B134">
        <v>6.6</v>
      </c>
      <c r="D134" t="b">
        <f>IF(AND(B134&gt;='Sim Flight Params'!$B$2,B134&lt;'Sim Flight Params'!$B$3),TRUE,FALSE)</f>
        <v>1</v>
      </c>
      <c r="E134">
        <f>IF(D134,'Sim Flight Params'!$B$4*(-COS((B134-'Sim Flight Params'!$B$2)*PI()/('Sim Flight Params'!$B$3-'Sim Flight Params'!$B$2))+1)/2,0)</f>
        <v>1.5877852522924729</v>
      </c>
      <c r="F134" t="b">
        <f>IF(AND(B134&gt;='Sim Flight Params'!$B$3,B134&lt;'Sim Flight Params'!$B$5),TRUE,FALSE)</f>
        <v>0</v>
      </c>
      <c r="G134">
        <f>IF(F134,'Sim Flight Params'!$B$4,0)</f>
        <v>0</v>
      </c>
      <c r="H134" t="b">
        <f>IF(AND(B134&gt;='Sim Flight Params'!$B$5,B134&lt;'Sim Flight Params'!$B$6-('Sim Flight Params'!$B$6-'Sim Flight Params'!$B$5)/2),TRUE,FALSE)</f>
        <v>0</v>
      </c>
      <c r="I134">
        <f>IF(H134,'Sim Flight Params'!$B$4-'Sim Flight Params'!$B$4/2*(('Sim Flight Params'!$B$5-B134)/('Sim Flight Params'!$B$7-'Sim Flight Params'!$B$5))^2,0)</f>
        <v>0</v>
      </c>
      <c r="J134" t="b">
        <f>IF(AND(B134&gt;='Sim Flight Params'!$B$5+('Sim Flight Params'!$B$6-'Sim Flight Params'!$B$5)/2,B134&lt;'Sim Flight Params'!$B$6),TRUE,FALSE)</f>
        <v>0</v>
      </c>
      <c r="K134">
        <f>IF(J134,'Sim Flight Params'!$B$4/2*(('Sim Flight Params'!$B$6-B134)/('Sim Flight Params'!$B$7-'Sim Flight Params'!$B$5))^2,0)</f>
        <v>0</v>
      </c>
      <c r="L134">
        <f t="shared" si="13"/>
        <v>1.5877852522924729</v>
      </c>
      <c r="M134">
        <f t="shared" si="11"/>
        <v>0.3199458412972167</v>
      </c>
      <c r="N134">
        <f t="shared" si="12"/>
        <v>-8.8174057259761449E-2</v>
      </c>
      <c r="P134">
        <v>-0.4384762792476582</v>
      </c>
      <c r="Q134">
        <v>0.60714145445638779</v>
      </c>
      <c r="R134">
        <f t="shared" si="10"/>
        <v>-5.3534125370012384E-2</v>
      </c>
      <c r="S134">
        <f>'Sim Flight Params'!$B$22*P134+'Sim Flight Params'!$B$23/100*R134</f>
        <v>-1.6710531098637245E-2</v>
      </c>
      <c r="U134">
        <v>0.10299645715195105</v>
      </c>
      <c r="V134">
        <v>0.30825533335273814</v>
      </c>
      <c r="W134">
        <f>IF(V134&gt;='Sim Flight Params'!$B$34,'Sim Flight Params'!$B$33*U134,0)</f>
        <v>0</v>
      </c>
    </row>
    <row r="135" spans="1:23" x14ac:dyDescent="0.3">
      <c r="A135">
        <v>133</v>
      </c>
      <c r="B135">
        <v>6.65</v>
      </c>
      <c r="D135" t="b">
        <f>IF(AND(B135&gt;='Sim Flight Params'!$B$2,B135&lt;'Sim Flight Params'!$B$3),TRUE,FALSE)</f>
        <v>1</v>
      </c>
      <c r="E135">
        <f>IF(D135,'Sim Flight Params'!$B$4*(-COS((B135-'Sim Flight Params'!$B$2)*PI()/('Sim Flight Params'!$B$3-'Sim Flight Params'!$B$2))+1)/2,0)</f>
        <v>1.6035559419535714</v>
      </c>
      <c r="F135" t="b">
        <f>IF(AND(B135&gt;='Sim Flight Params'!$B$3,B135&lt;'Sim Flight Params'!$B$5),TRUE,FALSE)</f>
        <v>0</v>
      </c>
      <c r="G135">
        <f>IF(F135,'Sim Flight Params'!$B$4,0)</f>
        <v>0</v>
      </c>
      <c r="H135" t="b">
        <f>IF(AND(B135&gt;='Sim Flight Params'!$B$5,B135&lt;'Sim Flight Params'!$B$6-('Sim Flight Params'!$B$6-'Sim Flight Params'!$B$5)/2),TRUE,FALSE)</f>
        <v>0</v>
      </c>
      <c r="I135">
        <f>IF(H135,'Sim Flight Params'!$B$4-'Sim Flight Params'!$B$4/2*(('Sim Flight Params'!$B$5-B135)/('Sim Flight Params'!$B$7-'Sim Flight Params'!$B$5))^2,0)</f>
        <v>0</v>
      </c>
      <c r="J135" t="b">
        <f>IF(AND(B135&gt;='Sim Flight Params'!$B$5+('Sim Flight Params'!$B$6-'Sim Flight Params'!$B$5)/2,B135&lt;'Sim Flight Params'!$B$6),TRUE,FALSE)</f>
        <v>0</v>
      </c>
      <c r="K135">
        <f>IF(J135,'Sim Flight Params'!$B$4/2*(('Sim Flight Params'!$B$6-B135)/('Sim Flight Params'!$B$7-'Sim Flight Params'!$B$5))^2,0)</f>
        <v>0</v>
      </c>
      <c r="L135">
        <f t="shared" si="13"/>
        <v>1.6035559419535714</v>
      </c>
      <c r="M135">
        <f t="shared" si="11"/>
        <v>0.31541379322196578</v>
      </c>
      <c r="N135">
        <f t="shared" si="12"/>
        <v>-9.0640961505017256E-2</v>
      </c>
      <c r="P135">
        <v>-0.52224909868476566</v>
      </c>
      <c r="Q135">
        <v>0.24539462697067616</v>
      </c>
      <c r="R135">
        <f t="shared" si="10"/>
        <v>-2.2242804936787125E-2</v>
      </c>
      <c r="S135">
        <f>'Sim Flight Params'!$B$22*P135+'Sim Flight Params'!$B$23/100*R135</f>
        <v>-1.9695555225362649E-2</v>
      </c>
      <c r="U135">
        <v>-0.41186932275244081</v>
      </c>
      <c r="V135">
        <v>0.69068749237690785</v>
      </c>
      <c r="W135">
        <f>IF(V135&gt;='Sim Flight Params'!$B$34,'Sim Flight Params'!$B$33*U135,0)</f>
        <v>0</v>
      </c>
    </row>
    <row r="136" spans="1:23" x14ac:dyDescent="0.3">
      <c r="A136">
        <v>134</v>
      </c>
      <c r="B136">
        <v>6.7</v>
      </c>
      <c r="D136" t="b">
        <f>IF(AND(B136&gt;='Sim Flight Params'!$B$2,B136&lt;'Sim Flight Params'!$B$3),TRUE,FALSE)</f>
        <v>1</v>
      </c>
      <c r="E136">
        <f>IF(D136,'Sim Flight Params'!$B$4*(-COS((B136-'Sim Flight Params'!$B$2)*PI()/('Sim Flight Params'!$B$3-'Sim Flight Params'!$B$2))+1)/2,0)</f>
        <v>1.6190939493098342</v>
      </c>
      <c r="F136" t="b">
        <f>IF(AND(B136&gt;='Sim Flight Params'!$B$3,B136&lt;'Sim Flight Params'!$B$5),TRUE,FALSE)</f>
        <v>0</v>
      </c>
      <c r="G136">
        <f>IF(F136,'Sim Flight Params'!$B$4,0)</f>
        <v>0</v>
      </c>
      <c r="H136" t="b">
        <f>IF(AND(B136&gt;='Sim Flight Params'!$B$5,B136&lt;'Sim Flight Params'!$B$6-('Sim Flight Params'!$B$6-'Sim Flight Params'!$B$5)/2),TRUE,FALSE)</f>
        <v>0</v>
      </c>
      <c r="I136">
        <f>IF(H136,'Sim Flight Params'!$B$4-'Sim Flight Params'!$B$4/2*(('Sim Flight Params'!$B$5-B136)/('Sim Flight Params'!$B$7-'Sim Flight Params'!$B$5))^2,0)</f>
        <v>0</v>
      </c>
      <c r="J136" t="b">
        <f>IF(AND(B136&gt;='Sim Flight Params'!$B$5+('Sim Flight Params'!$B$6-'Sim Flight Params'!$B$5)/2,B136&lt;'Sim Flight Params'!$B$6),TRUE,FALSE)</f>
        <v>0</v>
      </c>
      <c r="K136">
        <f>IF(J136,'Sim Flight Params'!$B$4/2*(('Sim Flight Params'!$B$6-B136)/('Sim Flight Params'!$B$7-'Sim Flight Params'!$B$5))^2,0)</f>
        <v>0</v>
      </c>
      <c r="L136">
        <f t="shared" si="13"/>
        <v>1.6190939493098342</v>
      </c>
      <c r="M136">
        <f t="shared" si="11"/>
        <v>0.31076014712525635</v>
      </c>
      <c r="N136">
        <f t="shared" si="12"/>
        <v>-9.3072921934188924E-2</v>
      </c>
      <c r="P136">
        <v>0.42538150308289158</v>
      </c>
      <c r="Q136">
        <v>-0.14954154934046038</v>
      </c>
      <c r="R136">
        <f t="shared" si="10"/>
        <v>1.3918268947682329E-2</v>
      </c>
      <c r="S136">
        <f>'Sim Flight Params'!$B$22*P136+'Sim Flight Params'!$B$23/100*R136</f>
        <v>1.6021397710346847E-2</v>
      </c>
      <c r="U136">
        <v>-0.40466399584461299</v>
      </c>
      <c r="V136">
        <v>0.63670366173809567</v>
      </c>
      <c r="W136">
        <f>IF(V136&gt;='Sim Flight Params'!$B$34,'Sim Flight Params'!$B$33*U136,0)</f>
        <v>0</v>
      </c>
    </row>
    <row r="137" spans="1:23" x14ac:dyDescent="0.3">
      <c r="A137">
        <v>135</v>
      </c>
      <c r="B137">
        <v>6.75</v>
      </c>
      <c r="D137" t="b">
        <f>IF(AND(B137&gt;='Sim Flight Params'!$B$2,B137&lt;'Sim Flight Params'!$B$3),TRUE,FALSE)</f>
        <v>1</v>
      </c>
      <c r="E137">
        <f>IF(D137,'Sim Flight Params'!$B$4*(-COS((B137-'Sim Flight Params'!$B$2)*PI()/('Sim Flight Params'!$B$3-'Sim Flight Params'!$B$2))+1)/2,0)</f>
        <v>1.6343932841636453</v>
      </c>
      <c r="F137" t="b">
        <f>IF(AND(B137&gt;='Sim Flight Params'!$B$3,B137&lt;'Sim Flight Params'!$B$5),TRUE,FALSE)</f>
        <v>0</v>
      </c>
      <c r="G137">
        <f>IF(F137,'Sim Flight Params'!$B$4,0)</f>
        <v>0</v>
      </c>
      <c r="H137" t="b">
        <f>IF(AND(B137&gt;='Sim Flight Params'!$B$5,B137&lt;'Sim Flight Params'!$B$6-('Sim Flight Params'!$B$6-'Sim Flight Params'!$B$5)/2),TRUE,FALSE)</f>
        <v>0</v>
      </c>
      <c r="I137">
        <f>IF(H137,'Sim Flight Params'!$B$4-'Sim Flight Params'!$B$4/2*(('Sim Flight Params'!$B$5-B137)/('Sim Flight Params'!$B$7-'Sim Flight Params'!$B$5))^2,0)</f>
        <v>0</v>
      </c>
      <c r="J137" t="b">
        <f>IF(AND(B137&gt;='Sim Flight Params'!$B$5+('Sim Flight Params'!$B$6-'Sim Flight Params'!$B$5)/2,B137&lt;'Sim Flight Params'!$B$6),TRUE,FALSE)</f>
        <v>0</v>
      </c>
      <c r="K137">
        <f>IF(J137,'Sim Flight Params'!$B$4/2*(('Sim Flight Params'!$B$6-B137)/('Sim Flight Params'!$B$7-'Sim Flight Params'!$B$5))^2,0)</f>
        <v>0</v>
      </c>
      <c r="L137">
        <f t="shared" si="13"/>
        <v>1.6343932841636453</v>
      </c>
      <c r="M137">
        <f t="shared" si="11"/>
        <v>0.30598669707622261</v>
      </c>
      <c r="N137">
        <f t="shared" si="12"/>
        <v>-9.5469000980675012E-2</v>
      </c>
      <c r="P137">
        <v>-0.2583138405570411</v>
      </c>
      <c r="Q137">
        <v>-0.83937851950612341</v>
      </c>
      <c r="R137">
        <f t="shared" si="10"/>
        <v>8.0134628701887631E-2</v>
      </c>
      <c r="S137">
        <f>'Sim Flight Params'!$B$22*P137+'Sim Flight Params'!$B$23/100*R137</f>
        <v>-9.2860958773796024E-3</v>
      </c>
      <c r="U137">
        <v>-0.16889508458068003</v>
      </c>
      <c r="V137">
        <v>0.58760666168292941</v>
      </c>
      <c r="W137">
        <f>IF(V137&gt;='Sim Flight Params'!$B$34,'Sim Flight Params'!$B$33*U137,0)</f>
        <v>0</v>
      </c>
    </row>
    <row r="138" spans="1:23" x14ac:dyDescent="0.3">
      <c r="A138">
        <v>136</v>
      </c>
      <c r="B138">
        <v>6.8</v>
      </c>
      <c r="D138" t="b">
        <f>IF(AND(B138&gt;='Sim Flight Params'!$B$2,B138&lt;'Sim Flight Params'!$B$3),TRUE,FALSE)</f>
        <v>1</v>
      </c>
      <c r="E138">
        <f>IF(D138,'Sim Flight Params'!$B$4*(-COS((B138-'Sim Flight Params'!$B$2)*PI()/('Sim Flight Params'!$B$3-'Sim Flight Params'!$B$2))+1)/2,0)</f>
        <v>1.6494480483301834</v>
      </c>
      <c r="F138" t="b">
        <f>IF(AND(B138&gt;='Sim Flight Params'!$B$3,B138&lt;'Sim Flight Params'!$B$5),TRUE,FALSE)</f>
        <v>0</v>
      </c>
      <c r="G138">
        <f>IF(F138,'Sim Flight Params'!$B$4,0)</f>
        <v>0</v>
      </c>
      <c r="H138" t="b">
        <f>IF(AND(B138&gt;='Sim Flight Params'!$B$5,B138&lt;'Sim Flight Params'!$B$6-('Sim Flight Params'!$B$6-'Sim Flight Params'!$B$5)/2),TRUE,FALSE)</f>
        <v>0</v>
      </c>
      <c r="I138">
        <f>IF(H138,'Sim Flight Params'!$B$4-'Sim Flight Params'!$B$4/2*(('Sim Flight Params'!$B$5-B138)/('Sim Flight Params'!$B$7-'Sim Flight Params'!$B$5))^2,0)</f>
        <v>0</v>
      </c>
      <c r="J138" t="b">
        <f>IF(AND(B138&gt;='Sim Flight Params'!$B$5+('Sim Flight Params'!$B$6-'Sim Flight Params'!$B$5)/2,B138&lt;'Sim Flight Params'!$B$6),TRUE,FALSE)</f>
        <v>0</v>
      </c>
      <c r="K138">
        <f>IF(J138,'Sim Flight Params'!$B$4/2*(('Sim Flight Params'!$B$6-B138)/('Sim Flight Params'!$B$7-'Sim Flight Params'!$B$5))^2,0)</f>
        <v>0</v>
      </c>
      <c r="L138">
        <f t="shared" si="13"/>
        <v>1.6494480483301834</v>
      </c>
      <c r="M138">
        <f t="shared" si="11"/>
        <v>0.30109528333076446</v>
      </c>
      <c r="N138">
        <f t="shared" si="12"/>
        <v>-9.7828274909163362E-2</v>
      </c>
      <c r="P138">
        <v>-0.50353497255417956</v>
      </c>
      <c r="Q138">
        <v>0.49887917754961242</v>
      </c>
      <c r="R138">
        <f t="shared" si="10"/>
        <v>-4.8804489327780802E-2</v>
      </c>
      <c r="S138">
        <f>'Sim Flight Params'!$B$22*P138+'Sim Flight Params'!$B$23/100*R138</f>
        <v>-1.9126583917420635E-2</v>
      </c>
      <c r="U138">
        <v>0.39386241922605159</v>
      </c>
      <c r="V138">
        <v>0.30440688520944992</v>
      </c>
      <c r="W138">
        <f>IF(V138&gt;='Sim Flight Params'!$B$34,'Sim Flight Params'!$B$33*U138,0)</f>
        <v>0</v>
      </c>
    </row>
    <row r="139" spans="1:23" x14ac:dyDescent="0.3">
      <c r="A139">
        <v>137</v>
      </c>
      <c r="B139">
        <v>6.85</v>
      </c>
      <c r="D139" t="b">
        <f>IF(AND(B139&gt;='Sim Flight Params'!$B$2,B139&lt;'Sim Flight Params'!$B$3),TRUE,FALSE)</f>
        <v>1</v>
      </c>
      <c r="E139">
        <f>IF(D139,'Sim Flight Params'!$B$4*(-COS((B139-'Sim Flight Params'!$B$2)*PI()/('Sim Flight Params'!$B$3-'Sim Flight Params'!$B$2))+1)/2,0)</f>
        <v>1.6642524379112813</v>
      </c>
      <c r="F139" t="b">
        <f>IF(AND(B139&gt;='Sim Flight Params'!$B$3,B139&lt;'Sim Flight Params'!$B$5),TRUE,FALSE)</f>
        <v>0</v>
      </c>
      <c r="G139">
        <f>IF(F139,'Sim Flight Params'!$B$4,0)</f>
        <v>0</v>
      </c>
      <c r="H139" t="b">
        <f>IF(AND(B139&gt;='Sim Flight Params'!$B$5,B139&lt;'Sim Flight Params'!$B$6-('Sim Flight Params'!$B$6-'Sim Flight Params'!$B$5)/2),TRUE,FALSE)</f>
        <v>0</v>
      </c>
      <c r="I139">
        <f>IF(H139,'Sim Flight Params'!$B$4-'Sim Flight Params'!$B$4/2*(('Sim Flight Params'!$B$5-B139)/('Sim Flight Params'!$B$7-'Sim Flight Params'!$B$5))^2,0)</f>
        <v>0</v>
      </c>
      <c r="J139" t="b">
        <f>IF(AND(B139&gt;='Sim Flight Params'!$B$5+('Sim Flight Params'!$B$6-'Sim Flight Params'!$B$5)/2,B139&lt;'Sim Flight Params'!$B$6),TRUE,FALSE)</f>
        <v>0</v>
      </c>
      <c r="K139">
        <f>IF(J139,'Sim Flight Params'!$B$4/2*(('Sim Flight Params'!$B$6-B139)/('Sim Flight Params'!$B$7-'Sim Flight Params'!$B$5))^2,0)</f>
        <v>0</v>
      </c>
      <c r="L139">
        <f t="shared" si="13"/>
        <v>1.6642524379112813</v>
      </c>
      <c r="M139">
        <f t="shared" si="11"/>
        <v>0.29608779162195836</v>
      </c>
      <c r="N139">
        <f t="shared" si="12"/>
        <v>-0.10014983417612236</v>
      </c>
      <c r="P139">
        <v>0.57363667857861378</v>
      </c>
      <c r="Q139">
        <v>0.10879249218539688</v>
      </c>
      <c r="R139">
        <f t="shared" si="10"/>
        <v>-1.0895550051974585E-2</v>
      </c>
      <c r="S139">
        <f>'Sim Flight Params'!$B$22*P139+'Sim Flight Params'!$B$23/100*R139</f>
        <v>2.1456897696438142E-2</v>
      </c>
      <c r="U139">
        <v>-0.66335339088333267</v>
      </c>
      <c r="V139">
        <v>0.41107781495794016</v>
      </c>
      <c r="W139">
        <f>IF(V139&gt;='Sim Flight Params'!$B$34,'Sim Flight Params'!$B$33*U139,0)</f>
        <v>0</v>
      </c>
    </row>
    <row r="140" spans="1:23" x14ac:dyDescent="0.3">
      <c r="A140">
        <v>138</v>
      </c>
      <c r="B140">
        <v>6.9</v>
      </c>
      <c r="D140" t="b">
        <f>IF(AND(B140&gt;='Sim Flight Params'!$B$2,B140&lt;'Sim Flight Params'!$B$3),TRUE,FALSE)</f>
        <v>1</v>
      </c>
      <c r="E140">
        <f>IF(D140,'Sim Flight Params'!$B$4*(-COS((B140-'Sim Flight Params'!$B$2)*PI()/('Sim Flight Params'!$B$3-'Sim Flight Params'!$B$2))+1)/2,0)</f>
        <v>1.6788007455329419</v>
      </c>
      <c r="F140" t="b">
        <f>IF(AND(B140&gt;='Sim Flight Params'!$B$3,B140&lt;'Sim Flight Params'!$B$5),TRUE,FALSE)</f>
        <v>0</v>
      </c>
      <c r="G140">
        <f>IF(F140,'Sim Flight Params'!$B$4,0)</f>
        <v>0</v>
      </c>
      <c r="H140" t="b">
        <f>IF(AND(B140&gt;='Sim Flight Params'!$B$5,B140&lt;'Sim Flight Params'!$B$6-('Sim Flight Params'!$B$6-'Sim Flight Params'!$B$5)/2),TRUE,FALSE)</f>
        <v>0</v>
      </c>
      <c r="I140">
        <f>IF(H140,'Sim Flight Params'!$B$4-'Sim Flight Params'!$B$4/2*(('Sim Flight Params'!$B$5-B140)/('Sim Flight Params'!$B$7-'Sim Flight Params'!$B$5))^2,0)</f>
        <v>0</v>
      </c>
      <c r="J140" t="b">
        <f>IF(AND(B140&gt;='Sim Flight Params'!$B$5+('Sim Flight Params'!$B$6-'Sim Flight Params'!$B$5)/2,B140&lt;'Sim Flight Params'!$B$6),TRUE,FALSE)</f>
        <v>0</v>
      </c>
      <c r="K140">
        <f>IF(J140,'Sim Flight Params'!$B$4/2*(('Sim Flight Params'!$B$6-B140)/('Sim Flight Params'!$B$7-'Sim Flight Params'!$B$5))^2,0)</f>
        <v>0</v>
      </c>
      <c r="L140">
        <f t="shared" si="13"/>
        <v>1.6788007455329419</v>
      </c>
      <c r="M140">
        <f t="shared" si="11"/>
        <v>0.29096615243320778</v>
      </c>
      <c r="N140">
        <f t="shared" si="12"/>
        <v>-0.10243278377501018</v>
      </c>
      <c r="P140">
        <v>-0.64329228076961908</v>
      </c>
      <c r="Q140">
        <v>0.47771370549671022</v>
      </c>
      <c r="R140">
        <f t="shared" si="10"/>
        <v>-4.8933544701503413E-2</v>
      </c>
      <c r="S140">
        <f>'Sim Flight Params'!$B$22*P140+'Sim Flight Params'!$B$23/100*R140</f>
        <v>-2.4368128252368233E-2</v>
      </c>
      <c r="U140">
        <v>-0.4599279991750076</v>
      </c>
      <c r="V140">
        <v>0.29011612416986465</v>
      </c>
      <c r="W140">
        <f>IF(V140&gt;='Sim Flight Params'!$B$34,'Sim Flight Params'!$B$33*U140,0)</f>
        <v>0</v>
      </c>
    </row>
    <row r="141" spans="1:23" x14ac:dyDescent="0.3">
      <c r="A141">
        <v>139</v>
      </c>
      <c r="B141">
        <v>6.95</v>
      </c>
      <c r="D141" t="b">
        <f>IF(AND(B141&gt;='Sim Flight Params'!$B$2,B141&lt;'Sim Flight Params'!$B$3),TRUE,FALSE)</f>
        <v>1</v>
      </c>
      <c r="E141">
        <f>IF(D141,'Sim Flight Params'!$B$4*(-COS((B141-'Sim Flight Params'!$B$2)*PI()/('Sim Flight Params'!$B$3-'Sim Flight Params'!$B$2))+1)/2,0)</f>
        <v>1.6930873625456357</v>
      </c>
      <c r="F141" t="b">
        <f>IF(AND(B141&gt;='Sim Flight Params'!$B$3,B141&lt;'Sim Flight Params'!$B$5),TRUE,FALSE)</f>
        <v>0</v>
      </c>
      <c r="G141">
        <f>IF(F141,'Sim Flight Params'!$B$4,0)</f>
        <v>0</v>
      </c>
      <c r="H141" t="b">
        <f>IF(AND(B141&gt;='Sim Flight Params'!$B$5,B141&lt;'Sim Flight Params'!$B$6-('Sim Flight Params'!$B$6-'Sim Flight Params'!$B$5)/2),TRUE,FALSE)</f>
        <v>0</v>
      </c>
      <c r="I141">
        <f>IF(H141,'Sim Flight Params'!$B$4-'Sim Flight Params'!$B$4/2*(('Sim Flight Params'!$B$5-B141)/('Sim Flight Params'!$B$7-'Sim Flight Params'!$B$5))^2,0)</f>
        <v>0</v>
      </c>
      <c r="J141" t="b">
        <f>IF(AND(B141&gt;='Sim Flight Params'!$B$5+('Sim Flight Params'!$B$6-'Sim Flight Params'!$B$5)/2,B141&lt;'Sim Flight Params'!$B$6),TRUE,FALSE)</f>
        <v>0</v>
      </c>
      <c r="K141">
        <f>IF(J141,'Sim Flight Params'!$B$4/2*(('Sim Flight Params'!$B$6-B141)/('Sim Flight Params'!$B$7-'Sim Flight Params'!$B$5))^2,0)</f>
        <v>0</v>
      </c>
      <c r="L141">
        <f t="shared" si="13"/>
        <v>1.6930873625456357</v>
      </c>
      <c r="M141">
        <f t="shared" si="11"/>
        <v>0.28573234025387795</v>
      </c>
      <c r="N141">
        <f t="shared" si="12"/>
        <v>-0.10467624358659704</v>
      </c>
      <c r="P141">
        <v>-0.43273983698888308</v>
      </c>
      <c r="Q141">
        <v>-0.40261055070929208</v>
      </c>
      <c r="R141">
        <f t="shared" si="10"/>
        <v>4.2143760076579835E-2</v>
      </c>
      <c r="S141">
        <f>'Sim Flight Params'!$B$22*P141+'Sim Flight Params'!$B$23/100*R141</f>
        <v>-1.6017025086700217E-2</v>
      </c>
      <c r="U141">
        <v>0.25802742715508598</v>
      </c>
      <c r="V141">
        <v>3.8777083078919472E-2</v>
      </c>
      <c r="W141">
        <f>IF(V141&gt;='Sim Flight Params'!$B$34,'Sim Flight Params'!$B$33*U141,0)</f>
        <v>0</v>
      </c>
    </row>
    <row r="142" spans="1:23" x14ac:dyDescent="0.3">
      <c r="A142">
        <v>140</v>
      </c>
      <c r="B142">
        <v>7</v>
      </c>
      <c r="D142" t="b">
        <f>IF(AND(B142&gt;='Sim Flight Params'!$B$2,B142&lt;'Sim Flight Params'!$B$3),TRUE,FALSE)</f>
        <v>1</v>
      </c>
      <c r="E142">
        <f>IF(D142,'Sim Flight Params'!$B$4*(-COS((B142-'Sim Flight Params'!$B$2)*PI()/('Sim Flight Params'!$B$3-'Sim Flight Params'!$B$2))+1)/2,0)</f>
        <v>1.7071067811865475</v>
      </c>
      <c r="F142" t="b">
        <f>IF(AND(B142&gt;='Sim Flight Params'!$B$3,B142&lt;'Sim Flight Params'!$B$5),TRUE,FALSE)</f>
        <v>0</v>
      </c>
      <c r="G142">
        <f>IF(F142,'Sim Flight Params'!$B$4,0)</f>
        <v>0</v>
      </c>
      <c r="H142" t="b">
        <f>IF(AND(B142&gt;='Sim Flight Params'!$B$5,B142&lt;'Sim Flight Params'!$B$6-('Sim Flight Params'!$B$6-'Sim Flight Params'!$B$5)/2),TRUE,FALSE)</f>
        <v>0</v>
      </c>
      <c r="I142">
        <f>IF(H142,'Sim Flight Params'!$B$4-'Sim Flight Params'!$B$4/2*(('Sim Flight Params'!$B$5-B142)/('Sim Flight Params'!$B$7-'Sim Flight Params'!$B$5))^2,0)</f>
        <v>0</v>
      </c>
      <c r="J142" t="b">
        <f>IF(AND(B142&gt;='Sim Flight Params'!$B$5+('Sim Flight Params'!$B$6-'Sim Flight Params'!$B$5)/2,B142&lt;'Sim Flight Params'!$B$6),TRUE,FALSE)</f>
        <v>0</v>
      </c>
      <c r="K142">
        <f>IF(J142,'Sim Flight Params'!$B$4/2*(('Sim Flight Params'!$B$6-B142)/('Sim Flight Params'!$B$7-'Sim Flight Params'!$B$5))^2,0)</f>
        <v>0</v>
      </c>
      <c r="L142">
        <f t="shared" si="13"/>
        <v>1.7071067811865475</v>
      </c>
      <c r="M142">
        <f t="shared" si="11"/>
        <v>0.28038837281823537</v>
      </c>
      <c r="N142">
        <f t="shared" si="12"/>
        <v>-0.10687934871285203</v>
      </c>
      <c r="P142">
        <v>-0.72284414925043516</v>
      </c>
      <c r="Q142">
        <v>0.92414682072368848</v>
      </c>
      <c r="R142">
        <f t="shared" si="10"/>
        <v>-9.8772210314000644E-2</v>
      </c>
      <c r="S142">
        <f>'Sim Flight Params'!$B$22*P142+'Sim Flight Params'!$B$23/100*R142</f>
        <v>-2.7600516648461321E-2</v>
      </c>
      <c r="U142">
        <v>0.97598625919127757</v>
      </c>
      <c r="V142">
        <v>0.64534492297766466</v>
      </c>
      <c r="W142">
        <f>IF(V142&gt;='Sim Flight Params'!$B$34,'Sim Flight Params'!$B$33*U142,0)</f>
        <v>0</v>
      </c>
    </row>
    <row r="143" spans="1:23" x14ac:dyDescent="0.3">
      <c r="A143">
        <v>141</v>
      </c>
      <c r="B143">
        <v>7.05</v>
      </c>
      <c r="D143" t="b">
        <f>IF(AND(B143&gt;='Sim Flight Params'!$B$2,B143&lt;'Sim Flight Params'!$B$3),TRUE,FALSE)</f>
        <v>1</v>
      </c>
      <c r="E143">
        <f>IF(D143,'Sim Flight Params'!$B$4*(-COS((B143-'Sim Flight Params'!$B$2)*PI()/('Sim Flight Params'!$B$3-'Sim Flight Params'!$B$2))+1)/2,0)</f>
        <v>1.7208535967029188</v>
      </c>
      <c r="F143" t="b">
        <f>IF(AND(B143&gt;='Sim Flight Params'!$B$3,B143&lt;'Sim Flight Params'!$B$5),TRUE,FALSE)</f>
        <v>0</v>
      </c>
      <c r="G143">
        <f>IF(F143,'Sim Flight Params'!$B$4,0)</f>
        <v>0</v>
      </c>
      <c r="H143" t="b">
        <f>IF(AND(B143&gt;='Sim Flight Params'!$B$5,B143&lt;'Sim Flight Params'!$B$6-('Sim Flight Params'!$B$6-'Sim Flight Params'!$B$5)/2),TRUE,FALSE)</f>
        <v>0</v>
      </c>
      <c r="I143">
        <f>IF(H143,'Sim Flight Params'!$B$4-'Sim Flight Params'!$B$4/2*(('Sim Flight Params'!$B$5-B143)/('Sim Flight Params'!$B$7-'Sim Flight Params'!$B$5))^2,0)</f>
        <v>0</v>
      </c>
      <c r="J143" t="b">
        <f>IF(AND(B143&gt;='Sim Flight Params'!$B$5+('Sim Flight Params'!$B$6-'Sim Flight Params'!$B$5)/2,B143&lt;'Sim Flight Params'!$B$6),TRUE,FALSE)</f>
        <v>0</v>
      </c>
      <c r="K143">
        <f>IF(J143,'Sim Flight Params'!$B$4/2*(('Sim Flight Params'!$B$6-B143)/('Sim Flight Params'!$B$7-'Sim Flight Params'!$B$5))^2,0)</f>
        <v>0</v>
      </c>
      <c r="L143">
        <f t="shared" si="13"/>
        <v>1.7208535967029188</v>
      </c>
      <c r="M143">
        <f t="shared" si="11"/>
        <v>0.27493631032742816</v>
      </c>
      <c r="N143">
        <f t="shared" si="12"/>
        <v>-0.10904124981614455</v>
      </c>
      <c r="P143">
        <v>0.99841518955262476</v>
      </c>
      <c r="Q143">
        <v>-0.75119458536796868</v>
      </c>
      <c r="R143">
        <f t="shared" si="10"/>
        <v>8.1911196443643794E-2</v>
      </c>
      <c r="S143">
        <f>'Sim Flight Params'!$B$22*P143+'Sim Flight Params'!$B$23/100*R143</f>
        <v>3.7850125590441652E-2</v>
      </c>
      <c r="U143">
        <v>0.62031033011882619</v>
      </c>
      <c r="V143">
        <v>1.525390975426888E-2</v>
      </c>
      <c r="W143">
        <f>IF(V143&gt;='Sim Flight Params'!$B$34,'Sim Flight Params'!$B$33*U143,0)</f>
        <v>0</v>
      </c>
    </row>
    <row r="144" spans="1:23" x14ac:dyDescent="0.3">
      <c r="A144">
        <v>142</v>
      </c>
      <c r="B144">
        <v>7.1</v>
      </c>
      <c r="D144" t="b">
        <f>IF(AND(B144&gt;='Sim Flight Params'!$B$2,B144&lt;'Sim Flight Params'!$B$3),TRUE,FALSE)</f>
        <v>1</v>
      </c>
      <c r="E144">
        <f>IF(D144,'Sim Flight Params'!$B$4*(-COS((B144-'Sim Flight Params'!$B$2)*PI()/('Sim Flight Params'!$B$3-'Sim Flight Params'!$B$2))+1)/2,0)</f>
        <v>1.7343225094356853</v>
      </c>
      <c r="F144" t="b">
        <f>IF(AND(B144&gt;='Sim Flight Params'!$B$3,B144&lt;'Sim Flight Params'!$B$5),TRUE,FALSE)</f>
        <v>0</v>
      </c>
      <c r="G144">
        <f>IF(F144,'Sim Flight Params'!$B$4,0)</f>
        <v>0</v>
      </c>
      <c r="H144" t="b">
        <f>IF(AND(B144&gt;='Sim Flight Params'!$B$5,B144&lt;'Sim Flight Params'!$B$6-('Sim Flight Params'!$B$6-'Sim Flight Params'!$B$5)/2),TRUE,FALSE)</f>
        <v>0</v>
      </c>
      <c r="I144">
        <f>IF(H144,'Sim Flight Params'!$B$4-'Sim Flight Params'!$B$4/2*(('Sim Flight Params'!$B$5-B144)/('Sim Flight Params'!$B$7-'Sim Flight Params'!$B$5))^2,0)</f>
        <v>0</v>
      </c>
      <c r="J144" t="b">
        <f>IF(AND(B144&gt;='Sim Flight Params'!$B$5+('Sim Flight Params'!$B$6-'Sim Flight Params'!$B$5)/2,B144&lt;'Sim Flight Params'!$B$6),TRUE,FALSE)</f>
        <v>0</v>
      </c>
      <c r="K144">
        <f>IF(J144,'Sim Flight Params'!$B$4/2*(('Sim Flight Params'!$B$6-B144)/('Sim Flight Params'!$B$7-'Sim Flight Params'!$B$5))^2,0)</f>
        <v>0</v>
      </c>
      <c r="L144">
        <f t="shared" si="13"/>
        <v>1.7343225094356853</v>
      </c>
      <c r="M144">
        <f t="shared" si="11"/>
        <v>0.26937825465533122</v>
      </c>
      <c r="N144">
        <f t="shared" si="12"/>
        <v>-0.11116111344193919</v>
      </c>
      <c r="P144">
        <v>-0.13083350052731424</v>
      </c>
      <c r="Q144">
        <v>-3.514328530704014E-2</v>
      </c>
      <c r="R144">
        <f t="shared" si="10"/>
        <v>3.9065667247383234E-3</v>
      </c>
      <c r="S144">
        <f>'Sim Flight Params'!$B$22*P144+'Sim Flight Params'!$B$23/100*R144</f>
        <v>-4.8867234361505921E-3</v>
      </c>
      <c r="U144">
        <v>-0.77599555094565109</v>
      </c>
      <c r="V144">
        <v>0.54757682344021485</v>
      </c>
      <c r="W144">
        <f>IF(V144&gt;='Sim Flight Params'!$B$34,'Sim Flight Params'!$B$33*U144,0)</f>
        <v>0</v>
      </c>
    </row>
    <row r="145" spans="1:23" x14ac:dyDescent="0.3">
      <c r="A145">
        <v>143</v>
      </c>
      <c r="B145">
        <v>7.15</v>
      </c>
      <c r="D145" t="b">
        <f>IF(AND(B145&gt;='Sim Flight Params'!$B$2,B145&lt;'Sim Flight Params'!$B$3),TRUE,FALSE)</f>
        <v>1</v>
      </c>
      <c r="E145">
        <f>IF(D145,'Sim Flight Params'!$B$4*(-COS((B145-'Sim Flight Params'!$B$2)*PI()/('Sim Flight Params'!$B$3-'Sim Flight Params'!$B$2))+1)/2,0)</f>
        <v>1.7475083268625968</v>
      </c>
      <c r="F145" t="b">
        <f>IF(AND(B145&gt;='Sim Flight Params'!$B$3,B145&lt;'Sim Flight Params'!$B$5),TRUE,FALSE)</f>
        <v>0</v>
      </c>
      <c r="G145">
        <f>IF(F145,'Sim Flight Params'!$B$4,0)</f>
        <v>0</v>
      </c>
      <c r="H145" t="b">
        <f>IF(AND(B145&gt;='Sim Flight Params'!$B$5,B145&lt;'Sim Flight Params'!$B$6-('Sim Flight Params'!$B$6-'Sim Flight Params'!$B$5)/2),TRUE,FALSE)</f>
        <v>0</v>
      </c>
      <c r="I145">
        <f>IF(H145,'Sim Flight Params'!$B$4-'Sim Flight Params'!$B$4/2*(('Sim Flight Params'!$B$5-B145)/('Sim Flight Params'!$B$7-'Sim Flight Params'!$B$5))^2,0)</f>
        <v>0</v>
      </c>
      <c r="J145" t="b">
        <f>IF(AND(B145&gt;='Sim Flight Params'!$B$5+('Sim Flight Params'!$B$6-'Sim Flight Params'!$B$5)/2,B145&lt;'Sim Flight Params'!$B$6),TRUE,FALSE)</f>
        <v>0</v>
      </c>
      <c r="K145">
        <f>IF(J145,'Sim Flight Params'!$B$4/2*(('Sim Flight Params'!$B$6-B145)/('Sim Flight Params'!$B$7-'Sim Flight Params'!$B$5))^2,0)</f>
        <v>0</v>
      </c>
      <c r="L145">
        <f t="shared" si="13"/>
        <v>1.7475083268625968</v>
      </c>
      <c r="M145">
        <f t="shared" si="11"/>
        <v>0.26371634853822612</v>
      </c>
      <c r="N145">
        <f t="shared" si="12"/>
        <v>-0.11323812234210034</v>
      </c>
      <c r="P145">
        <v>-7.7553303255095685E-4</v>
      </c>
      <c r="Q145">
        <v>-0.3403132382415841</v>
      </c>
      <c r="R145">
        <f t="shared" si="10"/>
        <v>3.8536432106636841E-2</v>
      </c>
      <c r="S145">
        <f>'Sim Flight Params'!$B$22*P145+'Sim Flight Params'!$B$23/100*R145</f>
        <v>1.6359967181252331E-4</v>
      </c>
      <c r="U145">
        <v>-0.77095708959046827</v>
      </c>
      <c r="V145">
        <v>0.53065226257718923</v>
      </c>
      <c r="W145">
        <f>IF(V145&gt;='Sim Flight Params'!$B$34,'Sim Flight Params'!$B$33*U145,0)</f>
        <v>0</v>
      </c>
    </row>
    <row r="146" spans="1:23" x14ac:dyDescent="0.3">
      <c r="A146">
        <v>144</v>
      </c>
      <c r="B146">
        <v>7.2</v>
      </c>
      <c r="D146" t="b">
        <f>IF(AND(B146&gt;='Sim Flight Params'!$B$2,B146&lt;'Sim Flight Params'!$B$3),TRUE,FALSE)</f>
        <v>1</v>
      </c>
      <c r="E146">
        <f>IF(D146,'Sim Flight Params'!$B$4*(-COS((B146-'Sim Flight Params'!$B$2)*PI()/('Sim Flight Params'!$B$3-'Sim Flight Params'!$B$2))+1)/2,0)</f>
        <v>1.760405965600031</v>
      </c>
      <c r="F146" t="b">
        <f>IF(AND(B146&gt;='Sim Flight Params'!$B$3,B146&lt;'Sim Flight Params'!$B$5),TRUE,FALSE)</f>
        <v>0</v>
      </c>
      <c r="G146">
        <f>IF(F146,'Sim Flight Params'!$B$4,0)</f>
        <v>0</v>
      </c>
      <c r="H146" t="b">
        <f>IF(AND(B146&gt;='Sim Flight Params'!$B$5,B146&lt;'Sim Flight Params'!$B$6-('Sim Flight Params'!$B$6-'Sim Flight Params'!$B$5)/2),TRUE,FALSE)</f>
        <v>0</v>
      </c>
      <c r="I146">
        <f>IF(H146,'Sim Flight Params'!$B$4-'Sim Flight Params'!$B$4/2*(('Sim Flight Params'!$B$5-B146)/('Sim Flight Params'!$B$7-'Sim Flight Params'!$B$5))^2,0)</f>
        <v>0</v>
      </c>
      <c r="J146" t="b">
        <f>IF(AND(B146&gt;='Sim Flight Params'!$B$5+('Sim Flight Params'!$B$6-'Sim Flight Params'!$B$5)/2,B146&lt;'Sim Flight Params'!$B$6),TRUE,FALSE)</f>
        <v>0</v>
      </c>
      <c r="K146">
        <f>IF(J146,'Sim Flight Params'!$B$4/2*(('Sim Flight Params'!$B$6-B146)/('Sim Flight Params'!$B$7-'Sim Flight Params'!$B$5))^2,0)</f>
        <v>0</v>
      </c>
      <c r="L146">
        <f t="shared" si="13"/>
        <v>1.760405965600031</v>
      </c>
      <c r="M146">
        <f t="shared" si="11"/>
        <v>0.25795277474868522</v>
      </c>
      <c r="N146">
        <f t="shared" si="12"/>
        <v>-0.1152714757908184</v>
      </c>
      <c r="P146">
        <v>0.70687430508944971</v>
      </c>
      <c r="Q146">
        <v>0.83220798382094086</v>
      </c>
      <c r="R146">
        <f t="shared" si="10"/>
        <v>-9.5929842459941364E-2</v>
      </c>
      <c r="S146">
        <f>'Sim Flight Params'!$B$22*P146+'Sim Flight Params'!$B$23/100*R146</f>
        <v>2.6028137228554654E-2</v>
      </c>
      <c r="U146">
        <v>-0.50657045803178802</v>
      </c>
      <c r="V146">
        <v>7.3796880863060133E-2</v>
      </c>
      <c r="W146">
        <f>IF(V146&gt;='Sim Flight Params'!$B$34,'Sim Flight Params'!$B$33*U146,0)</f>
        <v>0</v>
      </c>
    </row>
    <row r="147" spans="1:23" x14ac:dyDescent="0.3">
      <c r="A147">
        <v>145</v>
      </c>
      <c r="B147">
        <v>7.25</v>
      </c>
      <c r="D147" t="b">
        <f>IF(AND(B147&gt;='Sim Flight Params'!$B$2,B147&lt;'Sim Flight Params'!$B$3),TRUE,FALSE)</f>
        <v>1</v>
      </c>
      <c r="E147">
        <f>IF(D147,'Sim Flight Params'!$B$4*(-COS((B147-'Sim Flight Params'!$B$2)*PI()/('Sim Flight Params'!$B$3-'Sim Flight Params'!$B$2))+1)/2,0)</f>
        <v>1.7730104533627369</v>
      </c>
      <c r="F147" t="b">
        <f>IF(AND(B147&gt;='Sim Flight Params'!$B$3,B147&lt;'Sim Flight Params'!$B$5),TRUE,FALSE)</f>
        <v>0</v>
      </c>
      <c r="G147">
        <f>IF(F147,'Sim Flight Params'!$B$4,0)</f>
        <v>0</v>
      </c>
      <c r="H147" t="b">
        <f>IF(AND(B147&gt;='Sim Flight Params'!$B$5,B147&lt;'Sim Flight Params'!$B$6-('Sim Flight Params'!$B$6-'Sim Flight Params'!$B$5)/2),TRUE,FALSE)</f>
        <v>0</v>
      </c>
      <c r="I147">
        <f>IF(H147,'Sim Flight Params'!$B$4-'Sim Flight Params'!$B$4/2*(('Sim Flight Params'!$B$5-B147)/('Sim Flight Params'!$B$7-'Sim Flight Params'!$B$5))^2,0)</f>
        <v>0</v>
      </c>
      <c r="J147" t="b">
        <f>IF(AND(B147&gt;='Sim Flight Params'!$B$5+('Sim Flight Params'!$B$6-'Sim Flight Params'!$B$5)/2,B147&lt;'Sim Flight Params'!$B$6),TRUE,FALSE)</f>
        <v>0</v>
      </c>
      <c r="K147">
        <f>IF(J147,'Sim Flight Params'!$B$4/2*(('Sim Flight Params'!$B$6-B147)/('Sim Flight Params'!$B$7-'Sim Flight Params'!$B$5))^2,0)</f>
        <v>0</v>
      </c>
      <c r="L147">
        <f t="shared" si="13"/>
        <v>1.7730104533627369</v>
      </c>
      <c r="M147">
        <f t="shared" si="11"/>
        <v>0.2520897552541177</v>
      </c>
      <c r="N147">
        <f t="shared" si="12"/>
        <v>-0.11726038989135087</v>
      </c>
      <c r="P147">
        <v>0.57396503971836088</v>
      </c>
      <c r="Q147">
        <v>0.60258385831829053</v>
      </c>
      <c r="R147">
        <f t="shared" si="10"/>
        <v>-7.0659218168637281E-2</v>
      </c>
      <c r="S147">
        <f>'Sim Flight Params'!$B$22*P147+'Sim Flight Params'!$B$23/100*R147</f>
        <v>2.1170392898595347E-2</v>
      </c>
      <c r="U147">
        <v>0.13300959204973362</v>
      </c>
      <c r="V147">
        <v>0.82844252276392316</v>
      </c>
      <c r="W147">
        <f>IF(V147&gt;='Sim Flight Params'!$B$34,'Sim Flight Params'!$B$33*U147,0)</f>
        <v>0</v>
      </c>
    </row>
    <row r="148" spans="1:23" x14ac:dyDescent="0.3">
      <c r="A148">
        <v>146</v>
      </c>
      <c r="B148">
        <v>7.3</v>
      </c>
      <c r="D148" t="b">
        <f>IF(AND(B148&gt;='Sim Flight Params'!$B$2,B148&lt;'Sim Flight Params'!$B$3),TRUE,FALSE)</f>
        <v>1</v>
      </c>
      <c r="E148">
        <f>IF(D148,'Sim Flight Params'!$B$4*(-COS((B148-'Sim Flight Params'!$B$2)*PI()/('Sim Flight Params'!$B$3-'Sim Flight Params'!$B$2))+1)/2,0)</f>
        <v>1.7853169308807448</v>
      </c>
      <c r="F148" t="b">
        <f>IF(AND(B148&gt;='Sim Flight Params'!$B$3,B148&lt;'Sim Flight Params'!$B$5),TRUE,FALSE)</f>
        <v>0</v>
      </c>
      <c r="G148">
        <f>IF(F148,'Sim Flight Params'!$B$4,0)</f>
        <v>0</v>
      </c>
      <c r="H148" t="b">
        <f>IF(AND(B148&gt;='Sim Flight Params'!$B$5,B148&lt;'Sim Flight Params'!$B$6-('Sim Flight Params'!$B$6-'Sim Flight Params'!$B$5)/2),TRUE,FALSE)</f>
        <v>0</v>
      </c>
      <c r="I148">
        <f>IF(H148,'Sim Flight Params'!$B$4-'Sim Flight Params'!$B$4/2*(('Sim Flight Params'!$B$5-B148)/('Sim Flight Params'!$B$7-'Sim Flight Params'!$B$5))^2,0)</f>
        <v>0</v>
      </c>
      <c r="J148" t="b">
        <f>IF(AND(B148&gt;='Sim Flight Params'!$B$5+('Sim Flight Params'!$B$6-'Sim Flight Params'!$B$5)/2,B148&lt;'Sim Flight Params'!$B$6),TRUE,FALSE)</f>
        <v>0</v>
      </c>
      <c r="K148">
        <f>IF(J148,'Sim Flight Params'!$B$4/2*(('Sim Flight Params'!$B$6-B148)/('Sim Flight Params'!$B$7-'Sim Flight Params'!$B$5))^2,0)</f>
        <v>0</v>
      </c>
      <c r="L148">
        <f t="shared" si="13"/>
        <v>1.7853169308807448</v>
      </c>
      <c r="M148">
        <f t="shared" si="11"/>
        <v>0.24612955036015993</v>
      </c>
      <c r="N148">
        <f t="shared" si="12"/>
        <v>-0.11920409787915574</v>
      </c>
      <c r="P148">
        <v>-0.82172826512378627</v>
      </c>
      <c r="Q148">
        <v>0.10598730995956362</v>
      </c>
      <c r="R148">
        <f t="shared" si="10"/>
        <v>-1.263412167036824E-2</v>
      </c>
      <c r="S148">
        <f>'Sim Flight Params'!$B$22*P148+'Sim Flight Params'!$B$23/100*R148</f>
        <v>-3.0877980550493827E-2</v>
      </c>
      <c r="U148">
        <v>0.57117848486471634</v>
      </c>
      <c r="V148">
        <v>3.7572663961670472E-2</v>
      </c>
      <c r="W148">
        <f>IF(V148&gt;='Sim Flight Params'!$B$34,'Sim Flight Params'!$B$33*U148,0)</f>
        <v>0</v>
      </c>
    </row>
    <row r="149" spans="1:23" x14ac:dyDescent="0.3">
      <c r="A149">
        <v>147</v>
      </c>
      <c r="B149">
        <v>7.35</v>
      </c>
      <c r="D149" t="b">
        <f>IF(AND(B149&gt;='Sim Flight Params'!$B$2,B149&lt;'Sim Flight Params'!$B$3),TRUE,FALSE)</f>
        <v>1</v>
      </c>
      <c r="E149">
        <f>IF(D149,'Sim Flight Params'!$B$4*(-COS((B149-'Sim Flight Params'!$B$2)*PI()/('Sim Flight Params'!$B$3-'Sim Flight Params'!$B$2))+1)/2,0)</f>
        <v>1.7973206537727071</v>
      </c>
      <c r="F149" t="b">
        <f>IF(AND(B149&gt;='Sim Flight Params'!$B$3,B149&lt;'Sim Flight Params'!$B$5),TRUE,FALSE)</f>
        <v>0</v>
      </c>
      <c r="G149">
        <f>IF(F149,'Sim Flight Params'!$B$4,0)</f>
        <v>0</v>
      </c>
      <c r="H149" t="b">
        <f>IF(AND(B149&gt;='Sim Flight Params'!$B$5,B149&lt;'Sim Flight Params'!$B$6-('Sim Flight Params'!$B$6-'Sim Flight Params'!$B$5)/2),TRUE,FALSE)</f>
        <v>0</v>
      </c>
      <c r="I149">
        <f>IF(H149,'Sim Flight Params'!$B$4-'Sim Flight Params'!$B$4/2*(('Sim Flight Params'!$B$5-B149)/('Sim Flight Params'!$B$7-'Sim Flight Params'!$B$5))^2,0)</f>
        <v>0</v>
      </c>
      <c r="J149" t="b">
        <f>IF(AND(B149&gt;='Sim Flight Params'!$B$5+('Sim Flight Params'!$B$6-'Sim Flight Params'!$B$5)/2,B149&lt;'Sim Flight Params'!$B$6),TRUE,FALSE)</f>
        <v>0</v>
      </c>
      <c r="K149">
        <f>IF(J149,'Sim Flight Params'!$B$4/2*(('Sim Flight Params'!$B$6-B149)/('Sim Flight Params'!$B$7-'Sim Flight Params'!$B$5))^2,0)</f>
        <v>0</v>
      </c>
      <c r="L149">
        <f t="shared" si="13"/>
        <v>1.7973206537727071</v>
      </c>
      <c r="M149">
        <f t="shared" si="11"/>
        <v>0.24007445783924639</v>
      </c>
      <c r="N149">
        <f t="shared" si="12"/>
        <v>-0.12110185041827136</v>
      </c>
      <c r="P149">
        <v>-0.24605894606436896</v>
      </c>
      <c r="Q149">
        <v>-0.39463643206288079</v>
      </c>
      <c r="R149">
        <f t="shared" si="10"/>
        <v>4.7791202165279295E-2</v>
      </c>
      <c r="S149">
        <f>'Sim Flight Params'!$B$22*P149+'Sim Flight Params'!$B$23/100*R149</f>
        <v>-8.9882544665874382E-3</v>
      </c>
      <c r="U149">
        <v>0.89470433602771338</v>
      </c>
      <c r="V149">
        <v>0.25382416994776669</v>
      </c>
      <c r="W149">
        <f>IF(V149&gt;='Sim Flight Params'!$B$34,'Sim Flight Params'!$B$33*U149,0)</f>
        <v>0</v>
      </c>
    </row>
    <row r="150" spans="1:23" x14ac:dyDescent="0.3">
      <c r="A150">
        <v>148</v>
      </c>
      <c r="B150">
        <v>7.4</v>
      </c>
      <c r="D150" t="b">
        <f>IF(AND(B150&gt;='Sim Flight Params'!$B$2,B150&lt;'Sim Flight Params'!$B$3),TRUE,FALSE)</f>
        <v>1</v>
      </c>
      <c r="E150">
        <f>IF(D150,'Sim Flight Params'!$B$4*(-COS((B150-'Sim Flight Params'!$B$2)*PI()/('Sim Flight Params'!$B$3-'Sim Flight Params'!$B$2))+1)/2,0)</f>
        <v>1.8090169943749475</v>
      </c>
      <c r="F150" t="b">
        <f>IF(AND(B150&gt;='Sim Flight Params'!$B$3,B150&lt;'Sim Flight Params'!$B$5),TRUE,FALSE)</f>
        <v>0</v>
      </c>
      <c r="G150">
        <f>IF(F150,'Sim Flight Params'!$B$4,0)</f>
        <v>0</v>
      </c>
      <c r="H150" t="b">
        <f>IF(AND(B150&gt;='Sim Flight Params'!$B$5,B150&lt;'Sim Flight Params'!$B$6-('Sim Flight Params'!$B$6-'Sim Flight Params'!$B$5)/2),TRUE,FALSE)</f>
        <v>0</v>
      </c>
      <c r="I150">
        <f>IF(H150,'Sim Flight Params'!$B$4-'Sim Flight Params'!$B$4/2*(('Sim Flight Params'!$B$5-B150)/('Sim Flight Params'!$B$7-'Sim Flight Params'!$B$5))^2,0)</f>
        <v>0</v>
      </c>
      <c r="J150" t="b">
        <f>IF(AND(B150&gt;='Sim Flight Params'!$B$5+('Sim Flight Params'!$B$6-'Sim Flight Params'!$B$5)/2,B150&lt;'Sim Flight Params'!$B$6),TRUE,FALSE)</f>
        <v>0</v>
      </c>
      <c r="K150">
        <f>IF(J150,'Sim Flight Params'!$B$4/2*(('Sim Flight Params'!$B$6-B150)/('Sim Flight Params'!$B$7-'Sim Flight Params'!$B$5))^2,0)</f>
        <v>0</v>
      </c>
      <c r="L150">
        <f t="shared" si="13"/>
        <v>1.8090169943749475</v>
      </c>
      <c r="M150">
        <f t="shared" si="11"/>
        <v>0.23392681204480348</v>
      </c>
      <c r="N150">
        <f t="shared" si="12"/>
        <v>-0.1229529158888564</v>
      </c>
      <c r="P150">
        <v>-0.27801378786544206</v>
      </c>
      <c r="Q150">
        <v>0.33940025152712483</v>
      </c>
      <c r="R150">
        <f t="shared" si="10"/>
        <v>-4.1730250578671288E-2</v>
      </c>
      <c r="S150">
        <f>'Sim Flight Params'!$B$22*P150+'Sim Flight Params'!$B$23/100*R150</f>
        <v>-1.0634168297847434E-2</v>
      </c>
      <c r="U150">
        <v>4.3067300613129911E-2</v>
      </c>
      <c r="V150">
        <v>0.36807441830747523</v>
      </c>
      <c r="W150">
        <f>IF(V150&gt;='Sim Flight Params'!$B$34,'Sim Flight Params'!$B$33*U150,0)</f>
        <v>0</v>
      </c>
    </row>
    <row r="151" spans="1:23" x14ac:dyDescent="0.3">
      <c r="A151">
        <v>149</v>
      </c>
      <c r="B151">
        <v>7.45</v>
      </c>
      <c r="D151" t="b">
        <f>IF(AND(B151&gt;='Sim Flight Params'!$B$2,B151&lt;'Sim Flight Params'!$B$3),TRUE,FALSE)</f>
        <v>1</v>
      </c>
      <c r="E151">
        <f>IF(D151,'Sim Flight Params'!$B$4*(-COS((B151-'Sim Flight Params'!$B$2)*PI()/('Sim Flight Params'!$B$3-'Sim Flight Params'!$B$2))+1)/2,0)</f>
        <v>1.8204014435255136</v>
      </c>
      <c r="F151" t="b">
        <f>IF(AND(B151&gt;='Sim Flight Params'!$B$3,B151&lt;'Sim Flight Params'!$B$5),TRUE,FALSE)</f>
        <v>0</v>
      </c>
      <c r="G151">
        <f>IF(F151,'Sim Flight Params'!$B$4,0)</f>
        <v>0</v>
      </c>
      <c r="H151" t="b">
        <f>IF(AND(B151&gt;='Sim Flight Params'!$B$5,B151&lt;'Sim Flight Params'!$B$6-('Sim Flight Params'!$B$6-'Sim Flight Params'!$B$5)/2),TRUE,FALSE)</f>
        <v>0</v>
      </c>
      <c r="I151">
        <f>IF(H151,'Sim Flight Params'!$B$4-'Sim Flight Params'!$B$4/2*(('Sim Flight Params'!$B$5-B151)/('Sim Flight Params'!$B$7-'Sim Flight Params'!$B$5))^2,0)</f>
        <v>0</v>
      </c>
      <c r="J151" t="b">
        <f>IF(AND(B151&gt;='Sim Flight Params'!$B$5+('Sim Flight Params'!$B$6-'Sim Flight Params'!$B$5)/2,B151&lt;'Sim Flight Params'!$B$6),TRUE,FALSE)</f>
        <v>0</v>
      </c>
      <c r="K151">
        <f>IF(J151,'Sim Flight Params'!$B$4/2*(('Sim Flight Params'!$B$6-B151)/('Sim Flight Params'!$B$7-'Sim Flight Params'!$B$5))^2,0)</f>
        <v>0</v>
      </c>
      <c r="L151">
        <f t="shared" si="13"/>
        <v>1.8204014435255136</v>
      </c>
      <c r="M151">
        <f t="shared" si="11"/>
        <v>0.22768898301132348</v>
      </c>
      <c r="N151">
        <f t="shared" si="12"/>
        <v>-0.12475658066960038</v>
      </c>
      <c r="P151">
        <v>-0.13736234243368628</v>
      </c>
      <c r="Q151">
        <v>0.83605925211355836</v>
      </c>
      <c r="R151">
        <f t="shared" si="10"/>
        <v>-0.10430389353087091</v>
      </c>
      <c r="S151">
        <f>'Sim Flight Params'!$B$22*P151+'Sim Flight Params'!$B$23/100*R151</f>
        <v>-5.6726073089175899E-3</v>
      </c>
      <c r="U151">
        <v>0.62478565873526914</v>
      </c>
      <c r="V151">
        <v>0.3535723267603863</v>
      </c>
      <c r="W151">
        <f>IF(V151&gt;='Sim Flight Params'!$B$34,'Sim Flight Params'!$B$33*U151,0)</f>
        <v>0</v>
      </c>
    </row>
    <row r="152" spans="1:23" x14ac:dyDescent="0.3">
      <c r="A152">
        <v>150</v>
      </c>
      <c r="B152">
        <v>7.5</v>
      </c>
      <c r="D152" t="b">
        <f>IF(AND(B152&gt;='Sim Flight Params'!$B$2,B152&lt;'Sim Flight Params'!$B$3),TRUE,FALSE)</f>
        <v>1</v>
      </c>
      <c r="E152">
        <f>IF(D152,'Sim Flight Params'!$B$4*(-COS((B152-'Sim Flight Params'!$B$2)*PI()/('Sim Flight Params'!$B$3-'Sim Flight Params'!$B$2))+1)/2,0)</f>
        <v>1.8314696123025453</v>
      </c>
      <c r="F152" t="b">
        <f>IF(AND(B152&gt;='Sim Flight Params'!$B$3,B152&lt;'Sim Flight Params'!$B$5),TRUE,FALSE)</f>
        <v>0</v>
      </c>
      <c r="G152">
        <f>IF(F152,'Sim Flight Params'!$B$4,0)</f>
        <v>0</v>
      </c>
      <c r="H152" t="b">
        <f>IF(AND(B152&gt;='Sim Flight Params'!$B$5,B152&lt;'Sim Flight Params'!$B$6-('Sim Flight Params'!$B$6-'Sim Flight Params'!$B$5)/2),TRUE,FALSE)</f>
        <v>0</v>
      </c>
      <c r="I152">
        <f>IF(H152,'Sim Flight Params'!$B$4-'Sim Flight Params'!$B$4/2*(('Sim Flight Params'!$B$5-B152)/('Sim Flight Params'!$B$7-'Sim Flight Params'!$B$5))^2,0)</f>
        <v>0</v>
      </c>
      <c r="J152" t="b">
        <f>IF(AND(B152&gt;='Sim Flight Params'!$B$5+('Sim Flight Params'!$B$6-'Sim Flight Params'!$B$5)/2,B152&lt;'Sim Flight Params'!$B$6),TRUE,FALSE)</f>
        <v>0</v>
      </c>
      <c r="K152">
        <f>IF(J152,'Sim Flight Params'!$B$4/2*(('Sim Flight Params'!$B$6-B152)/('Sim Flight Params'!$B$7-'Sim Flight Params'!$B$5))^2,0)</f>
        <v>0</v>
      </c>
      <c r="L152">
        <f t="shared" si="13"/>
        <v>1.8314696123025453</v>
      </c>
      <c r="M152">
        <f t="shared" si="11"/>
        <v>0.22136337554063601</v>
      </c>
      <c r="N152">
        <f t="shared" si="12"/>
        <v>-0.12651214941374989</v>
      </c>
      <c r="P152">
        <v>-0.79525450018676458</v>
      </c>
      <c r="Q152">
        <v>0.58947448200740027</v>
      </c>
      <c r="R152">
        <f t="shared" si="10"/>
        <v>-7.457568374331304E-2</v>
      </c>
      <c r="S152">
        <f>'Sim Flight Params'!$B$22*P152+'Sim Flight Params'!$B$23/100*R152</f>
        <v>-3.0194922175720236E-2</v>
      </c>
      <c r="U152">
        <v>-0.63587854065227689</v>
      </c>
      <c r="V152">
        <v>0.39593387224650045</v>
      </c>
      <c r="W152">
        <f>IF(V152&gt;='Sim Flight Params'!$B$34,'Sim Flight Params'!$B$33*U152,0)</f>
        <v>0</v>
      </c>
    </row>
    <row r="153" spans="1:23" x14ac:dyDescent="0.3">
      <c r="A153">
        <v>151</v>
      </c>
      <c r="B153">
        <v>7.55</v>
      </c>
      <c r="D153" t="b">
        <f>IF(AND(B153&gt;='Sim Flight Params'!$B$2,B153&lt;'Sim Flight Params'!$B$3),TRUE,FALSE)</f>
        <v>1</v>
      </c>
      <c r="E153">
        <f>IF(D153,'Sim Flight Params'!$B$4*(-COS((B153-'Sim Flight Params'!$B$2)*PI()/('Sim Flight Params'!$B$3-'Sim Flight Params'!$B$2))+1)/2,0)</f>
        <v>1.8422172337162865</v>
      </c>
      <c r="F153" t="b">
        <f>IF(AND(B153&gt;='Sim Flight Params'!$B$3,B153&lt;'Sim Flight Params'!$B$5),TRUE,FALSE)</f>
        <v>0</v>
      </c>
      <c r="G153">
        <f>IF(F153,'Sim Flight Params'!$B$4,0)</f>
        <v>0</v>
      </c>
      <c r="H153" t="b">
        <f>IF(AND(B153&gt;='Sim Flight Params'!$B$5,B153&lt;'Sim Flight Params'!$B$6-('Sim Flight Params'!$B$6-'Sim Flight Params'!$B$5)/2),TRUE,FALSE)</f>
        <v>0</v>
      </c>
      <c r="I153">
        <f>IF(H153,'Sim Flight Params'!$B$4-'Sim Flight Params'!$B$4/2*(('Sim Flight Params'!$B$5-B153)/('Sim Flight Params'!$B$7-'Sim Flight Params'!$B$5))^2,0)</f>
        <v>0</v>
      </c>
      <c r="J153" t="b">
        <f>IF(AND(B153&gt;='Sim Flight Params'!$B$5+('Sim Flight Params'!$B$6-'Sim Flight Params'!$B$5)/2,B153&lt;'Sim Flight Params'!$B$6),TRUE,FALSE)</f>
        <v>0</v>
      </c>
      <c r="K153">
        <f>IF(J153,'Sim Flight Params'!$B$4/2*(('Sim Flight Params'!$B$6-B153)/('Sim Flight Params'!$B$7-'Sim Flight Params'!$B$5))^2,0)</f>
        <v>0</v>
      </c>
      <c r="L153">
        <f t="shared" si="13"/>
        <v>1.8422172337162865</v>
      </c>
      <c r="M153">
        <f t="shared" si="11"/>
        <v>0.21495242827482464</v>
      </c>
      <c r="N153">
        <f t="shared" si="12"/>
        <v>-0.12821894531622791</v>
      </c>
      <c r="P153">
        <v>-3.1786853214769151E-2</v>
      </c>
      <c r="Q153">
        <v>-0.9572163039854904</v>
      </c>
      <c r="R153">
        <f t="shared" si="10"/>
        <v>0.12273326493651739</v>
      </c>
      <c r="S153">
        <f>'Sim Flight Params'!$B$22*P153+'Sim Flight Params'!$B$23/100*R153</f>
        <v>-5.7834067087125622E-4</v>
      </c>
      <c r="U153">
        <v>-0.48372055529234337</v>
      </c>
      <c r="V153">
        <v>0.53756630385844972</v>
      </c>
      <c r="W153">
        <f>IF(V153&gt;='Sim Flight Params'!$B$34,'Sim Flight Params'!$B$33*U153,0)</f>
        <v>0</v>
      </c>
    </row>
    <row r="154" spans="1:23" x14ac:dyDescent="0.3">
      <c r="A154">
        <v>152</v>
      </c>
      <c r="B154">
        <v>7.6</v>
      </c>
      <c r="D154" t="b">
        <f>IF(AND(B154&gt;='Sim Flight Params'!$B$2,B154&lt;'Sim Flight Params'!$B$3),TRUE,FALSE)</f>
        <v>1</v>
      </c>
      <c r="E154">
        <f>IF(D154,'Sim Flight Params'!$B$4*(-COS((B154-'Sim Flight Params'!$B$2)*PI()/('Sim Flight Params'!$B$3-'Sim Flight Params'!$B$2))+1)/2,0)</f>
        <v>1.8526401643540922</v>
      </c>
      <c r="F154" t="b">
        <f>IF(AND(B154&gt;='Sim Flight Params'!$B$3,B154&lt;'Sim Flight Params'!$B$5),TRUE,FALSE)</f>
        <v>0</v>
      </c>
      <c r="G154">
        <f>IF(F154,'Sim Flight Params'!$B$4,0)</f>
        <v>0</v>
      </c>
      <c r="H154" t="b">
        <f>IF(AND(B154&gt;='Sim Flight Params'!$B$5,B154&lt;'Sim Flight Params'!$B$6-('Sim Flight Params'!$B$6-'Sim Flight Params'!$B$5)/2),TRUE,FALSE)</f>
        <v>0</v>
      </c>
      <c r="I154">
        <f>IF(H154,'Sim Flight Params'!$B$4-'Sim Flight Params'!$B$4/2*(('Sim Flight Params'!$B$5-B154)/('Sim Flight Params'!$B$7-'Sim Flight Params'!$B$5))^2,0)</f>
        <v>0</v>
      </c>
      <c r="J154" t="b">
        <f>IF(AND(B154&gt;='Sim Flight Params'!$B$5+('Sim Flight Params'!$B$6-'Sim Flight Params'!$B$5)/2,B154&lt;'Sim Flight Params'!$B$6),TRUE,FALSE)</f>
        <v>0</v>
      </c>
      <c r="K154">
        <f>IF(J154,'Sim Flight Params'!$B$4/2*(('Sim Flight Params'!$B$6-B154)/('Sim Flight Params'!$B$7-'Sim Flight Params'!$B$5))^2,0)</f>
        <v>0</v>
      </c>
      <c r="L154">
        <f t="shared" si="13"/>
        <v>1.8526401643540922</v>
      </c>
      <c r="M154">
        <f t="shared" si="11"/>
        <v>0.20845861275611352</v>
      </c>
      <c r="N154">
        <f t="shared" si="12"/>
        <v>-0.12987631037422279</v>
      </c>
      <c r="P154">
        <v>-0.29640777915899585</v>
      </c>
      <c r="Q154">
        <v>0.69979449401985394</v>
      </c>
      <c r="R154">
        <f t="shared" si="10"/>
        <v>-9.0886726903494738E-2</v>
      </c>
      <c r="S154">
        <f>'Sim Flight Params'!$B$22*P154+'Sim Flight Params'!$B$23/100*R154</f>
        <v>-1.1569725352979818E-2</v>
      </c>
      <c r="U154">
        <v>0.9935108173400693</v>
      </c>
      <c r="V154">
        <v>0.89331737753815055</v>
      </c>
      <c r="W154">
        <f>IF(V154&gt;='Sim Flight Params'!$B$34,'Sim Flight Params'!$B$33*U154,0)</f>
        <v>0</v>
      </c>
    </row>
    <row r="155" spans="1:23" x14ac:dyDescent="0.3">
      <c r="A155">
        <v>153</v>
      </c>
      <c r="B155">
        <v>7.65</v>
      </c>
      <c r="D155" t="b">
        <f>IF(AND(B155&gt;='Sim Flight Params'!$B$2,B155&lt;'Sim Flight Params'!$B$3),TRUE,FALSE)</f>
        <v>1</v>
      </c>
      <c r="E155">
        <f>IF(D155,'Sim Flight Params'!$B$4*(-COS((B155-'Sim Flight Params'!$B$2)*PI()/('Sim Flight Params'!$B$3-'Sim Flight Params'!$B$2))+1)/2,0)</f>
        <v>1.8627343859777918</v>
      </c>
      <c r="F155" t="b">
        <f>IF(AND(B155&gt;='Sim Flight Params'!$B$3,B155&lt;'Sim Flight Params'!$B$5),TRUE,FALSE)</f>
        <v>0</v>
      </c>
      <c r="G155">
        <f>IF(F155,'Sim Flight Params'!$B$4,0)</f>
        <v>0</v>
      </c>
      <c r="H155" t="b">
        <f>IF(AND(B155&gt;='Sim Flight Params'!$B$5,B155&lt;'Sim Flight Params'!$B$6-('Sim Flight Params'!$B$6-'Sim Flight Params'!$B$5)/2),TRUE,FALSE)</f>
        <v>0</v>
      </c>
      <c r="I155">
        <f>IF(H155,'Sim Flight Params'!$B$4-'Sim Flight Params'!$B$4/2*(('Sim Flight Params'!$B$5-B155)/('Sim Flight Params'!$B$7-'Sim Flight Params'!$B$5))^2,0)</f>
        <v>0</v>
      </c>
      <c r="J155" t="b">
        <f>IF(AND(B155&gt;='Sim Flight Params'!$B$5+('Sim Flight Params'!$B$6-'Sim Flight Params'!$B$5)/2,B155&lt;'Sim Flight Params'!$B$6),TRUE,FALSE)</f>
        <v>0</v>
      </c>
      <c r="K155">
        <f>IF(J155,'Sim Flight Params'!$B$4/2*(('Sim Flight Params'!$B$6-B155)/('Sim Flight Params'!$B$7-'Sim Flight Params'!$B$5))^2,0)</f>
        <v>0</v>
      </c>
      <c r="L155">
        <f t="shared" si="13"/>
        <v>1.8627343859777918</v>
      </c>
      <c r="M155">
        <f t="shared" si="11"/>
        <v>0.20188443247399038</v>
      </c>
      <c r="N155">
        <f t="shared" si="12"/>
        <v>-0.131483605642461</v>
      </c>
      <c r="P155">
        <v>-0.93155756958481906</v>
      </c>
      <c r="Q155">
        <v>-0.70999492805975439</v>
      </c>
      <c r="R155">
        <f t="shared" si="10"/>
        <v>9.3352693129156214E-2</v>
      </c>
      <c r="S155">
        <f>'Sim Flight Params'!$B$22*P155+'Sim Flight Params'!$B$23/100*R155</f>
        <v>-3.4466645393784932E-2</v>
      </c>
      <c r="U155">
        <v>0.75099991696779589</v>
      </c>
      <c r="V155">
        <v>0.72396530758478461</v>
      </c>
      <c r="W155">
        <f>IF(V155&gt;='Sim Flight Params'!$B$34,'Sim Flight Params'!$B$33*U155,0)</f>
        <v>0</v>
      </c>
    </row>
    <row r="156" spans="1:23" x14ac:dyDescent="0.3">
      <c r="A156">
        <v>154</v>
      </c>
      <c r="B156">
        <v>7.7</v>
      </c>
      <c r="D156" t="b">
        <f>IF(AND(B156&gt;='Sim Flight Params'!$B$2,B156&lt;'Sim Flight Params'!$B$3),TRUE,FALSE)</f>
        <v>1</v>
      </c>
      <c r="E156">
        <f>IF(D156,'Sim Flight Params'!$B$4*(-COS((B156-'Sim Flight Params'!$B$2)*PI()/('Sim Flight Params'!$B$3-'Sim Flight Params'!$B$2))+1)/2,0)</f>
        <v>1.8724960070727972</v>
      </c>
      <c r="F156" t="b">
        <f>IF(AND(B156&gt;='Sim Flight Params'!$B$3,B156&lt;'Sim Flight Params'!$B$5),TRUE,FALSE)</f>
        <v>0</v>
      </c>
      <c r="G156">
        <f>IF(F156,'Sim Flight Params'!$B$4,0)</f>
        <v>0</v>
      </c>
      <c r="H156" t="b">
        <f>IF(AND(B156&gt;='Sim Flight Params'!$B$5,B156&lt;'Sim Flight Params'!$B$6-('Sim Flight Params'!$B$6-'Sim Flight Params'!$B$5)/2),TRUE,FALSE)</f>
        <v>0</v>
      </c>
      <c r="I156">
        <f>IF(H156,'Sim Flight Params'!$B$4-'Sim Flight Params'!$B$4/2*(('Sim Flight Params'!$B$5-B156)/('Sim Flight Params'!$B$7-'Sim Flight Params'!$B$5))^2,0)</f>
        <v>0</v>
      </c>
      <c r="J156" t="b">
        <f>IF(AND(B156&gt;='Sim Flight Params'!$B$5+('Sim Flight Params'!$B$6-'Sim Flight Params'!$B$5)/2,B156&lt;'Sim Flight Params'!$B$6),TRUE,FALSE)</f>
        <v>0</v>
      </c>
      <c r="K156">
        <f>IF(J156,'Sim Flight Params'!$B$4/2*(('Sim Flight Params'!$B$6-B156)/('Sim Flight Params'!$B$7-'Sim Flight Params'!$B$5))^2,0)</f>
        <v>0</v>
      </c>
      <c r="L156">
        <f t="shared" si="13"/>
        <v>1.8724960070727972</v>
      </c>
      <c r="M156">
        <f t="shared" si="11"/>
        <v>0.19523242190010739</v>
      </c>
      <c r="N156">
        <f t="shared" si="12"/>
        <v>-0.13304021147766013</v>
      </c>
      <c r="P156">
        <v>3.4742125973914018E-2</v>
      </c>
      <c r="Q156">
        <v>-9.3307942957371104E-2</v>
      </c>
      <c r="R156">
        <f t="shared" si="10"/>
        <v>1.24137084635941E-2</v>
      </c>
      <c r="S156">
        <f>'Sim Flight Params'!$B$22*P156+'Sim Flight Params'!$B$23/100*R156</f>
        <v>1.3648982663397461E-3</v>
      </c>
      <c r="U156">
        <v>0.24930293522015567</v>
      </c>
      <c r="V156">
        <v>0.46775057993927383</v>
      </c>
      <c r="W156">
        <f>IF(V156&gt;='Sim Flight Params'!$B$34,'Sim Flight Params'!$B$33*U156,0)</f>
        <v>0</v>
      </c>
    </row>
    <row r="157" spans="1:23" x14ac:dyDescent="0.3">
      <c r="A157">
        <v>155</v>
      </c>
      <c r="B157">
        <v>7.75</v>
      </c>
      <c r="D157" t="b">
        <f>IF(AND(B157&gt;='Sim Flight Params'!$B$2,B157&lt;'Sim Flight Params'!$B$3),TRUE,FALSE)</f>
        <v>1</v>
      </c>
      <c r="E157">
        <f>IF(D157,'Sim Flight Params'!$B$4*(-COS((B157-'Sim Flight Params'!$B$2)*PI()/('Sim Flight Params'!$B$3-'Sim Flight Params'!$B$2))+1)/2,0)</f>
        <v>1.8819212643483549</v>
      </c>
      <c r="F157" t="b">
        <f>IF(AND(B157&gt;='Sim Flight Params'!$B$3,B157&lt;'Sim Flight Params'!$B$5),TRUE,FALSE)</f>
        <v>0</v>
      </c>
      <c r="G157">
        <f>IF(F157,'Sim Flight Params'!$B$4,0)</f>
        <v>0</v>
      </c>
      <c r="H157" t="b">
        <f>IF(AND(B157&gt;='Sim Flight Params'!$B$5,B157&lt;'Sim Flight Params'!$B$6-('Sim Flight Params'!$B$6-'Sim Flight Params'!$B$5)/2),TRUE,FALSE)</f>
        <v>0</v>
      </c>
      <c r="I157">
        <f>IF(H157,'Sim Flight Params'!$B$4-'Sim Flight Params'!$B$4/2*(('Sim Flight Params'!$B$5-B157)/('Sim Flight Params'!$B$7-'Sim Flight Params'!$B$5))^2,0)</f>
        <v>0</v>
      </c>
      <c r="J157" t="b">
        <f>IF(AND(B157&gt;='Sim Flight Params'!$B$5+('Sim Flight Params'!$B$6-'Sim Flight Params'!$B$5)/2,B157&lt;'Sim Flight Params'!$B$6),TRUE,FALSE)</f>
        <v>0</v>
      </c>
      <c r="K157">
        <f>IF(J157,'Sim Flight Params'!$B$4/2*(('Sim Flight Params'!$B$6-B157)/('Sim Flight Params'!$B$7-'Sim Flight Params'!$B$5))^2,0)</f>
        <v>0</v>
      </c>
      <c r="L157">
        <f t="shared" si="13"/>
        <v>1.8819212643483549</v>
      </c>
      <c r="M157">
        <f t="shared" si="11"/>
        <v>0.18850514551115594</v>
      </c>
      <c r="N157">
        <f t="shared" si="12"/>
        <v>-0.13454552777902964</v>
      </c>
      <c r="P157">
        <v>0.10101023155805744</v>
      </c>
      <c r="Q157">
        <v>0.40564592547654166</v>
      </c>
      <c r="R157">
        <f t="shared" si="10"/>
        <v>-5.4577845134654225E-2</v>
      </c>
      <c r="S157">
        <f>'Sim Flight Params'!$B$22*P157+'Sim Flight Params'!$B$23/100*R157</f>
        <v>3.514994457753883E-3</v>
      </c>
      <c r="U157">
        <v>-0.41834451076459889</v>
      </c>
      <c r="V157">
        <v>0.36335204626537687</v>
      </c>
      <c r="W157">
        <f>IF(V157&gt;='Sim Flight Params'!$B$34,'Sim Flight Params'!$B$33*U157,0)</f>
        <v>0</v>
      </c>
    </row>
    <row r="158" spans="1:23" x14ac:dyDescent="0.3">
      <c r="A158">
        <v>156</v>
      </c>
      <c r="B158">
        <v>7.8</v>
      </c>
      <c r="D158" t="b">
        <f>IF(AND(B158&gt;='Sim Flight Params'!$B$2,B158&lt;'Sim Flight Params'!$B$3),TRUE,FALSE)</f>
        <v>1</v>
      </c>
      <c r="E158">
        <f>IF(D158,'Sim Flight Params'!$B$4*(-COS((B158-'Sim Flight Params'!$B$2)*PI()/('Sim Flight Params'!$B$3-'Sim Flight Params'!$B$2))+1)/2,0)</f>
        <v>1.8910065241883678</v>
      </c>
      <c r="F158" t="b">
        <f>IF(AND(B158&gt;='Sim Flight Params'!$B$3,B158&lt;'Sim Flight Params'!$B$5),TRUE,FALSE)</f>
        <v>0</v>
      </c>
      <c r="G158">
        <f>IF(F158,'Sim Flight Params'!$B$4,0)</f>
        <v>0</v>
      </c>
      <c r="H158" t="b">
        <f>IF(AND(B158&gt;='Sim Flight Params'!$B$5,B158&lt;'Sim Flight Params'!$B$6-('Sim Flight Params'!$B$6-'Sim Flight Params'!$B$5)/2),TRUE,FALSE)</f>
        <v>0</v>
      </c>
      <c r="I158">
        <f>IF(H158,'Sim Flight Params'!$B$4-'Sim Flight Params'!$B$4/2*(('Sim Flight Params'!$B$5-B158)/('Sim Flight Params'!$B$7-'Sim Flight Params'!$B$5))^2,0)</f>
        <v>0</v>
      </c>
      <c r="J158" t="b">
        <f>IF(AND(B158&gt;='Sim Flight Params'!$B$5+('Sim Flight Params'!$B$6-'Sim Flight Params'!$B$5)/2,B158&lt;'Sim Flight Params'!$B$6),TRUE,FALSE)</f>
        <v>0</v>
      </c>
      <c r="K158">
        <f>IF(J158,'Sim Flight Params'!$B$4/2*(('Sim Flight Params'!$B$6-B158)/('Sim Flight Params'!$B$7-'Sim Flight Params'!$B$5))^2,0)</f>
        <v>0</v>
      </c>
      <c r="L158">
        <f t="shared" si="13"/>
        <v>1.8910065241883678</v>
      </c>
      <c r="M158">
        <f t="shared" ref="M158:M187" si="14">(L158-L157)/($B158-$B157)</f>
        <v>0.18170519680025762</v>
      </c>
      <c r="N158">
        <f t="shared" ref="N158:N187" si="15">(M158-M157)/($B158-$B157)</f>
        <v>-0.13599897421796672</v>
      </c>
      <c r="P158">
        <v>-6.406166841127936E-3</v>
      </c>
      <c r="Q158">
        <v>-0.3699065426559609</v>
      </c>
      <c r="R158">
        <f t="shared" si="10"/>
        <v>5.0306910357725235E-2</v>
      </c>
      <c r="S158">
        <f>'Sim Flight Params'!$B$22*P158+'Sim Flight Params'!$B$23/100*R158</f>
        <v>1.1303295246328576E-5</v>
      </c>
      <c r="U158">
        <v>0.76853153996463774</v>
      </c>
      <c r="V158">
        <v>0.20068327487061866</v>
      </c>
      <c r="W158">
        <f>IF(V158&gt;='Sim Flight Params'!$B$34,'Sim Flight Params'!$B$33*U158,0)</f>
        <v>0</v>
      </c>
    </row>
    <row r="159" spans="1:23" x14ac:dyDescent="0.3">
      <c r="A159">
        <v>157</v>
      </c>
      <c r="B159">
        <v>7.85</v>
      </c>
      <c r="D159" t="b">
        <f>IF(AND(B159&gt;='Sim Flight Params'!$B$2,B159&lt;'Sim Flight Params'!$B$3),TRUE,FALSE)</f>
        <v>1</v>
      </c>
      <c r="E159">
        <f>IF(D159,'Sim Flight Params'!$B$4*(-COS((B159-'Sim Flight Params'!$B$2)*PI()/('Sim Flight Params'!$B$3-'Sim Flight Params'!$B$2))+1)/2,0)</f>
        <v>1.8997482840522213</v>
      </c>
      <c r="F159" t="b">
        <f>IF(AND(B159&gt;='Sim Flight Params'!$B$3,B159&lt;'Sim Flight Params'!$B$5),TRUE,FALSE)</f>
        <v>0</v>
      </c>
      <c r="G159">
        <f>IF(F159,'Sim Flight Params'!$B$4,0)</f>
        <v>0</v>
      </c>
      <c r="H159" t="b">
        <f>IF(AND(B159&gt;='Sim Flight Params'!$B$5,B159&lt;'Sim Flight Params'!$B$6-('Sim Flight Params'!$B$6-'Sim Flight Params'!$B$5)/2),TRUE,FALSE)</f>
        <v>0</v>
      </c>
      <c r="I159">
        <f>IF(H159,'Sim Flight Params'!$B$4-'Sim Flight Params'!$B$4/2*(('Sim Flight Params'!$B$5-B159)/('Sim Flight Params'!$B$7-'Sim Flight Params'!$B$5))^2,0)</f>
        <v>0</v>
      </c>
      <c r="J159" t="b">
        <f>IF(AND(B159&gt;='Sim Flight Params'!$B$5+('Sim Flight Params'!$B$6-'Sim Flight Params'!$B$5)/2,B159&lt;'Sim Flight Params'!$B$6),TRUE,FALSE)</f>
        <v>0</v>
      </c>
      <c r="K159">
        <f>IF(J159,'Sim Flight Params'!$B$4/2*(('Sim Flight Params'!$B$6-B159)/('Sim Flight Params'!$B$7-'Sim Flight Params'!$B$5))^2,0)</f>
        <v>0</v>
      </c>
      <c r="L159">
        <f t="shared" si="13"/>
        <v>1.8997482840522213</v>
      </c>
      <c r="M159">
        <f t="shared" si="14"/>
        <v>0.1748351972770707</v>
      </c>
      <c r="N159">
        <f t="shared" si="15"/>
        <v>-0.13739999046373902</v>
      </c>
      <c r="P159">
        <v>0.82800964051047932</v>
      </c>
      <c r="Q159">
        <v>0.76498205518754969</v>
      </c>
      <c r="R159">
        <f t="shared" si="10"/>
        <v>-0.1051085270877008</v>
      </c>
      <c r="S159">
        <f>'Sim Flight Params'!$B$22*P159+'Sim Flight Params'!$B$23/100*R159</f>
        <v>3.0524818883704469E-2</v>
      </c>
      <c r="U159">
        <v>-0.74730162800495381</v>
      </c>
      <c r="V159">
        <v>0.11924100564147322</v>
      </c>
      <c r="W159">
        <f>IF(V159&gt;='Sim Flight Params'!$B$34,'Sim Flight Params'!$B$33*U159,0)</f>
        <v>0</v>
      </c>
    </row>
    <row r="160" spans="1:23" x14ac:dyDescent="0.3">
      <c r="A160">
        <v>158</v>
      </c>
      <c r="B160">
        <v>7.9</v>
      </c>
      <c r="D160" t="b">
        <f>IF(AND(B160&gt;='Sim Flight Params'!$B$2,B160&lt;'Sim Flight Params'!$B$3),TRUE,FALSE)</f>
        <v>1</v>
      </c>
      <c r="E160">
        <f>IF(D160,'Sim Flight Params'!$B$4*(-COS((B160-'Sim Flight Params'!$B$2)*PI()/('Sim Flight Params'!$B$3-'Sim Flight Params'!$B$2))+1)/2,0)</f>
        <v>1.9081431738250814</v>
      </c>
      <c r="F160" t="b">
        <f>IF(AND(B160&gt;='Sim Flight Params'!$B$3,B160&lt;'Sim Flight Params'!$B$5),TRUE,FALSE)</f>
        <v>0</v>
      </c>
      <c r="G160">
        <f>IF(F160,'Sim Flight Params'!$B$4,0)</f>
        <v>0</v>
      </c>
      <c r="H160" t="b">
        <f>IF(AND(B160&gt;='Sim Flight Params'!$B$5,B160&lt;'Sim Flight Params'!$B$6-('Sim Flight Params'!$B$6-'Sim Flight Params'!$B$5)/2),TRUE,FALSE)</f>
        <v>0</v>
      </c>
      <c r="I160">
        <f>IF(H160,'Sim Flight Params'!$B$4-'Sim Flight Params'!$B$4/2*(('Sim Flight Params'!$B$5-B160)/('Sim Flight Params'!$B$7-'Sim Flight Params'!$B$5))^2,0)</f>
        <v>0</v>
      </c>
      <c r="J160" t="b">
        <f>IF(AND(B160&gt;='Sim Flight Params'!$B$5+('Sim Flight Params'!$B$6-'Sim Flight Params'!$B$5)/2,B160&lt;'Sim Flight Params'!$B$6),TRUE,FALSE)</f>
        <v>0</v>
      </c>
      <c r="K160">
        <f>IF(J160,'Sim Flight Params'!$B$4/2*(('Sim Flight Params'!$B$6-B160)/('Sim Flight Params'!$B$7-'Sim Flight Params'!$B$5))^2,0)</f>
        <v>0</v>
      </c>
      <c r="L160">
        <f t="shared" si="13"/>
        <v>1.9081431738250814</v>
      </c>
      <c r="M160">
        <f t="shared" si="14"/>
        <v>0.16789779545719902</v>
      </c>
      <c r="N160">
        <f t="shared" si="15"/>
        <v>-0.13874803639743163</v>
      </c>
      <c r="P160">
        <v>-0.57637100147598974</v>
      </c>
      <c r="Q160">
        <v>-0.98646454700343167</v>
      </c>
      <c r="R160">
        <f t="shared" si="10"/>
        <v>0.13687001887240804</v>
      </c>
      <c r="S160">
        <f>'Sim Flight Params'!$B$22*P160+'Sim Flight Params'!$B$23/100*R160</f>
        <v>-2.0929562460987577E-2</v>
      </c>
      <c r="U160">
        <v>0.41444564636363035</v>
      </c>
      <c r="V160">
        <v>3.9999395316575259E-2</v>
      </c>
      <c r="W160">
        <f>IF(V160&gt;='Sim Flight Params'!$B$34,'Sim Flight Params'!$B$33*U160,0)</f>
        <v>0</v>
      </c>
    </row>
    <row r="161" spans="1:23" x14ac:dyDescent="0.3">
      <c r="A161">
        <v>159</v>
      </c>
      <c r="B161">
        <v>7.95</v>
      </c>
      <c r="D161" t="b">
        <f>IF(AND(B161&gt;='Sim Flight Params'!$B$2,B161&lt;'Sim Flight Params'!$B$3),TRUE,FALSE)</f>
        <v>1</v>
      </c>
      <c r="E161">
        <f>IF(D161,'Sim Flight Params'!$B$4*(-COS((B161-'Sim Flight Params'!$B$2)*PI()/('Sim Flight Params'!$B$3-'Sim Flight Params'!$B$2))+1)/2,0)</f>
        <v>1.9161879571171359</v>
      </c>
      <c r="F161" t="b">
        <f>IF(AND(B161&gt;='Sim Flight Params'!$B$3,B161&lt;'Sim Flight Params'!$B$5),TRUE,FALSE)</f>
        <v>0</v>
      </c>
      <c r="G161">
        <f>IF(F161,'Sim Flight Params'!$B$4,0)</f>
        <v>0</v>
      </c>
      <c r="H161" t="b">
        <f>IF(AND(B161&gt;='Sim Flight Params'!$B$5,B161&lt;'Sim Flight Params'!$B$6-('Sim Flight Params'!$B$6-'Sim Flight Params'!$B$5)/2),TRUE,FALSE)</f>
        <v>0</v>
      </c>
      <c r="I161">
        <f>IF(H161,'Sim Flight Params'!$B$4-'Sim Flight Params'!$B$4/2*(('Sim Flight Params'!$B$5-B161)/('Sim Flight Params'!$B$7-'Sim Flight Params'!$B$5))^2,0)</f>
        <v>0</v>
      </c>
      <c r="J161" t="b">
        <f>IF(AND(B161&gt;='Sim Flight Params'!$B$5+('Sim Flight Params'!$B$6-'Sim Flight Params'!$B$5)/2,B161&lt;'Sim Flight Params'!$B$6),TRUE,FALSE)</f>
        <v>0</v>
      </c>
      <c r="K161">
        <f>IF(J161,'Sim Flight Params'!$B$4/2*(('Sim Flight Params'!$B$6-B161)/('Sim Flight Params'!$B$7-'Sim Flight Params'!$B$5))^2,0)</f>
        <v>0</v>
      </c>
      <c r="L161">
        <f t="shared" si="13"/>
        <v>1.9161879571171359</v>
      </c>
      <c r="M161">
        <f t="shared" si="14"/>
        <v>0.16089566584109041</v>
      </c>
      <c r="N161">
        <f t="shared" si="15"/>
        <v>-0.14004259232217259</v>
      </c>
      <c r="P161">
        <v>4.6733769257639057E-2</v>
      </c>
      <c r="Q161">
        <v>0.51927680526416653</v>
      </c>
      <c r="R161">
        <f t="shared" si="10"/>
        <v>-7.2720869941969885E-2</v>
      </c>
      <c r="S161">
        <f>'Sim Flight Params'!$B$22*P161+'Sim Flight Params'!$B$23/100*R161</f>
        <v>1.3889119974516153E-3</v>
      </c>
      <c r="U161">
        <v>-0.84725592452224952</v>
      </c>
      <c r="V161">
        <v>0.13564141612989922</v>
      </c>
      <c r="W161">
        <f>IF(V161&gt;='Sim Flight Params'!$B$34,'Sim Flight Params'!$B$33*U161,0)</f>
        <v>0</v>
      </c>
    </row>
    <row r="162" spans="1:23" x14ac:dyDescent="0.3">
      <c r="A162">
        <v>160</v>
      </c>
      <c r="B162">
        <v>8</v>
      </c>
      <c r="D162" t="b">
        <f>IF(AND(B162&gt;='Sim Flight Params'!$B$2,B162&lt;'Sim Flight Params'!$B$3),TRUE,FALSE)</f>
        <v>1</v>
      </c>
      <c r="E162">
        <f>IF(D162,'Sim Flight Params'!$B$4*(-COS((B162-'Sim Flight Params'!$B$2)*PI()/('Sim Flight Params'!$B$3-'Sim Flight Params'!$B$2))+1)/2,0)</f>
        <v>1.9238795325112867</v>
      </c>
      <c r="F162" t="b">
        <f>IF(AND(B162&gt;='Sim Flight Params'!$B$3,B162&lt;'Sim Flight Params'!$B$5),TRUE,FALSE)</f>
        <v>0</v>
      </c>
      <c r="G162">
        <f>IF(F162,'Sim Flight Params'!$B$4,0)</f>
        <v>0</v>
      </c>
      <c r="H162" t="b">
        <f>IF(AND(B162&gt;='Sim Flight Params'!$B$5,B162&lt;'Sim Flight Params'!$B$6-('Sim Flight Params'!$B$6-'Sim Flight Params'!$B$5)/2),TRUE,FALSE)</f>
        <v>0</v>
      </c>
      <c r="I162">
        <f>IF(H162,'Sim Flight Params'!$B$4-'Sim Flight Params'!$B$4/2*(('Sim Flight Params'!$B$5-B162)/('Sim Flight Params'!$B$7-'Sim Flight Params'!$B$5))^2,0)</f>
        <v>0</v>
      </c>
      <c r="J162" t="b">
        <f>IF(AND(B162&gt;='Sim Flight Params'!$B$5+('Sim Flight Params'!$B$6-'Sim Flight Params'!$B$5)/2,B162&lt;'Sim Flight Params'!$B$6),TRUE,FALSE)</f>
        <v>0</v>
      </c>
      <c r="K162">
        <f>IF(J162,'Sim Flight Params'!$B$4/2*(('Sim Flight Params'!$B$6-B162)/('Sim Flight Params'!$B$7-'Sim Flight Params'!$B$5))^2,0)</f>
        <v>0</v>
      </c>
      <c r="L162">
        <f t="shared" si="13"/>
        <v>1.9238795325112867</v>
      </c>
      <c r="M162">
        <f t="shared" si="14"/>
        <v>0.15383150788301825</v>
      </c>
      <c r="N162">
        <f t="shared" si="15"/>
        <v>-0.14128315916144379</v>
      </c>
      <c r="P162">
        <v>-0.22838073934637659</v>
      </c>
      <c r="Q162">
        <v>-0.40274725986625226</v>
      </c>
      <c r="R162">
        <f t="shared" si="10"/>
        <v>5.6901405217519081E-2</v>
      </c>
      <c r="S162">
        <f>'Sim Flight Params'!$B$22*P162+'Sim Flight Params'!$B$23/100*R162</f>
        <v>-8.2797706994015268E-3</v>
      </c>
      <c r="U162">
        <v>-0.34887838296873186</v>
      </c>
      <c r="V162">
        <v>0.84902622813633266</v>
      </c>
      <c r="W162">
        <f>IF(V162&gt;='Sim Flight Params'!$B$34,'Sim Flight Params'!$B$33*U162,0)</f>
        <v>0</v>
      </c>
    </row>
    <row r="163" spans="1:23" x14ac:dyDescent="0.3">
      <c r="A163">
        <v>161</v>
      </c>
      <c r="B163">
        <v>8.0500000000000007</v>
      </c>
      <c r="D163" t="b">
        <f>IF(AND(B163&gt;='Sim Flight Params'!$B$2,B163&lt;'Sim Flight Params'!$B$3),TRUE,FALSE)</f>
        <v>1</v>
      </c>
      <c r="E163">
        <f>IF(D163,'Sim Flight Params'!$B$4*(-COS((B163-'Sim Flight Params'!$B$2)*PI()/('Sim Flight Params'!$B$3-'Sim Flight Params'!$B$2))+1)/2,0)</f>
        <v>1.9312149347588035</v>
      </c>
      <c r="F163" t="b">
        <f>IF(AND(B163&gt;='Sim Flight Params'!$B$3,B163&lt;'Sim Flight Params'!$B$5),TRUE,FALSE)</f>
        <v>0</v>
      </c>
      <c r="G163">
        <f>IF(F163,'Sim Flight Params'!$B$4,0)</f>
        <v>0</v>
      </c>
      <c r="H163" t="b">
        <f>IF(AND(B163&gt;='Sim Flight Params'!$B$5,B163&lt;'Sim Flight Params'!$B$6-('Sim Flight Params'!$B$6-'Sim Flight Params'!$B$5)/2),TRUE,FALSE)</f>
        <v>0</v>
      </c>
      <c r="I163">
        <f>IF(H163,'Sim Flight Params'!$B$4-'Sim Flight Params'!$B$4/2*(('Sim Flight Params'!$B$5-B163)/('Sim Flight Params'!$B$7-'Sim Flight Params'!$B$5))^2,0)</f>
        <v>0</v>
      </c>
      <c r="J163" t="b">
        <f>IF(AND(B163&gt;='Sim Flight Params'!$B$5+('Sim Flight Params'!$B$6-'Sim Flight Params'!$B$5)/2,B163&lt;'Sim Flight Params'!$B$6),TRUE,FALSE)</f>
        <v>0</v>
      </c>
      <c r="K163">
        <f>IF(J163,'Sim Flight Params'!$B$4/2*(('Sim Flight Params'!$B$6-B163)/('Sim Flight Params'!$B$7-'Sim Flight Params'!$B$5))^2,0)</f>
        <v>0</v>
      </c>
      <c r="L163">
        <f t="shared" si="13"/>
        <v>1.9312149347588035</v>
      </c>
      <c r="M163">
        <f t="shared" si="14"/>
        <v>0.14670804495033232</v>
      </c>
      <c r="N163">
        <f t="shared" si="15"/>
        <v>-0.14246925865371649</v>
      </c>
      <c r="P163">
        <v>0.9295603032208577</v>
      </c>
      <c r="Q163">
        <v>9.9947565976668429E-2</v>
      </c>
      <c r="R163">
        <f t="shared" si="10"/>
        <v>-1.4239455628939367E-2</v>
      </c>
      <c r="S163">
        <f>'Sim Flight Params'!$B$22*P163+'Sim Flight Params'!$B$23/100*R163</f>
        <v>3.4787314092637467E-2</v>
      </c>
      <c r="U163">
        <v>0.728022663488334</v>
      </c>
      <c r="V163">
        <v>0.88128332620404093</v>
      </c>
      <c r="W163">
        <f>IF(V163&gt;='Sim Flight Params'!$B$34,'Sim Flight Params'!$B$33*U163,0)</f>
        <v>0</v>
      </c>
    </row>
    <row r="164" spans="1:23" x14ac:dyDescent="0.3">
      <c r="A164">
        <v>162</v>
      </c>
      <c r="B164">
        <v>8.1</v>
      </c>
      <c r="D164" t="b">
        <f>IF(AND(B164&gt;='Sim Flight Params'!$B$2,B164&lt;'Sim Flight Params'!$B$3),TRUE,FALSE)</f>
        <v>1</v>
      </c>
      <c r="E164">
        <f>IF(D164,'Sim Flight Params'!$B$4*(-COS((B164-'Sim Flight Params'!$B$2)*PI()/('Sim Flight Params'!$B$3-'Sim Flight Params'!$B$2))+1)/2,0)</f>
        <v>1.938191335922484</v>
      </c>
      <c r="F164" t="b">
        <f>IF(AND(B164&gt;='Sim Flight Params'!$B$3,B164&lt;'Sim Flight Params'!$B$5),TRUE,FALSE)</f>
        <v>0</v>
      </c>
      <c r="G164">
        <f>IF(F164,'Sim Flight Params'!$B$4,0)</f>
        <v>0</v>
      </c>
      <c r="H164" t="b">
        <f>IF(AND(B164&gt;='Sim Flight Params'!$B$5,B164&lt;'Sim Flight Params'!$B$6-('Sim Flight Params'!$B$6-'Sim Flight Params'!$B$5)/2),TRUE,FALSE)</f>
        <v>0</v>
      </c>
      <c r="I164">
        <f>IF(H164,'Sim Flight Params'!$B$4-'Sim Flight Params'!$B$4/2*(('Sim Flight Params'!$B$5-B164)/('Sim Flight Params'!$B$7-'Sim Flight Params'!$B$5))^2,0)</f>
        <v>0</v>
      </c>
      <c r="J164" t="b">
        <f>IF(AND(B164&gt;='Sim Flight Params'!$B$5+('Sim Flight Params'!$B$6-'Sim Flight Params'!$B$5)/2,B164&lt;'Sim Flight Params'!$B$6),TRUE,FALSE)</f>
        <v>0</v>
      </c>
      <c r="K164">
        <f>IF(J164,'Sim Flight Params'!$B$4/2*(('Sim Flight Params'!$B$6-B164)/('Sim Flight Params'!$B$7-'Sim Flight Params'!$B$5))^2,0)</f>
        <v>0</v>
      </c>
      <c r="L164">
        <f t="shared" si="13"/>
        <v>1.938191335922484</v>
      </c>
      <c r="M164">
        <f t="shared" si="14"/>
        <v>0.13952802327361477</v>
      </c>
      <c r="N164">
        <f t="shared" si="15"/>
        <v>-0.14360043353435409</v>
      </c>
      <c r="P164">
        <v>0.34434471580166437</v>
      </c>
      <c r="Q164">
        <v>0.29947258497861706</v>
      </c>
      <c r="R164">
        <f t="shared" si="10"/>
        <v>-4.3004393034583109E-2</v>
      </c>
      <c r="S164">
        <f>'Sim Flight Params'!$B$22*P164+'Sim Flight Params'!$B$23/100*R164</f>
        <v>1.2697904877389499E-2</v>
      </c>
      <c r="U164">
        <v>-0.85713896657987121</v>
      </c>
      <c r="V164">
        <v>0.90815153178601804</v>
      </c>
      <c r="W164">
        <f>IF(V164&gt;='Sim Flight Params'!$B$34,'Sim Flight Params'!$B$33*U164,0)</f>
        <v>0</v>
      </c>
    </row>
    <row r="165" spans="1:23" x14ac:dyDescent="0.3">
      <c r="A165">
        <v>163</v>
      </c>
      <c r="B165">
        <v>8.15</v>
      </c>
      <c r="D165" t="b">
        <f>IF(AND(B165&gt;='Sim Flight Params'!$B$2,B165&lt;'Sim Flight Params'!$B$3),TRUE,FALSE)</f>
        <v>1</v>
      </c>
      <c r="E165">
        <f>IF(D165,'Sim Flight Params'!$B$4*(-COS((B165-'Sim Flight Params'!$B$2)*PI()/('Sim Flight Params'!$B$3-'Sim Flight Params'!$B$2))+1)/2,0)</f>
        <v>1.9448060464668782</v>
      </c>
      <c r="F165" t="b">
        <f>IF(AND(B165&gt;='Sim Flight Params'!$B$3,B165&lt;'Sim Flight Params'!$B$5),TRUE,FALSE)</f>
        <v>0</v>
      </c>
      <c r="G165">
        <f>IF(F165,'Sim Flight Params'!$B$4,0)</f>
        <v>0</v>
      </c>
      <c r="H165" t="b">
        <f>IF(AND(B165&gt;='Sim Flight Params'!$B$5,B165&lt;'Sim Flight Params'!$B$6-('Sim Flight Params'!$B$6-'Sim Flight Params'!$B$5)/2),TRUE,FALSE)</f>
        <v>0</v>
      </c>
      <c r="I165">
        <f>IF(H165,'Sim Flight Params'!$B$4-'Sim Flight Params'!$B$4/2*(('Sim Flight Params'!$B$5-B165)/('Sim Flight Params'!$B$7-'Sim Flight Params'!$B$5))^2,0)</f>
        <v>0</v>
      </c>
      <c r="J165" t="b">
        <f>IF(AND(B165&gt;='Sim Flight Params'!$B$5+('Sim Flight Params'!$B$6-'Sim Flight Params'!$B$5)/2,B165&lt;'Sim Flight Params'!$B$6),TRUE,FALSE)</f>
        <v>0</v>
      </c>
      <c r="K165">
        <f>IF(J165,'Sim Flight Params'!$B$4/2*(('Sim Flight Params'!$B$6-B165)/('Sim Flight Params'!$B$7-'Sim Flight Params'!$B$5))^2,0)</f>
        <v>0</v>
      </c>
      <c r="L165">
        <f t="shared" si="13"/>
        <v>1.9448060464668782</v>
      </c>
      <c r="M165">
        <f t="shared" si="14"/>
        <v>0.13229421088788029</v>
      </c>
      <c r="N165">
        <f t="shared" si="15"/>
        <v>-0.14467624771468751</v>
      </c>
      <c r="P165">
        <v>-0.38398350235071166</v>
      </c>
      <c r="Q165">
        <v>0.4560291794018545</v>
      </c>
      <c r="R165">
        <f t="shared" si="10"/>
        <v>-6.597659052426838E-2</v>
      </c>
      <c r="S165">
        <f>'Sim Flight Params'!$B$22*P165+'Sim Flight Params'!$B$23/100*R165</f>
        <v>-1.4729264290773028E-2</v>
      </c>
      <c r="U165">
        <v>0.20265330099187295</v>
      </c>
      <c r="V165">
        <v>0.48819610646022982</v>
      </c>
      <c r="W165">
        <f>IF(V165&gt;='Sim Flight Params'!$B$34,'Sim Flight Params'!$B$33*U165,0)</f>
        <v>0</v>
      </c>
    </row>
    <row r="166" spans="1:23" x14ac:dyDescent="0.3">
      <c r="A166">
        <v>164</v>
      </c>
      <c r="B166">
        <v>8.1999999999999993</v>
      </c>
      <c r="D166" t="b">
        <f>IF(AND(B166&gt;='Sim Flight Params'!$B$2,B166&lt;'Sim Flight Params'!$B$3),TRUE,FALSE)</f>
        <v>1</v>
      </c>
      <c r="E166">
        <f>IF(D166,'Sim Flight Params'!$B$4*(-COS((B166-'Sim Flight Params'!$B$2)*PI()/('Sim Flight Params'!$B$3-'Sim Flight Params'!$B$2))+1)/2,0)</f>
        <v>1.9510565162951534</v>
      </c>
      <c r="F166" t="b">
        <f>IF(AND(B166&gt;='Sim Flight Params'!$B$3,B166&lt;'Sim Flight Params'!$B$5),TRUE,FALSE)</f>
        <v>0</v>
      </c>
      <c r="G166">
        <f>IF(F166,'Sim Flight Params'!$B$4,0)</f>
        <v>0</v>
      </c>
      <c r="H166" t="b">
        <f>IF(AND(B166&gt;='Sim Flight Params'!$B$5,B166&lt;'Sim Flight Params'!$B$6-('Sim Flight Params'!$B$6-'Sim Flight Params'!$B$5)/2),TRUE,FALSE)</f>
        <v>0</v>
      </c>
      <c r="I166">
        <f>IF(H166,'Sim Flight Params'!$B$4-'Sim Flight Params'!$B$4/2*(('Sim Flight Params'!$B$5-B166)/('Sim Flight Params'!$B$7-'Sim Flight Params'!$B$5))^2,0)</f>
        <v>0</v>
      </c>
      <c r="J166" t="b">
        <f>IF(AND(B166&gt;='Sim Flight Params'!$B$5+('Sim Flight Params'!$B$6-'Sim Flight Params'!$B$5)/2,B166&lt;'Sim Flight Params'!$B$6),TRUE,FALSE)</f>
        <v>0</v>
      </c>
      <c r="K166">
        <f>IF(J166,'Sim Flight Params'!$B$4/2*(('Sim Flight Params'!$B$6-B166)/('Sim Flight Params'!$B$7-'Sim Flight Params'!$B$5))^2,0)</f>
        <v>0</v>
      </c>
      <c r="L166">
        <f t="shared" si="13"/>
        <v>1.9510565162951534</v>
      </c>
      <c r="M166">
        <f t="shared" si="14"/>
        <v>0.12500939656550791</v>
      </c>
      <c r="N166">
        <f t="shared" si="15"/>
        <v>-0.1456962864474507</v>
      </c>
      <c r="P166">
        <v>-7.5662821594895124E-2</v>
      </c>
      <c r="Q166">
        <v>-1.9914798866102812E-2</v>
      </c>
      <c r="R166">
        <f t="shared" si="10"/>
        <v>2.9015122401390816E-3</v>
      </c>
      <c r="S166">
        <f>'Sim Flight Params'!$B$22*P166+'Sim Flight Params'!$B$23/100*R166</f>
        <v>-2.8228482486078719E-3</v>
      </c>
      <c r="U166">
        <v>0.82088339099501151</v>
      </c>
      <c r="V166">
        <v>0.39437676118715914</v>
      </c>
      <c r="W166">
        <f>IF(V166&gt;='Sim Flight Params'!$B$34,'Sim Flight Params'!$B$33*U166,0)</f>
        <v>0</v>
      </c>
    </row>
    <row r="167" spans="1:23" x14ac:dyDescent="0.3">
      <c r="A167">
        <v>165</v>
      </c>
      <c r="B167">
        <v>8.25</v>
      </c>
      <c r="D167" t="b">
        <f>IF(AND(B167&gt;='Sim Flight Params'!$B$2,B167&lt;'Sim Flight Params'!$B$3),TRUE,FALSE)</f>
        <v>1</v>
      </c>
      <c r="E167">
        <f>IF(D167,'Sim Flight Params'!$B$4*(-COS((B167-'Sim Flight Params'!$B$2)*PI()/('Sim Flight Params'!$B$3-'Sim Flight Params'!$B$2))+1)/2,0)</f>
        <v>1.9569403357322088</v>
      </c>
      <c r="F167" t="b">
        <f>IF(AND(B167&gt;='Sim Flight Params'!$B$3,B167&lt;'Sim Flight Params'!$B$5),TRUE,FALSE)</f>
        <v>0</v>
      </c>
      <c r="G167">
        <f>IF(F167,'Sim Flight Params'!$B$4,0)</f>
        <v>0</v>
      </c>
      <c r="H167" t="b">
        <f>IF(AND(B167&gt;='Sim Flight Params'!$B$5,B167&lt;'Sim Flight Params'!$B$6-('Sim Flight Params'!$B$6-'Sim Flight Params'!$B$5)/2),TRUE,FALSE)</f>
        <v>0</v>
      </c>
      <c r="I167">
        <f>IF(H167,'Sim Flight Params'!$B$4-'Sim Flight Params'!$B$4/2*(('Sim Flight Params'!$B$5-B167)/('Sim Flight Params'!$B$7-'Sim Flight Params'!$B$5))^2,0)</f>
        <v>0</v>
      </c>
      <c r="J167" t="b">
        <f>IF(AND(B167&gt;='Sim Flight Params'!$B$5+('Sim Flight Params'!$B$6-'Sim Flight Params'!$B$5)/2,B167&lt;'Sim Flight Params'!$B$6),TRUE,FALSE)</f>
        <v>0</v>
      </c>
      <c r="K167">
        <f>IF(J167,'Sim Flight Params'!$B$4/2*(('Sim Flight Params'!$B$6-B167)/('Sim Flight Params'!$B$7-'Sim Flight Params'!$B$5))^2,0)</f>
        <v>0</v>
      </c>
      <c r="L167">
        <f t="shared" si="13"/>
        <v>1.9569403357322088</v>
      </c>
      <c r="M167">
        <f t="shared" si="14"/>
        <v>0.11767638874110641</v>
      </c>
      <c r="N167">
        <f t="shared" si="15"/>
        <v>-0.14666015648802808</v>
      </c>
      <c r="P167">
        <v>2.6026411724615839E-2</v>
      </c>
      <c r="Q167">
        <v>-0.74516536930825583</v>
      </c>
      <c r="R167">
        <f t="shared" ref="R167:R230" si="16">N167*Q167</f>
        <v>0.10928606967220804</v>
      </c>
      <c r="S167">
        <f>'Sim Flight Params'!$B$22*P167+'Sim Flight Params'!$B$23/100*R167</f>
        <v>1.5224207880341341E-3</v>
      </c>
      <c r="U167">
        <v>3.7334505122789574E-2</v>
      </c>
      <c r="V167">
        <v>0.57564537995894283</v>
      </c>
      <c r="W167">
        <f>IF(V167&gt;='Sim Flight Params'!$B$34,'Sim Flight Params'!$B$33*U167,0)</f>
        <v>0</v>
      </c>
    </row>
    <row r="168" spans="1:23" x14ac:dyDescent="0.3">
      <c r="A168">
        <v>166</v>
      </c>
      <c r="B168">
        <v>8.3000000000000007</v>
      </c>
      <c r="D168" t="b">
        <f>IF(AND(B168&gt;='Sim Flight Params'!$B$2,B168&lt;'Sim Flight Params'!$B$3),TRUE,FALSE)</f>
        <v>1</v>
      </c>
      <c r="E168">
        <f>IF(D168,'Sim Flight Params'!$B$4*(-COS((B168-'Sim Flight Params'!$B$2)*PI()/('Sim Flight Params'!$B$3-'Sim Flight Params'!$B$2))+1)/2,0)</f>
        <v>1.9624552364536472</v>
      </c>
      <c r="F168" t="b">
        <f>IF(AND(B168&gt;='Sim Flight Params'!$B$3,B168&lt;'Sim Flight Params'!$B$5),TRUE,FALSE)</f>
        <v>0</v>
      </c>
      <c r="G168">
        <f>IF(F168,'Sim Flight Params'!$B$4,0)</f>
        <v>0</v>
      </c>
      <c r="H168" t="b">
        <f>IF(AND(B168&gt;='Sim Flight Params'!$B$5,B168&lt;'Sim Flight Params'!$B$6-('Sim Flight Params'!$B$6-'Sim Flight Params'!$B$5)/2),TRUE,FALSE)</f>
        <v>0</v>
      </c>
      <c r="I168">
        <f>IF(H168,'Sim Flight Params'!$B$4-'Sim Flight Params'!$B$4/2*(('Sim Flight Params'!$B$5-B168)/('Sim Flight Params'!$B$7-'Sim Flight Params'!$B$5))^2,0)</f>
        <v>0</v>
      </c>
      <c r="J168" t="b">
        <f>IF(AND(B168&gt;='Sim Flight Params'!$B$5+('Sim Flight Params'!$B$6-'Sim Flight Params'!$B$5)/2,B168&lt;'Sim Flight Params'!$B$6),TRUE,FALSE)</f>
        <v>0</v>
      </c>
      <c r="K168">
        <f>IF(J168,'Sim Flight Params'!$B$4/2*(('Sim Flight Params'!$B$6-B168)/('Sim Flight Params'!$B$7-'Sim Flight Params'!$B$5))^2,0)</f>
        <v>0</v>
      </c>
      <c r="L168">
        <f t="shared" si="13"/>
        <v>1.9624552364536472</v>
      </c>
      <c r="M168">
        <f t="shared" si="14"/>
        <v>0.11029801442876529</v>
      </c>
      <c r="N168">
        <f t="shared" si="15"/>
        <v>-0.14756748624682026</v>
      </c>
      <c r="P168">
        <v>0.74747767085384553</v>
      </c>
      <c r="Q168">
        <v>0.21995906386080022</v>
      </c>
      <c r="R168">
        <f t="shared" si="16"/>
        <v>-3.2458806131142097E-2</v>
      </c>
      <c r="S168">
        <f>'Sim Flight Params'!$B$22*P168+'Sim Flight Params'!$B$23/100*R168</f>
        <v>2.7868118626363497E-2</v>
      </c>
      <c r="U168">
        <v>-5.1302776202923006E-2</v>
      </c>
      <c r="V168">
        <v>0.84268078101269639</v>
      </c>
      <c r="W168">
        <f>IF(V168&gt;='Sim Flight Params'!$B$34,'Sim Flight Params'!$B$33*U168,0)</f>
        <v>0</v>
      </c>
    </row>
    <row r="169" spans="1:23" x14ac:dyDescent="0.3">
      <c r="A169">
        <v>167</v>
      </c>
      <c r="B169">
        <v>8.35</v>
      </c>
      <c r="D169" t="b">
        <f>IF(AND(B169&gt;='Sim Flight Params'!$B$2,B169&lt;'Sim Flight Params'!$B$3),TRUE,FALSE)</f>
        <v>1</v>
      </c>
      <c r="E169">
        <f>IF(D169,'Sim Flight Params'!$B$4*(-COS((B169-'Sim Flight Params'!$B$2)*PI()/('Sim Flight Params'!$B$3-'Sim Flight Params'!$B$2))+1)/2,0)</f>
        <v>1.9675990923602598</v>
      </c>
      <c r="F169" t="b">
        <f>IF(AND(B169&gt;='Sim Flight Params'!$B$3,B169&lt;'Sim Flight Params'!$B$5),TRUE,FALSE)</f>
        <v>0</v>
      </c>
      <c r="G169">
        <f>IF(F169,'Sim Flight Params'!$B$4,0)</f>
        <v>0</v>
      </c>
      <c r="H169" t="b">
        <f>IF(AND(B169&gt;='Sim Flight Params'!$B$5,B169&lt;'Sim Flight Params'!$B$6-('Sim Flight Params'!$B$6-'Sim Flight Params'!$B$5)/2),TRUE,FALSE)</f>
        <v>0</v>
      </c>
      <c r="I169">
        <f>IF(H169,'Sim Flight Params'!$B$4-'Sim Flight Params'!$B$4/2*(('Sim Flight Params'!$B$5-B169)/('Sim Flight Params'!$B$7-'Sim Flight Params'!$B$5))^2,0)</f>
        <v>0</v>
      </c>
      <c r="J169" t="b">
        <f>IF(AND(B169&gt;='Sim Flight Params'!$B$5+('Sim Flight Params'!$B$6-'Sim Flight Params'!$B$5)/2,B169&lt;'Sim Flight Params'!$B$6),TRUE,FALSE)</f>
        <v>0</v>
      </c>
      <c r="K169">
        <f>IF(J169,'Sim Flight Params'!$B$4/2*(('Sim Flight Params'!$B$6-B169)/('Sim Flight Params'!$B$7-'Sim Flight Params'!$B$5))^2,0)</f>
        <v>0</v>
      </c>
      <c r="L169">
        <f t="shared" si="13"/>
        <v>1.9675990923602598</v>
      </c>
      <c r="M169">
        <f t="shared" si="14"/>
        <v>0.10287711813225406</v>
      </c>
      <c r="N169">
        <f t="shared" si="15"/>
        <v>-0.14841792593022773</v>
      </c>
      <c r="P169">
        <v>-0.96444599830279265</v>
      </c>
      <c r="Q169">
        <v>-0.87102829028299489</v>
      </c>
      <c r="R169">
        <f t="shared" si="16"/>
        <v>0.12927621227035443</v>
      </c>
      <c r="S169">
        <f>'Sim Flight Params'!$B$22*P169+'Sim Flight Params'!$B$23/100*R169</f>
        <v>-3.5520343875002948E-2</v>
      </c>
      <c r="U169">
        <v>0.92579476686292228</v>
      </c>
      <c r="V169">
        <v>0.12429898104706116</v>
      </c>
      <c r="W169">
        <f>IF(V169&gt;='Sim Flight Params'!$B$34,'Sim Flight Params'!$B$33*U169,0)</f>
        <v>0</v>
      </c>
    </row>
    <row r="170" spans="1:23" x14ac:dyDescent="0.3">
      <c r="A170">
        <v>168</v>
      </c>
      <c r="B170">
        <v>8.4</v>
      </c>
      <c r="D170" t="b">
        <f>IF(AND(B170&gt;='Sim Flight Params'!$B$2,B170&lt;'Sim Flight Params'!$B$3),TRUE,FALSE)</f>
        <v>1</v>
      </c>
      <c r="E170">
        <f>IF(D170,'Sim Flight Params'!$B$4*(-COS((B170-'Sim Flight Params'!$B$2)*PI()/('Sim Flight Params'!$B$3-'Sim Flight Params'!$B$2))+1)/2,0)</f>
        <v>1.9723699203976766</v>
      </c>
      <c r="F170" t="b">
        <f>IF(AND(B170&gt;='Sim Flight Params'!$B$3,B170&lt;'Sim Flight Params'!$B$5),TRUE,FALSE)</f>
        <v>0</v>
      </c>
      <c r="G170">
        <f>IF(F170,'Sim Flight Params'!$B$4,0)</f>
        <v>0</v>
      </c>
      <c r="H170" t="b">
        <f>IF(AND(B170&gt;='Sim Flight Params'!$B$5,B170&lt;'Sim Flight Params'!$B$6-('Sim Flight Params'!$B$6-'Sim Flight Params'!$B$5)/2),TRUE,FALSE)</f>
        <v>0</v>
      </c>
      <c r="I170">
        <f>IF(H170,'Sim Flight Params'!$B$4-'Sim Flight Params'!$B$4/2*(('Sim Flight Params'!$B$5-B170)/('Sim Flight Params'!$B$7-'Sim Flight Params'!$B$5))^2,0)</f>
        <v>0</v>
      </c>
      <c r="J170" t="b">
        <f>IF(AND(B170&gt;='Sim Flight Params'!$B$5+('Sim Flight Params'!$B$6-'Sim Flight Params'!$B$5)/2,B170&lt;'Sim Flight Params'!$B$6),TRUE,FALSE)</f>
        <v>0</v>
      </c>
      <c r="K170">
        <f>IF(J170,'Sim Flight Params'!$B$4/2*(('Sim Flight Params'!$B$6-B170)/('Sim Flight Params'!$B$7-'Sim Flight Params'!$B$5))^2,0)</f>
        <v>0</v>
      </c>
      <c r="L170">
        <f t="shared" si="13"/>
        <v>1.9723699203976766</v>
      </c>
      <c r="M170">
        <f t="shared" si="14"/>
        <v>9.5416560748334572E-2</v>
      </c>
      <c r="N170">
        <f t="shared" si="15"/>
        <v>-0.14921114767838761</v>
      </c>
      <c r="P170">
        <v>-8.1954618668677259E-2</v>
      </c>
      <c r="Q170">
        <v>-0.74403687172492572</v>
      </c>
      <c r="R170">
        <f t="shared" si="16"/>
        <v>0.11101859554511344</v>
      </c>
      <c r="S170">
        <f>'Sim Flight Params'!$B$22*P170+'Sim Flight Params'!$B$23/100*R170</f>
        <v>-2.5182052223498299E-3</v>
      </c>
      <c r="U170">
        <v>-0.15674460771813581</v>
      </c>
      <c r="V170">
        <v>0.71134040781968144</v>
      </c>
      <c r="W170">
        <f>IF(V170&gt;='Sim Flight Params'!$B$34,'Sim Flight Params'!$B$33*U170,0)</f>
        <v>0</v>
      </c>
    </row>
    <row r="171" spans="1:23" x14ac:dyDescent="0.3">
      <c r="A171">
        <v>169</v>
      </c>
      <c r="B171">
        <v>8.4499999999999993</v>
      </c>
      <c r="D171" t="b">
        <f>IF(AND(B171&gt;='Sim Flight Params'!$B$2,B171&lt;'Sim Flight Params'!$B$3),TRUE,FALSE)</f>
        <v>1</v>
      </c>
      <c r="E171">
        <f>IF(D171,'Sim Flight Params'!$B$4*(-COS((B171-'Sim Flight Params'!$B$2)*PI()/('Sim Flight Params'!$B$3-'Sim Flight Params'!$B$2))+1)/2,0)</f>
        <v>1.9767658813208724</v>
      </c>
      <c r="F171" t="b">
        <f>IF(AND(B171&gt;='Sim Flight Params'!$B$3,B171&lt;'Sim Flight Params'!$B$5),TRUE,FALSE)</f>
        <v>0</v>
      </c>
      <c r="G171">
        <f>IF(F171,'Sim Flight Params'!$B$4,0)</f>
        <v>0</v>
      </c>
      <c r="H171" t="b">
        <f>IF(AND(B171&gt;='Sim Flight Params'!$B$5,B171&lt;'Sim Flight Params'!$B$6-('Sim Flight Params'!$B$6-'Sim Flight Params'!$B$5)/2),TRUE,FALSE)</f>
        <v>0</v>
      </c>
      <c r="I171">
        <f>IF(H171,'Sim Flight Params'!$B$4-'Sim Flight Params'!$B$4/2*(('Sim Flight Params'!$B$5-B171)/('Sim Flight Params'!$B$7-'Sim Flight Params'!$B$5))^2,0)</f>
        <v>0</v>
      </c>
      <c r="J171" t="b">
        <f>IF(AND(B171&gt;='Sim Flight Params'!$B$5+('Sim Flight Params'!$B$6-'Sim Flight Params'!$B$5)/2,B171&lt;'Sim Flight Params'!$B$6),TRUE,FALSE)</f>
        <v>0</v>
      </c>
      <c r="K171">
        <f>IF(J171,'Sim Flight Params'!$B$4/2*(('Sim Flight Params'!$B$6-B171)/('Sim Flight Params'!$B$7-'Sim Flight Params'!$B$5))^2,0)</f>
        <v>0</v>
      </c>
      <c r="L171">
        <f t="shared" si="13"/>
        <v>1.9767658813208724</v>
      </c>
      <c r="M171">
        <f t="shared" si="14"/>
        <v>8.7919218463918467E-2</v>
      </c>
      <c r="N171">
        <f t="shared" si="15"/>
        <v>-0.14994684568832531</v>
      </c>
      <c r="P171">
        <v>0.10024950609006256</v>
      </c>
      <c r="Q171">
        <v>0.92943027425058888</v>
      </c>
      <c r="R171">
        <f t="shared" si="16"/>
        <v>-0.13936513791111094</v>
      </c>
      <c r="S171">
        <f>'Sim Flight Params'!$B$22*P171+'Sim Flight Params'!$B$23/100*R171</f>
        <v>3.0625307888217908E-3</v>
      </c>
      <c r="U171">
        <v>0.37010243006794763</v>
      </c>
      <c r="V171">
        <v>1.8200496212894324E-2</v>
      </c>
      <c r="W171">
        <f>IF(V171&gt;='Sim Flight Params'!$B$34,'Sim Flight Params'!$B$33*U171,0)</f>
        <v>0</v>
      </c>
    </row>
    <row r="172" spans="1:23" x14ac:dyDescent="0.3">
      <c r="A172">
        <v>170</v>
      </c>
      <c r="B172">
        <v>8.5</v>
      </c>
      <c r="D172" t="b">
        <f>IF(AND(B172&gt;='Sim Flight Params'!$B$2,B172&lt;'Sim Flight Params'!$B$3),TRUE,FALSE)</f>
        <v>1</v>
      </c>
      <c r="E172">
        <f>IF(D172,'Sim Flight Params'!$B$4*(-COS((B172-'Sim Flight Params'!$B$2)*PI()/('Sim Flight Params'!$B$3-'Sim Flight Params'!$B$2))+1)/2,0)</f>
        <v>1.9807852804032304</v>
      </c>
      <c r="F172" t="b">
        <f>IF(AND(B172&gt;='Sim Flight Params'!$B$3,B172&lt;'Sim Flight Params'!$B$5),TRUE,FALSE)</f>
        <v>0</v>
      </c>
      <c r="G172">
        <f>IF(F172,'Sim Flight Params'!$B$4,0)</f>
        <v>0</v>
      </c>
      <c r="H172" t="b">
        <f>IF(AND(B172&gt;='Sim Flight Params'!$B$5,B172&lt;'Sim Flight Params'!$B$6-('Sim Flight Params'!$B$6-'Sim Flight Params'!$B$5)/2),TRUE,FALSE)</f>
        <v>0</v>
      </c>
      <c r="I172">
        <f>IF(H172,'Sim Flight Params'!$B$4-'Sim Flight Params'!$B$4/2*(('Sim Flight Params'!$B$5-B172)/('Sim Flight Params'!$B$7-'Sim Flight Params'!$B$5))^2,0)</f>
        <v>0</v>
      </c>
      <c r="J172" t="b">
        <f>IF(AND(B172&gt;='Sim Flight Params'!$B$5+('Sim Flight Params'!$B$6-'Sim Flight Params'!$B$5)/2,B172&lt;'Sim Flight Params'!$B$6),TRUE,FALSE)</f>
        <v>0</v>
      </c>
      <c r="K172">
        <f>IF(J172,'Sim Flight Params'!$B$4/2*(('Sim Flight Params'!$B$6-B172)/('Sim Flight Params'!$B$7-'Sim Flight Params'!$B$5))^2,0)</f>
        <v>0</v>
      </c>
      <c r="L172">
        <f t="shared" si="13"/>
        <v>1.9807852804032304</v>
      </c>
      <c r="M172">
        <f t="shared" si="14"/>
        <v>8.038798164715974E-2</v>
      </c>
      <c r="N172">
        <f t="shared" si="15"/>
        <v>-0.1506247363351724</v>
      </c>
      <c r="P172">
        <v>0.10522712186677374</v>
      </c>
      <c r="Q172">
        <v>-0.56227481283337921</v>
      </c>
      <c r="R172">
        <f t="shared" si="16"/>
        <v>8.4692495430936154E-2</v>
      </c>
      <c r="S172">
        <f>'Sim Flight Params'!$B$22*P172+'Sim Flight Params'!$B$23/100*R172</f>
        <v>4.3694795471586959E-3</v>
      </c>
      <c r="U172">
        <v>0.4635206103873506</v>
      </c>
      <c r="V172">
        <v>0.89776165038682632</v>
      </c>
      <c r="W172">
        <f>IF(V172&gt;='Sim Flight Params'!$B$34,'Sim Flight Params'!$B$33*U172,0)</f>
        <v>0</v>
      </c>
    </row>
    <row r="173" spans="1:23" x14ac:dyDescent="0.3">
      <c r="A173">
        <v>171</v>
      </c>
      <c r="B173">
        <v>8.5500000000000007</v>
      </c>
      <c r="D173" t="b">
        <f>IF(AND(B173&gt;='Sim Flight Params'!$B$2,B173&lt;'Sim Flight Params'!$B$3),TRUE,FALSE)</f>
        <v>1</v>
      </c>
      <c r="E173">
        <f>IF(D173,'Sim Flight Params'!$B$4*(-COS((B173-'Sim Flight Params'!$B$2)*PI()/('Sim Flight Params'!$B$3-'Sim Flight Params'!$B$2))+1)/2,0)</f>
        <v>1.9844265680898916</v>
      </c>
      <c r="F173" t="b">
        <f>IF(AND(B173&gt;='Sim Flight Params'!$B$3,B173&lt;'Sim Flight Params'!$B$5),TRUE,FALSE)</f>
        <v>0</v>
      </c>
      <c r="G173">
        <f>IF(F173,'Sim Flight Params'!$B$4,0)</f>
        <v>0</v>
      </c>
      <c r="H173" t="b">
        <f>IF(AND(B173&gt;='Sim Flight Params'!$B$5,B173&lt;'Sim Flight Params'!$B$6-('Sim Flight Params'!$B$6-'Sim Flight Params'!$B$5)/2),TRUE,FALSE)</f>
        <v>0</v>
      </c>
      <c r="I173">
        <f>IF(H173,'Sim Flight Params'!$B$4-'Sim Flight Params'!$B$4/2*(('Sim Flight Params'!$B$5-B173)/('Sim Flight Params'!$B$7-'Sim Flight Params'!$B$5))^2,0)</f>
        <v>0</v>
      </c>
      <c r="J173" t="b">
        <f>IF(AND(B173&gt;='Sim Flight Params'!$B$5+('Sim Flight Params'!$B$6-'Sim Flight Params'!$B$5)/2,B173&lt;'Sim Flight Params'!$B$6),TRUE,FALSE)</f>
        <v>0</v>
      </c>
      <c r="K173">
        <f>IF(J173,'Sim Flight Params'!$B$4/2*(('Sim Flight Params'!$B$6-B173)/('Sim Flight Params'!$B$7-'Sim Flight Params'!$B$5))^2,0)</f>
        <v>0</v>
      </c>
      <c r="L173">
        <f t="shared" si="13"/>
        <v>1.9844265680898916</v>
      </c>
      <c r="M173">
        <f t="shared" si="14"/>
        <v>7.2825753733222268E-2</v>
      </c>
      <c r="N173">
        <f t="shared" si="15"/>
        <v>-0.1512445582787473</v>
      </c>
      <c r="P173">
        <v>0.97218133484113411</v>
      </c>
      <c r="Q173">
        <v>0.16865178489311172</v>
      </c>
      <c r="R173">
        <f t="shared" si="16"/>
        <v>-2.5507664709080991E-2</v>
      </c>
      <c r="S173">
        <f>'Sim Flight Params'!$B$22*P173+'Sim Flight Params'!$B$23/100*R173</f>
        <v>3.6329261732997123E-2</v>
      </c>
      <c r="U173">
        <v>0.46098878116905451</v>
      </c>
      <c r="V173">
        <v>0.20796986793026906</v>
      </c>
      <c r="W173">
        <f>IF(V173&gt;='Sim Flight Params'!$B$34,'Sim Flight Params'!$B$33*U173,0)</f>
        <v>0</v>
      </c>
    </row>
    <row r="174" spans="1:23" x14ac:dyDescent="0.3">
      <c r="A174">
        <v>172</v>
      </c>
      <c r="B174">
        <v>8.6</v>
      </c>
      <c r="D174" t="b">
        <f>IF(AND(B174&gt;='Sim Flight Params'!$B$2,B174&lt;'Sim Flight Params'!$B$3),TRUE,FALSE)</f>
        <v>1</v>
      </c>
      <c r="E174">
        <f>IF(D174,'Sim Flight Params'!$B$4*(-COS((B174-'Sim Flight Params'!$B$2)*PI()/('Sim Flight Params'!$B$3-'Sim Flight Params'!$B$2))+1)/2,0)</f>
        <v>1.9876883405951378</v>
      </c>
      <c r="F174" t="b">
        <f>IF(AND(B174&gt;='Sim Flight Params'!$B$3,B174&lt;'Sim Flight Params'!$B$5),TRUE,FALSE)</f>
        <v>0</v>
      </c>
      <c r="G174">
        <f>IF(F174,'Sim Flight Params'!$B$4,0)</f>
        <v>0</v>
      </c>
      <c r="H174" t="b">
        <f>IF(AND(B174&gt;='Sim Flight Params'!$B$5,B174&lt;'Sim Flight Params'!$B$6-('Sim Flight Params'!$B$6-'Sim Flight Params'!$B$5)/2),TRUE,FALSE)</f>
        <v>0</v>
      </c>
      <c r="I174">
        <f>IF(H174,'Sim Flight Params'!$B$4-'Sim Flight Params'!$B$4/2*(('Sim Flight Params'!$B$5-B174)/('Sim Flight Params'!$B$7-'Sim Flight Params'!$B$5))^2,0)</f>
        <v>0</v>
      </c>
      <c r="J174" t="b">
        <f>IF(AND(B174&gt;='Sim Flight Params'!$B$5+('Sim Flight Params'!$B$6-'Sim Flight Params'!$B$5)/2,B174&lt;'Sim Flight Params'!$B$6),TRUE,FALSE)</f>
        <v>0</v>
      </c>
      <c r="K174">
        <f>IF(J174,'Sim Flight Params'!$B$4/2*(('Sim Flight Params'!$B$6-B174)/('Sim Flight Params'!$B$7-'Sim Flight Params'!$B$5))^2,0)</f>
        <v>0</v>
      </c>
      <c r="L174">
        <f t="shared" si="13"/>
        <v>1.9876883405951378</v>
      </c>
      <c r="M174">
        <f t="shared" si="14"/>
        <v>6.5235450104924875E-2</v>
      </c>
      <c r="N174">
        <f t="shared" si="15"/>
        <v>-0.15180607256595111</v>
      </c>
      <c r="P174">
        <v>-0.32119191576086625</v>
      </c>
      <c r="Q174">
        <v>0.68772690622739718</v>
      </c>
      <c r="R174">
        <f t="shared" si="16"/>
        <v>-0.10440112063231331</v>
      </c>
      <c r="S174">
        <f>'Sim Flight Params'!$B$22*P174+'Sim Flight Params'!$B$23/100*R174</f>
        <v>-1.256670244419405E-2</v>
      </c>
      <c r="U174">
        <v>0.48126504739196752</v>
      </c>
      <c r="V174">
        <v>0.55166644998462022</v>
      </c>
      <c r="W174">
        <f>IF(V174&gt;='Sim Flight Params'!$B$34,'Sim Flight Params'!$B$33*U174,0)</f>
        <v>0</v>
      </c>
    </row>
    <row r="175" spans="1:23" x14ac:dyDescent="0.3">
      <c r="A175">
        <v>173</v>
      </c>
      <c r="B175">
        <v>8.65</v>
      </c>
      <c r="D175" t="b">
        <f>IF(AND(B175&gt;='Sim Flight Params'!$B$2,B175&lt;'Sim Flight Params'!$B$3),TRUE,FALSE)</f>
        <v>1</v>
      </c>
      <c r="E175">
        <f>IF(D175,'Sim Flight Params'!$B$4*(-COS((B175-'Sim Flight Params'!$B$2)*PI()/('Sim Flight Params'!$B$3-'Sim Flight Params'!$B$2))+1)/2,0)</f>
        <v>1.9905693404435771</v>
      </c>
      <c r="F175" t="b">
        <f>IF(AND(B175&gt;='Sim Flight Params'!$B$3,B175&lt;'Sim Flight Params'!$B$5),TRUE,FALSE)</f>
        <v>0</v>
      </c>
      <c r="G175">
        <f>IF(F175,'Sim Flight Params'!$B$4,0)</f>
        <v>0</v>
      </c>
      <c r="H175" t="b">
        <f>IF(AND(B175&gt;='Sim Flight Params'!$B$5,B175&lt;'Sim Flight Params'!$B$6-('Sim Flight Params'!$B$6-'Sim Flight Params'!$B$5)/2),TRUE,FALSE)</f>
        <v>0</v>
      </c>
      <c r="I175">
        <f>IF(H175,'Sim Flight Params'!$B$4-'Sim Flight Params'!$B$4/2*(('Sim Flight Params'!$B$5-B175)/('Sim Flight Params'!$B$7-'Sim Flight Params'!$B$5))^2,0)</f>
        <v>0</v>
      </c>
      <c r="J175" t="b">
        <f>IF(AND(B175&gt;='Sim Flight Params'!$B$5+('Sim Flight Params'!$B$6-'Sim Flight Params'!$B$5)/2,B175&lt;'Sim Flight Params'!$B$6),TRUE,FALSE)</f>
        <v>0</v>
      </c>
      <c r="K175">
        <f>IF(J175,'Sim Flight Params'!$B$4/2*(('Sim Flight Params'!$B$6-B175)/('Sim Flight Params'!$B$7-'Sim Flight Params'!$B$5))^2,0)</f>
        <v>0</v>
      </c>
      <c r="L175">
        <f t="shared" si="13"/>
        <v>1.9905693404435771</v>
      </c>
      <c r="M175">
        <f t="shared" si="14"/>
        <v>5.7619996968786572E-2</v>
      </c>
      <c r="N175">
        <f t="shared" si="15"/>
        <v>-0.1523090627227639</v>
      </c>
      <c r="P175">
        <v>0.91752000065972994</v>
      </c>
      <c r="Q175">
        <v>-4.8393625811482543E-4</v>
      </c>
      <c r="R175">
        <f t="shared" si="16"/>
        <v>7.3707877891030613E-5</v>
      </c>
      <c r="S175">
        <f>'Sim Flight Params'!$B$22*P175+'Sim Flight Params'!$B$23/100*R175</f>
        <v>3.4407368564129327E-2</v>
      </c>
      <c r="U175">
        <v>-0.81838867336806986</v>
      </c>
      <c r="V175">
        <v>0.32897093847879599</v>
      </c>
      <c r="W175">
        <f>IF(V175&gt;='Sim Flight Params'!$B$34,'Sim Flight Params'!$B$33*U175,0)</f>
        <v>0</v>
      </c>
    </row>
    <row r="176" spans="1:23" x14ac:dyDescent="0.3">
      <c r="A176">
        <v>174</v>
      </c>
      <c r="B176">
        <v>8.6999999999999993</v>
      </c>
      <c r="D176" t="b">
        <f>IF(AND(B176&gt;='Sim Flight Params'!$B$2,B176&lt;'Sim Flight Params'!$B$3),TRUE,FALSE)</f>
        <v>1</v>
      </c>
      <c r="E176">
        <f>IF(D176,'Sim Flight Params'!$B$4*(-COS((B176-'Sim Flight Params'!$B$2)*PI()/('Sim Flight Params'!$B$3-'Sim Flight Params'!$B$2))+1)/2,0)</f>
        <v>1.9930684569549264</v>
      </c>
      <c r="F176" t="b">
        <f>IF(AND(B176&gt;='Sim Flight Params'!$B$3,B176&lt;'Sim Flight Params'!$B$5),TRUE,FALSE)</f>
        <v>0</v>
      </c>
      <c r="G176">
        <f>IF(F176,'Sim Flight Params'!$B$4,0)</f>
        <v>0</v>
      </c>
      <c r="H176" t="b">
        <f>IF(AND(B176&gt;='Sim Flight Params'!$B$5,B176&lt;'Sim Flight Params'!$B$6-('Sim Flight Params'!$B$6-'Sim Flight Params'!$B$5)/2),TRUE,FALSE)</f>
        <v>0</v>
      </c>
      <c r="I176">
        <f>IF(H176,'Sim Flight Params'!$B$4-'Sim Flight Params'!$B$4/2*(('Sim Flight Params'!$B$5-B176)/('Sim Flight Params'!$B$7-'Sim Flight Params'!$B$5))^2,0)</f>
        <v>0</v>
      </c>
      <c r="J176" t="b">
        <f>IF(AND(B176&gt;='Sim Flight Params'!$B$5+('Sim Flight Params'!$B$6-'Sim Flight Params'!$B$5)/2,B176&lt;'Sim Flight Params'!$B$6),TRUE,FALSE)</f>
        <v>0</v>
      </c>
      <c r="K176">
        <f>IF(J176,'Sim Flight Params'!$B$4/2*(('Sim Flight Params'!$B$6-B176)/('Sim Flight Params'!$B$7-'Sim Flight Params'!$B$5))^2,0)</f>
        <v>0</v>
      </c>
      <c r="L176">
        <f t="shared" si="13"/>
        <v>1.9930684569549264</v>
      </c>
      <c r="M176">
        <f t="shared" si="14"/>
        <v>4.9982330226986352E-2</v>
      </c>
      <c r="N176">
        <f t="shared" si="15"/>
        <v>-0.15275333483600764</v>
      </c>
      <c r="P176">
        <v>0.33165196023515664</v>
      </c>
      <c r="Q176">
        <v>0.51416799545268477</v>
      </c>
      <c r="R176">
        <f t="shared" si="16"/>
        <v>-7.8540875971342808E-2</v>
      </c>
      <c r="S176">
        <f>'Sim Flight Params'!$B$22*P176+'Sim Flight Params'!$B$23/100*R176</f>
        <v>1.204424412896166E-2</v>
      </c>
      <c r="U176">
        <v>0.27026323013504272</v>
      </c>
      <c r="V176">
        <v>0.19413726830051226</v>
      </c>
      <c r="W176">
        <f>IF(V176&gt;='Sim Flight Params'!$B$34,'Sim Flight Params'!$B$33*U176,0)</f>
        <v>0</v>
      </c>
    </row>
    <row r="177" spans="1:23" x14ac:dyDescent="0.3">
      <c r="A177">
        <v>175</v>
      </c>
      <c r="B177">
        <v>8.75</v>
      </c>
      <c r="D177" t="b">
        <f>IF(AND(B177&gt;='Sim Flight Params'!$B$2,B177&lt;'Sim Flight Params'!$B$3),TRUE,FALSE)</f>
        <v>1</v>
      </c>
      <c r="E177">
        <f>IF(D177,'Sim Flight Params'!$B$4*(-COS((B177-'Sim Flight Params'!$B$2)*PI()/('Sim Flight Params'!$B$3-'Sim Flight Params'!$B$2))+1)/2,0)</f>
        <v>1.9951847266721967</v>
      </c>
      <c r="F177" t="b">
        <f>IF(AND(B177&gt;='Sim Flight Params'!$B$3,B177&lt;'Sim Flight Params'!$B$5),TRUE,FALSE)</f>
        <v>0</v>
      </c>
      <c r="G177">
        <f>IF(F177,'Sim Flight Params'!$B$4,0)</f>
        <v>0</v>
      </c>
      <c r="H177" t="b">
        <f>IF(AND(B177&gt;='Sim Flight Params'!$B$5,B177&lt;'Sim Flight Params'!$B$6-('Sim Flight Params'!$B$6-'Sim Flight Params'!$B$5)/2),TRUE,FALSE)</f>
        <v>0</v>
      </c>
      <c r="I177">
        <f>IF(H177,'Sim Flight Params'!$B$4-'Sim Flight Params'!$B$4/2*(('Sim Flight Params'!$B$5-B177)/('Sim Flight Params'!$B$7-'Sim Flight Params'!$B$5))^2,0)</f>
        <v>0</v>
      </c>
      <c r="J177" t="b">
        <f>IF(AND(B177&gt;='Sim Flight Params'!$B$5+('Sim Flight Params'!$B$6-'Sim Flight Params'!$B$5)/2,B177&lt;'Sim Flight Params'!$B$6),TRUE,FALSE)</f>
        <v>0</v>
      </c>
      <c r="K177">
        <f>IF(J177,'Sim Flight Params'!$B$4/2*(('Sim Flight Params'!$B$6-B177)/('Sim Flight Params'!$B$7-'Sim Flight Params'!$B$5))^2,0)</f>
        <v>0</v>
      </c>
      <c r="L177">
        <f t="shared" si="13"/>
        <v>1.9951847266721967</v>
      </c>
      <c r="M177">
        <f t="shared" si="14"/>
        <v>4.232539434540545E-2</v>
      </c>
      <c r="N177">
        <f t="shared" si="15"/>
        <v>-0.15313871763161588</v>
      </c>
      <c r="P177">
        <v>-0.75079656341355494</v>
      </c>
      <c r="Q177">
        <v>-0.72258664791003069</v>
      </c>
      <c r="R177">
        <f t="shared" si="16"/>
        <v>0.11065599263867003</v>
      </c>
      <c r="S177">
        <f>'Sim Flight Params'!$B$22*P177+'Sim Flight Params'!$B$23/100*R177</f>
        <v>-2.7601591164814959E-2</v>
      </c>
      <c r="U177">
        <v>-0.16499648758735197</v>
      </c>
      <c r="V177">
        <v>0.16560723670671496</v>
      </c>
      <c r="W177">
        <f>IF(V177&gt;='Sim Flight Params'!$B$34,'Sim Flight Params'!$B$33*U177,0)</f>
        <v>0</v>
      </c>
    </row>
    <row r="178" spans="1:23" x14ac:dyDescent="0.3">
      <c r="A178">
        <v>176</v>
      </c>
      <c r="B178">
        <v>8.8000000000000007</v>
      </c>
      <c r="D178" t="b">
        <f>IF(AND(B178&gt;='Sim Flight Params'!$B$2,B178&lt;'Sim Flight Params'!$B$3),TRUE,FALSE)</f>
        <v>1</v>
      </c>
      <c r="E178">
        <f>IF(D178,'Sim Flight Params'!$B$4*(-COS((B178-'Sim Flight Params'!$B$2)*PI()/('Sim Flight Params'!$B$3-'Sim Flight Params'!$B$2))+1)/2,0)</f>
        <v>1.9969173337331281</v>
      </c>
      <c r="F178" t="b">
        <f>IF(AND(B178&gt;='Sim Flight Params'!$B$3,B178&lt;'Sim Flight Params'!$B$5),TRUE,FALSE)</f>
        <v>0</v>
      </c>
      <c r="G178">
        <f>IF(F178,'Sim Flight Params'!$B$4,0)</f>
        <v>0</v>
      </c>
      <c r="H178" t="b">
        <f>IF(AND(B178&gt;='Sim Flight Params'!$B$5,B178&lt;'Sim Flight Params'!$B$6-('Sim Flight Params'!$B$6-'Sim Flight Params'!$B$5)/2),TRUE,FALSE)</f>
        <v>0</v>
      </c>
      <c r="I178">
        <f>IF(H178,'Sim Flight Params'!$B$4-'Sim Flight Params'!$B$4/2*(('Sim Flight Params'!$B$5-B178)/('Sim Flight Params'!$B$7-'Sim Flight Params'!$B$5))^2,0)</f>
        <v>0</v>
      </c>
      <c r="J178" t="b">
        <f>IF(AND(B178&gt;='Sim Flight Params'!$B$5+('Sim Flight Params'!$B$6-'Sim Flight Params'!$B$5)/2,B178&lt;'Sim Flight Params'!$B$6),TRUE,FALSE)</f>
        <v>0</v>
      </c>
      <c r="K178">
        <f>IF(J178,'Sim Flight Params'!$B$4/2*(('Sim Flight Params'!$B$6-B178)/('Sim Flight Params'!$B$7-'Sim Flight Params'!$B$5))^2,0)</f>
        <v>0</v>
      </c>
      <c r="L178">
        <f t="shared" si="13"/>
        <v>1.9969173337331281</v>
      </c>
      <c r="M178">
        <f t="shared" si="14"/>
        <v>3.4652141218626871E-2</v>
      </c>
      <c r="N178">
        <f t="shared" si="15"/>
        <v>-0.15346506253556938</v>
      </c>
      <c r="P178">
        <v>-0.65679949845791286</v>
      </c>
      <c r="Q178">
        <v>0.29910394818725061</v>
      </c>
      <c r="R178">
        <f t="shared" si="16"/>
        <v>-4.5902006113192118E-2</v>
      </c>
      <c r="S178">
        <f>'Sim Flight Params'!$B$22*P178+'Sim Flight Params'!$B$23/100*R178</f>
        <v>-2.4859491222737694E-2</v>
      </c>
      <c r="U178">
        <v>8.0731397109893965E-2</v>
      </c>
      <c r="V178">
        <v>0.53410612439198346</v>
      </c>
      <c r="W178">
        <f>IF(V178&gt;='Sim Flight Params'!$B$34,'Sim Flight Params'!$B$33*U178,0)</f>
        <v>0</v>
      </c>
    </row>
    <row r="179" spans="1:23" x14ac:dyDescent="0.3">
      <c r="A179">
        <v>177</v>
      </c>
      <c r="B179">
        <v>8.85</v>
      </c>
      <c r="D179" t="b">
        <f>IF(AND(B179&gt;='Sim Flight Params'!$B$2,B179&lt;'Sim Flight Params'!$B$3),TRUE,FALSE)</f>
        <v>1</v>
      </c>
      <c r="E179">
        <f>IF(D179,'Sim Flight Params'!$B$4*(-COS((B179-'Sim Flight Params'!$B$2)*PI()/('Sim Flight Params'!$B$3-'Sim Flight Params'!$B$2))+1)/2,0)</f>
        <v>1.9982656101847158</v>
      </c>
      <c r="F179" t="b">
        <f>IF(AND(B179&gt;='Sim Flight Params'!$B$3,B179&lt;'Sim Flight Params'!$B$5),TRUE,FALSE)</f>
        <v>0</v>
      </c>
      <c r="G179">
        <f>IF(F179,'Sim Flight Params'!$B$4,0)</f>
        <v>0</v>
      </c>
      <c r="H179" t="b">
        <f>IF(AND(B179&gt;='Sim Flight Params'!$B$5,B179&lt;'Sim Flight Params'!$B$6-('Sim Flight Params'!$B$6-'Sim Flight Params'!$B$5)/2),TRUE,FALSE)</f>
        <v>0</v>
      </c>
      <c r="I179">
        <f>IF(H179,'Sim Flight Params'!$B$4-'Sim Flight Params'!$B$4/2*(('Sim Flight Params'!$B$5-B179)/('Sim Flight Params'!$B$7-'Sim Flight Params'!$B$5))^2,0)</f>
        <v>0</v>
      </c>
      <c r="J179" t="b">
        <f>IF(AND(B179&gt;='Sim Flight Params'!$B$5+('Sim Flight Params'!$B$6-'Sim Flight Params'!$B$5)/2,B179&lt;'Sim Flight Params'!$B$6),TRUE,FALSE)</f>
        <v>0</v>
      </c>
      <c r="K179">
        <f>IF(J179,'Sim Flight Params'!$B$4/2*(('Sim Flight Params'!$B$6-B179)/('Sim Flight Params'!$B$7-'Sim Flight Params'!$B$5))^2,0)</f>
        <v>0</v>
      </c>
      <c r="L179">
        <f t="shared" si="13"/>
        <v>1.9982656101847158</v>
      </c>
      <c r="M179">
        <f t="shared" si="14"/>
        <v>2.6965529031755552E-2</v>
      </c>
      <c r="N179">
        <f t="shared" si="15"/>
        <v>-0.15373224373742966</v>
      </c>
      <c r="P179">
        <v>0.13728258385985259</v>
      </c>
      <c r="Q179">
        <v>0.61131973709607657</v>
      </c>
      <c r="R179">
        <f t="shared" si="16"/>
        <v>-9.3979554824755465E-2</v>
      </c>
      <c r="S179">
        <f>'Sim Flight Params'!$B$22*P179+'Sim Flight Params'!$B$23/100*R179</f>
        <v>4.6781991206206941E-3</v>
      </c>
      <c r="U179">
        <v>-0.4390730811962853</v>
      </c>
      <c r="V179">
        <v>0.79427971827889476</v>
      </c>
      <c r="W179">
        <f>IF(V179&gt;='Sim Flight Params'!$B$34,'Sim Flight Params'!$B$33*U179,0)</f>
        <v>0</v>
      </c>
    </row>
    <row r="180" spans="1:23" x14ac:dyDescent="0.3">
      <c r="A180">
        <v>178</v>
      </c>
      <c r="B180">
        <v>8.9</v>
      </c>
      <c r="D180" t="b">
        <f>IF(AND(B180&gt;='Sim Flight Params'!$B$2,B180&lt;'Sim Flight Params'!$B$3),TRUE,FALSE)</f>
        <v>1</v>
      </c>
      <c r="E180">
        <f>IF(D180,'Sim Flight Params'!$B$4*(-COS((B180-'Sim Flight Params'!$B$2)*PI()/('Sim Flight Params'!$B$3-'Sim Flight Params'!$B$2))+1)/2,0)</f>
        <v>1.999229036240723</v>
      </c>
      <c r="F180" t="b">
        <f>IF(AND(B180&gt;='Sim Flight Params'!$B$3,B180&lt;'Sim Flight Params'!$B$5),TRUE,FALSE)</f>
        <v>0</v>
      </c>
      <c r="G180">
        <f>IF(F180,'Sim Flight Params'!$B$4,0)</f>
        <v>0</v>
      </c>
      <c r="H180" t="b">
        <f>IF(AND(B180&gt;='Sim Flight Params'!$B$5,B180&lt;'Sim Flight Params'!$B$6-('Sim Flight Params'!$B$6-'Sim Flight Params'!$B$5)/2),TRUE,FALSE)</f>
        <v>0</v>
      </c>
      <c r="I180">
        <f>IF(H180,'Sim Flight Params'!$B$4-'Sim Flight Params'!$B$4/2*(('Sim Flight Params'!$B$5-B180)/('Sim Flight Params'!$B$7-'Sim Flight Params'!$B$5))^2,0)</f>
        <v>0</v>
      </c>
      <c r="J180" t="b">
        <f>IF(AND(B180&gt;='Sim Flight Params'!$B$5+('Sim Flight Params'!$B$6-'Sim Flight Params'!$B$5)/2,B180&lt;'Sim Flight Params'!$B$6),TRUE,FALSE)</f>
        <v>0</v>
      </c>
      <c r="K180">
        <f>IF(J180,'Sim Flight Params'!$B$4/2*(('Sim Flight Params'!$B$6-B180)/('Sim Flight Params'!$B$7-'Sim Flight Params'!$B$5))^2,0)</f>
        <v>0</v>
      </c>
      <c r="L180">
        <f t="shared" si="13"/>
        <v>1.999229036240723</v>
      </c>
      <c r="M180">
        <f t="shared" si="14"/>
        <v>1.9268521120143493E-2</v>
      </c>
      <c r="N180">
        <f t="shared" si="15"/>
        <v>-0.153940158232239</v>
      </c>
      <c r="P180">
        <v>-6.6196228592652728E-2</v>
      </c>
      <c r="Q180">
        <v>-0.35844255639049116</v>
      </c>
      <c r="R180">
        <f t="shared" si="16"/>
        <v>5.5178703847920459E-2</v>
      </c>
      <c r="S180">
        <f>'Sim Flight Params'!$B$22*P180+'Sim Flight Params'!$B$23/100*R180</f>
        <v>-2.2064650529848746E-3</v>
      </c>
      <c r="U180">
        <v>0.34862069229663506</v>
      </c>
      <c r="V180">
        <v>0.25142881480281465</v>
      </c>
      <c r="W180">
        <f>IF(V180&gt;='Sim Flight Params'!$B$34,'Sim Flight Params'!$B$33*U180,0)</f>
        <v>0</v>
      </c>
    </row>
    <row r="181" spans="1:23" x14ac:dyDescent="0.3">
      <c r="A181">
        <v>179</v>
      </c>
      <c r="B181">
        <v>8.9499999999999993</v>
      </c>
      <c r="D181" t="b">
        <f>IF(AND(B181&gt;='Sim Flight Params'!$B$2,B181&lt;'Sim Flight Params'!$B$3),TRUE,FALSE)</f>
        <v>1</v>
      </c>
      <c r="E181">
        <f>IF(D181,'Sim Flight Params'!$B$4*(-COS((B181-'Sim Flight Params'!$B$2)*PI()/('Sim Flight Params'!$B$3-'Sim Flight Params'!$B$2))+1)/2,0)</f>
        <v>1.9998072404820648</v>
      </c>
      <c r="F181" t="b">
        <f>IF(AND(B181&gt;='Sim Flight Params'!$B$3,B181&lt;'Sim Flight Params'!$B$5),TRUE,FALSE)</f>
        <v>0</v>
      </c>
      <c r="G181">
        <f>IF(F181,'Sim Flight Params'!$B$4,0)</f>
        <v>0</v>
      </c>
      <c r="H181" t="b">
        <f>IF(AND(B181&gt;='Sim Flight Params'!$B$5,B181&lt;'Sim Flight Params'!$B$6-('Sim Flight Params'!$B$6-'Sim Flight Params'!$B$5)/2),TRUE,FALSE)</f>
        <v>0</v>
      </c>
      <c r="I181">
        <f>IF(H181,'Sim Flight Params'!$B$4-'Sim Flight Params'!$B$4/2*(('Sim Flight Params'!$B$5-B181)/('Sim Flight Params'!$B$7-'Sim Flight Params'!$B$5))^2,0)</f>
        <v>0</v>
      </c>
      <c r="J181" t="b">
        <f>IF(AND(B181&gt;='Sim Flight Params'!$B$5+('Sim Flight Params'!$B$6-'Sim Flight Params'!$B$5)/2,B181&lt;'Sim Flight Params'!$B$6),TRUE,FALSE)</f>
        <v>0</v>
      </c>
      <c r="K181">
        <f>IF(J181,'Sim Flight Params'!$B$4/2*(('Sim Flight Params'!$B$6-B181)/('Sim Flight Params'!$B$7-'Sim Flight Params'!$B$5))^2,0)</f>
        <v>0</v>
      </c>
      <c r="L181">
        <f t="shared" si="13"/>
        <v>1.9998072404820648</v>
      </c>
      <c r="M181">
        <f t="shared" si="14"/>
        <v>1.1564084826836376E-2</v>
      </c>
      <c r="N181">
        <f t="shared" si="15"/>
        <v>-0.15408872586614561</v>
      </c>
      <c r="P181">
        <v>8.3951572816570286E-2</v>
      </c>
      <c r="Q181">
        <v>-0.40722664269937603</v>
      </c>
      <c r="R181">
        <f t="shared" si="16"/>
        <v>6.2749034512294979E-2</v>
      </c>
      <c r="S181">
        <f>'Sim Flight Params'!$B$22*P181+'Sim Flight Params'!$B$23/100*R181</f>
        <v>3.4619291531828604E-3</v>
      </c>
      <c r="U181">
        <v>-0.6500451606922224</v>
      </c>
      <c r="V181">
        <v>0.77741704780493748</v>
      </c>
      <c r="W181">
        <f>IF(V181&gt;='Sim Flight Params'!$B$34,'Sim Flight Params'!$B$33*U181,0)</f>
        <v>0</v>
      </c>
    </row>
    <row r="182" spans="1:23" x14ac:dyDescent="0.3">
      <c r="A182">
        <v>180</v>
      </c>
      <c r="B182">
        <v>9</v>
      </c>
      <c r="D182" t="b">
        <f>IF(AND(B182&gt;='Sim Flight Params'!$B$2,B182&lt;'Sim Flight Params'!$B$3),TRUE,FALSE)</f>
        <v>0</v>
      </c>
      <c r="E182">
        <f>IF(D182,'Sim Flight Params'!$B$4*(-COS((B182-'Sim Flight Params'!$B$2)*PI()/('Sim Flight Params'!$B$3-'Sim Flight Params'!$B$2))+1)/2,0)</f>
        <v>0</v>
      </c>
      <c r="F182" t="b">
        <f>IF(AND(B182&gt;='Sim Flight Params'!$B$3,B182&lt;'Sim Flight Params'!$B$5),TRUE,FALSE)</f>
        <v>1</v>
      </c>
      <c r="G182">
        <f>IF(F182,'Sim Flight Params'!$B$4,0)</f>
        <v>2</v>
      </c>
      <c r="H182" t="b">
        <f>IF(AND(B182&gt;='Sim Flight Params'!$B$5,B182&lt;'Sim Flight Params'!$B$6-('Sim Flight Params'!$B$6-'Sim Flight Params'!$B$5)/2),TRUE,FALSE)</f>
        <v>0</v>
      </c>
      <c r="I182">
        <f>IF(H182,'Sim Flight Params'!$B$4-'Sim Flight Params'!$B$4/2*(('Sim Flight Params'!$B$5-B182)/('Sim Flight Params'!$B$7-'Sim Flight Params'!$B$5))^2,0)</f>
        <v>0</v>
      </c>
      <c r="J182" t="b">
        <f>IF(AND(B182&gt;='Sim Flight Params'!$B$5+('Sim Flight Params'!$B$6-'Sim Flight Params'!$B$5)/2,B182&lt;'Sim Flight Params'!$B$6),TRUE,FALSE)</f>
        <v>0</v>
      </c>
      <c r="K182">
        <f>IF(J182,'Sim Flight Params'!$B$4/2*(('Sim Flight Params'!$B$6-B182)/('Sim Flight Params'!$B$7-'Sim Flight Params'!$B$5))^2,0)</f>
        <v>0</v>
      </c>
      <c r="L182">
        <f t="shared" si="13"/>
        <v>2</v>
      </c>
      <c r="M182">
        <f t="shared" si="14"/>
        <v>3.855190358703576E-3</v>
      </c>
      <c r="N182">
        <f t="shared" si="15"/>
        <v>-0.15417788936265381</v>
      </c>
      <c r="P182">
        <v>0.20544460103059348</v>
      </c>
      <c r="Q182">
        <v>0.90638185025662987</v>
      </c>
      <c r="R182">
        <f t="shared" si="16"/>
        <v>-0.13974404062918414</v>
      </c>
      <c r="S182">
        <f>'Sim Flight Params'!$B$22*P182+'Sim Flight Params'!$B$23/100*R182</f>
        <v>7.0054523355013339E-3</v>
      </c>
      <c r="U182">
        <v>0.63145245950311391</v>
      </c>
      <c r="V182">
        <v>0.93611984820014582</v>
      </c>
      <c r="W182">
        <f>IF(V182&gt;='Sim Flight Params'!$B$34,'Sim Flight Params'!$B$33*U182,0)</f>
        <v>9.4717868925467089E-2</v>
      </c>
    </row>
    <row r="183" spans="1:23" x14ac:dyDescent="0.3">
      <c r="A183">
        <v>181</v>
      </c>
      <c r="B183">
        <v>9.0500000000000007</v>
      </c>
      <c r="D183" t="b">
        <f>IF(AND(B183&gt;='Sim Flight Params'!$B$2,B183&lt;'Sim Flight Params'!$B$3),TRUE,FALSE)</f>
        <v>0</v>
      </c>
      <c r="E183">
        <f>IF(D183,'Sim Flight Params'!$B$4*(-COS((B183-'Sim Flight Params'!$B$2)*PI()/('Sim Flight Params'!$B$3-'Sim Flight Params'!$B$2))+1)/2,0)</f>
        <v>0</v>
      </c>
      <c r="F183" t="b">
        <f>IF(AND(B183&gt;='Sim Flight Params'!$B$3,B183&lt;'Sim Flight Params'!$B$5),TRUE,FALSE)</f>
        <v>1</v>
      </c>
      <c r="G183">
        <f>IF(F183,'Sim Flight Params'!$B$4,0)</f>
        <v>2</v>
      </c>
      <c r="H183" t="b">
        <f>IF(AND(B183&gt;='Sim Flight Params'!$B$5,B183&lt;'Sim Flight Params'!$B$6-('Sim Flight Params'!$B$6-'Sim Flight Params'!$B$5)/2),TRUE,FALSE)</f>
        <v>0</v>
      </c>
      <c r="I183">
        <f>IF(H183,'Sim Flight Params'!$B$4-'Sim Flight Params'!$B$4/2*(('Sim Flight Params'!$B$5-B183)/('Sim Flight Params'!$B$7-'Sim Flight Params'!$B$5))^2,0)</f>
        <v>0</v>
      </c>
      <c r="J183" t="b">
        <f>IF(AND(B183&gt;='Sim Flight Params'!$B$5+('Sim Flight Params'!$B$6-'Sim Flight Params'!$B$5)/2,B183&lt;'Sim Flight Params'!$B$6),TRUE,FALSE)</f>
        <v>0</v>
      </c>
      <c r="K183">
        <f>IF(J183,'Sim Flight Params'!$B$4/2*(('Sim Flight Params'!$B$6-B183)/('Sim Flight Params'!$B$7-'Sim Flight Params'!$B$5))^2,0)</f>
        <v>0</v>
      </c>
      <c r="L183">
        <f t="shared" si="13"/>
        <v>2</v>
      </c>
      <c r="M183">
        <f t="shared" si="14"/>
        <v>0</v>
      </c>
      <c r="N183">
        <f t="shared" si="15"/>
        <v>-7.7103807174070421E-2</v>
      </c>
      <c r="P183">
        <v>-0.91001642733882337</v>
      </c>
      <c r="Q183">
        <v>-0.27346128444221418</v>
      </c>
      <c r="R183">
        <f t="shared" si="16"/>
        <v>2.1084906145206105E-2</v>
      </c>
      <c r="S183">
        <f>'Sim Flight Params'!$B$22*P183+'Sim Flight Params'!$B$23/100*R183</f>
        <v>-3.4020191494479844E-2</v>
      </c>
      <c r="U183">
        <v>-0.17394982371141987</v>
      </c>
      <c r="V183">
        <v>0.2377371372104583</v>
      </c>
      <c r="W183">
        <f>IF(V183&gt;='Sim Flight Params'!$B$34,'Sim Flight Params'!$B$33*U183,0)</f>
        <v>0</v>
      </c>
    </row>
    <row r="184" spans="1:23" x14ac:dyDescent="0.3">
      <c r="A184">
        <v>182</v>
      </c>
      <c r="B184">
        <v>9.1</v>
      </c>
      <c r="D184" t="b">
        <f>IF(AND(B184&gt;='Sim Flight Params'!$B$2,B184&lt;'Sim Flight Params'!$B$3),TRUE,FALSE)</f>
        <v>0</v>
      </c>
      <c r="E184">
        <f>IF(D184,'Sim Flight Params'!$B$4*(-COS((B184-'Sim Flight Params'!$B$2)*PI()/('Sim Flight Params'!$B$3-'Sim Flight Params'!$B$2))+1)/2,0)</f>
        <v>0</v>
      </c>
      <c r="F184" t="b">
        <f>IF(AND(B184&gt;='Sim Flight Params'!$B$3,B184&lt;'Sim Flight Params'!$B$5),TRUE,FALSE)</f>
        <v>1</v>
      </c>
      <c r="G184">
        <f>IF(F184,'Sim Flight Params'!$B$4,0)</f>
        <v>2</v>
      </c>
      <c r="H184" t="b">
        <f>IF(AND(B184&gt;='Sim Flight Params'!$B$5,B184&lt;'Sim Flight Params'!$B$6-('Sim Flight Params'!$B$6-'Sim Flight Params'!$B$5)/2),TRUE,FALSE)</f>
        <v>0</v>
      </c>
      <c r="I184">
        <f>IF(H184,'Sim Flight Params'!$B$4-'Sim Flight Params'!$B$4/2*(('Sim Flight Params'!$B$5-B184)/('Sim Flight Params'!$B$7-'Sim Flight Params'!$B$5))^2,0)</f>
        <v>0</v>
      </c>
      <c r="J184" t="b">
        <f>IF(AND(B184&gt;='Sim Flight Params'!$B$5+('Sim Flight Params'!$B$6-'Sim Flight Params'!$B$5)/2,B184&lt;'Sim Flight Params'!$B$6),TRUE,FALSE)</f>
        <v>0</v>
      </c>
      <c r="K184">
        <f>IF(J184,'Sim Flight Params'!$B$4/2*(('Sim Flight Params'!$B$6-B184)/('Sim Flight Params'!$B$7-'Sim Flight Params'!$B$5))^2,0)</f>
        <v>0</v>
      </c>
      <c r="L184">
        <f t="shared" si="13"/>
        <v>2</v>
      </c>
      <c r="M184">
        <f t="shared" si="14"/>
        <v>0</v>
      </c>
      <c r="N184">
        <f t="shared" si="15"/>
        <v>0</v>
      </c>
      <c r="P184">
        <v>-0.82542005263028928</v>
      </c>
      <c r="Q184">
        <v>-0.69892616499944848</v>
      </c>
      <c r="R184">
        <f t="shared" si="16"/>
        <v>0</v>
      </c>
      <c r="S184">
        <f>'Sim Flight Params'!$B$22*P184+'Sim Flight Params'!$B$23/100*R184</f>
        <v>-3.0953251973635847E-2</v>
      </c>
      <c r="U184">
        <v>0.86195406513421613</v>
      </c>
      <c r="V184">
        <v>0.48793002506096583</v>
      </c>
      <c r="W184">
        <f>IF(V184&gt;='Sim Flight Params'!$B$34,'Sim Flight Params'!$B$33*U184,0)</f>
        <v>0</v>
      </c>
    </row>
    <row r="185" spans="1:23" x14ac:dyDescent="0.3">
      <c r="A185">
        <v>183</v>
      </c>
      <c r="B185">
        <v>9.1499999999999897</v>
      </c>
      <c r="D185" t="b">
        <f>IF(AND(B185&gt;='Sim Flight Params'!$B$2,B185&lt;'Sim Flight Params'!$B$3),TRUE,FALSE)</f>
        <v>0</v>
      </c>
      <c r="E185">
        <f>IF(D185,'Sim Flight Params'!$B$4*(-COS((B185-'Sim Flight Params'!$B$2)*PI()/('Sim Flight Params'!$B$3-'Sim Flight Params'!$B$2))+1)/2,0)</f>
        <v>0</v>
      </c>
      <c r="F185" t="b">
        <f>IF(AND(B185&gt;='Sim Flight Params'!$B$3,B185&lt;'Sim Flight Params'!$B$5),TRUE,FALSE)</f>
        <v>1</v>
      </c>
      <c r="G185">
        <f>IF(F185,'Sim Flight Params'!$B$4,0)</f>
        <v>2</v>
      </c>
      <c r="H185" t="b">
        <f>IF(AND(B185&gt;='Sim Flight Params'!$B$5,B185&lt;'Sim Flight Params'!$B$6-('Sim Flight Params'!$B$6-'Sim Flight Params'!$B$5)/2),TRUE,FALSE)</f>
        <v>0</v>
      </c>
      <c r="I185">
        <f>IF(H185,'Sim Flight Params'!$B$4-'Sim Flight Params'!$B$4/2*(('Sim Flight Params'!$B$5-B185)/('Sim Flight Params'!$B$7-'Sim Flight Params'!$B$5))^2,0)</f>
        <v>0</v>
      </c>
      <c r="J185" t="b">
        <f>IF(AND(B185&gt;='Sim Flight Params'!$B$5+('Sim Flight Params'!$B$6-'Sim Flight Params'!$B$5)/2,B185&lt;'Sim Flight Params'!$B$6),TRUE,FALSE)</f>
        <v>0</v>
      </c>
      <c r="K185">
        <f>IF(J185,'Sim Flight Params'!$B$4/2*(('Sim Flight Params'!$B$6-B185)/('Sim Flight Params'!$B$7-'Sim Flight Params'!$B$5))^2,0)</f>
        <v>0</v>
      </c>
      <c r="L185">
        <f t="shared" si="13"/>
        <v>2</v>
      </c>
      <c r="M185">
        <f t="shared" si="14"/>
        <v>0</v>
      </c>
      <c r="N185">
        <f t="shared" si="15"/>
        <v>0</v>
      </c>
      <c r="P185">
        <v>-0.62916611648449194</v>
      </c>
      <c r="Q185">
        <v>-0.82445210501533928</v>
      </c>
      <c r="R185">
        <f t="shared" si="16"/>
        <v>0</v>
      </c>
      <c r="S185">
        <f>'Sim Flight Params'!$B$22*P185+'Sim Flight Params'!$B$23/100*R185</f>
        <v>-2.3593729368168448E-2</v>
      </c>
      <c r="U185">
        <v>-0.97072021893919103</v>
      </c>
      <c r="V185">
        <v>0.99694762969109596</v>
      </c>
      <c r="W185">
        <f>IF(V185&gt;='Sim Flight Params'!$B$34,'Sim Flight Params'!$B$33*U185,0)</f>
        <v>-0.14560803284087864</v>
      </c>
    </row>
    <row r="186" spans="1:23" x14ac:dyDescent="0.3">
      <c r="A186">
        <v>184</v>
      </c>
      <c r="B186">
        <v>9.1999999999999904</v>
      </c>
      <c r="D186" t="b">
        <f>IF(AND(B186&gt;='Sim Flight Params'!$B$2,B186&lt;'Sim Flight Params'!$B$3),TRUE,FALSE)</f>
        <v>0</v>
      </c>
      <c r="E186">
        <f>IF(D186,'Sim Flight Params'!$B$4*(-COS((B186-'Sim Flight Params'!$B$2)*PI()/('Sim Flight Params'!$B$3-'Sim Flight Params'!$B$2))+1)/2,0)</f>
        <v>0</v>
      </c>
      <c r="F186" t="b">
        <f>IF(AND(B186&gt;='Sim Flight Params'!$B$3,B186&lt;'Sim Flight Params'!$B$5),TRUE,FALSE)</f>
        <v>1</v>
      </c>
      <c r="G186">
        <f>IF(F186,'Sim Flight Params'!$B$4,0)</f>
        <v>2</v>
      </c>
      <c r="H186" t="b">
        <f>IF(AND(B186&gt;='Sim Flight Params'!$B$5,B186&lt;'Sim Flight Params'!$B$6-('Sim Flight Params'!$B$6-'Sim Flight Params'!$B$5)/2),TRUE,FALSE)</f>
        <v>0</v>
      </c>
      <c r="I186">
        <f>IF(H186,'Sim Flight Params'!$B$4-'Sim Flight Params'!$B$4/2*(('Sim Flight Params'!$B$5-B186)/('Sim Flight Params'!$B$7-'Sim Flight Params'!$B$5))^2,0)</f>
        <v>0</v>
      </c>
      <c r="J186" t="b">
        <f>IF(AND(B186&gt;='Sim Flight Params'!$B$5+('Sim Flight Params'!$B$6-'Sim Flight Params'!$B$5)/2,B186&lt;'Sim Flight Params'!$B$6),TRUE,FALSE)</f>
        <v>0</v>
      </c>
      <c r="K186">
        <f>IF(J186,'Sim Flight Params'!$B$4/2*(('Sim Flight Params'!$B$6-B186)/('Sim Flight Params'!$B$7-'Sim Flight Params'!$B$5))^2,0)</f>
        <v>0</v>
      </c>
      <c r="L186">
        <f t="shared" si="13"/>
        <v>2</v>
      </c>
      <c r="M186">
        <f t="shared" si="14"/>
        <v>0</v>
      </c>
      <c r="N186">
        <f t="shared" si="15"/>
        <v>0</v>
      </c>
      <c r="P186">
        <v>0.87583546358173692</v>
      </c>
      <c r="Q186">
        <v>-0.27976260778898698</v>
      </c>
      <c r="R186">
        <f t="shared" si="16"/>
        <v>0</v>
      </c>
      <c r="S186">
        <f>'Sim Flight Params'!$B$22*P186+'Sim Flight Params'!$B$23/100*R186</f>
        <v>3.2843829884315133E-2</v>
      </c>
      <c r="U186">
        <v>-3.7950655574560566E-2</v>
      </c>
      <c r="V186">
        <v>0.50226219652783144</v>
      </c>
      <c r="W186">
        <f>IF(V186&gt;='Sim Flight Params'!$B$34,'Sim Flight Params'!$B$33*U186,0)</f>
        <v>0</v>
      </c>
    </row>
    <row r="187" spans="1:23" x14ac:dyDescent="0.3">
      <c r="A187">
        <v>185</v>
      </c>
      <c r="B187">
        <v>9.2499999999999893</v>
      </c>
      <c r="D187" t="b">
        <f>IF(AND(B187&gt;='Sim Flight Params'!$B$2,B187&lt;'Sim Flight Params'!$B$3),TRUE,FALSE)</f>
        <v>0</v>
      </c>
      <c r="E187">
        <f>IF(D187,'Sim Flight Params'!$B$4*(-COS((B187-'Sim Flight Params'!$B$2)*PI()/('Sim Flight Params'!$B$3-'Sim Flight Params'!$B$2))+1)/2,0)</f>
        <v>0</v>
      </c>
      <c r="F187" t="b">
        <f>IF(AND(B187&gt;='Sim Flight Params'!$B$3,B187&lt;'Sim Flight Params'!$B$5),TRUE,FALSE)</f>
        <v>1</v>
      </c>
      <c r="G187">
        <f>IF(F187,'Sim Flight Params'!$B$4,0)</f>
        <v>2</v>
      </c>
      <c r="H187" t="b">
        <f>IF(AND(B187&gt;='Sim Flight Params'!$B$5,B187&lt;'Sim Flight Params'!$B$6-('Sim Flight Params'!$B$6-'Sim Flight Params'!$B$5)/2),TRUE,FALSE)</f>
        <v>0</v>
      </c>
      <c r="I187">
        <f>IF(H187,'Sim Flight Params'!$B$4-'Sim Flight Params'!$B$4/2*(('Sim Flight Params'!$B$5-B187)/('Sim Flight Params'!$B$7-'Sim Flight Params'!$B$5))^2,0)</f>
        <v>0</v>
      </c>
      <c r="J187" t="b">
        <f>IF(AND(B187&gt;='Sim Flight Params'!$B$5+('Sim Flight Params'!$B$6-'Sim Flight Params'!$B$5)/2,B187&lt;'Sim Flight Params'!$B$6),TRUE,FALSE)</f>
        <v>0</v>
      </c>
      <c r="K187">
        <f>IF(J187,'Sim Flight Params'!$B$4/2*(('Sim Flight Params'!$B$6-B187)/('Sim Flight Params'!$B$7-'Sim Flight Params'!$B$5))^2,0)</f>
        <v>0</v>
      </c>
      <c r="L187">
        <f t="shared" si="13"/>
        <v>2</v>
      </c>
      <c r="M187">
        <f t="shared" si="14"/>
        <v>0</v>
      </c>
      <c r="N187">
        <f t="shared" si="15"/>
        <v>0</v>
      </c>
      <c r="P187">
        <v>0.4949296138185193</v>
      </c>
      <c r="Q187">
        <v>0.74458401191836621</v>
      </c>
      <c r="R187">
        <f t="shared" si="16"/>
        <v>0</v>
      </c>
      <c r="S187">
        <f>'Sim Flight Params'!$B$22*P187+'Sim Flight Params'!$B$23/100*R187</f>
        <v>1.8559860518194474E-2</v>
      </c>
      <c r="U187">
        <v>0.17719788278697379</v>
      </c>
      <c r="V187">
        <v>0.60020426085120415</v>
      </c>
      <c r="W187">
        <f>IF(V187&gt;='Sim Flight Params'!$B$34,'Sim Flight Params'!$B$33*U187,0)</f>
        <v>0</v>
      </c>
    </row>
    <row r="188" spans="1:23" x14ac:dyDescent="0.3">
      <c r="A188">
        <v>186</v>
      </c>
      <c r="B188">
        <v>9.2999999999999901</v>
      </c>
      <c r="D188" t="b">
        <f>IF(AND(B188&gt;='Sim Flight Params'!$B$2,B188&lt;'Sim Flight Params'!$B$3),TRUE,FALSE)</f>
        <v>0</v>
      </c>
      <c r="E188">
        <f>IF(D188,'Sim Flight Params'!$B$4*(-COS((B188-'Sim Flight Params'!$B$2)*PI()/('Sim Flight Params'!$B$3-'Sim Flight Params'!$B$2))+1)/2,0)</f>
        <v>0</v>
      </c>
      <c r="F188" t="b">
        <f>IF(AND(B188&gt;='Sim Flight Params'!$B$3,B188&lt;'Sim Flight Params'!$B$5),TRUE,FALSE)</f>
        <v>1</v>
      </c>
      <c r="G188">
        <f>IF(F188,'Sim Flight Params'!$B$4,0)</f>
        <v>2</v>
      </c>
      <c r="H188" t="b">
        <f>IF(AND(B188&gt;='Sim Flight Params'!$B$5,B188&lt;'Sim Flight Params'!$B$6-('Sim Flight Params'!$B$6-'Sim Flight Params'!$B$5)/2),TRUE,FALSE)</f>
        <v>0</v>
      </c>
      <c r="I188">
        <f>IF(H188,'Sim Flight Params'!$B$4-'Sim Flight Params'!$B$4/2*(('Sim Flight Params'!$B$5-B188)/('Sim Flight Params'!$B$7-'Sim Flight Params'!$B$5))^2,0)</f>
        <v>0</v>
      </c>
      <c r="J188" t="b">
        <f>IF(AND(B188&gt;='Sim Flight Params'!$B$5+('Sim Flight Params'!$B$6-'Sim Flight Params'!$B$5)/2,B188&lt;'Sim Flight Params'!$B$6),TRUE,FALSE)</f>
        <v>0</v>
      </c>
      <c r="K188">
        <f>IF(J188,'Sim Flight Params'!$B$4/2*(('Sim Flight Params'!$B$6-B188)/('Sim Flight Params'!$B$7-'Sim Flight Params'!$B$5))^2,0)</f>
        <v>0</v>
      </c>
      <c r="L188">
        <f t="shared" si="13"/>
        <v>2</v>
      </c>
      <c r="M188">
        <f t="shared" ref="M188:M202" si="17">(L188-L187)/($B188-$B187)</f>
        <v>0</v>
      </c>
      <c r="N188">
        <f t="shared" ref="N188:N202" si="18">(M188-M187)/($B188-$B187)</f>
        <v>0</v>
      </c>
      <c r="P188">
        <v>-0.23825958702581373</v>
      </c>
      <c r="Q188">
        <v>8.1075175156936519E-2</v>
      </c>
      <c r="R188">
        <f t="shared" si="16"/>
        <v>0</v>
      </c>
      <c r="S188">
        <f>'Sim Flight Params'!$B$22*P188+'Sim Flight Params'!$B$23/100*R188</f>
        <v>-8.9347345134680144E-3</v>
      </c>
      <c r="U188">
        <v>-0.39848660108539957</v>
      </c>
      <c r="V188">
        <v>4.4922362489688394E-2</v>
      </c>
      <c r="W188">
        <f>IF(V188&gt;='Sim Flight Params'!$B$34,'Sim Flight Params'!$B$33*U188,0)</f>
        <v>0</v>
      </c>
    </row>
    <row r="189" spans="1:23" x14ac:dyDescent="0.3">
      <c r="A189">
        <v>187</v>
      </c>
      <c r="B189">
        <v>9.3499999999999908</v>
      </c>
      <c r="D189" t="b">
        <f>IF(AND(B189&gt;='Sim Flight Params'!$B$2,B189&lt;'Sim Flight Params'!$B$3),TRUE,FALSE)</f>
        <v>0</v>
      </c>
      <c r="E189">
        <f>IF(D189,'Sim Flight Params'!$B$4*(-COS((B189-'Sim Flight Params'!$B$2)*PI()/('Sim Flight Params'!$B$3-'Sim Flight Params'!$B$2))+1)/2,0)</f>
        <v>0</v>
      </c>
      <c r="F189" t="b">
        <f>IF(AND(B189&gt;='Sim Flight Params'!$B$3,B189&lt;'Sim Flight Params'!$B$5),TRUE,FALSE)</f>
        <v>1</v>
      </c>
      <c r="G189">
        <f>IF(F189,'Sim Flight Params'!$B$4,0)</f>
        <v>2</v>
      </c>
      <c r="H189" t="b">
        <f>IF(AND(B189&gt;='Sim Flight Params'!$B$5,B189&lt;'Sim Flight Params'!$B$6-('Sim Flight Params'!$B$6-'Sim Flight Params'!$B$5)/2),TRUE,FALSE)</f>
        <v>0</v>
      </c>
      <c r="I189">
        <f>IF(H189,'Sim Flight Params'!$B$4-'Sim Flight Params'!$B$4/2*(('Sim Flight Params'!$B$5-B189)/('Sim Flight Params'!$B$7-'Sim Flight Params'!$B$5))^2,0)</f>
        <v>0</v>
      </c>
      <c r="J189" t="b">
        <f>IF(AND(B189&gt;='Sim Flight Params'!$B$5+('Sim Flight Params'!$B$6-'Sim Flight Params'!$B$5)/2,B189&lt;'Sim Flight Params'!$B$6),TRUE,FALSE)</f>
        <v>0</v>
      </c>
      <c r="K189">
        <f>IF(J189,'Sim Flight Params'!$B$4/2*(('Sim Flight Params'!$B$6-B189)/('Sim Flight Params'!$B$7-'Sim Flight Params'!$B$5))^2,0)</f>
        <v>0</v>
      </c>
      <c r="L189">
        <f t="shared" si="13"/>
        <v>2</v>
      </c>
      <c r="M189">
        <f t="shared" si="17"/>
        <v>0</v>
      </c>
      <c r="N189">
        <f t="shared" si="18"/>
        <v>0</v>
      </c>
      <c r="P189">
        <v>0.22919049961303117</v>
      </c>
      <c r="Q189">
        <v>0.57329572314493871</v>
      </c>
      <c r="R189">
        <f t="shared" si="16"/>
        <v>0</v>
      </c>
      <c r="S189">
        <f>'Sim Flight Params'!$B$22*P189+'Sim Flight Params'!$B$23/100*R189</f>
        <v>8.594643735488669E-3</v>
      </c>
      <c r="U189">
        <v>0.92794247695737275</v>
      </c>
      <c r="V189">
        <v>0.87420139501648442</v>
      </c>
      <c r="W189">
        <f>IF(V189&gt;='Sim Flight Params'!$B$34,'Sim Flight Params'!$B$33*U189,0)</f>
        <v>0</v>
      </c>
    </row>
    <row r="190" spans="1:23" x14ac:dyDescent="0.3">
      <c r="A190">
        <v>188</v>
      </c>
      <c r="B190">
        <v>9.3999999999999897</v>
      </c>
      <c r="D190" t="b">
        <f>IF(AND(B190&gt;='Sim Flight Params'!$B$2,B190&lt;'Sim Flight Params'!$B$3),TRUE,FALSE)</f>
        <v>0</v>
      </c>
      <c r="E190">
        <f>IF(D190,'Sim Flight Params'!$B$4*(-COS((B190-'Sim Flight Params'!$B$2)*PI()/('Sim Flight Params'!$B$3-'Sim Flight Params'!$B$2))+1)/2,0)</f>
        <v>0</v>
      </c>
      <c r="F190" t="b">
        <f>IF(AND(B190&gt;='Sim Flight Params'!$B$3,B190&lt;'Sim Flight Params'!$B$5),TRUE,FALSE)</f>
        <v>1</v>
      </c>
      <c r="G190">
        <f>IF(F190,'Sim Flight Params'!$B$4,0)</f>
        <v>2</v>
      </c>
      <c r="H190" t="b">
        <f>IF(AND(B190&gt;='Sim Flight Params'!$B$5,B190&lt;'Sim Flight Params'!$B$6-('Sim Flight Params'!$B$6-'Sim Flight Params'!$B$5)/2),TRUE,FALSE)</f>
        <v>0</v>
      </c>
      <c r="I190">
        <f>IF(H190,'Sim Flight Params'!$B$4-'Sim Flight Params'!$B$4/2*(('Sim Flight Params'!$B$5-B190)/('Sim Flight Params'!$B$7-'Sim Flight Params'!$B$5))^2,0)</f>
        <v>0</v>
      </c>
      <c r="J190" t="b">
        <f>IF(AND(B190&gt;='Sim Flight Params'!$B$5+('Sim Flight Params'!$B$6-'Sim Flight Params'!$B$5)/2,B190&lt;'Sim Flight Params'!$B$6),TRUE,FALSE)</f>
        <v>0</v>
      </c>
      <c r="K190">
        <f>IF(J190,'Sim Flight Params'!$B$4/2*(('Sim Flight Params'!$B$6-B190)/('Sim Flight Params'!$B$7-'Sim Flight Params'!$B$5))^2,0)</f>
        <v>0</v>
      </c>
      <c r="L190">
        <f t="shared" si="13"/>
        <v>2</v>
      </c>
      <c r="M190">
        <f t="shared" si="17"/>
        <v>0</v>
      </c>
      <c r="N190">
        <f t="shared" si="18"/>
        <v>0</v>
      </c>
      <c r="P190">
        <v>0.99273691416219689</v>
      </c>
      <c r="Q190">
        <v>-0.87216614235282353</v>
      </c>
      <c r="R190">
        <f t="shared" si="16"/>
        <v>0</v>
      </c>
      <c r="S190">
        <f>'Sim Flight Params'!$B$22*P190+'Sim Flight Params'!$B$23/100*R190</f>
        <v>3.7227634281082382E-2</v>
      </c>
      <c r="U190">
        <v>-0.37598973333618679</v>
      </c>
      <c r="V190">
        <v>0.33577295091955417</v>
      </c>
      <c r="W190">
        <f>IF(V190&gt;='Sim Flight Params'!$B$34,'Sim Flight Params'!$B$33*U190,0)</f>
        <v>0</v>
      </c>
    </row>
    <row r="191" spans="1:23" x14ac:dyDescent="0.3">
      <c r="A191">
        <v>189</v>
      </c>
      <c r="B191">
        <v>9.4499999999999904</v>
      </c>
      <c r="D191" t="b">
        <f>IF(AND(B191&gt;='Sim Flight Params'!$B$2,B191&lt;'Sim Flight Params'!$B$3),TRUE,FALSE)</f>
        <v>0</v>
      </c>
      <c r="E191">
        <f>IF(D191,'Sim Flight Params'!$B$4*(-COS((B191-'Sim Flight Params'!$B$2)*PI()/('Sim Flight Params'!$B$3-'Sim Flight Params'!$B$2))+1)/2,0)</f>
        <v>0</v>
      </c>
      <c r="F191" t="b">
        <f>IF(AND(B191&gt;='Sim Flight Params'!$B$3,B191&lt;'Sim Flight Params'!$B$5),TRUE,FALSE)</f>
        <v>1</v>
      </c>
      <c r="G191">
        <f>IF(F191,'Sim Flight Params'!$B$4,0)</f>
        <v>2</v>
      </c>
      <c r="H191" t="b">
        <f>IF(AND(B191&gt;='Sim Flight Params'!$B$5,B191&lt;'Sim Flight Params'!$B$6-('Sim Flight Params'!$B$6-'Sim Flight Params'!$B$5)/2),TRUE,FALSE)</f>
        <v>0</v>
      </c>
      <c r="I191">
        <f>IF(H191,'Sim Flight Params'!$B$4-'Sim Flight Params'!$B$4/2*(('Sim Flight Params'!$B$5-B191)/('Sim Flight Params'!$B$7-'Sim Flight Params'!$B$5))^2,0)</f>
        <v>0</v>
      </c>
      <c r="J191" t="b">
        <f>IF(AND(B191&gt;='Sim Flight Params'!$B$5+('Sim Flight Params'!$B$6-'Sim Flight Params'!$B$5)/2,B191&lt;'Sim Flight Params'!$B$6),TRUE,FALSE)</f>
        <v>0</v>
      </c>
      <c r="K191">
        <f>IF(J191,'Sim Flight Params'!$B$4/2*(('Sim Flight Params'!$B$6-B191)/('Sim Flight Params'!$B$7-'Sim Flight Params'!$B$5))^2,0)</f>
        <v>0</v>
      </c>
      <c r="L191">
        <f t="shared" si="13"/>
        <v>2</v>
      </c>
      <c r="M191">
        <f t="shared" si="17"/>
        <v>0</v>
      </c>
      <c r="N191">
        <f t="shared" si="18"/>
        <v>0</v>
      </c>
      <c r="P191">
        <v>-0.37141003599217748</v>
      </c>
      <c r="Q191">
        <v>-0.66846774447939894</v>
      </c>
      <c r="R191">
        <f t="shared" si="16"/>
        <v>0</v>
      </c>
      <c r="S191">
        <f>'Sim Flight Params'!$B$22*P191+'Sim Flight Params'!$B$23/100*R191</f>
        <v>-1.3927876349706655E-2</v>
      </c>
      <c r="U191">
        <v>-0.683758752424245</v>
      </c>
      <c r="V191">
        <v>0.25449802381410591</v>
      </c>
      <c r="W191">
        <f>IF(V191&gt;='Sim Flight Params'!$B$34,'Sim Flight Params'!$B$33*U191,0)</f>
        <v>0</v>
      </c>
    </row>
    <row r="192" spans="1:23" x14ac:dyDescent="0.3">
      <c r="A192">
        <v>190</v>
      </c>
      <c r="B192">
        <v>9.4999999999999805</v>
      </c>
      <c r="D192" t="b">
        <f>IF(AND(B192&gt;='Sim Flight Params'!$B$2,B192&lt;'Sim Flight Params'!$B$3),TRUE,FALSE)</f>
        <v>0</v>
      </c>
      <c r="E192">
        <f>IF(D192,'Sim Flight Params'!$B$4*(-COS((B192-'Sim Flight Params'!$B$2)*PI()/('Sim Flight Params'!$B$3-'Sim Flight Params'!$B$2))+1)/2,0)</f>
        <v>0</v>
      </c>
      <c r="F192" t="b">
        <f>IF(AND(B192&gt;='Sim Flight Params'!$B$3,B192&lt;'Sim Flight Params'!$B$5),TRUE,FALSE)</f>
        <v>1</v>
      </c>
      <c r="G192">
        <f>IF(F192,'Sim Flight Params'!$B$4,0)</f>
        <v>2</v>
      </c>
      <c r="H192" t="b">
        <f>IF(AND(B192&gt;='Sim Flight Params'!$B$5,B192&lt;'Sim Flight Params'!$B$6-('Sim Flight Params'!$B$6-'Sim Flight Params'!$B$5)/2),TRUE,FALSE)</f>
        <v>0</v>
      </c>
      <c r="I192">
        <f>IF(H192,'Sim Flight Params'!$B$4-'Sim Flight Params'!$B$4/2*(('Sim Flight Params'!$B$5-B192)/('Sim Flight Params'!$B$7-'Sim Flight Params'!$B$5))^2,0)</f>
        <v>0</v>
      </c>
      <c r="J192" t="b">
        <f>IF(AND(B192&gt;='Sim Flight Params'!$B$5+('Sim Flight Params'!$B$6-'Sim Flight Params'!$B$5)/2,B192&lt;'Sim Flight Params'!$B$6),TRUE,FALSE)</f>
        <v>0</v>
      </c>
      <c r="K192">
        <f>IF(J192,'Sim Flight Params'!$B$4/2*(('Sim Flight Params'!$B$6-B192)/('Sim Flight Params'!$B$7-'Sim Flight Params'!$B$5))^2,0)</f>
        <v>0</v>
      </c>
      <c r="L192">
        <f t="shared" si="13"/>
        <v>2</v>
      </c>
      <c r="M192">
        <f t="shared" si="17"/>
        <v>0</v>
      </c>
      <c r="N192">
        <f t="shared" si="18"/>
        <v>0</v>
      </c>
      <c r="P192">
        <v>0.56088991826686807</v>
      </c>
      <c r="Q192">
        <v>1.3320591309200269E-2</v>
      </c>
      <c r="R192">
        <f t="shared" si="16"/>
        <v>0</v>
      </c>
      <c r="S192">
        <f>'Sim Flight Params'!$B$22*P192+'Sim Flight Params'!$B$23/100*R192</f>
        <v>2.1033371935007553E-2</v>
      </c>
      <c r="U192">
        <v>2.9551260052682604E-2</v>
      </c>
      <c r="V192">
        <v>0.38740200009446146</v>
      </c>
      <c r="W192">
        <f>IF(V192&gt;='Sim Flight Params'!$B$34,'Sim Flight Params'!$B$33*U192,0)</f>
        <v>0</v>
      </c>
    </row>
    <row r="193" spans="1:23" x14ac:dyDescent="0.3">
      <c r="A193">
        <v>191</v>
      </c>
      <c r="B193">
        <v>9.5499999999999794</v>
      </c>
      <c r="D193" t="b">
        <f>IF(AND(B193&gt;='Sim Flight Params'!$B$2,B193&lt;'Sim Flight Params'!$B$3),TRUE,FALSE)</f>
        <v>0</v>
      </c>
      <c r="E193">
        <f>IF(D193,'Sim Flight Params'!$B$4*(-COS((B193-'Sim Flight Params'!$B$2)*PI()/('Sim Flight Params'!$B$3-'Sim Flight Params'!$B$2))+1)/2,0)</f>
        <v>0</v>
      </c>
      <c r="F193" t="b">
        <f>IF(AND(B193&gt;='Sim Flight Params'!$B$3,B193&lt;'Sim Flight Params'!$B$5),TRUE,FALSE)</f>
        <v>1</v>
      </c>
      <c r="G193">
        <f>IF(F193,'Sim Flight Params'!$B$4,0)</f>
        <v>2</v>
      </c>
      <c r="H193" t="b">
        <f>IF(AND(B193&gt;='Sim Flight Params'!$B$5,B193&lt;'Sim Flight Params'!$B$6-('Sim Flight Params'!$B$6-'Sim Flight Params'!$B$5)/2),TRUE,FALSE)</f>
        <v>0</v>
      </c>
      <c r="I193">
        <f>IF(H193,'Sim Flight Params'!$B$4-'Sim Flight Params'!$B$4/2*(('Sim Flight Params'!$B$5-B193)/('Sim Flight Params'!$B$7-'Sim Flight Params'!$B$5))^2,0)</f>
        <v>0</v>
      </c>
      <c r="J193" t="b">
        <f>IF(AND(B193&gt;='Sim Flight Params'!$B$5+('Sim Flight Params'!$B$6-'Sim Flight Params'!$B$5)/2,B193&lt;'Sim Flight Params'!$B$6),TRUE,FALSE)</f>
        <v>0</v>
      </c>
      <c r="K193">
        <f>IF(J193,'Sim Flight Params'!$B$4/2*(('Sim Flight Params'!$B$6-B193)/('Sim Flight Params'!$B$7-'Sim Flight Params'!$B$5))^2,0)</f>
        <v>0</v>
      </c>
      <c r="L193">
        <f t="shared" si="13"/>
        <v>2</v>
      </c>
      <c r="M193">
        <f t="shared" si="17"/>
        <v>0</v>
      </c>
      <c r="N193">
        <f t="shared" si="18"/>
        <v>0</v>
      </c>
      <c r="P193">
        <v>0.8663335945548829</v>
      </c>
      <c r="Q193">
        <v>0.3960977613597878</v>
      </c>
      <c r="R193">
        <f t="shared" si="16"/>
        <v>0</v>
      </c>
      <c r="S193">
        <f>'Sim Flight Params'!$B$22*P193+'Sim Flight Params'!$B$23/100*R193</f>
        <v>3.2487509795808105E-2</v>
      </c>
      <c r="U193">
        <v>-0.24984849475616988</v>
      </c>
      <c r="V193">
        <v>0.66892221760523685</v>
      </c>
      <c r="W193">
        <f>IF(V193&gt;='Sim Flight Params'!$B$34,'Sim Flight Params'!$B$33*U193,0)</f>
        <v>0</v>
      </c>
    </row>
    <row r="194" spans="1:23" x14ac:dyDescent="0.3">
      <c r="A194">
        <v>192</v>
      </c>
      <c r="B194">
        <v>9.5999999999999801</v>
      </c>
      <c r="D194" t="b">
        <f>IF(AND(B194&gt;='Sim Flight Params'!$B$2,B194&lt;'Sim Flight Params'!$B$3),TRUE,FALSE)</f>
        <v>0</v>
      </c>
      <c r="E194">
        <f>IF(D194,'Sim Flight Params'!$B$4*(-COS((B194-'Sim Flight Params'!$B$2)*PI()/('Sim Flight Params'!$B$3-'Sim Flight Params'!$B$2))+1)/2,0)</f>
        <v>0</v>
      </c>
      <c r="F194" t="b">
        <f>IF(AND(B194&gt;='Sim Flight Params'!$B$3,B194&lt;'Sim Flight Params'!$B$5),TRUE,FALSE)</f>
        <v>1</v>
      </c>
      <c r="G194">
        <f>IF(F194,'Sim Flight Params'!$B$4,0)</f>
        <v>2</v>
      </c>
      <c r="H194" t="b">
        <f>IF(AND(B194&gt;='Sim Flight Params'!$B$5,B194&lt;'Sim Flight Params'!$B$6-('Sim Flight Params'!$B$6-'Sim Flight Params'!$B$5)/2),TRUE,FALSE)</f>
        <v>0</v>
      </c>
      <c r="I194">
        <f>IF(H194,'Sim Flight Params'!$B$4-'Sim Flight Params'!$B$4/2*(('Sim Flight Params'!$B$5-B194)/('Sim Flight Params'!$B$7-'Sim Flight Params'!$B$5))^2,0)</f>
        <v>0</v>
      </c>
      <c r="J194" t="b">
        <f>IF(AND(B194&gt;='Sim Flight Params'!$B$5+('Sim Flight Params'!$B$6-'Sim Flight Params'!$B$5)/2,B194&lt;'Sim Flight Params'!$B$6),TRUE,FALSE)</f>
        <v>0</v>
      </c>
      <c r="K194">
        <f>IF(J194,'Sim Flight Params'!$B$4/2*(('Sim Flight Params'!$B$6-B194)/('Sim Flight Params'!$B$7-'Sim Flight Params'!$B$5))^2,0)</f>
        <v>0</v>
      </c>
      <c r="L194">
        <f t="shared" si="13"/>
        <v>2</v>
      </c>
      <c r="M194">
        <f t="shared" si="17"/>
        <v>0</v>
      </c>
      <c r="N194">
        <f t="shared" si="18"/>
        <v>0</v>
      </c>
      <c r="P194">
        <v>-0.22457892450366868</v>
      </c>
      <c r="Q194">
        <v>0.53948544769042694</v>
      </c>
      <c r="R194">
        <f t="shared" si="16"/>
        <v>0</v>
      </c>
      <c r="S194">
        <f>'Sim Flight Params'!$B$22*P194+'Sim Flight Params'!$B$23/100*R194</f>
        <v>-8.421709668887575E-3</v>
      </c>
      <c r="U194">
        <v>-0.68998149688275023</v>
      </c>
      <c r="V194">
        <v>0.32768364729064237</v>
      </c>
      <c r="W194">
        <f>IF(V194&gt;='Sim Flight Params'!$B$34,'Sim Flight Params'!$B$33*U194,0)</f>
        <v>0</v>
      </c>
    </row>
    <row r="195" spans="1:23" x14ac:dyDescent="0.3">
      <c r="A195">
        <v>193</v>
      </c>
      <c r="B195">
        <v>9.6499999999999808</v>
      </c>
      <c r="D195" t="b">
        <f>IF(AND(B195&gt;='Sim Flight Params'!$B$2,B195&lt;'Sim Flight Params'!$B$3),TRUE,FALSE)</f>
        <v>0</v>
      </c>
      <c r="E195">
        <f>IF(D195,'Sim Flight Params'!$B$4*(-COS((B195-'Sim Flight Params'!$B$2)*PI()/('Sim Flight Params'!$B$3-'Sim Flight Params'!$B$2))+1)/2,0)</f>
        <v>0</v>
      </c>
      <c r="F195" t="b">
        <f>IF(AND(B195&gt;='Sim Flight Params'!$B$3,B195&lt;'Sim Flight Params'!$B$5),TRUE,FALSE)</f>
        <v>1</v>
      </c>
      <c r="G195">
        <f>IF(F195,'Sim Flight Params'!$B$4,0)</f>
        <v>2</v>
      </c>
      <c r="H195" t="b">
        <f>IF(AND(B195&gt;='Sim Flight Params'!$B$5,B195&lt;'Sim Flight Params'!$B$6-('Sim Flight Params'!$B$6-'Sim Flight Params'!$B$5)/2),TRUE,FALSE)</f>
        <v>0</v>
      </c>
      <c r="I195">
        <f>IF(H195,'Sim Flight Params'!$B$4-'Sim Flight Params'!$B$4/2*(('Sim Flight Params'!$B$5-B195)/('Sim Flight Params'!$B$7-'Sim Flight Params'!$B$5))^2,0)</f>
        <v>0</v>
      </c>
      <c r="J195" t="b">
        <f>IF(AND(B195&gt;='Sim Flight Params'!$B$5+('Sim Flight Params'!$B$6-'Sim Flight Params'!$B$5)/2,B195&lt;'Sim Flight Params'!$B$6),TRUE,FALSE)</f>
        <v>0</v>
      </c>
      <c r="K195">
        <f>IF(J195,'Sim Flight Params'!$B$4/2*(('Sim Flight Params'!$B$6-B195)/('Sim Flight Params'!$B$7-'Sim Flight Params'!$B$5))^2,0)</f>
        <v>0</v>
      </c>
      <c r="L195">
        <f t="shared" ref="L195:L202" si="19">E195+G195+I195+K195</f>
        <v>2</v>
      </c>
      <c r="M195">
        <f t="shared" si="17"/>
        <v>0</v>
      </c>
      <c r="N195">
        <f t="shared" si="18"/>
        <v>0</v>
      </c>
      <c r="P195">
        <v>0.59402009835087743</v>
      </c>
      <c r="Q195">
        <v>-0.80599431596330806</v>
      </c>
      <c r="R195">
        <f t="shared" si="16"/>
        <v>0</v>
      </c>
      <c r="S195">
        <f>'Sim Flight Params'!$B$22*P195+'Sim Flight Params'!$B$23/100*R195</f>
        <v>2.2275753688157904E-2</v>
      </c>
      <c r="U195">
        <v>0.74528611511671272</v>
      </c>
      <c r="V195">
        <v>2.6128453423210352E-2</v>
      </c>
      <c r="W195">
        <f>IF(V195&gt;='Sim Flight Params'!$B$34,'Sim Flight Params'!$B$33*U195,0)</f>
        <v>0</v>
      </c>
    </row>
    <row r="196" spans="1:23" x14ac:dyDescent="0.3">
      <c r="A196">
        <v>194</v>
      </c>
      <c r="B196">
        <v>9.6999999999999797</v>
      </c>
      <c r="D196" t="b">
        <f>IF(AND(B196&gt;='Sim Flight Params'!$B$2,B196&lt;'Sim Flight Params'!$B$3),TRUE,FALSE)</f>
        <v>0</v>
      </c>
      <c r="E196">
        <f>IF(D196,'Sim Flight Params'!$B$4*(-COS((B196-'Sim Flight Params'!$B$2)*PI()/('Sim Flight Params'!$B$3-'Sim Flight Params'!$B$2))+1)/2,0)</f>
        <v>0</v>
      </c>
      <c r="F196" t="b">
        <f>IF(AND(B196&gt;='Sim Flight Params'!$B$3,B196&lt;'Sim Flight Params'!$B$5),TRUE,FALSE)</f>
        <v>1</v>
      </c>
      <c r="G196">
        <f>IF(F196,'Sim Flight Params'!$B$4,0)</f>
        <v>2</v>
      </c>
      <c r="H196" t="b">
        <f>IF(AND(B196&gt;='Sim Flight Params'!$B$5,B196&lt;'Sim Flight Params'!$B$6-('Sim Flight Params'!$B$6-'Sim Flight Params'!$B$5)/2),TRUE,FALSE)</f>
        <v>0</v>
      </c>
      <c r="I196">
        <f>IF(H196,'Sim Flight Params'!$B$4-'Sim Flight Params'!$B$4/2*(('Sim Flight Params'!$B$5-B196)/('Sim Flight Params'!$B$7-'Sim Flight Params'!$B$5))^2,0)</f>
        <v>0</v>
      </c>
      <c r="J196" t="b">
        <f>IF(AND(B196&gt;='Sim Flight Params'!$B$5+('Sim Flight Params'!$B$6-'Sim Flight Params'!$B$5)/2,B196&lt;'Sim Flight Params'!$B$6),TRUE,FALSE)</f>
        <v>0</v>
      </c>
      <c r="K196">
        <f>IF(J196,'Sim Flight Params'!$B$4/2*(('Sim Flight Params'!$B$6-B196)/('Sim Flight Params'!$B$7-'Sim Flight Params'!$B$5))^2,0)</f>
        <v>0</v>
      </c>
      <c r="L196">
        <f t="shared" si="19"/>
        <v>2</v>
      </c>
      <c r="M196">
        <f t="shared" si="17"/>
        <v>0</v>
      </c>
      <c r="N196">
        <f t="shared" si="18"/>
        <v>0</v>
      </c>
      <c r="P196">
        <v>0.90629907587350345</v>
      </c>
      <c r="Q196">
        <v>0.24136620817120846</v>
      </c>
      <c r="R196">
        <f t="shared" si="16"/>
        <v>0</v>
      </c>
      <c r="S196">
        <f>'Sim Flight Params'!$B$22*P196+'Sim Flight Params'!$B$23/100*R196</f>
        <v>3.3986215345256379E-2</v>
      </c>
      <c r="U196">
        <v>1.7782871252064458E-2</v>
      </c>
      <c r="V196">
        <v>0.1961660959440743</v>
      </c>
      <c r="W196">
        <f>IF(V196&gt;='Sim Flight Params'!$B$34,'Sim Flight Params'!$B$33*U196,0)</f>
        <v>0</v>
      </c>
    </row>
    <row r="197" spans="1:23" x14ac:dyDescent="0.3">
      <c r="A197">
        <v>195</v>
      </c>
      <c r="B197">
        <v>9.7499999999999805</v>
      </c>
      <c r="D197" t="b">
        <f>IF(AND(B197&gt;='Sim Flight Params'!$B$2,B197&lt;'Sim Flight Params'!$B$3),TRUE,FALSE)</f>
        <v>0</v>
      </c>
      <c r="E197">
        <f>IF(D197,'Sim Flight Params'!$B$4*(-COS((B197-'Sim Flight Params'!$B$2)*PI()/('Sim Flight Params'!$B$3-'Sim Flight Params'!$B$2))+1)/2,0)</f>
        <v>0</v>
      </c>
      <c r="F197" t="b">
        <f>IF(AND(B197&gt;='Sim Flight Params'!$B$3,B197&lt;'Sim Flight Params'!$B$5),TRUE,FALSE)</f>
        <v>1</v>
      </c>
      <c r="G197">
        <f>IF(F197,'Sim Flight Params'!$B$4,0)</f>
        <v>2</v>
      </c>
      <c r="H197" t="b">
        <f>IF(AND(B197&gt;='Sim Flight Params'!$B$5,B197&lt;'Sim Flight Params'!$B$6-('Sim Flight Params'!$B$6-'Sim Flight Params'!$B$5)/2),TRUE,FALSE)</f>
        <v>0</v>
      </c>
      <c r="I197">
        <f>IF(H197,'Sim Flight Params'!$B$4-'Sim Flight Params'!$B$4/2*(('Sim Flight Params'!$B$5-B197)/('Sim Flight Params'!$B$7-'Sim Flight Params'!$B$5))^2,0)</f>
        <v>0</v>
      </c>
      <c r="J197" t="b">
        <f>IF(AND(B197&gt;='Sim Flight Params'!$B$5+('Sim Flight Params'!$B$6-'Sim Flight Params'!$B$5)/2,B197&lt;'Sim Flight Params'!$B$6),TRUE,FALSE)</f>
        <v>0</v>
      </c>
      <c r="K197">
        <f>IF(J197,'Sim Flight Params'!$B$4/2*(('Sim Flight Params'!$B$6-B197)/('Sim Flight Params'!$B$7-'Sim Flight Params'!$B$5))^2,0)</f>
        <v>0</v>
      </c>
      <c r="L197">
        <f t="shared" si="19"/>
        <v>2</v>
      </c>
      <c r="M197">
        <f t="shared" si="17"/>
        <v>0</v>
      </c>
      <c r="N197">
        <f t="shared" si="18"/>
        <v>0</v>
      </c>
      <c r="P197">
        <v>0.97752064107686309</v>
      </c>
      <c r="Q197">
        <v>-0.94815931582149737</v>
      </c>
      <c r="R197">
        <f t="shared" si="16"/>
        <v>0</v>
      </c>
      <c r="S197">
        <f>'Sim Flight Params'!$B$22*P197+'Sim Flight Params'!$B$23/100*R197</f>
        <v>3.6657024040382367E-2</v>
      </c>
      <c r="U197">
        <v>-0.99289726886023777</v>
      </c>
      <c r="V197">
        <v>0.85002092713165722</v>
      </c>
      <c r="W197">
        <f>IF(V197&gt;='Sim Flight Params'!$B$34,'Sim Flight Params'!$B$33*U197,0)</f>
        <v>0</v>
      </c>
    </row>
    <row r="198" spans="1:23" x14ac:dyDescent="0.3">
      <c r="A198">
        <v>196</v>
      </c>
      <c r="B198">
        <v>9.7999999999999794</v>
      </c>
      <c r="D198" t="b">
        <f>IF(AND(B198&gt;='Sim Flight Params'!$B$2,B198&lt;'Sim Flight Params'!$B$3),TRUE,FALSE)</f>
        <v>0</v>
      </c>
      <c r="E198">
        <f>IF(D198,'Sim Flight Params'!$B$4*(-COS((B198-'Sim Flight Params'!$B$2)*PI()/('Sim Flight Params'!$B$3-'Sim Flight Params'!$B$2))+1)/2,0)</f>
        <v>0</v>
      </c>
      <c r="F198" t="b">
        <f>IF(AND(B198&gt;='Sim Flight Params'!$B$3,B198&lt;'Sim Flight Params'!$B$5),TRUE,FALSE)</f>
        <v>1</v>
      </c>
      <c r="G198">
        <f>IF(F198,'Sim Flight Params'!$B$4,0)</f>
        <v>2</v>
      </c>
      <c r="H198" t="b">
        <f>IF(AND(B198&gt;='Sim Flight Params'!$B$5,B198&lt;'Sim Flight Params'!$B$6-('Sim Flight Params'!$B$6-'Sim Flight Params'!$B$5)/2),TRUE,FALSE)</f>
        <v>0</v>
      </c>
      <c r="I198">
        <f>IF(H198,'Sim Flight Params'!$B$4-'Sim Flight Params'!$B$4/2*(('Sim Flight Params'!$B$5-B198)/('Sim Flight Params'!$B$7-'Sim Flight Params'!$B$5))^2,0)</f>
        <v>0</v>
      </c>
      <c r="J198" t="b">
        <f>IF(AND(B198&gt;='Sim Flight Params'!$B$5+('Sim Flight Params'!$B$6-'Sim Flight Params'!$B$5)/2,B198&lt;'Sim Flight Params'!$B$6),TRUE,FALSE)</f>
        <v>0</v>
      </c>
      <c r="K198">
        <f>IF(J198,'Sim Flight Params'!$B$4/2*(('Sim Flight Params'!$B$6-B198)/('Sim Flight Params'!$B$7-'Sim Flight Params'!$B$5))^2,0)</f>
        <v>0</v>
      </c>
      <c r="L198">
        <f t="shared" si="19"/>
        <v>2</v>
      </c>
      <c r="M198">
        <f t="shared" si="17"/>
        <v>0</v>
      </c>
      <c r="N198">
        <f t="shared" si="18"/>
        <v>0</v>
      </c>
      <c r="P198">
        <v>0.8026260432638761</v>
      </c>
      <c r="Q198">
        <v>0.95904749094781416</v>
      </c>
      <c r="R198">
        <f t="shared" si="16"/>
        <v>0</v>
      </c>
      <c r="S198">
        <f>'Sim Flight Params'!$B$22*P198+'Sim Flight Params'!$B$23/100*R198</f>
        <v>3.0098476622395353E-2</v>
      </c>
      <c r="U198">
        <v>-0.1929174491088208</v>
      </c>
      <c r="V198">
        <v>2.4706008788007439E-2</v>
      </c>
      <c r="W198">
        <f>IF(V198&gt;='Sim Flight Params'!$B$34,'Sim Flight Params'!$B$33*U198,0)</f>
        <v>0</v>
      </c>
    </row>
    <row r="199" spans="1:23" x14ac:dyDescent="0.3">
      <c r="A199">
        <v>197</v>
      </c>
      <c r="B199">
        <v>9.8499999999999801</v>
      </c>
      <c r="D199" t="b">
        <f>IF(AND(B199&gt;='Sim Flight Params'!$B$2,B199&lt;'Sim Flight Params'!$B$3),TRUE,FALSE)</f>
        <v>0</v>
      </c>
      <c r="E199">
        <f>IF(D199,'Sim Flight Params'!$B$4*(-COS((B199-'Sim Flight Params'!$B$2)*PI()/('Sim Flight Params'!$B$3-'Sim Flight Params'!$B$2))+1)/2,0)</f>
        <v>0</v>
      </c>
      <c r="F199" t="b">
        <f>IF(AND(B199&gt;='Sim Flight Params'!$B$3,B199&lt;'Sim Flight Params'!$B$5),TRUE,FALSE)</f>
        <v>1</v>
      </c>
      <c r="G199">
        <f>IF(F199,'Sim Flight Params'!$B$4,0)</f>
        <v>2</v>
      </c>
      <c r="H199" t="b">
        <f>IF(AND(B199&gt;='Sim Flight Params'!$B$5,B199&lt;'Sim Flight Params'!$B$6-('Sim Flight Params'!$B$6-'Sim Flight Params'!$B$5)/2),TRUE,FALSE)</f>
        <v>0</v>
      </c>
      <c r="I199">
        <f>IF(H199,'Sim Flight Params'!$B$4-'Sim Flight Params'!$B$4/2*(('Sim Flight Params'!$B$5-B199)/('Sim Flight Params'!$B$7-'Sim Flight Params'!$B$5))^2,0)</f>
        <v>0</v>
      </c>
      <c r="J199" t="b">
        <f>IF(AND(B199&gt;='Sim Flight Params'!$B$5+('Sim Flight Params'!$B$6-'Sim Flight Params'!$B$5)/2,B199&lt;'Sim Flight Params'!$B$6),TRUE,FALSE)</f>
        <v>0</v>
      </c>
      <c r="K199">
        <f>IF(J199,'Sim Flight Params'!$B$4/2*(('Sim Flight Params'!$B$6-B199)/('Sim Flight Params'!$B$7-'Sim Flight Params'!$B$5))^2,0)</f>
        <v>0</v>
      </c>
      <c r="L199">
        <f t="shared" si="19"/>
        <v>2</v>
      </c>
      <c r="M199">
        <f t="shared" si="17"/>
        <v>0</v>
      </c>
      <c r="N199">
        <f t="shared" si="18"/>
        <v>0</v>
      </c>
      <c r="P199">
        <v>-0.61911227537581603</v>
      </c>
      <c r="Q199">
        <v>0.67888832671636901</v>
      </c>
      <c r="R199">
        <f t="shared" si="16"/>
        <v>0</v>
      </c>
      <c r="S199">
        <f>'Sim Flight Params'!$B$22*P199+'Sim Flight Params'!$B$23/100*R199</f>
        <v>-2.3216710326593101E-2</v>
      </c>
      <c r="U199">
        <v>0.93096918285016561</v>
      </c>
      <c r="V199">
        <v>0.75666113532152102</v>
      </c>
      <c r="W199">
        <f>IF(V199&gt;='Sim Flight Params'!$B$34,'Sim Flight Params'!$B$33*U199,0)</f>
        <v>0</v>
      </c>
    </row>
    <row r="200" spans="1:23" x14ac:dyDescent="0.3">
      <c r="A200">
        <v>198</v>
      </c>
      <c r="B200">
        <v>9.8999999999999808</v>
      </c>
      <c r="D200" t="b">
        <f>IF(AND(B200&gt;='Sim Flight Params'!$B$2,B200&lt;'Sim Flight Params'!$B$3),TRUE,FALSE)</f>
        <v>0</v>
      </c>
      <c r="E200">
        <f>IF(D200,'Sim Flight Params'!$B$4*(-COS((B200-'Sim Flight Params'!$B$2)*PI()/('Sim Flight Params'!$B$3-'Sim Flight Params'!$B$2))+1)/2,0)</f>
        <v>0</v>
      </c>
      <c r="F200" t="b">
        <f>IF(AND(B200&gt;='Sim Flight Params'!$B$3,B200&lt;'Sim Flight Params'!$B$5),TRUE,FALSE)</f>
        <v>1</v>
      </c>
      <c r="G200">
        <f>IF(F200,'Sim Flight Params'!$B$4,0)</f>
        <v>2</v>
      </c>
      <c r="H200" t="b">
        <f>IF(AND(B200&gt;='Sim Flight Params'!$B$5,B200&lt;'Sim Flight Params'!$B$6-('Sim Flight Params'!$B$6-'Sim Flight Params'!$B$5)/2),TRUE,FALSE)</f>
        <v>0</v>
      </c>
      <c r="I200">
        <f>IF(H200,'Sim Flight Params'!$B$4-'Sim Flight Params'!$B$4/2*(('Sim Flight Params'!$B$5-B200)/('Sim Flight Params'!$B$7-'Sim Flight Params'!$B$5))^2,0)</f>
        <v>0</v>
      </c>
      <c r="J200" t="b">
        <f>IF(AND(B200&gt;='Sim Flight Params'!$B$5+('Sim Flight Params'!$B$6-'Sim Flight Params'!$B$5)/2,B200&lt;'Sim Flight Params'!$B$6),TRUE,FALSE)</f>
        <v>0</v>
      </c>
      <c r="K200">
        <f>IF(J200,'Sim Flight Params'!$B$4/2*(('Sim Flight Params'!$B$6-B200)/('Sim Flight Params'!$B$7-'Sim Flight Params'!$B$5))^2,0)</f>
        <v>0</v>
      </c>
      <c r="L200">
        <f t="shared" si="19"/>
        <v>2</v>
      </c>
      <c r="M200">
        <f t="shared" si="17"/>
        <v>0</v>
      </c>
      <c r="N200">
        <f t="shared" si="18"/>
        <v>0</v>
      </c>
      <c r="P200">
        <v>0.38282260166381588</v>
      </c>
      <c r="Q200">
        <v>0.43592499079401348</v>
      </c>
      <c r="R200">
        <f t="shared" si="16"/>
        <v>0</v>
      </c>
      <c r="S200">
        <f>'Sim Flight Params'!$B$22*P200+'Sim Flight Params'!$B$23/100*R200</f>
        <v>1.4355847562393095E-2</v>
      </c>
      <c r="U200">
        <v>-0.71128762806949397</v>
      </c>
      <c r="V200">
        <v>0.16786321591997744</v>
      </c>
      <c r="W200">
        <f>IF(V200&gt;='Sim Flight Params'!$B$34,'Sim Flight Params'!$B$33*U200,0)</f>
        <v>0</v>
      </c>
    </row>
    <row r="201" spans="1:23" x14ac:dyDescent="0.3">
      <c r="A201">
        <v>199</v>
      </c>
      <c r="B201">
        <v>9.9499999999999709</v>
      </c>
      <c r="D201" t="b">
        <f>IF(AND(B201&gt;='Sim Flight Params'!$B$2,B201&lt;'Sim Flight Params'!$B$3),TRUE,FALSE)</f>
        <v>0</v>
      </c>
      <c r="E201">
        <f>IF(D201,'Sim Flight Params'!$B$4*(-COS((B201-'Sim Flight Params'!$B$2)*PI()/('Sim Flight Params'!$B$3-'Sim Flight Params'!$B$2))+1)/2,0)</f>
        <v>0</v>
      </c>
      <c r="F201" t="b">
        <f>IF(AND(B201&gt;='Sim Flight Params'!$B$3,B201&lt;'Sim Flight Params'!$B$5),TRUE,FALSE)</f>
        <v>1</v>
      </c>
      <c r="G201">
        <f>IF(F201,'Sim Flight Params'!$B$4,0)</f>
        <v>2</v>
      </c>
      <c r="H201" t="b">
        <f>IF(AND(B201&gt;='Sim Flight Params'!$B$5,B201&lt;'Sim Flight Params'!$B$6-('Sim Flight Params'!$B$6-'Sim Flight Params'!$B$5)/2),TRUE,FALSE)</f>
        <v>0</v>
      </c>
      <c r="I201">
        <f>IF(H201,'Sim Flight Params'!$B$4-'Sim Flight Params'!$B$4/2*(('Sim Flight Params'!$B$5-B201)/('Sim Flight Params'!$B$7-'Sim Flight Params'!$B$5))^2,0)</f>
        <v>0</v>
      </c>
      <c r="J201" t="b">
        <f>IF(AND(B201&gt;='Sim Flight Params'!$B$5+('Sim Flight Params'!$B$6-'Sim Flight Params'!$B$5)/2,B201&lt;'Sim Flight Params'!$B$6),TRUE,FALSE)</f>
        <v>0</v>
      </c>
      <c r="K201">
        <f>IF(J201,'Sim Flight Params'!$B$4/2*(('Sim Flight Params'!$B$6-B201)/('Sim Flight Params'!$B$7-'Sim Flight Params'!$B$5))^2,0)</f>
        <v>0</v>
      </c>
      <c r="L201">
        <f t="shared" si="19"/>
        <v>2</v>
      </c>
      <c r="M201">
        <f t="shared" si="17"/>
        <v>0</v>
      </c>
      <c r="N201">
        <f t="shared" si="18"/>
        <v>0</v>
      </c>
      <c r="P201">
        <v>6.8084296808792244E-2</v>
      </c>
      <c r="Q201">
        <v>0.47904210676296866</v>
      </c>
      <c r="R201">
        <f t="shared" si="16"/>
        <v>0</v>
      </c>
      <c r="S201">
        <f>'Sim Flight Params'!$B$22*P201+'Sim Flight Params'!$B$23/100*R201</f>
        <v>2.5531611303297092E-3</v>
      </c>
      <c r="U201">
        <v>8.772965803623034E-2</v>
      </c>
      <c r="V201">
        <v>0.78123310023990344</v>
      </c>
      <c r="W201">
        <f>IF(V201&gt;='Sim Flight Params'!$B$34,'Sim Flight Params'!$B$33*U201,0)</f>
        <v>0</v>
      </c>
    </row>
    <row r="202" spans="1:23" x14ac:dyDescent="0.3">
      <c r="A202">
        <v>200</v>
      </c>
      <c r="B202">
        <v>9.9999999999999698</v>
      </c>
      <c r="D202" t="b">
        <f>IF(AND(B202&gt;='Sim Flight Params'!$B$2,B202&lt;'Sim Flight Params'!$B$3),TRUE,FALSE)</f>
        <v>0</v>
      </c>
      <c r="E202">
        <f>IF(D202,'Sim Flight Params'!$B$4*(-COS((B202-'Sim Flight Params'!$B$2)*PI()/('Sim Flight Params'!$B$3-'Sim Flight Params'!$B$2))+1)/2,0)</f>
        <v>0</v>
      </c>
      <c r="F202" t="b">
        <f>IF(AND(B202&gt;='Sim Flight Params'!$B$3,B202&lt;'Sim Flight Params'!$B$5),TRUE,FALSE)</f>
        <v>1</v>
      </c>
      <c r="G202">
        <f>IF(F202,'Sim Flight Params'!$B$4,0)</f>
        <v>2</v>
      </c>
      <c r="H202" t="b">
        <f>IF(AND(B202&gt;='Sim Flight Params'!$B$5,B202&lt;'Sim Flight Params'!$B$6-('Sim Flight Params'!$B$6-'Sim Flight Params'!$B$5)/2),TRUE,FALSE)</f>
        <v>0</v>
      </c>
      <c r="I202">
        <f>IF(H202,'Sim Flight Params'!$B$4-'Sim Flight Params'!$B$4/2*(('Sim Flight Params'!$B$5-B202)/('Sim Flight Params'!$B$7-'Sim Flight Params'!$B$5))^2,0)</f>
        <v>0</v>
      </c>
      <c r="J202" t="b">
        <f>IF(AND(B202&gt;='Sim Flight Params'!$B$5+('Sim Flight Params'!$B$6-'Sim Flight Params'!$B$5)/2,B202&lt;'Sim Flight Params'!$B$6),TRUE,FALSE)</f>
        <v>0</v>
      </c>
      <c r="K202">
        <f>IF(J202,'Sim Flight Params'!$B$4/2*(('Sim Flight Params'!$B$6-B202)/('Sim Flight Params'!$B$7-'Sim Flight Params'!$B$5))^2,0)</f>
        <v>0</v>
      </c>
      <c r="L202">
        <f t="shared" si="19"/>
        <v>2</v>
      </c>
      <c r="M202">
        <f t="shared" si="17"/>
        <v>0</v>
      </c>
      <c r="N202">
        <f t="shared" si="18"/>
        <v>0</v>
      </c>
      <c r="P202">
        <v>0.51833810644137279</v>
      </c>
      <c r="Q202">
        <v>-0.68258928763118343</v>
      </c>
      <c r="R202">
        <f t="shared" si="16"/>
        <v>0</v>
      </c>
      <c r="S202">
        <f>'Sim Flight Params'!$B$22*P202+'Sim Flight Params'!$B$23/100*R202</f>
        <v>1.943767899155148E-2</v>
      </c>
      <c r="U202">
        <v>-0.49112044844647085</v>
      </c>
      <c r="V202">
        <v>0.95463618618703128</v>
      </c>
      <c r="W202">
        <f>IF(V202&gt;='Sim Flight Params'!$B$34,'Sim Flight Params'!$B$33*U202,0)</f>
        <v>-7.366806726697063E-2</v>
      </c>
    </row>
    <row r="203" spans="1:23" x14ac:dyDescent="0.3">
      <c r="A203">
        <v>201</v>
      </c>
      <c r="B203">
        <v>10.050000000000001</v>
      </c>
      <c r="D203" t="b">
        <f>IF(AND(B203&gt;='Sim Flight Params'!$B$2,B203&lt;'Sim Flight Params'!$B$3),TRUE,FALSE)</f>
        <v>0</v>
      </c>
      <c r="E203">
        <f>IF(D203,'Sim Flight Params'!$B$4*(-COS((B203-'Sim Flight Params'!$B$2)*PI()/('Sim Flight Params'!$B$3-'Sim Flight Params'!$B$2))+1)/2,0)</f>
        <v>0</v>
      </c>
      <c r="F203" t="b">
        <f>IF(AND(B203&gt;='Sim Flight Params'!$B$3,B203&lt;'Sim Flight Params'!$B$5),TRUE,FALSE)</f>
        <v>1</v>
      </c>
      <c r="G203">
        <f>IF(F203,'Sim Flight Params'!$B$4,0)</f>
        <v>2</v>
      </c>
      <c r="H203" t="b">
        <f>IF(AND(B203&gt;='Sim Flight Params'!$B$5,B203&lt;'Sim Flight Params'!$B$6-('Sim Flight Params'!$B$6-'Sim Flight Params'!$B$5)/2),TRUE,FALSE)</f>
        <v>0</v>
      </c>
      <c r="I203">
        <f>IF(H203,'Sim Flight Params'!$B$4-'Sim Flight Params'!$B$4/2*(('Sim Flight Params'!$B$5-B203)/('Sim Flight Params'!$B$7-'Sim Flight Params'!$B$5))^2,0)</f>
        <v>0</v>
      </c>
      <c r="J203" t="b">
        <f>IF(AND(B203&gt;='Sim Flight Params'!$B$5+('Sim Flight Params'!$B$6-'Sim Flight Params'!$B$5)/2,B203&lt;'Sim Flight Params'!$B$6),TRUE,FALSE)</f>
        <v>0</v>
      </c>
      <c r="K203">
        <f>IF(J203,'Sim Flight Params'!$B$4/2*(('Sim Flight Params'!$B$6-B203)/('Sim Flight Params'!$B$7-'Sim Flight Params'!$B$5))^2,0)</f>
        <v>0</v>
      </c>
      <c r="L203">
        <f t="shared" ref="L203:L266" si="20">E203+G203+I203+K203</f>
        <v>2</v>
      </c>
      <c r="M203">
        <f t="shared" ref="M203:M266" si="21">(L203-L202)/($B203-$B202)</f>
        <v>0</v>
      </c>
      <c r="N203">
        <f t="shared" ref="N203:N266" si="22">(M203-M202)/($B203-$B202)</f>
        <v>0</v>
      </c>
      <c r="P203">
        <v>0.76569578331748001</v>
      </c>
      <c r="Q203">
        <v>-0.83750916232575601</v>
      </c>
      <c r="R203">
        <f t="shared" si="16"/>
        <v>0</v>
      </c>
      <c r="S203">
        <f>'Sim Flight Params'!$B$22*P203+'Sim Flight Params'!$B$23/100*R203</f>
        <v>2.87135918744055E-2</v>
      </c>
      <c r="U203">
        <v>-0.75683787649687839</v>
      </c>
      <c r="V203">
        <v>0.68430743258173066</v>
      </c>
      <c r="W203">
        <f>IF(V203&gt;='Sim Flight Params'!$B$34,'Sim Flight Params'!$B$33*U203,0)</f>
        <v>0</v>
      </c>
    </row>
    <row r="204" spans="1:23" x14ac:dyDescent="0.3">
      <c r="A204">
        <v>202</v>
      </c>
      <c r="B204">
        <v>10.1</v>
      </c>
      <c r="D204" t="b">
        <f>IF(AND(B204&gt;='Sim Flight Params'!$B$2,B204&lt;'Sim Flight Params'!$B$3),TRUE,FALSE)</f>
        <v>0</v>
      </c>
      <c r="E204">
        <f>IF(D204,'Sim Flight Params'!$B$4*(-COS((B204-'Sim Flight Params'!$B$2)*PI()/('Sim Flight Params'!$B$3-'Sim Flight Params'!$B$2))+1)/2,0)</f>
        <v>0</v>
      </c>
      <c r="F204" t="b">
        <f>IF(AND(B204&gt;='Sim Flight Params'!$B$3,B204&lt;'Sim Flight Params'!$B$5),TRUE,FALSE)</f>
        <v>1</v>
      </c>
      <c r="G204">
        <f>IF(F204,'Sim Flight Params'!$B$4,0)</f>
        <v>2</v>
      </c>
      <c r="H204" t="b">
        <f>IF(AND(B204&gt;='Sim Flight Params'!$B$5,B204&lt;'Sim Flight Params'!$B$6-('Sim Flight Params'!$B$6-'Sim Flight Params'!$B$5)/2),TRUE,FALSE)</f>
        <v>0</v>
      </c>
      <c r="I204">
        <f>IF(H204,'Sim Flight Params'!$B$4-'Sim Flight Params'!$B$4/2*(('Sim Flight Params'!$B$5-B204)/('Sim Flight Params'!$B$7-'Sim Flight Params'!$B$5))^2,0)</f>
        <v>0</v>
      </c>
      <c r="J204" t="b">
        <f>IF(AND(B204&gt;='Sim Flight Params'!$B$5+('Sim Flight Params'!$B$6-'Sim Flight Params'!$B$5)/2,B204&lt;'Sim Flight Params'!$B$6),TRUE,FALSE)</f>
        <v>0</v>
      </c>
      <c r="K204">
        <f>IF(J204,'Sim Flight Params'!$B$4/2*(('Sim Flight Params'!$B$6-B204)/('Sim Flight Params'!$B$7-'Sim Flight Params'!$B$5))^2,0)</f>
        <v>0</v>
      </c>
      <c r="L204">
        <f t="shared" si="20"/>
        <v>2</v>
      </c>
      <c r="M204">
        <f t="shared" si="21"/>
        <v>0</v>
      </c>
      <c r="N204">
        <f t="shared" si="22"/>
        <v>0</v>
      </c>
      <c r="P204">
        <v>-0.44250091965160876</v>
      </c>
      <c r="Q204">
        <v>-0.89610389930833056</v>
      </c>
      <c r="R204">
        <f t="shared" si="16"/>
        <v>0</v>
      </c>
      <c r="S204">
        <f>'Sim Flight Params'!$B$22*P204+'Sim Flight Params'!$B$23/100*R204</f>
        <v>-1.6593784486935329E-2</v>
      </c>
      <c r="U204">
        <v>0.33150221337816954</v>
      </c>
      <c r="V204">
        <v>0.94233143182153611</v>
      </c>
      <c r="W204">
        <f>IF(V204&gt;='Sim Flight Params'!$B$34,'Sim Flight Params'!$B$33*U204,0)</f>
        <v>4.972533200672543E-2</v>
      </c>
    </row>
    <row r="205" spans="1:23" x14ac:dyDescent="0.3">
      <c r="A205">
        <v>203</v>
      </c>
      <c r="B205">
        <v>10.15</v>
      </c>
      <c r="D205" t="b">
        <f>IF(AND(B205&gt;='Sim Flight Params'!$B$2,B205&lt;'Sim Flight Params'!$B$3),TRUE,FALSE)</f>
        <v>0</v>
      </c>
      <c r="E205">
        <f>IF(D205,'Sim Flight Params'!$B$4*(-COS((B205-'Sim Flight Params'!$B$2)*PI()/('Sim Flight Params'!$B$3-'Sim Flight Params'!$B$2))+1)/2,0)</f>
        <v>0</v>
      </c>
      <c r="F205" t="b">
        <f>IF(AND(B205&gt;='Sim Flight Params'!$B$3,B205&lt;'Sim Flight Params'!$B$5),TRUE,FALSE)</f>
        <v>1</v>
      </c>
      <c r="G205">
        <f>IF(F205,'Sim Flight Params'!$B$4,0)</f>
        <v>2</v>
      </c>
      <c r="H205" t="b">
        <f>IF(AND(B205&gt;='Sim Flight Params'!$B$5,B205&lt;'Sim Flight Params'!$B$6-('Sim Flight Params'!$B$6-'Sim Flight Params'!$B$5)/2),TRUE,FALSE)</f>
        <v>0</v>
      </c>
      <c r="I205">
        <f>IF(H205,'Sim Flight Params'!$B$4-'Sim Flight Params'!$B$4/2*(('Sim Flight Params'!$B$5-B205)/('Sim Flight Params'!$B$7-'Sim Flight Params'!$B$5))^2,0)</f>
        <v>0</v>
      </c>
      <c r="J205" t="b">
        <f>IF(AND(B205&gt;='Sim Flight Params'!$B$5+('Sim Flight Params'!$B$6-'Sim Flight Params'!$B$5)/2,B205&lt;'Sim Flight Params'!$B$6),TRUE,FALSE)</f>
        <v>0</v>
      </c>
      <c r="K205">
        <f>IF(J205,'Sim Flight Params'!$B$4/2*(('Sim Flight Params'!$B$6-B205)/('Sim Flight Params'!$B$7-'Sim Flight Params'!$B$5))^2,0)</f>
        <v>0</v>
      </c>
      <c r="L205">
        <f t="shared" si="20"/>
        <v>2</v>
      </c>
      <c r="M205">
        <f t="shared" si="21"/>
        <v>0</v>
      </c>
      <c r="N205">
        <f t="shared" si="22"/>
        <v>0</v>
      </c>
      <c r="P205">
        <v>0.22733434772189343</v>
      </c>
      <c r="Q205">
        <v>-0.3225649248163529</v>
      </c>
      <c r="R205">
        <f t="shared" si="16"/>
        <v>0</v>
      </c>
      <c r="S205">
        <f>'Sim Flight Params'!$B$22*P205+'Sim Flight Params'!$B$23/100*R205</f>
        <v>8.5250380395710031E-3</v>
      </c>
      <c r="U205">
        <v>-0.65557426124977458</v>
      </c>
      <c r="V205">
        <v>0.80921734479605423</v>
      </c>
      <c r="W205">
        <f>IF(V205&gt;='Sim Flight Params'!$B$34,'Sim Flight Params'!$B$33*U205,0)</f>
        <v>0</v>
      </c>
    </row>
    <row r="206" spans="1:23" x14ac:dyDescent="0.3">
      <c r="A206">
        <v>204</v>
      </c>
      <c r="B206">
        <v>10.199999999999999</v>
      </c>
      <c r="D206" t="b">
        <f>IF(AND(B206&gt;='Sim Flight Params'!$B$2,B206&lt;'Sim Flight Params'!$B$3),TRUE,FALSE)</f>
        <v>0</v>
      </c>
      <c r="E206">
        <f>IF(D206,'Sim Flight Params'!$B$4*(-COS((B206-'Sim Flight Params'!$B$2)*PI()/('Sim Flight Params'!$B$3-'Sim Flight Params'!$B$2))+1)/2,0)</f>
        <v>0</v>
      </c>
      <c r="F206" t="b">
        <f>IF(AND(B206&gt;='Sim Flight Params'!$B$3,B206&lt;'Sim Flight Params'!$B$5),TRUE,FALSE)</f>
        <v>1</v>
      </c>
      <c r="G206">
        <f>IF(F206,'Sim Flight Params'!$B$4,0)</f>
        <v>2</v>
      </c>
      <c r="H206" t="b">
        <f>IF(AND(B206&gt;='Sim Flight Params'!$B$5,B206&lt;'Sim Flight Params'!$B$6-('Sim Flight Params'!$B$6-'Sim Flight Params'!$B$5)/2),TRUE,FALSE)</f>
        <v>0</v>
      </c>
      <c r="I206">
        <f>IF(H206,'Sim Flight Params'!$B$4-'Sim Flight Params'!$B$4/2*(('Sim Flight Params'!$B$5-B206)/('Sim Flight Params'!$B$7-'Sim Flight Params'!$B$5))^2,0)</f>
        <v>0</v>
      </c>
      <c r="J206" t="b">
        <f>IF(AND(B206&gt;='Sim Flight Params'!$B$5+('Sim Flight Params'!$B$6-'Sim Flight Params'!$B$5)/2,B206&lt;'Sim Flight Params'!$B$6),TRUE,FALSE)</f>
        <v>0</v>
      </c>
      <c r="K206">
        <f>IF(J206,'Sim Flight Params'!$B$4/2*(('Sim Flight Params'!$B$6-B206)/('Sim Flight Params'!$B$7-'Sim Flight Params'!$B$5))^2,0)</f>
        <v>0</v>
      </c>
      <c r="L206">
        <f t="shared" si="20"/>
        <v>2</v>
      </c>
      <c r="M206">
        <f t="shared" si="21"/>
        <v>0</v>
      </c>
      <c r="N206">
        <f t="shared" si="22"/>
        <v>0</v>
      </c>
      <c r="P206">
        <v>0.85465497930009704</v>
      </c>
      <c r="Q206">
        <v>-0.32735408274969147</v>
      </c>
      <c r="R206">
        <f t="shared" si="16"/>
        <v>0</v>
      </c>
      <c r="S206">
        <f>'Sim Flight Params'!$B$22*P206+'Sim Flight Params'!$B$23/100*R206</f>
        <v>3.2049561723753638E-2</v>
      </c>
      <c r="U206">
        <v>-0.31152834097915894</v>
      </c>
      <c r="V206">
        <v>0.37641183623114693</v>
      </c>
      <c r="W206">
        <f>IF(V206&gt;='Sim Flight Params'!$B$34,'Sim Flight Params'!$B$33*U206,0)</f>
        <v>0</v>
      </c>
    </row>
    <row r="207" spans="1:23" x14ac:dyDescent="0.3">
      <c r="A207">
        <v>205</v>
      </c>
      <c r="B207">
        <v>10.25</v>
      </c>
      <c r="D207" t="b">
        <f>IF(AND(B207&gt;='Sim Flight Params'!$B$2,B207&lt;'Sim Flight Params'!$B$3),TRUE,FALSE)</f>
        <v>0</v>
      </c>
      <c r="E207">
        <f>IF(D207,'Sim Flight Params'!$B$4*(-COS((B207-'Sim Flight Params'!$B$2)*PI()/('Sim Flight Params'!$B$3-'Sim Flight Params'!$B$2))+1)/2,0)</f>
        <v>0</v>
      </c>
      <c r="F207" t="b">
        <f>IF(AND(B207&gt;='Sim Flight Params'!$B$3,B207&lt;'Sim Flight Params'!$B$5),TRUE,FALSE)</f>
        <v>1</v>
      </c>
      <c r="G207">
        <f>IF(F207,'Sim Flight Params'!$B$4,0)</f>
        <v>2</v>
      </c>
      <c r="H207" t="b">
        <f>IF(AND(B207&gt;='Sim Flight Params'!$B$5,B207&lt;'Sim Flight Params'!$B$6-('Sim Flight Params'!$B$6-'Sim Flight Params'!$B$5)/2),TRUE,FALSE)</f>
        <v>0</v>
      </c>
      <c r="I207">
        <f>IF(H207,'Sim Flight Params'!$B$4-'Sim Flight Params'!$B$4/2*(('Sim Flight Params'!$B$5-B207)/('Sim Flight Params'!$B$7-'Sim Flight Params'!$B$5))^2,0)</f>
        <v>0</v>
      </c>
      <c r="J207" t="b">
        <f>IF(AND(B207&gt;='Sim Flight Params'!$B$5+('Sim Flight Params'!$B$6-'Sim Flight Params'!$B$5)/2,B207&lt;'Sim Flight Params'!$B$6),TRUE,FALSE)</f>
        <v>0</v>
      </c>
      <c r="K207">
        <f>IF(J207,'Sim Flight Params'!$B$4/2*(('Sim Flight Params'!$B$6-B207)/('Sim Flight Params'!$B$7-'Sim Flight Params'!$B$5))^2,0)</f>
        <v>0</v>
      </c>
      <c r="L207">
        <f t="shared" si="20"/>
        <v>2</v>
      </c>
      <c r="M207">
        <f t="shared" si="21"/>
        <v>0</v>
      </c>
      <c r="N207">
        <f t="shared" si="22"/>
        <v>0</v>
      </c>
      <c r="P207">
        <v>8.0780471063783166E-2</v>
      </c>
      <c r="Q207">
        <v>-0.82401807138986505</v>
      </c>
      <c r="R207">
        <f t="shared" si="16"/>
        <v>0</v>
      </c>
      <c r="S207">
        <f>'Sim Flight Params'!$B$22*P207+'Sim Flight Params'!$B$23/100*R207</f>
        <v>3.0292676648918685E-3</v>
      </c>
      <c r="U207">
        <v>0.40424635831419642</v>
      </c>
      <c r="V207">
        <v>4.9378124889044028E-2</v>
      </c>
      <c r="W207">
        <f>IF(V207&gt;='Sim Flight Params'!$B$34,'Sim Flight Params'!$B$33*U207,0)</f>
        <v>0</v>
      </c>
    </row>
    <row r="208" spans="1:23" x14ac:dyDescent="0.3">
      <c r="A208">
        <v>206</v>
      </c>
      <c r="B208">
        <v>10.3</v>
      </c>
      <c r="D208" t="b">
        <f>IF(AND(B208&gt;='Sim Flight Params'!$B$2,B208&lt;'Sim Flight Params'!$B$3),TRUE,FALSE)</f>
        <v>0</v>
      </c>
      <c r="E208">
        <f>IF(D208,'Sim Flight Params'!$B$4*(-COS((B208-'Sim Flight Params'!$B$2)*PI()/('Sim Flight Params'!$B$3-'Sim Flight Params'!$B$2))+1)/2,0)</f>
        <v>0</v>
      </c>
      <c r="F208" t="b">
        <f>IF(AND(B208&gt;='Sim Flight Params'!$B$3,B208&lt;'Sim Flight Params'!$B$5),TRUE,FALSE)</f>
        <v>1</v>
      </c>
      <c r="G208">
        <f>IF(F208,'Sim Flight Params'!$B$4,0)</f>
        <v>2</v>
      </c>
      <c r="H208" t="b">
        <f>IF(AND(B208&gt;='Sim Flight Params'!$B$5,B208&lt;'Sim Flight Params'!$B$6-('Sim Flight Params'!$B$6-'Sim Flight Params'!$B$5)/2),TRUE,FALSE)</f>
        <v>0</v>
      </c>
      <c r="I208">
        <f>IF(H208,'Sim Flight Params'!$B$4-'Sim Flight Params'!$B$4/2*(('Sim Flight Params'!$B$5-B208)/('Sim Flight Params'!$B$7-'Sim Flight Params'!$B$5))^2,0)</f>
        <v>0</v>
      </c>
      <c r="J208" t="b">
        <f>IF(AND(B208&gt;='Sim Flight Params'!$B$5+('Sim Flight Params'!$B$6-'Sim Flight Params'!$B$5)/2,B208&lt;'Sim Flight Params'!$B$6),TRUE,FALSE)</f>
        <v>0</v>
      </c>
      <c r="K208">
        <f>IF(J208,'Sim Flight Params'!$B$4/2*(('Sim Flight Params'!$B$6-B208)/('Sim Flight Params'!$B$7-'Sim Flight Params'!$B$5))^2,0)</f>
        <v>0</v>
      </c>
      <c r="L208">
        <f t="shared" si="20"/>
        <v>2</v>
      </c>
      <c r="M208">
        <f t="shared" si="21"/>
        <v>0</v>
      </c>
      <c r="N208">
        <f t="shared" si="22"/>
        <v>0</v>
      </c>
      <c r="P208">
        <v>0.99618313134118908</v>
      </c>
      <c r="Q208">
        <v>0.82526642648014836</v>
      </c>
      <c r="R208">
        <f t="shared" si="16"/>
        <v>0</v>
      </c>
      <c r="S208">
        <f>'Sim Flight Params'!$B$22*P208+'Sim Flight Params'!$B$23/100*R208</f>
        <v>3.7356867425294586E-2</v>
      </c>
      <c r="U208">
        <v>0.4843473171113204</v>
      </c>
      <c r="V208">
        <v>7.6422895121464496E-2</v>
      </c>
      <c r="W208">
        <f>IF(V208&gt;='Sim Flight Params'!$B$34,'Sim Flight Params'!$B$33*U208,0)</f>
        <v>0</v>
      </c>
    </row>
    <row r="209" spans="1:23" x14ac:dyDescent="0.3">
      <c r="A209">
        <v>207</v>
      </c>
      <c r="B209">
        <v>10.35</v>
      </c>
      <c r="D209" t="b">
        <f>IF(AND(B209&gt;='Sim Flight Params'!$B$2,B209&lt;'Sim Flight Params'!$B$3),TRUE,FALSE)</f>
        <v>0</v>
      </c>
      <c r="E209">
        <f>IF(D209,'Sim Flight Params'!$B$4*(-COS((B209-'Sim Flight Params'!$B$2)*PI()/('Sim Flight Params'!$B$3-'Sim Flight Params'!$B$2))+1)/2,0)</f>
        <v>0</v>
      </c>
      <c r="F209" t="b">
        <f>IF(AND(B209&gt;='Sim Flight Params'!$B$3,B209&lt;'Sim Flight Params'!$B$5),TRUE,FALSE)</f>
        <v>1</v>
      </c>
      <c r="G209">
        <f>IF(F209,'Sim Flight Params'!$B$4,0)</f>
        <v>2</v>
      </c>
      <c r="H209" t="b">
        <f>IF(AND(B209&gt;='Sim Flight Params'!$B$5,B209&lt;'Sim Flight Params'!$B$6-('Sim Flight Params'!$B$6-'Sim Flight Params'!$B$5)/2),TRUE,FALSE)</f>
        <v>0</v>
      </c>
      <c r="I209">
        <f>IF(H209,'Sim Flight Params'!$B$4-'Sim Flight Params'!$B$4/2*(('Sim Flight Params'!$B$5-B209)/('Sim Flight Params'!$B$7-'Sim Flight Params'!$B$5))^2,0)</f>
        <v>0</v>
      </c>
      <c r="J209" t="b">
        <f>IF(AND(B209&gt;='Sim Flight Params'!$B$5+('Sim Flight Params'!$B$6-'Sim Flight Params'!$B$5)/2,B209&lt;'Sim Flight Params'!$B$6),TRUE,FALSE)</f>
        <v>0</v>
      </c>
      <c r="K209">
        <f>IF(J209,'Sim Flight Params'!$B$4/2*(('Sim Flight Params'!$B$6-B209)/('Sim Flight Params'!$B$7-'Sim Flight Params'!$B$5))^2,0)</f>
        <v>0</v>
      </c>
      <c r="L209">
        <f t="shared" si="20"/>
        <v>2</v>
      </c>
      <c r="M209">
        <f t="shared" si="21"/>
        <v>0</v>
      </c>
      <c r="N209">
        <f t="shared" si="22"/>
        <v>0</v>
      </c>
      <c r="P209">
        <v>0.37685806059385407</v>
      </c>
      <c r="Q209">
        <v>-0.16534449054997924</v>
      </c>
      <c r="R209">
        <f t="shared" si="16"/>
        <v>0</v>
      </c>
      <c r="S209">
        <f>'Sim Flight Params'!$B$22*P209+'Sim Flight Params'!$B$23/100*R209</f>
        <v>1.4132177272269527E-2</v>
      </c>
      <c r="U209">
        <v>0.5872124498093223</v>
      </c>
      <c r="V209">
        <v>0.96845474956021893</v>
      </c>
      <c r="W209">
        <f>IF(V209&gt;='Sim Flight Params'!$B$34,'Sim Flight Params'!$B$33*U209,0)</f>
        <v>8.8081867471398345E-2</v>
      </c>
    </row>
    <row r="210" spans="1:23" x14ac:dyDescent="0.3">
      <c r="A210">
        <v>208</v>
      </c>
      <c r="B210">
        <v>10.4</v>
      </c>
      <c r="D210" t="b">
        <f>IF(AND(B210&gt;='Sim Flight Params'!$B$2,B210&lt;'Sim Flight Params'!$B$3),TRUE,FALSE)</f>
        <v>0</v>
      </c>
      <c r="E210">
        <f>IF(D210,'Sim Flight Params'!$B$4*(-COS((B210-'Sim Flight Params'!$B$2)*PI()/('Sim Flight Params'!$B$3-'Sim Flight Params'!$B$2))+1)/2,0)</f>
        <v>0</v>
      </c>
      <c r="F210" t="b">
        <f>IF(AND(B210&gt;='Sim Flight Params'!$B$3,B210&lt;'Sim Flight Params'!$B$5),TRUE,FALSE)</f>
        <v>1</v>
      </c>
      <c r="G210">
        <f>IF(F210,'Sim Flight Params'!$B$4,0)</f>
        <v>2</v>
      </c>
      <c r="H210" t="b">
        <f>IF(AND(B210&gt;='Sim Flight Params'!$B$5,B210&lt;'Sim Flight Params'!$B$6-('Sim Flight Params'!$B$6-'Sim Flight Params'!$B$5)/2),TRUE,FALSE)</f>
        <v>0</v>
      </c>
      <c r="I210">
        <f>IF(H210,'Sim Flight Params'!$B$4-'Sim Flight Params'!$B$4/2*(('Sim Flight Params'!$B$5-B210)/('Sim Flight Params'!$B$7-'Sim Flight Params'!$B$5))^2,0)</f>
        <v>0</v>
      </c>
      <c r="J210" t="b">
        <f>IF(AND(B210&gt;='Sim Flight Params'!$B$5+('Sim Flight Params'!$B$6-'Sim Flight Params'!$B$5)/2,B210&lt;'Sim Flight Params'!$B$6),TRUE,FALSE)</f>
        <v>0</v>
      </c>
      <c r="K210">
        <f>IF(J210,'Sim Flight Params'!$B$4/2*(('Sim Flight Params'!$B$6-B210)/('Sim Flight Params'!$B$7-'Sim Flight Params'!$B$5))^2,0)</f>
        <v>0</v>
      </c>
      <c r="L210">
        <f t="shared" si="20"/>
        <v>2</v>
      </c>
      <c r="M210">
        <f t="shared" si="21"/>
        <v>0</v>
      </c>
      <c r="N210">
        <f t="shared" si="22"/>
        <v>0</v>
      </c>
      <c r="P210">
        <v>-0.90767528328202385</v>
      </c>
      <c r="Q210">
        <v>-0.28954833497429866</v>
      </c>
      <c r="R210">
        <f t="shared" si="16"/>
        <v>0</v>
      </c>
      <c r="S210">
        <f>'Sim Flight Params'!$B$22*P210+'Sim Flight Params'!$B$23/100*R210</f>
        <v>-3.4037823123075892E-2</v>
      </c>
      <c r="U210">
        <v>-0.24724532292114842</v>
      </c>
      <c r="V210">
        <v>9.4629543553197193E-2</v>
      </c>
      <c r="W210">
        <f>IF(V210&gt;='Sim Flight Params'!$B$34,'Sim Flight Params'!$B$33*U210,0)</f>
        <v>0</v>
      </c>
    </row>
    <row r="211" spans="1:23" x14ac:dyDescent="0.3">
      <c r="A211">
        <v>209</v>
      </c>
      <c r="B211">
        <v>10.45</v>
      </c>
      <c r="D211" t="b">
        <f>IF(AND(B211&gt;='Sim Flight Params'!$B$2,B211&lt;'Sim Flight Params'!$B$3),TRUE,FALSE)</f>
        <v>0</v>
      </c>
      <c r="E211">
        <f>IF(D211,'Sim Flight Params'!$B$4*(-COS((B211-'Sim Flight Params'!$B$2)*PI()/('Sim Flight Params'!$B$3-'Sim Flight Params'!$B$2))+1)/2,0)</f>
        <v>0</v>
      </c>
      <c r="F211" t="b">
        <f>IF(AND(B211&gt;='Sim Flight Params'!$B$3,B211&lt;'Sim Flight Params'!$B$5),TRUE,FALSE)</f>
        <v>1</v>
      </c>
      <c r="G211">
        <f>IF(F211,'Sim Flight Params'!$B$4,0)</f>
        <v>2</v>
      </c>
      <c r="H211" t="b">
        <f>IF(AND(B211&gt;='Sim Flight Params'!$B$5,B211&lt;'Sim Flight Params'!$B$6-('Sim Flight Params'!$B$6-'Sim Flight Params'!$B$5)/2),TRUE,FALSE)</f>
        <v>0</v>
      </c>
      <c r="I211">
        <f>IF(H211,'Sim Flight Params'!$B$4-'Sim Flight Params'!$B$4/2*(('Sim Flight Params'!$B$5-B211)/('Sim Flight Params'!$B$7-'Sim Flight Params'!$B$5))^2,0)</f>
        <v>0</v>
      </c>
      <c r="J211" t="b">
        <f>IF(AND(B211&gt;='Sim Flight Params'!$B$5+('Sim Flight Params'!$B$6-'Sim Flight Params'!$B$5)/2,B211&lt;'Sim Flight Params'!$B$6),TRUE,FALSE)</f>
        <v>0</v>
      </c>
      <c r="K211">
        <f>IF(J211,'Sim Flight Params'!$B$4/2*(('Sim Flight Params'!$B$6-B211)/('Sim Flight Params'!$B$7-'Sim Flight Params'!$B$5))^2,0)</f>
        <v>0</v>
      </c>
      <c r="L211">
        <f t="shared" si="20"/>
        <v>2</v>
      </c>
      <c r="M211">
        <f t="shared" si="21"/>
        <v>0</v>
      </c>
      <c r="N211">
        <f t="shared" si="22"/>
        <v>0</v>
      </c>
      <c r="P211">
        <v>0.17115528139421032</v>
      </c>
      <c r="Q211">
        <v>0.89250173382991282</v>
      </c>
      <c r="R211">
        <f t="shared" si="16"/>
        <v>0</v>
      </c>
      <c r="S211">
        <f>'Sim Flight Params'!$B$22*P211+'Sim Flight Params'!$B$23/100*R211</f>
        <v>6.4183230522828873E-3</v>
      </c>
      <c r="U211">
        <v>-0.16539788296460944</v>
      </c>
      <c r="V211">
        <v>0.90458119421220451</v>
      </c>
      <c r="W211">
        <f>IF(V211&gt;='Sim Flight Params'!$B$34,'Sim Flight Params'!$B$33*U211,0)</f>
        <v>0</v>
      </c>
    </row>
    <row r="212" spans="1:23" x14ac:dyDescent="0.3">
      <c r="A212">
        <v>210</v>
      </c>
      <c r="B212">
        <v>10.5</v>
      </c>
      <c r="D212" t="b">
        <f>IF(AND(B212&gt;='Sim Flight Params'!$B$2,B212&lt;'Sim Flight Params'!$B$3),TRUE,FALSE)</f>
        <v>0</v>
      </c>
      <c r="E212">
        <f>IF(D212,'Sim Flight Params'!$B$4*(-COS((B212-'Sim Flight Params'!$B$2)*PI()/('Sim Flight Params'!$B$3-'Sim Flight Params'!$B$2))+1)/2,0)</f>
        <v>0</v>
      </c>
      <c r="F212" t="b">
        <f>IF(AND(B212&gt;='Sim Flight Params'!$B$3,B212&lt;'Sim Flight Params'!$B$5),TRUE,FALSE)</f>
        <v>1</v>
      </c>
      <c r="G212">
        <f>IF(F212,'Sim Flight Params'!$B$4,0)</f>
        <v>2</v>
      </c>
      <c r="H212" t="b">
        <f>IF(AND(B212&gt;='Sim Flight Params'!$B$5,B212&lt;'Sim Flight Params'!$B$6-('Sim Flight Params'!$B$6-'Sim Flight Params'!$B$5)/2),TRUE,FALSE)</f>
        <v>0</v>
      </c>
      <c r="I212">
        <f>IF(H212,'Sim Flight Params'!$B$4-'Sim Flight Params'!$B$4/2*(('Sim Flight Params'!$B$5-B212)/('Sim Flight Params'!$B$7-'Sim Flight Params'!$B$5))^2,0)</f>
        <v>0</v>
      </c>
      <c r="J212" t="b">
        <f>IF(AND(B212&gt;='Sim Flight Params'!$B$5+('Sim Flight Params'!$B$6-'Sim Flight Params'!$B$5)/2,B212&lt;'Sim Flight Params'!$B$6),TRUE,FALSE)</f>
        <v>0</v>
      </c>
      <c r="K212">
        <f>IF(J212,'Sim Flight Params'!$B$4/2*(('Sim Flight Params'!$B$6-B212)/('Sim Flight Params'!$B$7-'Sim Flight Params'!$B$5))^2,0)</f>
        <v>0</v>
      </c>
      <c r="L212">
        <f t="shared" si="20"/>
        <v>2</v>
      </c>
      <c r="M212">
        <f t="shared" si="21"/>
        <v>0</v>
      </c>
      <c r="N212">
        <f t="shared" si="22"/>
        <v>0</v>
      </c>
      <c r="P212">
        <v>-0.1600645935344116</v>
      </c>
      <c r="Q212">
        <v>-0.36211853076831346</v>
      </c>
      <c r="R212">
        <f t="shared" si="16"/>
        <v>0</v>
      </c>
      <c r="S212">
        <f>'Sim Flight Params'!$B$22*P212+'Sim Flight Params'!$B$23/100*R212</f>
        <v>-6.0024222575404346E-3</v>
      </c>
      <c r="U212">
        <v>0.65106388432075613</v>
      </c>
      <c r="V212">
        <v>0.34909320975138336</v>
      </c>
      <c r="W212">
        <f>IF(V212&gt;='Sim Flight Params'!$B$34,'Sim Flight Params'!$B$33*U212,0)</f>
        <v>0</v>
      </c>
    </row>
    <row r="213" spans="1:23" x14ac:dyDescent="0.3">
      <c r="A213">
        <v>211</v>
      </c>
      <c r="B213">
        <v>10.55</v>
      </c>
      <c r="D213" t="b">
        <f>IF(AND(B213&gt;='Sim Flight Params'!$B$2,B213&lt;'Sim Flight Params'!$B$3),TRUE,FALSE)</f>
        <v>0</v>
      </c>
      <c r="E213">
        <f>IF(D213,'Sim Flight Params'!$B$4*(-COS((B213-'Sim Flight Params'!$B$2)*PI()/('Sim Flight Params'!$B$3-'Sim Flight Params'!$B$2))+1)/2,0)</f>
        <v>0</v>
      </c>
      <c r="F213" t="b">
        <f>IF(AND(B213&gt;='Sim Flight Params'!$B$3,B213&lt;'Sim Flight Params'!$B$5),TRUE,FALSE)</f>
        <v>1</v>
      </c>
      <c r="G213">
        <f>IF(F213,'Sim Flight Params'!$B$4,0)</f>
        <v>2</v>
      </c>
      <c r="H213" t="b">
        <f>IF(AND(B213&gt;='Sim Flight Params'!$B$5,B213&lt;'Sim Flight Params'!$B$6-('Sim Flight Params'!$B$6-'Sim Flight Params'!$B$5)/2),TRUE,FALSE)</f>
        <v>0</v>
      </c>
      <c r="I213">
        <f>IF(H213,'Sim Flight Params'!$B$4-'Sim Flight Params'!$B$4/2*(('Sim Flight Params'!$B$5-B213)/('Sim Flight Params'!$B$7-'Sim Flight Params'!$B$5))^2,0)</f>
        <v>0</v>
      </c>
      <c r="J213" t="b">
        <f>IF(AND(B213&gt;='Sim Flight Params'!$B$5+('Sim Flight Params'!$B$6-'Sim Flight Params'!$B$5)/2,B213&lt;'Sim Flight Params'!$B$6),TRUE,FALSE)</f>
        <v>0</v>
      </c>
      <c r="K213">
        <f>IF(J213,'Sim Flight Params'!$B$4/2*(('Sim Flight Params'!$B$6-B213)/('Sim Flight Params'!$B$7-'Sim Flight Params'!$B$5))^2,0)</f>
        <v>0</v>
      </c>
      <c r="L213">
        <f t="shared" si="20"/>
        <v>2</v>
      </c>
      <c r="M213">
        <f t="shared" si="21"/>
        <v>0</v>
      </c>
      <c r="N213">
        <f t="shared" si="22"/>
        <v>0</v>
      </c>
      <c r="P213">
        <v>0.82815777858600126</v>
      </c>
      <c r="Q213">
        <v>0.35953038338757803</v>
      </c>
      <c r="R213">
        <f t="shared" si="16"/>
        <v>0</v>
      </c>
      <c r="S213">
        <f>'Sim Flight Params'!$B$22*P213+'Sim Flight Params'!$B$23/100*R213</f>
        <v>3.1055916696975047E-2</v>
      </c>
      <c r="U213">
        <v>-0.37669370624615994</v>
      </c>
      <c r="V213">
        <v>0.6369779619335264</v>
      </c>
      <c r="W213">
        <f>IF(V213&gt;='Sim Flight Params'!$B$34,'Sim Flight Params'!$B$33*U213,0)</f>
        <v>0</v>
      </c>
    </row>
    <row r="214" spans="1:23" x14ac:dyDescent="0.3">
      <c r="A214">
        <v>212</v>
      </c>
      <c r="B214">
        <v>10.6</v>
      </c>
      <c r="D214" t="b">
        <f>IF(AND(B214&gt;='Sim Flight Params'!$B$2,B214&lt;'Sim Flight Params'!$B$3),TRUE,FALSE)</f>
        <v>0</v>
      </c>
      <c r="E214">
        <f>IF(D214,'Sim Flight Params'!$B$4*(-COS((B214-'Sim Flight Params'!$B$2)*PI()/('Sim Flight Params'!$B$3-'Sim Flight Params'!$B$2))+1)/2,0)</f>
        <v>0</v>
      </c>
      <c r="F214" t="b">
        <f>IF(AND(B214&gt;='Sim Flight Params'!$B$3,B214&lt;'Sim Flight Params'!$B$5),TRUE,FALSE)</f>
        <v>1</v>
      </c>
      <c r="G214">
        <f>IF(F214,'Sim Flight Params'!$B$4,0)</f>
        <v>2</v>
      </c>
      <c r="H214" t="b">
        <f>IF(AND(B214&gt;='Sim Flight Params'!$B$5,B214&lt;'Sim Flight Params'!$B$6-('Sim Flight Params'!$B$6-'Sim Flight Params'!$B$5)/2),TRUE,FALSE)</f>
        <v>0</v>
      </c>
      <c r="I214">
        <f>IF(H214,'Sim Flight Params'!$B$4-'Sim Flight Params'!$B$4/2*(('Sim Flight Params'!$B$5-B214)/('Sim Flight Params'!$B$7-'Sim Flight Params'!$B$5))^2,0)</f>
        <v>0</v>
      </c>
      <c r="J214" t="b">
        <f>IF(AND(B214&gt;='Sim Flight Params'!$B$5+('Sim Flight Params'!$B$6-'Sim Flight Params'!$B$5)/2,B214&lt;'Sim Flight Params'!$B$6),TRUE,FALSE)</f>
        <v>0</v>
      </c>
      <c r="K214">
        <f>IF(J214,'Sim Flight Params'!$B$4/2*(('Sim Flight Params'!$B$6-B214)/('Sim Flight Params'!$B$7-'Sim Flight Params'!$B$5))^2,0)</f>
        <v>0</v>
      </c>
      <c r="L214">
        <f t="shared" si="20"/>
        <v>2</v>
      </c>
      <c r="M214">
        <f t="shared" si="21"/>
        <v>0</v>
      </c>
      <c r="N214">
        <f t="shared" si="22"/>
        <v>0</v>
      </c>
      <c r="P214">
        <v>0.51331346860910521</v>
      </c>
      <c r="Q214">
        <v>-0.22968359405221883</v>
      </c>
      <c r="R214">
        <f t="shared" si="16"/>
        <v>0</v>
      </c>
      <c r="S214">
        <f>'Sim Flight Params'!$B$22*P214+'Sim Flight Params'!$B$23/100*R214</f>
        <v>1.9249255072841445E-2</v>
      </c>
      <c r="U214">
        <v>0.29909833187049739</v>
      </c>
      <c r="V214">
        <v>0.87158484060724284</v>
      </c>
      <c r="W214">
        <f>IF(V214&gt;='Sim Flight Params'!$B$34,'Sim Flight Params'!$B$33*U214,0)</f>
        <v>0</v>
      </c>
    </row>
    <row r="215" spans="1:23" x14ac:dyDescent="0.3">
      <c r="A215">
        <v>213</v>
      </c>
      <c r="B215">
        <v>10.65</v>
      </c>
      <c r="D215" t="b">
        <f>IF(AND(B215&gt;='Sim Flight Params'!$B$2,B215&lt;'Sim Flight Params'!$B$3),TRUE,FALSE)</f>
        <v>0</v>
      </c>
      <c r="E215">
        <f>IF(D215,'Sim Flight Params'!$B$4*(-COS((B215-'Sim Flight Params'!$B$2)*PI()/('Sim Flight Params'!$B$3-'Sim Flight Params'!$B$2))+1)/2,0)</f>
        <v>0</v>
      </c>
      <c r="F215" t="b">
        <f>IF(AND(B215&gt;='Sim Flight Params'!$B$3,B215&lt;'Sim Flight Params'!$B$5),TRUE,FALSE)</f>
        <v>1</v>
      </c>
      <c r="G215">
        <f>IF(F215,'Sim Flight Params'!$B$4,0)</f>
        <v>2</v>
      </c>
      <c r="H215" t="b">
        <f>IF(AND(B215&gt;='Sim Flight Params'!$B$5,B215&lt;'Sim Flight Params'!$B$6-('Sim Flight Params'!$B$6-'Sim Flight Params'!$B$5)/2),TRUE,FALSE)</f>
        <v>0</v>
      </c>
      <c r="I215">
        <f>IF(H215,'Sim Flight Params'!$B$4-'Sim Flight Params'!$B$4/2*(('Sim Flight Params'!$B$5-B215)/('Sim Flight Params'!$B$7-'Sim Flight Params'!$B$5))^2,0)</f>
        <v>0</v>
      </c>
      <c r="J215" t="b">
        <f>IF(AND(B215&gt;='Sim Flight Params'!$B$5+('Sim Flight Params'!$B$6-'Sim Flight Params'!$B$5)/2,B215&lt;'Sim Flight Params'!$B$6),TRUE,FALSE)</f>
        <v>0</v>
      </c>
      <c r="K215">
        <f>IF(J215,'Sim Flight Params'!$B$4/2*(('Sim Flight Params'!$B$6-B215)/('Sim Flight Params'!$B$7-'Sim Flight Params'!$B$5))^2,0)</f>
        <v>0</v>
      </c>
      <c r="L215">
        <f t="shared" si="20"/>
        <v>2</v>
      </c>
      <c r="M215">
        <f t="shared" si="21"/>
        <v>0</v>
      </c>
      <c r="N215">
        <f t="shared" si="22"/>
        <v>0</v>
      </c>
      <c r="P215">
        <v>-2.2992007903485101E-2</v>
      </c>
      <c r="Q215">
        <v>0.7160708994422158</v>
      </c>
      <c r="R215">
        <f t="shared" si="16"/>
        <v>0</v>
      </c>
      <c r="S215">
        <f>'Sim Flight Params'!$B$22*P215+'Sim Flight Params'!$B$23/100*R215</f>
        <v>-8.6220029638069129E-4</v>
      </c>
      <c r="U215">
        <v>-0.34923844104420088</v>
      </c>
      <c r="V215">
        <v>0.39378951000341045</v>
      </c>
      <c r="W215">
        <f>IF(V215&gt;='Sim Flight Params'!$B$34,'Sim Flight Params'!$B$33*U215,0)</f>
        <v>0</v>
      </c>
    </row>
    <row r="216" spans="1:23" x14ac:dyDescent="0.3">
      <c r="A216">
        <v>214</v>
      </c>
      <c r="B216">
        <v>10.7</v>
      </c>
      <c r="D216" t="b">
        <f>IF(AND(B216&gt;='Sim Flight Params'!$B$2,B216&lt;'Sim Flight Params'!$B$3),TRUE,FALSE)</f>
        <v>0</v>
      </c>
      <c r="E216">
        <f>IF(D216,'Sim Flight Params'!$B$4*(-COS((B216-'Sim Flight Params'!$B$2)*PI()/('Sim Flight Params'!$B$3-'Sim Flight Params'!$B$2))+1)/2,0)</f>
        <v>0</v>
      </c>
      <c r="F216" t="b">
        <f>IF(AND(B216&gt;='Sim Flight Params'!$B$3,B216&lt;'Sim Flight Params'!$B$5),TRUE,FALSE)</f>
        <v>1</v>
      </c>
      <c r="G216">
        <f>IF(F216,'Sim Flight Params'!$B$4,0)</f>
        <v>2</v>
      </c>
      <c r="H216" t="b">
        <f>IF(AND(B216&gt;='Sim Flight Params'!$B$5,B216&lt;'Sim Flight Params'!$B$6-('Sim Flight Params'!$B$6-'Sim Flight Params'!$B$5)/2),TRUE,FALSE)</f>
        <v>0</v>
      </c>
      <c r="I216">
        <f>IF(H216,'Sim Flight Params'!$B$4-'Sim Flight Params'!$B$4/2*(('Sim Flight Params'!$B$5-B216)/('Sim Flight Params'!$B$7-'Sim Flight Params'!$B$5))^2,0)</f>
        <v>0</v>
      </c>
      <c r="J216" t="b">
        <f>IF(AND(B216&gt;='Sim Flight Params'!$B$5+('Sim Flight Params'!$B$6-'Sim Flight Params'!$B$5)/2,B216&lt;'Sim Flight Params'!$B$6),TRUE,FALSE)</f>
        <v>0</v>
      </c>
      <c r="K216">
        <f>IF(J216,'Sim Flight Params'!$B$4/2*(('Sim Flight Params'!$B$6-B216)/('Sim Flight Params'!$B$7-'Sim Flight Params'!$B$5))^2,0)</f>
        <v>0</v>
      </c>
      <c r="L216">
        <f t="shared" si="20"/>
        <v>2</v>
      </c>
      <c r="M216">
        <f t="shared" si="21"/>
        <v>0</v>
      </c>
      <c r="N216">
        <f t="shared" si="22"/>
        <v>0</v>
      </c>
      <c r="P216">
        <v>-0.34827842705545353</v>
      </c>
      <c r="Q216">
        <v>-0.917337272734982</v>
      </c>
      <c r="R216">
        <f t="shared" si="16"/>
        <v>0</v>
      </c>
      <c r="S216">
        <f>'Sim Flight Params'!$B$22*P216+'Sim Flight Params'!$B$23/100*R216</f>
        <v>-1.3060441014579507E-2</v>
      </c>
      <c r="U216">
        <v>0.88110326694741326</v>
      </c>
      <c r="V216">
        <v>0.597241474206055</v>
      </c>
      <c r="W216">
        <f>IF(V216&gt;='Sim Flight Params'!$B$34,'Sim Flight Params'!$B$33*U216,0)</f>
        <v>0</v>
      </c>
    </row>
    <row r="217" spans="1:23" x14ac:dyDescent="0.3">
      <c r="A217">
        <v>215</v>
      </c>
      <c r="B217">
        <v>10.75</v>
      </c>
      <c r="D217" t="b">
        <f>IF(AND(B217&gt;='Sim Flight Params'!$B$2,B217&lt;'Sim Flight Params'!$B$3),TRUE,FALSE)</f>
        <v>0</v>
      </c>
      <c r="E217">
        <f>IF(D217,'Sim Flight Params'!$B$4*(-COS((B217-'Sim Flight Params'!$B$2)*PI()/('Sim Flight Params'!$B$3-'Sim Flight Params'!$B$2))+1)/2,0)</f>
        <v>0</v>
      </c>
      <c r="F217" t="b">
        <f>IF(AND(B217&gt;='Sim Flight Params'!$B$3,B217&lt;'Sim Flight Params'!$B$5),TRUE,FALSE)</f>
        <v>1</v>
      </c>
      <c r="G217">
        <f>IF(F217,'Sim Flight Params'!$B$4,0)</f>
        <v>2</v>
      </c>
      <c r="H217" t="b">
        <f>IF(AND(B217&gt;='Sim Flight Params'!$B$5,B217&lt;'Sim Flight Params'!$B$6-('Sim Flight Params'!$B$6-'Sim Flight Params'!$B$5)/2),TRUE,FALSE)</f>
        <v>0</v>
      </c>
      <c r="I217">
        <f>IF(H217,'Sim Flight Params'!$B$4-'Sim Flight Params'!$B$4/2*(('Sim Flight Params'!$B$5-B217)/('Sim Flight Params'!$B$7-'Sim Flight Params'!$B$5))^2,0)</f>
        <v>0</v>
      </c>
      <c r="J217" t="b">
        <f>IF(AND(B217&gt;='Sim Flight Params'!$B$5+('Sim Flight Params'!$B$6-'Sim Flight Params'!$B$5)/2,B217&lt;'Sim Flight Params'!$B$6),TRUE,FALSE)</f>
        <v>0</v>
      </c>
      <c r="K217">
        <f>IF(J217,'Sim Flight Params'!$B$4/2*(('Sim Flight Params'!$B$6-B217)/('Sim Flight Params'!$B$7-'Sim Flight Params'!$B$5))^2,0)</f>
        <v>0</v>
      </c>
      <c r="L217">
        <f t="shared" si="20"/>
        <v>2</v>
      </c>
      <c r="M217">
        <f t="shared" si="21"/>
        <v>0</v>
      </c>
      <c r="N217">
        <f t="shared" si="22"/>
        <v>0</v>
      </c>
      <c r="P217">
        <v>-0.98602077942522093</v>
      </c>
      <c r="Q217">
        <v>0.25706171694552982</v>
      </c>
      <c r="R217">
        <f t="shared" si="16"/>
        <v>0</v>
      </c>
      <c r="S217">
        <f>'Sim Flight Params'!$B$22*P217+'Sim Flight Params'!$B$23/100*R217</f>
        <v>-3.6975779228445783E-2</v>
      </c>
      <c r="U217">
        <v>-7.9149695398131215E-2</v>
      </c>
      <c r="V217">
        <v>0.2299286314546386</v>
      </c>
      <c r="W217">
        <f>IF(V217&gt;='Sim Flight Params'!$B$34,'Sim Flight Params'!$B$33*U217,0)</f>
        <v>0</v>
      </c>
    </row>
    <row r="218" spans="1:23" x14ac:dyDescent="0.3">
      <c r="A218">
        <v>216</v>
      </c>
      <c r="B218">
        <v>10.8</v>
      </c>
      <c r="D218" t="b">
        <f>IF(AND(B218&gt;='Sim Flight Params'!$B$2,B218&lt;'Sim Flight Params'!$B$3),TRUE,FALSE)</f>
        <v>0</v>
      </c>
      <c r="E218">
        <f>IF(D218,'Sim Flight Params'!$B$4*(-COS((B218-'Sim Flight Params'!$B$2)*PI()/('Sim Flight Params'!$B$3-'Sim Flight Params'!$B$2))+1)/2,0)</f>
        <v>0</v>
      </c>
      <c r="F218" t="b">
        <f>IF(AND(B218&gt;='Sim Flight Params'!$B$3,B218&lt;'Sim Flight Params'!$B$5),TRUE,FALSE)</f>
        <v>1</v>
      </c>
      <c r="G218">
        <f>IF(F218,'Sim Flight Params'!$B$4,0)</f>
        <v>2</v>
      </c>
      <c r="H218" t="b">
        <f>IF(AND(B218&gt;='Sim Flight Params'!$B$5,B218&lt;'Sim Flight Params'!$B$6-('Sim Flight Params'!$B$6-'Sim Flight Params'!$B$5)/2),TRUE,FALSE)</f>
        <v>0</v>
      </c>
      <c r="I218">
        <f>IF(H218,'Sim Flight Params'!$B$4-'Sim Flight Params'!$B$4/2*(('Sim Flight Params'!$B$5-B218)/('Sim Flight Params'!$B$7-'Sim Flight Params'!$B$5))^2,0)</f>
        <v>0</v>
      </c>
      <c r="J218" t="b">
        <f>IF(AND(B218&gt;='Sim Flight Params'!$B$5+('Sim Flight Params'!$B$6-'Sim Flight Params'!$B$5)/2,B218&lt;'Sim Flight Params'!$B$6),TRUE,FALSE)</f>
        <v>0</v>
      </c>
      <c r="K218">
        <f>IF(J218,'Sim Flight Params'!$B$4/2*(('Sim Flight Params'!$B$6-B218)/('Sim Flight Params'!$B$7-'Sim Flight Params'!$B$5))^2,0)</f>
        <v>0</v>
      </c>
      <c r="L218">
        <f t="shared" si="20"/>
        <v>2</v>
      </c>
      <c r="M218">
        <f t="shared" si="21"/>
        <v>0</v>
      </c>
      <c r="N218">
        <f t="shared" si="22"/>
        <v>0</v>
      </c>
      <c r="P218">
        <v>0.15358899762300826</v>
      </c>
      <c r="Q218">
        <v>0.33899130774664976</v>
      </c>
      <c r="R218">
        <f t="shared" si="16"/>
        <v>0</v>
      </c>
      <c r="S218">
        <f>'Sim Flight Params'!$B$22*P218+'Sim Flight Params'!$B$23/100*R218</f>
        <v>5.75958741086281E-3</v>
      </c>
      <c r="U218">
        <v>0.78272483807319815</v>
      </c>
      <c r="V218">
        <v>0.38233943522746239</v>
      </c>
      <c r="W218">
        <f>IF(V218&gt;='Sim Flight Params'!$B$34,'Sim Flight Params'!$B$33*U218,0)</f>
        <v>0</v>
      </c>
    </row>
    <row r="219" spans="1:23" x14ac:dyDescent="0.3">
      <c r="A219">
        <v>217</v>
      </c>
      <c r="B219">
        <v>10.85</v>
      </c>
      <c r="D219" t="b">
        <f>IF(AND(B219&gt;='Sim Flight Params'!$B$2,B219&lt;'Sim Flight Params'!$B$3),TRUE,FALSE)</f>
        <v>0</v>
      </c>
      <c r="E219">
        <f>IF(D219,'Sim Flight Params'!$B$4*(-COS((B219-'Sim Flight Params'!$B$2)*PI()/('Sim Flight Params'!$B$3-'Sim Flight Params'!$B$2))+1)/2,0)</f>
        <v>0</v>
      </c>
      <c r="F219" t="b">
        <f>IF(AND(B219&gt;='Sim Flight Params'!$B$3,B219&lt;'Sim Flight Params'!$B$5),TRUE,FALSE)</f>
        <v>1</v>
      </c>
      <c r="G219">
        <f>IF(F219,'Sim Flight Params'!$B$4,0)</f>
        <v>2</v>
      </c>
      <c r="H219" t="b">
        <f>IF(AND(B219&gt;='Sim Flight Params'!$B$5,B219&lt;'Sim Flight Params'!$B$6-('Sim Flight Params'!$B$6-'Sim Flight Params'!$B$5)/2),TRUE,FALSE)</f>
        <v>0</v>
      </c>
      <c r="I219">
        <f>IF(H219,'Sim Flight Params'!$B$4-'Sim Flight Params'!$B$4/2*(('Sim Flight Params'!$B$5-B219)/('Sim Flight Params'!$B$7-'Sim Flight Params'!$B$5))^2,0)</f>
        <v>0</v>
      </c>
      <c r="J219" t="b">
        <f>IF(AND(B219&gt;='Sim Flight Params'!$B$5+('Sim Flight Params'!$B$6-'Sim Flight Params'!$B$5)/2,B219&lt;'Sim Flight Params'!$B$6),TRUE,FALSE)</f>
        <v>0</v>
      </c>
      <c r="K219">
        <f>IF(J219,'Sim Flight Params'!$B$4/2*(('Sim Flight Params'!$B$6-B219)/('Sim Flight Params'!$B$7-'Sim Flight Params'!$B$5))^2,0)</f>
        <v>0</v>
      </c>
      <c r="L219">
        <f t="shared" si="20"/>
        <v>2</v>
      </c>
      <c r="M219">
        <f t="shared" si="21"/>
        <v>0</v>
      </c>
      <c r="N219">
        <f t="shared" si="22"/>
        <v>0</v>
      </c>
      <c r="P219">
        <v>0.84437348511578803</v>
      </c>
      <c r="Q219">
        <v>0.67628366939127371</v>
      </c>
      <c r="R219">
        <f t="shared" si="16"/>
        <v>0</v>
      </c>
      <c r="S219">
        <f>'Sim Flight Params'!$B$22*P219+'Sim Flight Params'!$B$23/100*R219</f>
        <v>3.1664005691842051E-2</v>
      </c>
      <c r="U219">
        <v>-0.82386047685083619</v>
      </c>
      <c r="V219">
        <v>0.64834487736513924</v>
      </c>
      <c r="W219">
        <f>IF(V219&gt;='Sim Flight Params'!$B$34,'Sim Flight Params'!$B$33*U219,0)</f>
        <v>0</v>
      </c>
    </row>
    <row r="220" spans="1:23" x14ac:dyDescent="0.3">
      <c r="A220">
        <v>218</v>
      </c>
      <c r="B220">
        <v>10.9</v>
      </c>
      <c r="D220" t="b">
        <f>IF(AND(B220&gt;='Sim Flight Params'!$B$2,B220&lt;'Sim Flight Params'!$B$3),TRUE,FALSE)</f>
        <v>0</v>
      </c>
      <c r="E220">
        <f>IF(D220,'Sim Flight Params'!$B$4*(-COS((B220-'Sim Flight Params'!$B$2)*PI()/('Sim Flight Params'!$B$3-'Sim Flight Params'!$B$2))+1)/2,0)</f>
        <v>0</v>
      </c>
      <c r="F220" t="b">
        <f>IF(AND(B220&gt;='Sim Flight Params'!$B$3,B220&lt;'Sim Flight Params'!$B$5),TRUE,FALSE)</f>
        <v>1</v>
      </c>
      <c r="G220">
        <f>IF(F220,'Sim Flight Params'!$B$4,0)</f>
        <v>2</v>
      </c>
      <c r="H220" t="b">
        <f>IF(AND(B220&gt;='Sim Flight Params'!$B$5,B220&lt;'Sim Flight Params'!$B$6-('Sim Flight Params'!$B$6-'Sim Flight Params'!$B$5)/2),TRUE,FALSE)</f>
        <v>0</v>
      </c>
      <c r="I220">
        <f>IF(H220,'Sim Flight Params'!$B$4-'Sim Flight Params'!$B$4/2*(('Sim Flight Params'!$B$5-B220)/('Sim Flight Params'!$B$7-'Sim Flight Params'!$B$5))^2,0)</f>
        <v>0</v>
      </c>
      <c r="J220" t="b">
        <f>IF(AND(B220&gt;='Sim Flight Params'!$B$5+('Sim Flight Params'!$B$6-'Sim Flight Params'!$B$5)/2,B220&lt;'Sim Flight Params'!$B$6),TRUE,FALSE)</f>
        <v>0</v>
      </c>
      <c r="K220">
        <f>IF(J220,'Sim Flight Params'!$B$4/2*(('Sim Flight Params'!$B$6-B220)/('Sim Flight Params'!$B$7-'Sim Flight Params'!$B$5))^2,0)</f>
        <v>0</v>
      </c>
      <c r="L220">
        <f t="shared" si="20"/>
        <v>2</v>
      </c>
      <c r="M220">
        <f t="shared" si="21"/>
        <v>0</v>
      </c>
      <c r="N220">
        <f t="shared" si="22"/>
        <v>0</v>
      </c>
      <c r="P220">
        <v>-0.30617870354907173</v>
      </c>
      <c r="Q220">
        <v>0.65300790317816659</v>
      </c>
      <c r="R220">
        <f t="shared" si="16"/>
        <v>0</v>
      </c>
      <c r="S220">
        <f>'Sim Flight Params'!$B$22*P220+'Sim Flight Params'!$B$23/100*R220</f>
        <v>-1.148170138309019E-2</v>
      </c>
      <c r="U220">
        <v>-0.19509011037782797</v>
      </c>
      <c r="V220">
        <v>0.51360327867816502</v>
      </c>
      <c r="W220">
        <f>IF(V220&gt;='Sim Flight Params'!$B$34,'Sim Flight Params'!$B$33*U220,0)</f>
        <v>0</v>
      </c>
    </row>
    <row r="221" spans="1:23" x14ac:dyDescent="0.3">
      <c r="A221">
        <v>219</v>
      </c>
      <c r="B221">
        <v>10.9499999999999</v>
      </c>
      <c r="D221" t="b">
        <f>IF(AND(B221&gt;='Sim Flight Params'!$B$2,B221&lt;'Sim Flight Params'!$B$3),TRUE,FALSE)</f>
        <v>0</v>
      </c>
      <c r="E221">
        <f>IF(D221,'Sim Flight Params'!$B$4*(-COS((B221-'Sim Flight Params'!$B$2)*PI()/('Sim Flight Params'!$B$3-'Sim Flight Params'!$B$2))+1)/2,0)</f>
        <v>0</v>
      </c>
      <c r="F221" t="b">
        <f>IF(AND(B221&gt;='Sim Flight Params'!$B$3,B221&lt;'Sim Flight Params'!$B$5),TRUE,FALSE)</f>
        <v>1</v>
      </c>
      <c r="G221">
        <f>IF(F221,'Sim Flight Params'!$B$4,0)</f>
        <v>2</v>
      </c>
      <c r="H221" t="b">
        <f>IF(AND(B221&gt;='Sim Flight Params'!$B$5,B221&lt;'Sim Flight Params'!$B$6-('Sim Flight Params'!$B$6-'Sim Flight Params'!$B$5)/2),TRUE,FALSE)</f>
        <v>0</v>
      </c>
      <c r="I221">
        <f>IF(H221,'Sim Flight Params'!$B$4-'Sim Flight Params'!$B$4/2*(('Sim Flight Params'!$B$5-B221)/('Sim Flight Params'!$B$7-'Sim Flight Params'!$B$5))^2,0)</f>
        <v>0</v>
      </c>
      <c r="J221" t="b">
        <f>IF(AND(B221&gt;='Sim Flight Params'!$B$5+('Sim Flight Params'!$B$6-'Sim Flight Params'!$B$5)/2,B221&lt;'Sim Flight Params'!$B$6),TRUE,FALSE)</f>
        <v>0</v>
      </c>
      <c r="K221">
        <f>IF(J221,'Sim Flight Params'!$B$4/2*(('Sim Flight Params'!$B$6-B221)/('Sim Flight Params'!$B$7-'Sim Flight Params'!$B$5))^2,0)</f>
        <v>0</v>
      </c>
      <c r="L221">
        <f t="shared" si="20"/>
        <v>2</v>
      </c>
      <c r="M221">
        <f t="shared" si="21"/>
        <v>0</v>
      </c>
      <c r="N221">
        <f t="shared" si="22"/>
        <v>0</v>
      </c>
      <c r="P221">
        <v>0.36940762780045389</v>
      </c>
      <c r="Q221">
        <v>0.50916372700691004</v>
      </c>
      <c r="R221">
        <f t="shared" si="16"/>
        <v>0</v>
      </c>
      <c r="S221">
        <f>'Sim Flight Params'!$B$22*P221+'Sim Flight Params'!$B$23/100*R221</f>
        <v>1.385278604251702E-2</v>
      </c>
      <c r="U221">
        <v>-0.41762122480323494</v>
      </c>
      <c r="V221">
        <v>0.78079621773346797</v>
      </c>
      <c r="W221">
        <f>IF(V221&gt;='Sim Flight Params'!$B$34,'Sim Flight Params'!$B$33*U221,0)</f>
        <v>0</v>
      </c>
    </row>
    <row r="222" spans="1:23" x14ac:dyDescent="0.3">
      <c r="A222">
        <v>220</v>
      </c>
      <c r="B222">
        <v>11</v>
      </c>
      <c r="D222" t="b">
        <f>IF(AND(B222&gt;='Sim Flight Params'!$B$2,B222&lt;'Sim Flight Params'!$B$3),TRUE,FALSE)</f>
        <v>0</v>
      </c>
      <c r="E222">
        <f>IF(D222,'Sim Flight Params'!$B$4*(-COS((B222-'Sim Flight Params'!$B$2)*PI()/('Sim Flight Params'!$B$3-'Sim Flight Params'!$B$2))+1)/2,0)</f>
        <v>0</v>
      </c>
      <c r="F222" t="b">
        <f>IF(AND(B222&gt;='Sim Flight Params'!$B$3,B222&lt;'Sim Flight Params'!$B$5),TRUE,FALSE)</f>
        <v>1</v>
      </c>
      <c r="G222">
        <f>IF(F222,'Sim Flight Params'!$B$4,0)</f>
        <v>2</v>
      </c>
      <c r="H222" t="b">
        <f>IF(AND(B222&gt;='Sim Flight Params'!$B$5,B222&lt;'Sim Flight Params'!$B$6-('Sim Flight Params'!$B$6-'Sim Flight Params'!$B$5)/2),TRUE,FALSE)</f>
        <v>0</v>
      </c>
      <c r="I222">
        <f>IF(H222,'Sim Flight Params'!$B$4-'Sim Flight Params'!$B$4/2*(('Sim Flight Params'!$B$5-B222)/('Sim Flight Params'!$B$7-'Sim Flight Params'!$B$5))^2,0)</f>
        <v>0</v>
      </c>
      <c r="J222" t="b">
        <f>IF(AND(B222&gt;='Sim Flight Params'!$B$5+('Sim Flight Params'!$B$6-'Sim Flight Params'!$B$5)/2,B222&lt;'Sim Flight Params'!$B$6),TRUE,FALSE)</f>
        <v>0</v>
      </c>
      <c r="K222">
        <f>IF(J222,'Sim Flight Params'!$B$4/2*(('Sim Flight Params'!$B$6-B222)/('Sim Flight Params'!$B$7-'Sim Flight Params'!$B$5))^2,0)</f>
        <v>0</v>
      </c>
      <c r="L222">
        <f t="shared" si="20"/>
        <v>2</v>
      </c>
      <c r="M222">
        <f t="shared" si="21"/>
        <v>0</v>
      </c>
      <c r="N222">
        <f t="shared" si="22"/>
        <v>0</v>
      </c>
      <c r="P222">
        <v>-0.40044633983335864</v>
      </c>
      <c r="Q222">
        <v>-0.18583929633811702</v>
      </c>
      <c r="R222">
        <f t="shared" si="16"/>
        <v>0</v>
      </c>
      <c r="S222">
        <f>'Sim Flight Params'!$B$22*P222+'Sim Flight Params'!$B$23/100*R222</f>
        <v>-1.5016737743750948E-2</v>
      </c>
      <c r="U222">
        <v>-0.57052060526409476</v>
      </c>
      <c r="V222">
        <v>0.9540689292004243</v>
      </c>
      <c r="W222">
        <f>IF(V222&gt;='Sim Flight Params'!$B$34,'Sim Flight Params'!$B$33*U222,0)</f>
        <v>-8.5578090789614217E-2</v>
      </c>
    </row>
    <row r="223" spans="1:23" x14ac:dyDescent="0.3">
      <c r="A223">
        <v>221</v>
      </c>
      <c r="B223">
        <v>11.05</v>
      </c>
      <c r="D223" t="b">
        <f>IF(AND(B223&gt;='Sim Flight Params'!$B$2,B223&lt;'Sim Flight Params'!$B$3),TRUE,FALSE)</f>
        <v>0</v>
      </c>
      <c r="E223">
        <f>IF(D223,'Sim Flight Params'!$B$4*(-COS((B223-'Sim Flight Params'!$B$2)*PI()/('Sim Flight Params'!$B$3-'Sim Flight Params'!$B$2))+1)/2,0)</f>
        <v>0</v>
      </c>
      <c r="F223" t="b">
        <f>IF(AND(B223&gt;='Sim Flight Params'!$B$3,B223&lt;'Sim Flight Params'!$B$5),TRUE,FALSE)</f>
        <v>1</v>
      </c>
      <c r="G223">
        <f>IF(F223,'Sim Flight Params'!$B$4,0)</f>
        <v>2</v>
      </c>
      <c r="H223" t="b">
        <f>IF(AND(B223&gt;='Sim Flight Params'!$B$5,B223&lt;'Sim Flight Params'!$B$6-('Sim Flight Params'!$B$6-'Sim Flight Params'!$B$5)/2),TRUE,FALSE)</f>
        <v>0</v>
      </c>
      <c r="I223">
        <f>IF(H223,'Sim Flight Params'!$B$4-'Sim Flight Params'!$B$4/2*(('Sim Flight Params'!$B$5-B223)/('Sim Flight Params'!$B$7-'Sim Flight Params'!$B$5))^2,0)</f>
        <v>0</v>
      </c>
      <c r="J223" t="b">
        <f>IF(AND(B223&gt;='Sim Flight Params'!$B$5+('Sim Flight Params'!$B$6-'Sim Flight Params'!$B$5)/2,B223&lt;'Sim Flight Params'!$B$6),TRUE,FALSE)</f>
        <v>0</v>
      </c>
      <c r="K223">
        <f>IF(J223,'Sim Flight Params'!$B$4/2*(('Sim Flight Params'!$B$6-B223)/('Sim Flight Params'!$B$7-'Sim Flight Params'!$B$5))^2,0)</f>
        <v>0</v>
      </c>
      <c r="L223">
        <f t="shared" si="20"/>
        <v>2</v>
      </c>
      <c r="M223">
        <f t="shared" si="21"/>
        <v>0</v>
      </c>
      <c r="N223">
        <f t="shared" si="22"/>
        <v>0</v>
      </c>
      <c r="P223">
        <v>0.46720697932854804</v>
      </c>
      <c r="Q223">
        <v>-0.4543048255554476</v>
      </c>
      <c r="R223">
        <f t="shared" si="16"/>
        <v>0</v>
      </c>
      <c r="S223">
        <f>'Sim Flight Params'!$B$22*P223+'Sim Flight Params'!$B$23/100*R223</f>
        <v>1.752026172482055E-2</v>
      </c>
      <c r="U223">
        <v>-0.63913377113444514</v>
      </c>
      <c r="V223">
        <v>0.9273057628350273</v>
      </c>
      <c r="W223">
        <f>IF(V223&gt;='Sim Flight Params'!$B$34,'Sim Flight Params'!$B$33*U223,0)</f>
        <v>-9.5870065670166774E-2</v>
      </c>
    </row>
    <row r="224" spans="1:23" x14ac:dyDescent="0.3">
      <c r="A224">
        <v>222</v>
      </c>
      <c r="B224">
        <v>11.1</v>
      </c>
      <c r="D224" t="b">
        <f>IF(AND(B224&gt;='Sim Flight Params'!$B$2,B224&lt;'Sim Flight Params'!$B$3),TRUE,FALSE)</f>
        <v>0</v>
      </c>
      <c r="E224">
        <f>IF(D224,'Sim Flight Params'!$B$4*(-COS((B224-'Sim Flight Params'!$B$2)*PI()/('Sim Flight Params'!$B$3-'Sim Flight Params'!$B$2))+1)/2,0)</f>
        <v>0</v>
      </c>
      <c r="F224" t="b">
        <f>IF(AND(B224&gt;='Sim Flight Params'!$B$3,B224&lt;'Sim Flight Params'!$B$5),TRUE,FALSE)</f>
        <v>1</v>
      </c>
      <c r="G224">
        <f>IF(F224,'Sim Flight Params'!$B$4,0)</f>
        <v>2</v>
      </c>
      <c r="H224" t="b">
        <f>IF(AND(B224&gt;='Sim Flight Params'!$B$5,B224&lt;'Sim Flight Params'!$B$6-('Sim Flight Params'!$B$6-'Sim Flight Params'!$B$5)/2),TRUE,FALSE)</f>
        <v>0</v>
      </c>
      <c r="I224">
        <f>IF(H224,'Sim Flight Params'!$B$4-'Sim Flight Params'!$B$4/2*(('Sim Flight Params'!$B$5-B224)/('Sim Flight Params'!$B$7-'Sim Flight Params'!$B$5))^2,0)</f>
        <v>0</v>
      </c>
      <c r="J224" t="b">
        <f>IF(AND(B224&gt;='Sim Flight Params'!$B$5+('Sim Flight Params'!$B$6-'Sim Flight Params'!$B$5)/2,B224&lt;'Sim Flight Params'!$B$6),TRUE,FALSE)</f>
        <v>0</v>
      </c>
      <c r="K224">
        <f>IF(J224,'Sim Flight Params'!$B$4/2*(('Sim Flight Params'!$B$6-B224)/('Sim Flight Params'!$B$7-'Sim Flight Params'!$B$5))^2,0)</f>
        <v>0</v>
      </c>
      <c r="L224">
        <f t="shared" si="20"/>
        <v>2</v>
      </c>
      <c r="M224">
        <f t="shared" si="21"/>
        <v>0</v>
      </c>
      <c r="N224">
        <f t="shared" si="22"/>
        <v>0</v>
      </c>
      <c r="P224">
        <v>-0.95132722731012342</v>
      </c>
      <c r="Q224">
        <v>-0.77695034990710132</v>
      </c>
      <c r="R224">
        <f t="shared" si="16"/>
        <v>0</v>
      </c>
      <c r="S224">
        <f>'Sim Flight Params'!$B$22*P224+'Sim Flight Params'!$B$23/100*R224</f>
        <v>-3.567477102412963E-2</v>
      </c>
      <c r="U224">
        <v>0.43914475766994965</v>
      </c>
      <c r="V224">
        <v>0.36601085438152869</v>
      </c>
      <c r="W224">
        <f>IF(V224&gt;='Sim Flight Params'!$B$34,'Sim Flight Params'!$B$33*U224,0)</f>
        <v>0</v>
      </c>
    </row>
    <row r="225" spans="1:23" x14ac:dyDescent="0.3">
      <c r="A225">
        <v>223</v>
      </c>
      <c r="B225">
        <v>11.149999999999901</v>
      </c>
      <c r="D225" t="b">
        <f>IF(AND(B225&gt;='Sim Flight Params'!$B$2,B225&lt;'Sim Flight Params'!$B$3),TRUE,FALSE)</f>
        <v>0</v>
      </c>
      <c r="E225">
        <f>IF(D225,'Sim Flight Params'!$B$4*(-COS((B225-'Sim Flight Params'!$B$2)*PI()/('Sim Flight Params'!$B$3-'Sim Flight Params'!$B$2))+1)/2,0)</f>
        <v>0</v>
      </c>
      <c r="F225" t="b">
        <f>IF(AND(B225&gt;='Sim Flight Params'!$B$3,B225&lt;'Sim Flight Params'!$B$5),TRUE,FALSE)</f>
        <v>1</v>
      </c>
      <c r="G225">
        <f>IF(F225,'Sim Flight Params'!$B$4,0)</f>
        <v>2</v>
      </c>
      <c r="H225" t="b">
        <f>IF(AND(B225&gt;='Sim Flight Params'!$B$5,B225&lt;'Sim Flight Params'!$B$6-('Sim Flight Params'!$B$6-'Sim Flight Params'!$B$5)/2),TRUE,FALSE)</f>
        <v>0</v>
      </c>
      <c r="I225">
        <f>IF(H225,'Sim Flight Params'!$B$4-'Sim Flight Params'!$B$4/2*(('Sim Flight Params'!$B$5-B225)/('Sim Flight Params'!$B$7-'Sim Flight Params'!$B$5))^2,0)</f>
        <v>0</v>
      </c>
      <c r="J225" t="b">
        <f>IF(AND(B225&gt;='Sim Flight Params'!$B$5+('Sim Flight Params'!$B$6-'Sim Flight Params'!$B$5)/2,B225&lt;'Sim Flight Params'!$B$6),TRUE,FALSE)</f>
        <v>0</v>
      </c>
      <c r="K225">
        <f>IF(J225,'Sim Flight Params'!$B$4/2*(('Sim Flight Params'!$B$6-B225)/('Sim Flight Params'!$B$7-'Sim Flight Params'!$B$5))^2,0)</f>
        <v>0</v>
      </c>
      <c r="L225">
        <f t="shared" si="20"/>
        <v>2</v>
      </c>
      <c r="M225">
        <f t="shared" si="21"/>
        <v>0</v>
      </c>
      <c r="N225">
        <f t="shared" si="22"/>
        <v>0</v>
      </c>
      <c r="P225">
        <v>0.11456410851390886</v>
      </c>
      <c r="Q225">
        <v>9.8599830543614209E-2</v>
      </c>
      <c r="R225">
        <f t="shared" si="16"/>
        <v>0</v>
      </c>
      <c r="S225">
        <f>'Sim Flight Params'!$B$22*P225+'Sim Flight Params'!$B$23/100*R225</f>
        <v>4.2961540692715823E-3</v>
      </c>
      <c r="U225">
        <v>1.2769908957686704E-2</v>
      </c>
      <c r="V225">
        <v>0.39565186097066007</v>
      </c>
      <c r="W225">
        <f>IF(V225&gt;='Sim Flight Params'!$B$34,'Sim Flight Params'!$B$33*U225,0)</f>
        <v>0</v>
      </c>
    </row>
    <row r="226" spans="1:23" x14ac:dyDescent="0.3">
      <c r="A226">
        <v>224</v>
      </c>
      <c r="B226">
        <v>11.1999999999999</v>
      </c>
      <c r="D226" t="b">
        <f>IF(AND(B226&gt;='Sim Flight Params'!$B$2,B226&lt;'Sim Flight Params'!$B$3),TRUE,FALSE)</f>
        <v>0</v>
      </c>
      <c r="E226">
        <f>IF(D226,'Sim Flight Params'!$B$4*(-COS((B226-'Sim Flight Params'!$B$2)*PI()/('Sim Flight Params'!$B$3-'Sim Flight Params'!$B$2))+1)/2,0)</f>
        <v>0</v>
      </c>
      <c r="F226" t="b">
        <f>IF(AND(B226&gt;='Sim Flight Params'!$B$3,B226&lt;'Sim Flight Params'!$B$5),TRUE,FALSE)</f>
        <v>1</v>
      </c>
      <c r="G226">
        <f>IF(F226,'Sim Flight Params'!$B$4,0)</f>
        <v>2</v>
      </c>
      <c r="H226" t="b">
        <f>IF(AND(B226&gt;='Sim Flight Params'!$B$5,B226&lt;'Sim Flight Params'!$B$6-('Sim Flight Params'!$B$6-'Sim Flight Params'!$B$5)/2),TRUE,FALSE)</f>
        <v>0</v>
      </c>
      <c r="I226">
        <f>IF(H226,'Sim Flight Params'!$B$4-'Sim Flight Params'!$B$4/2*(('Sim Flight Params'!$B$5-B226)/('Sim Flight Params'!$B$7-'Sim Flight Params'!$B$5))^2,0)</f>
        <v>0</v>
      </c>
      <c r="J226" t="b">
        <f>IF(AND(B226&gt;='Sim Flight Params'!$B$5+('Sim Flight Params'!$B$6-'Sim Flight Params'!$B$5)/2,B226&lt;'Sim Flight Params'!$B$6),TRUE,FALSE)</f>
        <v>0</v>
      </c>
      <c r="K226">
        <f>IF(J226,'Sim Flight Params'!$B$4/2*(('Sim Flight Params'!$B$6-B226)/('Sim Flight Params'!$B$7-'Sim Flight Params'!$B$5))^2,0)</f>
        <v>0</v>
      </c>
      <c r="L226">
        <f t="shared" si="20"/>
        <v>2</v>
      </c>
      <c r="M226">
        <f t="shared" si="21"/>
        <v>0</v>
      </c>
      <c r="N226">
        <f t="shared" si="22"/>
        <v>0</v>
      </c>
      <c r="P226">
        <v>0.65267682289594431</v>
      </c>
      <c r="Q226">
        <v>0.72201279334976842</v>
      </c>
      <c r="R226">
        <f t="shared" si="16"/>
        <v>0</v>
      </c>
      <c r="S226">
        <f>'Sim Flight Params'!$B$22*P226+'Sim Flight Params'!$B$23/100*R226</f>
        <v>2.4475380858597909E-2</v>
      </c>
      <c r="U226">
        <v>-0.14965479149716265</v>
      </c>
      <c r="V226">
        <v>0.35679936696488512</v>
      </c>
      <c r="W226">
        <f>IF(V226&gt;='Sim Flight Params'!$B$34,'Sim Flight Params'!$B$33*U226,0)</f>
        <v>0</v>
      </c>
    </row>
    <row r="227" spans="1:23" x14ac:dyDescent="0.3">
      <c r="A227">
        <v>225</v>
      </c>
      <c r="B227">
        <v>11.249999999999901</v>
      </c>
      <c r="D227" t="b">
        <f>IF(AND(B227&gt;='Sim Flight Params'!$B$2,B227&lt;'Sim Flight Params'!$B$3),TRUE,FALSE)</f>
        <v>0</v>
      </c>
      <c r="E227">
        <f>IF(D227,'Sim Flight Params'!$B$4*(-COS((B227-'Sim Flight Params'!$B$2)*PI()/('Sim Flight Params'!$B$3-'Sim Flight Params'!$B$2))+1)/2,0)</f>
        <v>0</v>
      </c>
      <c r="F227" t="b">
        <f>IF(AND(B227&gt;='Sim Flight Params'!$B$3,B227&lt;'Sim Flight Params'!$B$5),TRUE,FALSE)</f>
        <v>1</v>
      </c>
      <c r="G227">
        <f>IF(F227,'Sim Flight Params'!$B$4,0)</f>
        <v>2</v>
      </c>
      <c r="H227" t="b">
        <f>IF(AND(B227&gt;='Sim Flight Params'!$B$5,B227&lt;'Sim Flight Params'!$B$6-('Sim Flight Params'!$B$6-'Sim Flight Params'!$B$5)/2),TRUE,FALSE)</f>
        <v>0</v>
      </c>
      <c r="I227">
        <f>IF(H227,'Sim Flight Params'!$B$4-'Sim Flight Params'!$B$4/2*(('Sim Flight Params'!$B$5-B227)/('Sim Flight Params'!$B$7-'Sim Flight Params'!$B$5))^2,0)</f>
        <v>0</v>
      </c>
      <c r="J227" t="b">
        <f>IF(AND(B227&gt;='Sim Flight Params'!$B$5+('Sim Flight Params'!$B$6-'Sim Flight Params'!$B$5)/2,B227&lt;'Sim Flight Params'!$B$6),TRUE,FALSE)</f>
        <v>0</v>
      </c>
      <c r="K227">
        <f>IF(J227,'Sim Flight Params'!$B$4/2*(('Sim Flight Params'!$B$6-B227)/('Sim Flight Params'!$B$7-'Sim Flight Params'!$B$5))^2,0)</f>
        <v>0</v>
      </c>
      <c r="L227">
        <f t="shared" si="20"/>
        <v>2</v>
      </c>
      <c r="M227">
        <f t="shared" si="21"/>
        <v>0</v>
      </c>
      <c r="N227">
        <f t="shared" si="22"/>
        <v>0</v>
      </c>
      <c r="P227">
        <v>-0.96223688978280442</v>
      </c>
      <c r="Q227">
        <v>-0.75337598083833002</v>
      </c>
      <c r="R227">
        <f t="shared" si="16"/>
        <v>0</v>
      </c>
      <c r="S227">
        <f>'Sim Flight Params'!$B$22*P227+'Sim Flight Params'!$B$23/100*R227</f>
        <v>-3.6083883366855161E-2</v>
      </c>
      <c r="U227">
        <v>-0.35707561676504418</v>
      </c>
      <c r="V227">
        <v>0.21035094960567491</v>
      </c>
      <c r="W227">
        <f>IF(V227&gt;='Sim Flight Params'!$B$34,'Sim Flight Params'!$B$33*U227,0)</f>
        <v>0</v>
      </c>
    </row>
    <row r="228" spans="1:23" x14ac:dyDescent="0.3">
      <c r="A228">
        <v>226</v>
      </c>
      <c r="B228">
        <v>11.299999999999899</v>
      </c>
      <c r="D228" t="b">
        <f>IF(AND(B228&gt;='Sim Flight Params'!$B$2,B228&lt;'Sim Flight Params'!$B$3),TRUE,FALSE)</f>
        <v>0</v>
      </c>
      <c r="E228">
        <f>IF(D228,'Sim Flight Params'!$B$4*(-COS((B228-'Sim Flight Params'!$B$2)*PI()/('Sim Flight Params'!$B$3-'Sim Flight Params'!$B$2))+1)/2,0)</f>
        <v>0</v>
      </c>
      <c r="F228" t="b">
        <f>IF(AND(B228&gt;='Sim Flight Params'!$B$3,B228&lt;'Sim Flight Params'!$B$5),TRUE,FALSE)</f>
        <v>1</v>
      </c>
      <c r="G228">
        <f>IF(F228,'Sim Flight Params'!$B$4,0)</f>
        <v>2</v>
      </c>
      <c r="H228" t="b">
        <f>IF(AND(B228&gt;='Sim Flight Params'!$B$5,B228&lt;'Sim Flight Params'!$B$6-('Sim Flight Params'!$B$6-'Sim Flight Params'!$B$5)/2),TRUE,FALSE)</f>
        <v>0</v>
      </c>
      <c r="I228">
        <f>IF(H228,'Sim Flight Params'!$B$4-'Sim Flight Params'!$B$4/2*(('Sim Flight Params'!$B$5-B228)/('Sim Flight Params'!$B$7-'Sim Flight Params'!$B$5))^2,0)</f>
        <v>0</v>
      </c>
      <c r="J228" t="b">
        <f>IF(AND(B228&gt;='Sim Flight Params'!$B$5+('Sim Flight Params'!$B$6-'Sim Flight Params'!$B$5)/2,B228&lt;'Sim Flight Params'!$B$6),TRUE,FALSE)</f>
        <v>0</v>
      </c>
      <c r="K228">
        <f>IF(J228,'Sim Flight Params'!$B$4/2*(('Sim Flight Params'!$B$6-B228)/('Sim Flight Params'!$B$7-'Sim Flight Params'!$B$5))^2,0)</f>
        <v>0</v>
      </c>
      <c r="L228">
        <f t="shared" si="20"/>
        <v>2</v>
      </c>
      <c r="M228">
        <f t="shared" si="21"/>
        <v>0</v>
      </c>
      <c r="N228">
        <f t="shared" si="22"/>
        <v>0</v>
      </c>
      <c r="P228">
        <v>-0.63288082970037873</v>
      </c>
      <c r="Q228">
        <v>-0.61000537085427053</v>
      </c>
      <c r="R228">
        <f t="shared" si="16"/>
        <v>0</v>
      </c>
      <c r="S228">
        <f>'Sim Flight Params'!$B$22*P228+'Sim Flight Params'!$B$23/100*R228</f>
        <v>-2.3733031113764201E-2</v>
      </c>
      <c r="U228">
        <v>0.48879507809352551</v>
      </c>
      <c r="V228">
        <v>0.25296984768525055</v>
      </c>
      <c r="W228">
        <f>IF(V228&gt;='Sim Flight Params'!$B$34,'Sim Flight Params'!$B$33*U228,0)</f>
        <v>0</v>
      </c>
    </row>
    <row r="229" spans="1:23" x14ac:dyDescent="0.3">
      <c r="A229">
        <v>227</v>
      </c>
      <c r="B229">
        <v>11.3499999999999</v>
      </c>
      <c r="D229" t="b">
        <f>IF(AND(B229&gt;='Sim Flight Params'!$B$2,B229&lt;'Sim Flight Params'!$B$3),TRUE,FALSE)</f>
        <v>0</v>
      </c>
      <c r="E229">
        <f>IF(D229,'Sim Flight Params'!$B$4*(-COS((B229-'Sim Flight Params'!$B$2)*PI()/('Sim Flight Params'!$B$3-'Sim Flight Params'!$B$2))+1)/2,0)</f>
        <v>0</v>
      </c>
      <c r="F229" t="b">
        <f>IF(AND(B229&gt;='Sim Flight Params'!$B$3,B229&lt;'Sim Flight Params'!$B$5),TRUE,FALSE)</f>
        <v>1</v>
      </c>
      <c r="G229">
        <f>IF(F229,'Sim Flight Params'!$B$4,0)</f>
        <v>2</v>
      </c>
      <c r="H229" t="b">
        <f>IF(AND(B229&gt;='Sim Flight Params'!$B$5,B229&lt;'Sim Flight Params'!$B$6-('Sim Flight Params'!$B$6-'Sim Flight Params'!$B$5)/2),TRUE,FALSE)</f>
        <v>0</v>
      </c>
      <c r="I229">
        <f>IF(H229,'Sim Flight Params'!$B$4-'Sim Flight Params'!$B$4/2*(('Sim Flight Params'!$B$5-B229)/('Sim Flight Params'!$B$7-'Sim Flight Params'!$B$5))^2,0)</f>
        <v>0</v>
      </c>
      <c r="J229" t="b">
        <f>IF(AND(B229&gt;='Sim Flight Params'!$B$5+('Sim Flight Params'!$B$6-'Sim Flight Params'!$B$5)/2,B229&lt;'Sim Flight Params'!$B$6),TRUE,FALSE)</f>
        <v>0</v>
      </c>
      <c r="K229">
        <f>IF(J229,'Sim Flight Params'!$B$4/2*(('Sim Flight Params'!$B$6-B229)/('Sim Flight Params'!$B$7-'Sim Flight Params'!$B$5))^2,0)</f>
        <v>0</v>
      </c>
      <c r="L229">
        <f t="shared" si="20"/>
        <v>2</v>
      </c>
      <c r="M229">
        <f t="shared" si="21"/>
        <v>0</v>
      </c>
      <c r="N229">
        <f t="shared" si="22"/>
        <v>0</v>
      </c>
      <c r="P229">
        <v>0.63763806662975786</v>
      </c>
      <c r="Q229">
        <v>0.59783643819516641</v>
      </c>
      <c r="R229">
        <f t="shared" si="16"/>
        <v>0</v>
      </c>
      <c r="S229">
        <f>'Sim Flight Params'!$B$22*P229+'Sim Flight Params'!$B$23/100*R229</f>
        <v>2.3911427498615918E-2</v>
      </c>
      <c r="U229">
        <v>-0.8698672845594142</v>
      </c>
      <c r="V229">
        <v>0.97724194096625738</v>
      </c>
      <c r="W229">
        <f>IF(V229&gt;='Sim Flight Params'!$B$34,'Sim Flight Params'!$B$33*U229,0)</f>
        <v>-0.13048009268391211</v>
      </c>
    </row>
    <row r="230" spans="1:23" x14ac:dyDescent="0.3">
      <c r="A230">
        <v>228</v>
      </c>
      <c r="B230">
        <v>11.399999999999901</v>
      </c>
      <c r="D230" t="b">
        <f>IF(AND(B230&gt;='Sim Flight Params'!$B$2,B230&lt;'Sim Flight Params'!$B$3),TRUE,FALSE)</f>
        <v>0</v>
      </c>
      <c r="E230">
        <f>IF(D230,'Sim Flight Params'!$B$4*(-COS((B230-'Sim Flight Params'!$B$2)*PI()/('Sim Flight Params'!$B$3-'Sim Flight Params'!$B$2))+1)/2,0)</f>
        <v>0</v>
      </c>
      <c r="F230" t="b">
        <f>IF(AND(B230&gt;='Sim Flight Params'!$B$3,B230&lt;'Sim Flight Params'!$B$5),TRUE,FALSE)</f>
        <v>1</v>
      </c>
      <c r="G230">
        <f>IF(F230,'Sim Flight Params'!$B$4,0)</f>
        <v>2</v>
      </c>
      <c r="H230" t="b">
        <f>IF(AND(B230&gt;='Sim Flight Params'!$B$5,B230&lt;'Sim Flight Params'!$B$6-('Sim Flight Params'!$B$6-'Sim Flight Params'!$B$5)/2),TRUE,FALSE)</f>
        <v>0</v>
      </c>
      <c r="I230">
        <f>IF(H230,'Sim Flight Params'!$B$4-'Sim Flight Params'!$B$4/2*(('Sim Flight Params'!$B$5-B230)/('Sim Flight Params'!$B$7-'Sim Flight Params'!$B$5))^2,0)</f>
        <v>0</v>
      </c>
      <c r="J230" t="b">
        <f>IF(AND(B230&gt;='Sim Flight Params'!$B$5+('Sim Flight Params'!$B$6-'Sim Flight Params'!$B$5)/2,B230&lt;'Sim Flight Params'!$B$6),TRUE,FALSE)</f>
        <v>0</v>
      </c>
      <c r="K230">
        <f>IF(J230,'Sim Flight Params'!$B$4/2*(('Sim Flight Params'!$B$6-B230)/('Sim Flight Params'!$B$7-'Sim Flight Params'!$B$5))^2,0)</f>
        <v>0</v>
      </c>
      <c r="L230">
        <f t="shared" si="20"/>
        <v>2</v>
      </c>
      <c r="M230">
        <f t="shared" si="21"/>
        <v>0</v>
      </c>
      <c r="N230">
        <f t="shared" si="22"/>
        <v>0</v>
      </c>
      <c r="P230">
        <v>-2.7002449936514683E-2</v>
      </c>
      <c r="Q230">
        <v>-0.49714217479055911</v>
      </c>
      <c r="R230">
        <f t="shared" si="16"/>
        <v>0</v>
      </c>
      <c r="S230">
        <f>'Sim Flight Params'!$B$22*P230+'Sim Flight Params'!$B$23/100*R230</f>
        <v>-1.0125918726193006E-3</v>
      </c>
      <c r="U230">
        <v>-0.54748110688671048</v>
      </c>
      <c r="V230">
        <v>0.33573058568901248</v>
      </c>
      <c r="W230">
        <f>IF(V230&gt;='Sim Flight Params'!$B$34,'Sim Flight Params'!$B$33*U230,0)</f>
        <v>0</v>
      </c>
    </row>
    <row r="231" spans="1:23" x14ac:dyDescent="0.3">
      <c r="A231">
        <v>229</v>
      </c>
      <c r="B231">
        <v>11.4499999999999</v>
      </c>
      <c r="D231" t="b">
        <f>IF(AND(B231&gt;='Sim Flight Params'!$B$2,B231&lt;'Sim Flight Params'!$B$3),TRUE,FALSE)</f>
        <v>0</v>
      </c>
      <c r="E231">
        <f>IF(D231,'Sim Flight Params'!$B$4*(-COS((B231-'Sim Flight Params'!$B$2)*PI()/('Sim Flight Params'!$B$3-'Sim Flight Params'!$B$2))+1)/2,0)</f>
        <v>0</v>
      </c>
      <c r="F231" t="b">
        <f>IF(AND(B231&gt;='Sim Flight Params'!$B$3,B231&lt;'Sim Flight Params'!$B$5),TRUE,FALSE)</f>
        <v>1</v>
      </c>
      <c r="G231">
        <f>IF(F231,'Sim Flight Params'!$B$4,0)</f>
        <v>2</v>
      </c>
      <c r="H231" t="b">
        <f>IF(AND(B231&gt;='Sim Flight Params'!$B$5,B231&lt;'Sim Flight Params'!$B$6-('Sim Flight Params'!$B$6-'Sim Flight Params'!$B$5)/2),TRUE,FALSE)</f>
        <v>0</v>
      </c>
      <c r="I231">
        <f>IF(H231,'Sim Flight Params'!$B$4-'Sim Flight Params'!$B$4/2*(('Sim Flight Params'!$B$5-B231)/('Sim Flight Params'!$B$7-'Sim Flight Params'!$B$5))^2,0)</f>
        <v>0</v>
      </c>
      <c r="J231" t="b">
        <f>IF(AND(B231&gt;='Sim Flight Params'!$B$5+('Sim Flight Params'!$B$6-'Sim Flight Params'!$B$5)/2,B231&lt;'Sim Flight Params'!$B$6),TRUE,FALSE)</f>
        <v>0</v>
      </c>
      <c r="K231">
        <f>IF(J231,'Sim Flight Params'!$B$4/2*(('Sim Flight Params'!$B$6-B231)/('Sim Flight Params'!$B$7-'Sim Flight Params'!$B$5))^2,0)</f>
        <v>0</v>
      </c>
      <c r="L231">
        <f t="shared" si="20"/>
        <v>2</v>
      </c>
      <c r="M231">
        <f t="shared" si="21"/>
        <v>0</v>
      </c>
      <c r="N231">
        <f t="shared" si="22"/>
        <v>0</v>
      </c>
      <c r="P231">
        <v>-0.82222870094498846</v>
      </c>
      <c r="Q231">
        <v>4.2560140199887853E-2</v>
      </c>
      <c r="R231">
        <f t="shared" ref="R231:R294" si="23">N231*Q231</f>
        <v>0</v>
      </c>
      <c r="S231">
        <f>'Sim Flight Params'!$B$22*P231+'Sim Flight Params'!$B$23/100*R231</f>
        <v>-3.0833576285437064E-2</v>
      </c>
      <c r="U231">
        <v>0.46197064358171791</v>
      </c>
      <c r="V231">
        <v>0.56018573750030975</v>
      </c>
      <c r="W231">
        <f>IF(V231&gt;='Sim Flight Params'!$B$34,'Sim Flight Params'!$B$33*U231,0)</f>
        <v>0</v>
      </c>
    </row>
    <row r="232" spans="1:23" x14ac:dyDescent="0.3">
      <c r="A232">
        <v>230</v>
      </c>
      <c r="B232">
        <v>11.499999999999901</v>
      </c>
      <c r="D232" t="b">
        <f>IF(AND(B232&gt;='Sim Flight Params'!$B$2,B232&lt;'Sim Flight Params'!$B$3),TRUE,FALSE)</f>
        <v>0</v>
      </c>
      <c r="E232">
        <f>IF(D232,'Sim Flight Params'!$B$4*(-COS((B232-'Sim Flight Params'!$B$2)*PI()/('Sim Flight Params'!$B$3-'Sim Flight Params'!$B$2))+1)/2,0)</f>
        <v>0</v>
      </c>
      <c r="F232" t="b">
        <f>IF(AND(B232&gt;='Sim Flight Params'!$B$3,B232&lt;'Sim Flight Params'!$B$5),TRUE,FALSE)</f>
        <v>1</v>
      </c>
      <c r="G232">
        <f>IF(F232,'Sim Flight Params'!$B$4,0)</f>
        <v>2</v>
      </c>
      <c r="H232" t="b">
        <f>IF(AND(B232&gt;='Sim Flight Params'!$B$5,B232&lt;'Sim Flight Params'!$B$6-('Sim Flight Params'!$B$6-'Sim Flight Params'!$B$5)/2),TRUE,FALSE)</f>
        <v>0</v>
      </c>
      <c r="I232">
        <f>IF(H232,'Sim Flight Params'!$B$4-'Sim Flight Params'!$B$4/2*(('Sim Flight Params'!$B$5-B232)/('Sim Flight Params'!$B$7-'Sim Flight Params'!$B$5))^2,0)</f>
        <v>0</v>
      </c>
      <c r="J232" t="b">
        <f>IF(AND(B232&gt;='Sim Flight Params'!$B$5+('Sim Flight Params'!$B$6-'Sim Flight Params'!$B$5)/2,B232&lt;'Sim Flight Params'!$B$6),TRUE,FALSE)</f>
        <v>0</v>
      </c>
      <c r="K232">
        <f>IF(J232,'Sim Flight Params'!$B$4/2*(('Sim Flight Params'!$B$6-B232)/('Sim Flight Params'!$B$7-'Sim Flight Params'!$B$5))^2,0)</f>
        <v>0</v>
      </c>
      <c r="L232">
        <f t="shared" si="20"/>
        <v>2</v>
      </c>
      <c r="M232">
        <f t="shared" si="21"/>
        <v>0</v>
      </c>
      <c r="N232">
        <f t="shared" si="22"/>
        <v>0</v>
      </c>
      <c r="P232">
        <v>-7.1683797826605611E-2</v>
      </c>
      <c r="Q232">
        <v>0.63315082771218534</v>
      </c>
      <c r="R232">
        <f t="shared" si="23"/>
        <v>0</v>
      </c>
      <c r="S232">
        <f>'Sim Flight Params'!$B$22*P232+'Sim Flight Params'!$B$23/100*R232</f>
        <v>-2.6881424184977101E-3</v>
      </c>
      <c r="U232">
        <v>-0.23184715609337703</v>
      </c>
      <c r="V232">
        <v>0.35065873158749439</v>
      </c>
      <c r="W232">
        <f>IF(V232&gt;='Sim Flight Params'!$B$34,'Sim Flight Params'!$B$33*U232,0)</f>
        <v>0</v>
      </c>
    </row>
    <row r="233" spans="1:23" x14ac:dyDescent="0.3">
      <c r="A233">
        <v>231</v>
      </c>
      <c r="B233">
        <v>11.549999999999899</v>
      </c>
      <c r="D233" t="b">
        <f>IF(AND(B233&gt;='Sim Flight Params'!$B$2,B233&lt;'Sim Flight Params'!$B$3),TRUE,FALSE)</f>
        <v>0</v>
      </c>
      <c r="E233">
        <f>IF(D233,'Sim Flight Params'!$B$4*(-COS((B233-'Sim Flight Params'!$B$2)*PI()/('Sim Flight Params'!$B$3-'Sim Flight Params'!$B$2))+1)/2,0)</f>
        <v>0</v>
      </c>
      <c r="F233" t="b">
        <f>IF(AND(B233&gt;='Sim Flight Params'!$B$3,B233&lt;'Sim Flight Params'!$B$5),TRUE,FALSE)</f>
        <v>1</v>
      </c>
      <c r="G233">
        <f>IF(F233,'Sim Flight Params'!$B$4,0)</f>
        <v>2</v>
      </c>
      <c r="H233" t="b">
        <f>IF(AND(B233&gt;='Sim Flight Params'!$B$5,B233&lt;'Sim Flight Params'!$B$6-('Sim Flight Params'!$B$6-'Sim Flight Params'!$B$5)/2),TRUE,FALSE)</f>
        <v>0</v>
      </c>
      <c r="I233">
        <f>IF(H233,'Sim Flight Params'!$B$4-'Sim Flight Params'!$B$4/2*(('Sim Flight Params'!$B$5-B233)/('Sim Flight Params'!$B$7-'Sim Flight Params'!$B$5))^2,0)</f>
        <v>0</v>
      </c>
      <c r="J233" t="b">
        <f>IF(AND(B233&gt;='Sim Flight Params'!$B$5+('Sim Flight Params'!$B$6-'Sim Flight Params'!$B$5)/2,B233&lt;'Sim Flight Params'!$B$6),TRUE,FALSE)</f>
        <v>0</v>
      </c>
      <c r="K233">
        <f>IF(J233,'Sim Flight Params'!$B$4/2*(('Sim Flight Params'!$B$6-B233)/('Sim Flight Params'!$B$7-'Sim Flight Params'!$B$5))^2,0)</f>
        <v>0</v>
      </c>
      <c r="L233">
        <f t="shared" si="20"/>
        <v>2</v>
      </c>
      <c r="M233">
        <f t="shared" si="21"/>
        <v>0</v>
      </c>
      <c r="N233">
        <f t="shared" si="22"/>
        <v>0</v>
      </c>
      <c r="P233">
        <v>0.25696117055419299</v>
      </c>
      <c r="Q233">
        <v>-0.3689915320817585</v>
      </c>
      <c r="R233">
        <f t="shared" si="23"/>
        <v>0</v>
      </c>
      <c r="S233">
        <f>'Sim Flight Params'!$B$22*P233+'Sim Flight Params'!$B$23/100*R233</f>
        <v>9.636043895782237E-3</v>
      </c>
      <c r="U233">
        <v>0.94646704512507118</v>
      </c>
      <c r="V233">
        <v>0.84372244959203613</v>
      </c>
      <c r="W233">
        <f>IF(V233&gt;='Sim Flight Params'!$B$34,'Sim Flight Params'!$B$33*U233,0)</f>
        <v>0</v>
      </c>
    </row>
    <row r="234" spans="1:23" x14ac:dyDescent="0.3">
      <c r="A234">
        <v>232</v>
      </c>
      <c r="B234">
        <v>11.5999999999999</v>
      </c>
      <c r="D234" t="b">
        <f>IF(AND(B234&gt;='Sim Flight Params'!$B$2,B234&lt;'Sim Flight Params'!$B$3),TRUE,FALSE)</f>
        <v>0</v>
      </c>
      <c r="E234">
        <f>IF(D234,'Sim Flight Params'!$B$4*(-COS((B234-'Sim Flight Params'!$B$2)*PI()/('Sim Flight Params'!$B$3-'Sim Flight Params'!$B$2))+1)/2,0)</f>
        <v>0</v>
      </c>
      <c r="F234" t="b">
        <f>IF(AND(B234&gt;='Sim Flight Params'!$B$3,B234&lt;'Sim Flight Params'!$B$5),TRUE,FALSE)</f>
        <v>1</v>
      </c>
      <c r="G234">
        <f>IF(F234,'Sim Flight Params'!$B$4,0)</f>
        <v>2</v>
      </c>
      <c r="H234" t="b">
        <f>IF(AND(B234&gt;='Sim Flight Params'!$B$5,B234&lt;'Sim Flight Params'!$B$6-('Sim Flight Params'!$B$6-'Sim Flight Params'!$B$5)/2),TRUE,FALSE)</f>
        <v>0</v>
      </c>
      <c r="I234">
        <f>IF(H234,'Sim Flight Params'!$B$4-'Sim Flight Params'!$B$4/2*(('Sim Flight Params'!$B$5-B234)/('Sim Flight Params'!$B$7-'Sim Flight Params'!$B$5))^2,0)</f>
        <v>0</v>
      </c>
      <c r="J234" t="b">
        <f>IF(AND(B234&gt;='Sim Flight Params'!$B$5+('Sim Flight Params'!$B$6-'Sim Flight Params'!$B$5)/2,B234&lt;'Sim Flight Params'!$B$6),TRUE,FALSE)</f>
        <v>0</v>
      </c>
      <c r="K234">
        <f>IF(J234,'Sim Flight Params'!$B$4/2*(('Sim Flight Params'!$B$6-B234)/('Sim Flight Params'!$B$7-'Sim Flight Params'!$B$5))^2,0)</f>
        <v>0</v>
      </c>
      <c r="L234">
        <f t="shared" si="20"/>
        <v>2</v>
      </c>
      <c r="M234">
        <f t="shared" si="21"/>
        <v>0</v>
      </c>
      <c r="N234">
        <f t="shared" si="22"/>
        <v>0</v>
      </c>
      <c r="P234">
        <v>-5.5112020979561693E-2</v>
      </c>
      <c r="Q234">
        <v>0.34397128388875675</v>
      </c>
      <c r="R234">
        <f t="shared" si="23"/>
        <v>0</v>
      </c>
      <c r="S234">
        <f>'Sim Flight Params'!$B$22*P234+'Sim Flight Params'!$B$23/100*R234</f>
        <v>-2.0667007867335636E-3</v>
      </c>
      <c r="U234">
        <v>-0.81802253975777695</v>
      </c>
      <c r="V234">
        <v>0.88259620374680092</v>
      </c>
      <c r="W234">
        <f>IF(V234&gt;='Sim Flight Params'!$B$34,'Sim Flight Params'!$B$33*U234,0)</f>
        <v>0</v>
      </c>
    </row>
    <row r="235" spans="1:23" x14ac:dyDescent="0.3">
      <c r="A235">
        <v>233</v>
      </c>
      <c r="B235">
        <v>11.649999999999901</v>
      </c>
      <c r="D235" t="b">
        <f>IF(AND(B235&gt;='Sim Flight Params'!$B$2,B235&lt;'Sim Flight Params'!$B$3),TRUE,FALSE)</f>
        <v>0</v>
      </c>
      <c r="E235">
        <f>IF(D235,'Sim Flight Params'!$B$4*(-COS((B235-'Sim Flight Params'!$B$2)*PI()/('Sim Flight Params'!$B$3-'Sim Flight Params'!$B$2))+1)/2,0)</f>
        <v>0</v>
      </c>
      <c r="F235" t="b">
        <f>IF(AND(B235&gt;='Sim Flight Params'!$B$3,B235&lt;'Sim Flight Params'!$B$5),TRUE,FALSE)</f>
        <v>1</v>
      </c>
      <c r="G235">
        <f>IF(F235,'Sim Flight Params'!$B$4,0)</f>
        <v>2</v>
      </c>
      <c r="H235" t="b">
        <f>IF(AND(B235&gt;='Sim Flight Params'!$B$5,B235&lt;'Sim Flight Params'!$B$6-('Sim Flight Params'!$B$6-'Sim Flight Params'!$B$5)/2),TRUE,FALSE)</f>
        <v>0</v>
      </c>
      <c r="I235">
        <f>IF(H235,'Sim Flight Params'!$B$4-'Sim Flight Params'!$B$4/2*(('Sim Flight Params'!$B$5-B235)/('Sim Flight Params'!$B$7-'Sim Flight Params'!$B$5))^2,0)</f>
        <v>0</v>
      </c>
      <c r="J235" t="b">
        <f>IF(AND(B235&gt;='Sim Flight Params'!$B$5+('Sim Flight Params'!$B$6-'Sim Flight Params'!$B$5)/2,B235&lt;'Sim Flight Params'!$B$6),TRUE,FALSE)</f>
        <v>0</v>
      </c>
      <c r="K235">
        <f>IF(J235,'Sim Flight Params'!$B$4/2*(('Sim Flight Params'!$B$6-B235)/('Sim Flight Params'!$B$7-'Sim Flight Params'!$B$5))^2,0)</f>
        <v>0</v>
      </c>
      <c r="L235">
        <f t="shared" si="20"/>
        <v>2</v>
      </c>
      <c r="M235">
        <f t="shared" si="21"/>
        <v>0</v>
      </c>
      <c r="N235">
        <f t="shared" si="22"/>
        <v>0</v>
      </c>
      <c r="P235">
        <v>-0.78227326537869324</v>
      </c>
      <c r="Q235">
        <v>0.1922099022982684</v>
      </c>
      <c r="R235">
        <f t="shared" si="23"/>
        <v>0</v>
      </c>
      <c r="S235">
        <f>'Sim Flight Params'!$B$22*P235+'Sim Flight Params'!$B$23/100*R235</f>
        <v>-2.9335247451700994E-2</v>
      </c>
      <c r="U235">
        <v>4.036989114292644E-2</v>
      </c>
      <c r="V235">
        <v>0.65376921482172401</v>
      </c>
      <c r="W235">
        <f>IF(V235&gt;='Sim Flight Params'!$B$34,'Sim Flight Params'!$B$33*U235,0)</f>
        <v>0</v>
      </c>
    </row>
    <row r="236" spans="1:23" x14ac:dyDescent="0.3">
      <c r="A236">
        <v>234</v>
      </c>
      <c r="B236">
        <v>11.6999999999999</v>
      </c>
      <c r="D236" t="b">
        <f>IF(AND(B236&gt;='Sim Flight Params'!$B$2,B236&lt;'Sim Flight Params'!$B$3),TRUE,FALSE)</f>
        <v>0</v>
      </c>
      <c r="E236">
        <f>IF(D236,'Sim Flight Params'!$B$4*(-COS((B236-'Sim Flight Params'!$B$2)*PI()/('Sim Flight Params'!$B$3-'Sim Flight Params'!$B$2))+1)/2,0)</f>
        <v>0</v>
      </c>
      <c r="F236" t="b">
        <f>IF(AND(B236&gt;='Sim Flight Params'!$B$3,B236&lt;'Sim Flight Params'!$B$5),TRUE,FALSE)</f>
        <v>1</v>
      </c>
      <c r="G236">
        <f>IF(F236,'Sim Flight Params'!$B$4,0)</f>
        <v>2</v>
      </c>
      <c r="H236" t="b">
        <f>IF(AND(B236&gt;='Sim Flight Params'!$B$5,B236&lt;'Sim Flight Params'!$B$6-('Sim Flight Params'!$B$6-'Sim Flight Params'!$B$5)/2),TRUE,FALSE)</f>
        <v>0</v>
      </c>
      <c r="I236">
        <f>IF(H236,'Sim Flight Params'!$B$4-'Sim Flight Params'!$B$4/2*(('Sim Flight Params'!$B$5-B236)/('Sim Flight Params'!$B$7-'Sim Flight Params'!$B$5))^2,0)</f>
        <v>0</v>
      </c>
      <c r="J236" t="b">
        <f>IF(AND(B236&gt;='Sim Flight Params'!$B$5+('Sim Flight Params'!$B$6-'Sim Flight Params'!$B$5)/2,B236&lt;'Sim Flight Params'!$B$6),TRUE,FALSE)</f>
        <v>0</v>
      </c>
      <c r="K236">
        <f>IF(J236,'Sim Flight Params'!$B$4/2*(('Sim Flight Params'!$B$6-B236)/('Sim Flight Params'!$B$7-'Sim Flight Params'!$B$5))^2,0)</f>
        <v>0</v>
      </c>
      <c r="L236">
        <f t="shared" si="20"/>
        <v>2</v>
      </c>
      <c r="M236">
        <f t="shared" si="21"/>
        <v>0</v>
      </c>
      <c r="N236">
        <f t="shared" si="22"/>
        <v>0</v>
      </c>
      <c r="P236">
        <v>0.25954821533573935</v>
      </c>
      <c r="Q236">
        <v>0.94305206447207324</v>
      </c>
      <c r="R236">
        <f t="shared" si="23"/>
        <v>0</v>
      </c>
      <c r="S236">
        <f>'Sim Flight Params'!$B$22*P236+'Sim Flight Params'!$B$23/100*R236</f>
        <v>9.733058075090225E-3</v>
      </c>
      <c r="U236">
        <v>-0.56241983972510501</v>
      </c>
      <c r="V236">
        <v>0.41724918933509514</v>
      </c>
      <c r="W236">
        <f>IF(V236&gt;='Sim Flight Params'!$B$34,'Sim Flight Params'!$B$33*U236,0)</f>
        <v>0</v>
      </c>
    </row>
    <row r="237" spans="1:23" x14ac:dyDescent="0.3">
      <c r="A237">
        <v>235</v>
      </c>
      <c r="B237">
        <v>11.749999999999901</v>
      </c>
      <c r="D237" t="b">
        <f>IF(AND(B237&gt;='Sim Flight Params'!$B$2,B237&lt;'Sim Flight Params'!$B$3),TRUE,FALSE)</f>
        <v>0</v>
      </c>
      <c r="E237">
        <f>IF(D237,'Sim Flight Params'!$B$4*(-COS((B237-'Sim Flight Params'!$B$2)*PI()/('Sim Flight Params'!$B$3-'Sim Flight Params'!$B$2))+1)/2,0)</f>
        <v>0</v>
      </c>
      <c r="F237" t="b">
        <f>IF(AND(B237&gt;='Sim Flight Params'!$B$3,B237&lt;'Sim Flight Params'!$B$5),TRUE,FALSE)</f>
        <v>1</v>
      </c>
      <c r="G237">
        <f>IF(F237,'Sim Flight Params'!$B$4,0)</f>
        <v>2</v>
      </c>
      <c r="H237" t="b">
        <f>IF(AND(B237&gt;='Sim Flight Params'!$B$5,B237&lt;'Sim Flight Params'!$B$6-('Sim Flight Params'!$B$6-'Sim Flight Params'!$B$5)/2),TRUE,FALSE)</f>
        <v>0</v>
      </c>
      <c r="I237">
        <f>IF(H237,'Sim Flight Params'!$B$4-'Sim Flight Params'!$B$4/2*(('Sim Flight Params'!$B$5-B237)/('Sim Flight Params'!$B$7-'Sim Flight Params'!$B$5))^2,0)</f>
        <v>0</v>
      </c>
      <c r="J237" t="b">
        <f>IF(AND(B237&gt;='Sim Flight Params'!$B$5+('Sim Flight Params'!$B$6-'Sim Flight Params'!$B$5)/2,B237&lt;'Sim Flight Params'!$B$6),TRUE,FALSE)</f>
        <v>0</v>
      </c>
      <c r="K237">
        <f>IF(J237,'Sim Flight Params'!$B$4/2*(('Sim Flight Params'!$B$6-B237)/('Sim Flight Params'!$B$7-'Sim Flight Params'!$B$5))^2,0)</f>
        <v>0</v>
      </c>
      <c r="L237">
        <f t="shared" si="20"/>
        <v>2</v>
      </c>
      <c r="M237">
        <f t="shared" si="21"/>
        <v>0</v>
      </c>
      <c r="N237">
        <f t="shared" si="22"/>
        <v>0</v>
      </c>
      <c r="P237">
        <v>-0.46199556676722353</v>
      </c>
      <c r="Q237">
        <v>-0.41585485509296527</v>
      </c>
      <c r="R237">
        <f t="shared" si="23"/>
        <v>0</v>
      </c>
      <c r="S237">
        <f>'Sim Flight Params'!$B$22*P237+'Sim Flight Params'!$B$23/100*R237</f>
        <v>-1.732483375377088E-2</v>
      </c>
      <c r="U237">
        <v>-0.50187304384903086</v>
      </c>
      <c r="V237">
        <v>0.45525389796459526</v>
      </c>
      <c r="W237">
        <f>IF(V237&gt;='Sim Flight Params'!$B$34,'Sim Flight Params'!$B$33*U237,0)</f>
        <v>0</v>
      </c>
    </row>
    <row r="238" spans="1:23" x14ac:dyDescent="0.3">
      <c r="A238">
        <v>236</v>
      </c>
      <c r="B238">
        <v>11.799999999999899</v>
      </c>
      <c r="D238" t="b">
        <f>IF(AND(B238&gt;='Sim Flight Params'!$B$2,B238&lt;'Sim Flight Params'!$B$3),TRUE,FALSE)</f>
        <v>0</v>
      </c>
      <c r="E238">
        <f>IF(D238,'Sim Flight Params'!$B$4*(-COS((B238-'Sim Flight Params'!$B$2)*PI()/('Sim Flight Params'!$B$3-'Sim Flight Params'!$B$2))+1)/2,0)</f>
        <v>0</v>
      </c>
      <c r="F238" t="b">
        <f>IF(AND(B238&gt;='Sim Flight Params'!$B$3,B238&lt;'Sim Flight Params'!$B$5),TRUE,FALSE)</f>
        <v>1</v>
      </c>
      <c r="G238">
        <f>IF(F238,'Sim Flight Params'!$B$4,0)</f>
        <v>2</v>
      </c>
      <c r="H238" t="b">
        <f>IF(AND(B238&gt;='Sim Flight Params'!$B$5,B238&lt;'Sim Flight Params'!$B$6-('Sim Flight Params'!$B$6-'Sim Flight Params'!$B$5)/2),TRUE,FALSE)</f>
        <v>0</v>
      </c>
      <c r="I238">
        <f>IF(H238,'Sim Flight Params'!$B$4-'Sim Flight Params'!$B$4/2*(('Sim Flight Params'!$B$5-B238)/('Sim Flight Params'!$B$7-'Sim Flight Params'!$B$5))^2,0)</f>
        <v>0</v>
      </c>
      <c r="J238" t="b">
        <f>IF(AND(B238&gt;='Sim Flight Params'!$B$5+('Sim Flight Params'!$B$6-'Sim Flight Params'!$B$5)/2,B238&lt;'Sim Flight Params'!$B$6),TRUE,FALSE)</f>
        <v>0</v>
      </c>
      <c r="K238">
        <f>IF(J238,'Sim Flight Params'!$B$4/2*(('Sim Flight Params'!$B$6-B238)/('Sim Flight Params'!$B$7-'Sim Flight Params'!$B$5))^2,0)</f>
        <v>0</v>
      </c>
      <c r="L238">
        <f t="shared" si="20"/>
        <v>2</v>
      </c>
      <c r="M238">
        <f t="shared" si="21"/>
        <v>0</v>
      </c>
      <c r="N238">
        <f t="shared" si="22"/>
        <v>0</v>
      </c>
      <c r="P238">
        <v>-0.83446169850685847</v>
      </c>
      <c r="Q238">
        <v>-0.73241257361599943</v>
      </c>
      <c r="R238">
        <f t="shared" si="23"/>
        <v>0</v>
      </c>
      <c r="S238">
        <f>'Sim Flight Params'!$B$22*P238+'Sim Flight Params'!$B$23/100*R238</f>
        <v>-3.1292313694007194E-2</v>
      </c>
      <c r="U238">
        <v>0.10074186816556185</v>
      </c>
      <c r="V238">
        <v>0.79904281027585422</v>
      </c>
      <c r="W238">
        <f>IF(V238&gt;='Sim Flight Params'!$B$34,'Sim Flight Params'!$B$33*U238,0)</f>
        <v>0</v>
      </c>
    </row>
    <row r="239" spans="1:23" x14ac:dyDescent="0.3">
      <c r="A239">
        <v>237</v>
      </c>
      <c r="B239">
        <v>11.8499999999999</v>
      </c>
      <c r="D239" t="b">
        <f>IF(AND(B239&gt;='Sim Flight Params'!$B$2,B239&lt;'Sim Flight Params'!$B$3),TRUE,FALSE)</f>
        <v>0</v>
      </c>
      <c r="E239">
        <f>IF(D239,'Sim Flight Params'!$B$4*(-COS((B239-'Sim Flight Params'!$B$2)*PI()/('Sim Flight Params'!$B$3-'Sim Flight Params'!$B$2))+1)/2,0)</f>
        <v>0</v>
      </c>
      <c r="F239" t="b">
        <f>IF(AND(B239&gt;='Sim Flight Params'!$B$3,B239&lt;'Sim Flight Params'!$B$5),TRUE,FALSE)</f>
        <v>1</v>
      </c>
      <c r="G239">
        <f>IF(F239,'Sim Flight Params'!$B$4,0)</f>
        <v>2</v>
      </c>
      <c r="H239" t="b">
        <f>IF(AND(B239&gt;='Sim Flight Params'!$B$5,B239&lt;'Sim Flight Params'!$B$6-('Sim Flight Params'!$B$6-'Sim Flight Params'!$B$5)/2),TRUE,FALSE)</f>
        <v>0</v>
      </c>
      <c r="I239">
        <f>IF(H239,'Sim Flight Params'!$B$4-'Sim Flight Params'!$B$4/2*(('Sim Flight Params'!$B$5-B239)/('Sim Flight Params'!$B$7-'Sim Flight Params'!$B$5))^2,0)</f>
        <v>0</v>
      </c>
      <c r="J239" t="b">
        <f>IF(AND(B239&gt;='Sim Flight Params'!$B$5+('Sim Flight Params'!$B$6-'Sim Flight Params'!$B$5)/2,B239&lt;'Sim Flight Params'!$B$6),TRUE,FALSE)</f>
        <v>0</v>
      </c>
      <c r="K239">
        <f>IF(J239,'Sim Flight Params'!$B$4/2*(('Sim Flight Params'!$B$6-B239)/('Sim Flight Params'!$B$7-'Sim Flight Params'!$B$5))^2,0)</f>
        <v>0</v>
      </c>
      <c r="L239">
        <f t="shared" si="20"/>
        <v>2</v>
      </c>
      <c r="M239">
        <f t="shared" si="21"/>
        <v>0</v>
      </c>
      <c r="N239">
        <f t="shared" si="22"/>
        <v>0</v>
      </c>
      <c r="P239">
        <v>-0.40718022641890217</v>
      </c>
      <c r="Q239">
        <v>-0.21853001935146832</v>
      </c>
      <c r="R239">
        <f t="shared" si="23"/>
        <v>0</v>
      </c>
      <c r="S239">
        <f>'Sim Flight Params'!$B$22*P239+'Sim Flight Params'!$B$23/100*R239</f>
        <v>-1.526925849070883E-2</v>
      </c>
      <c r="U239">
        <v>-0.17621088846115152</v>
      </c>
      <c r="V239">
        <v>0.66620017380697549</v>
      </c>
      <c r="W239">
        <f>IF(V239&gt;='Sim Flight Params'!$B$34,'Sim Flight Params'!$B$33*U239,0)</f>
        <v>0</v>
      </c>
    </row>
    <row r="240" spans="1:23" x14ac:dyDescent="0.3">
      <c r="A240">
        <v>238</v>
      </c>
      <c r="B240">
        <v>11.899999999999901</v>
      </c>
      <c r="D240" t="b">
        <f>IF(AND(B240&gt;='Sim Flight Params'!$B$2,B240&lt;'Sim Flight Params'!$B$3),TRUE,FALSE)</f>
        <v>0</v>
      </c>
      <c r="E240">
        <f>IF(D240,'Sim Flight Params'!$B$4*(-COS((B240-'Sim Flight Params'!$B$2)*PI()/('Sim Flight Params'!$B$3-'Sim Flight Params'!$B$2))+1)/2,0)</f>
        <v>0</v>
      </c>
      <c r="F240" t="b">
        <f>IF(AND(B240&gt;='Sim Flight Params'!$B$3,B240&lt;'Sim Flight Params'!$B$5),TRUE,FALSE)</f>
        <v>1</v>
      </c>
      <c r="G240">
        <f>IF(F240,'Sim Flight Params'!$B$4,0)</f>
        <v>2</v>
      </c>
      <c r="H240" t="b">
        <f>IF(AND(B240&gt;='Sim Flight Params'!$B$5,B240&lt;'Sim Flight Params'!$B$6-('Sim Flight Params'!$B$6-'Sim Flight Params'!$B$5)/2),TRUE,FALSE)</f>
        <v>0</v>
      </c>
      <c r="I240">
        <f>IF(H240,'Sim Flight Params'!$B$4-'Sim Flight Params'!$B$4/2*(('Sim Flight Params'!$B$5-B240)/('Sim Flight Params'!$B$7-'Sim Flight Params'!$B$5))^2,0)</f>
        <v>0</v>
      </c>
      <c r="J240" t="b">
        <f>IF(AND(B240&gt;='Sim Flight Params'!$B$5+('Sim Flight Params'!$B$6-'Sim Flight Params'!$B$5)/2,B240&lt;'Sim Flight Params'!$B$6),TRUE,FALSE)</f>
        <v>0</v>
      </c>
      <c r="K240">
        <f>IF(J240,'Sim Flight Params'!$B$4/2*(('Sim Flight Params'!$B$6-B240)/('Sim Flight Params'!$B$7-'Sim Flight Params'!$B$5))^2,0)</f>
        <v>0</v>
      </c>
      <c r="L240">
        <f t="shared" si="20"/>
        <v>2</v>
      </c>
      <c r="M240">
        <f t="shared" si="21"/>
        <v>0</v>
      </c>
      <c r="N240">
        <f t="shared" si="22"/>
        <v>0</v>
      </c>
      <c r="P240">
        <v>-0.60158101660271712</v>
      </c>
      <c r="Q240">
        <v>-0.47965675722466616</v>
      </c>
      <c r="R240">
        <f t="shared" si="23"/>
        <v>0</v>
      </c>
      <c r="S240">
        <f>'Sim Flight Params'!$B$22*P240+'Sim Flight Params'!$B$23/100*R240</f>
        <v>-2.2559288122601891E-2</v>
      </c>
      <c r="U240">
        <v>0.37748994274809733</v>
      </c>
      <c r="V240">
        <v>0.44866371859558696</v>
      </c>
      <c r="W240">
        <f>IF(V240&gt;='Sim Flight Params'!$B$34,'Sim Flight Params'!$B$33*U240,0)</f>
        <v>0</v>
      </c>
    </row>
    <row r="241" spans="1:23" x14ac:dyDescent="0.3">
      <c r="A241">
        <v>239</v>
      </c>
      <c r="B241">
        <v>11.9499999999999</v>
      </c>
      <c r="D241" t="b">
        <f>IF(AND(B241&gt;='Sim Flight Params'!$B$2,B241&lt;'Sim Flight Params'!$B$3),TRUE,FALSE)</f>
        <v>0</v>
      </c>
      <c r="E241">
        <f>IF(D241,'Sim Flight Params'!$B$4*(-COS((B241-'Sim Flight Params'!$B$2)*PI()/('Sim Flight Params'!$B$3-'Sim Flight Params'!$B$2))+1)/2,0)</f>
        <v>0</v>
      </c>
      <c r="F241" t="b">
        <f>IF(AND(B241&gt;='Sim Flight Params'!$B$3,B241&lt;'Sim Flight Params'!$B$5),TRUE,FALSE)</f>
        <v>1</v>
      </c>
      <c r="G241">
        <f>IF(F241,'Sim Flight Params'!$B$4,0)</f>
        <v>2</v>
      </c>
      <c r="H241" t="b">
        <f>IF(AND(B241&gt;='Sim Flight Params'!$B$5,B241&lt;'Sim Flight Params'!$B$6-('Sim Flight Params'!$B$6-'Sim Flight Params'!$B$5)/2),TRUE,FALSE)</f>
        <v>0</v>
      </c>
      <c r="I241">
        <f>IF(H241,'Sim Flight Params'!$B$4-'Sim Flight Params'!$B$4/2*(('Sim Flight Params'!$B$5-B241)/('Sim Flight Params'!$B$7-'Sim Flight Params'!$B$5))^2,0)</f>
        <v>0</v>
      </c>
      <c r="J241" t="b">
        <f>IF(AND(B241&gt;='Sim Flight Params'!$B$5+('Sim Flight Params'!$B$6-'Sim Flight Params'!$B$5)/2,B241&lt;'Sim Flight Params'!$B$6),TRUE,FALSE)</f>
        <v>0</v>
      </c>
      <c r="K241">
        <f>IF(J241,'Sim Flight Params'!$B$4/2*(('Sim Flight Params'!$B$6-B241)/('Sim Flight Params'!$B$7-'Sim Flight Params'!$B$5))^2,0)</f>
        <v>0</v>
      </c>
      <c r="L241">
        <f t="shared" si="20"/>
        <v>2</v>
      </c>
      <c r="M241">
        <f t="shared" si="21"/>
        <v>0</v>
      </c>
      <c r="N241">
        <f t="shared" si="22"/>
        <v>0</v>
      </c>
      <c r="P241">
        <v>0.93029090661317015</v>
      </c>
      <c r="Q241">
        <v>-0.40244881453399328</v>
      </c>
      <c r="R241">
        <f t="shared" si="23"/>
        <v>0</v>
      </c>
      <c r="S241">
        <f>'Sim Flight Params'!$B$22*P241+'Sim Flight Params'!$B$23/100*R241</f>
        <v>3.4885908997993882E-2</v>
      </c>
      <c r="U241">
        <v>0.90180051726981936</v>
      </c>
      <c r="V241">
        <v>0.97941475101923037</v>
      </c>
      <c r="W241">
        <f>IF(V241&gt;='Sim Flight Params'!$B$34,'Sim Flight Params'!$B$33*U241,0)</f>
        <v>0.13527007759047291</v>
      </c>
    </row>
    <row r="242" spans="1:23" x14ac:dyDescent="0.3">
      <c r="A242">
        <v>240</v>
      </c>
      <c r="B242">
        <v>11.999999999999901</v>
      </c>
      <c r="D242" t="b">
        <f>IF(AND(B242&gt;='Sim Flight Params'!$B$2,B242&lt;'Sim Flight Params'!$B$3),TRUE,FALSE)</f>
        <v>0</v>
      </c>
      <c r="E242">
        <f>IF(D242,'Sim Flight Params'!$B$4*(-COS((B242-'Sim Flight Params'!$B$2)*PI()/('Sim Flight Params'!$B$3-'Sim Flight Params'!$B$2))+1)/2,0)</f>
        <v>0</v>
      </c>
      <c r="F242" t="b">
        <f>IF(AND(B242&gt;='Sim Flight Params'!$B$3,B242&lt;'Sim Flight Params'!$B$5),TRUE,FALSE)</f>
        <v>1</v>
      </c>
      <c r="G242">
        <f>IF(F242,'Sim Flight Params'!$B$4,0)</f>
        <v>2</v>
      </c>
      <c r="H242" t="b">
        <f>IF(AND(B242&gt;='Sim Flight Params'!$B$5,B242&lt;'Sim Flight Params'!$B$6-('Sim Flight Params'!$B$6-'Sim Flight Params'!$B$5)/2),TRUE,FALSE)</f>
        <v>0</v>
      </c>
      <c r="I242">
        <f>IF(H242,'Sim Flight Params'!$B$4-'Sim Flight Params'!$B$4/2*(('Sim Flight Params'!$B$5-B242)/('Sim Flight Params'!$B$7-'Sim Flight Params'!$B$5))^2,0)</f>
        <v>0</v>
      </c>
      <c r="J242" t="b">
        <f>IF(AND(B242&gt;='Sim Flight Params'!$B$5+('Sim Flight Params'!$B$6-'Sim Flight Params'!$B$5)/2,B242&lt;'Sim Flight Params'!$B$6),TRUE,FALSE)</f>
        <v>0</v>
      </c>
      <c r="K242">
        <f>IF(J242,'Sim Flight Params'!$B$4/2*(('Sim Flight Params'!$B$6-B242)/('Sim Flight Params'!$B$7-'Sim Flight Params'!$B$5))^2,0)</f>
        <v>0</v>
      </c>
      <c r="L242">
        <f t="shared" si="20"/>
        <v>2</v>
      </c>
      <c r="M242">
        <f t="shared" si="21"/>
        <v>0</v>
      </c>
      <c r="N242">
        <f t="shared" si="22"/>
        <v>0</v>
      </c>
      <c r="P242">
        <v>-0.37653077436033588</v>
      </c>
      <c r="Q242">
        <v>-0.67252138856964994</v>
      </c>
      <c r="R242">
        <f t="shared" si="23"/>
        <v>0</v>
      </c>
      <c r="S242">
        <f>'Sim Flight Params'!$B$22*P242+'Sim Flight Params'!$B$23/100*R242</f>
        <v>-1.4119904038512595E-2</v>
      </c>
      <c r="U242">
        <v>-0.97952604253380993</v>
      </c>
      <c r="V242">
        <v>0.82685475354833937</v>
      </c>
      <c r="W242">
        <f>IF(V242&gt;='Sim Flight Params'!$B$34,'Sim Flight Params'!$B$33*U242,0)</f>
        <v>0</v>
      </c>
    </row>
    <row r="243" spans="1:23" x14ac:dyDescent="0.3">
      <c r="A243">
        <v>241</v>
      </c>
      <c r="B243">
        <v>12.049999999999899</v>
      </c>
      <c r="D243" t="b">
        <f>IF(AND(B243&gt;='Sim Flight Params'!$B$2,B243&lt;'Sim Flight Params'!$B$3),TRUE,FALSE)</f>
        <v>0</v>
      </c>
      <c r="E243">
        <f>IF(D243,'Sim Flight Params'!$B$4*(-COS((B243-'Sim Flight Params'!$B$2)*PI()/('Sim Flight Params'!$B$3-'Sim Flight Params'!$B$2))+1)/2,0)</f>
        <v>0</v>
      </c>
      <c r="F243" t="b">
        <f>IF(AND(B243&gt;='Sim Flight Params'!$B$3,B243&lt;'Sim Flight Params'!$B$5),TRUE,FALSE)</f>
        <v>0</v>
      </c>
      <c r="G243">
        <f>IF(F243,'Sim Flight Params'!$B$4,0)</f>
        <v>0</v>
      </c>
      <c r="H243" t="b">
        <f>IF(AND(B243&gt;='Sim Flight Params'!$B$5,B243&lt;'Sim Flight Params'!$B$6-('Sim Flight Params'!$B$6-'Sim Flight Params'!$B$5)/2),TRUE,FALSE)</f>
        <v>1</v>
      </c>
      <c r="I243">
        <f>IF(H243,'Sim Flight Params'!$B$4-'Sim Flight Params'!$B$4/2*(('Sim Flight Params'!$B$5-B243)/('Sim Flight Params'!$B$7-'Sim Flight Params'!$B$5))^2,0)</f>
        <v>1.9997959183673477</v>
      </c>
      <c r="J243" t="b">
        <f>IF(AND(B243&gt;='Sim Flight Params'!$B$5+('Sim Flight Params'!$B$6-'Sim Flight Params'!$B$5)/2,B243&lt;'Sim Flight Params'!$B$6),TRUE,FALSE)</f>
        <v>0</v>
      </c>
      <c r="K243">
        <f>IF(J243,'Sim Flight Params'!$B$4/2*(('Sim Flight Params'!$B$6-B243)/('Sim Flight Params'!$B$7-'Sim Flight Params'!$B$5))^2,0)</f>
        <v>0</v>
      </c>
      <c r="L243">
        <f t="shared" si="20"/>
        <v>1.9997959183673477</v>
      </c>
      <c r="M243">
        <f t="shared" si="21"/>
        <v>-4.081632653045817E-3</v>
      </c>
      <c r="N243">
        <f t="shared" si="22"/>
        <v>-8.1632653060918076E-2</v>
      </c>
      <c r="P243">
        <v>0.11104167185197733</v>
      </c>
      <c r="Q243">
        <v>-0.75691870463201094</v>
      </c>
      <c r="R243">
        <f t="shared" si="23"/>
        <v>6.1789282010544476E-2</v>
      </c>
      <c r="S243">
        <f>'Sim Flight Params'!$B$22*P243+'Sim Flight Params'!$B$23/100*R243</f>
        <v>4.4730091045018724E-3</v>
      </c>
      <c r="U243">
        <v>0.99394004510354539</v>
      </c>
      <c r="V243">
        <v>0.90503549314717335</v>
      </c>
      <c r="W243">
        <f>IF(V243&gt;='Sim Flight Params'!$B$34,'Sim Flight Params'!$B$33*U243,0)</f>
        <v>0</v>
      </c>
    </row>
    <row r="244" spans="1:23" x14ac:dyDescent="0.3">
      <c r="A244">
        <v>242</v>
      </c>
      <c r="B244">
        <v>12.0999999999999</v>
      </c>
      <c r="D244" t="b">
        <f>IF(AND(B244&gt;='Sim Flight Params'!$B$2,B244&lt;'Sim Flight Params'!$B$3),TRUE,FALSE)</f>
        <v>0</v>
      </c>
      <c r="E244">
        <f>IF(D244,'Sim Flight Params'!$B$4*(-COS((B244-'Sim Flight Params'!$B$2)*PI()/('Sim Flight Params'!$B$3-'Sim Flight Params'!$B$2))+1)/2,0)</f>
        <v>0</v>
      </c>
      <c r="F244" t="b">
        <f>IF(AND(B244&gt;='Sim Flight Params'!$B$3,B244&lt;'Sim Flight Params'!$B$5),TRUE,FALSE)</f>
        <v>0</v>
      </c>
      <c r="G244">
        <f>IF(F244,'Sim Flight Params'!$B$4,0)</f>
        <v>0</v>
      </c>
      <c r="H244" t="b">
        <f>IF(AND(B244&gt;='Sim Flight Params'!$B$5,B244&lt;'Sim Flight Params'!$B$6-('Sim Flight Params'!$B$6-'Sim Flight Params'!$B$5)/2),TRUE,FALSE)</f>
        <v>1</v>
      </c>
      <c r="I244">
        <f>IF(H244,'Sim Flight Params'!$B$4-'Sim Flight Params'!$B$4/2*(('Sim Flight Params'!$B$5-B244)/('Sim Flight Params'!$B$7-'Sim Flight Params'!$B$5))^2,0)</f>
        <v>1.9991836734693893</v>
      </c>
      <c r="J244" t="b">
        <f>IF(AND(B244&gt;='Sim Flight Params'!$B$5+('Sim Flight Params'!$B$6-'Sim Flight Params'!$B$5)/2,B244&lt;'Sim Flight Params'!$B$6),TRUE,FALSE)</f>
        <v>0</v>
      </c>
      <c r="K244">
        <f>IF(J244,'Sim Flight Params'!$B$4/2*(('Sim Flight Params'!$B$6-B244)/('Sim Flight Params'!$B$7-'Sim Flight Params'!$B$5))^2,0)</f>
        <v>0</v>
      </c>
      <c r="L244">
        <f t="shared" si="20"/>
        <v>1.9991836734693893</v>
      </c>
      <c r="M244">
        <f t="shared" si="21"/>
        <v>-1.2244897959168104E-2</v>
      </c>
      <c r="N244">
        <f t="shared" si="22"/>
        <v>-0.16326530612244342</v>
      </c>
      <c r="P244">
        <v>-0.89872997529107201</v>
      </c>
      <c r="Q244">
        <v>0.5596331017253191</v>
      </c>
      <c r="R244">
        <f t="shared" si="23"/>
        <v>-9.1368669669436742E-2</v>
      </c>
      <c r="S244">
        <f>'Sim Flight Params'!$B$22*P244+'Sim Flight Params'!$B$23/100*R244</f>
        <v>-3.4159217421762381E-2</v>
      </c>
      <c r="U244">
        <v>0.41421794830026148</v>
      </c>
      <c r="V244">
        <v>0.87331903956301438</v>
      </c>
      <c r="W244">
        <f>IF(V244&gt;='Sim Flight Params'!$B$34,'Sim Flight Params'!$B$33*U244,0)</f>
        <v>0</v>
      </c>
    </row>
    <row r="245" spans="1:23" x14ac:dyDescent="0.3">
      <c r="A245">
        <v>243</v>
      </c>
      <c r="B245">
        <v>12.149999999999901</v>
      </c>
      <c r="D245" t="b">
        <f>IF(AND(B245&gt;='Sim Flight Params'!$B$2,B245&lt;'Sim Flight Params'!$B$3),TRUE,FALSE)</f>
        <v>0</v>
      </c>
      <c r="E245">
        <f>IF(D245,'Sim Flight Params'!$B$4*(-COS((B245-'Sim Flight Params'!$B$2)*PI()/('Sim Flight Params'!$B$3-'Sim Flight Params'!$B$2))+1)/2,0)</f>
        <v>0</v>
      </c>
      <c r="F245" t="b">
        <f>IF(AND(B245&gt;='Sim Flight Params'!$B$3,B245&lt;'Sim Flight Params'!$B$5),TRUE,FALSE)</f>
        <v>0</v>
      </c>
      <c r="G245">
        <f>IF(F245,'Sim Flight Params'!$B$4,0)</f>
        <v>0</v>
      </c>
      <c r="H245" t="b">
        <f>IF(AND(B245&gt;='Sim Flight Params'!$B$5,B245&lt;'Sim Flight Params'!$B$6-('Sim Flight Params'!$B$6-'Sim Flight Params'!$B$5)/2),TRUE,FALSE)</f>
        <v>1</v>
      </c>
      <c r="I245">
        <f>IF(H245,'Sim Flight Params'!$B$4-'Sim Flight Params'!$B$4/2*(('Sim Flight Params'!$B$5-B245)/('Sim Flight Params'!$B$7-'Sim Flight Params'!$B$5))^2,0)</f>
        <v>1.998163265306125</v>
      </c>
      <c r="J245" t="b">
        <f>IF(AND(B245&gt;='Sim Flight Params'!$B$5+('Sim Flight Params'!$B$6-'Sim Flight Params'!$B$5)/2,B245&lt;'Sim Flight Params'!$B$6),TRUE,FALSE)</f>
        <v>0</v>
      </c>
      <c r="K245">
        <f>IF(J245,'Sim Flight Params'!$B$4/2*(('Sim Flight Params'!$B$6-B245)/('Sim Flight Params'!$B$7-'Sim Flight Params'!$B$5))^2,0)</f>
        <v>0</v>
      </c>
      <c r="L245">
        <f t="shared" si="20"/>
        <v>1.998163265306125</v>
      </c>
      <c r="M245">
        <f t="shared" si="21"/>
        <v>-2.0408163265286092E-2</v>
      </c>
      <c r="N245">
        <f t="shared" si="22"/>
        <v>-0.16326530612235743</v>
      </c>
      <c r="P245">
        <v>-0.99466666576655882</v>
      </c>
      <c r="Q245">
        <v>-0.47542266565493807</v>
      </c>
      <c r="R245">
        <f t="shared" si="23"/>
        <v>7.762002704566065E-2</v>
      </c>
      <c r="S245">
        <f>'Sim Flight Params'!$B$22*P245+'Sim Flight Params'!$B$23/100*R245</f>
        <v>-3.6911899831017649E-2</v>
      </c>
      <c r="U245">
        <v>0.11807664329579648</v>
      </c>
      <c r="V245">
        <v>9.279096365393491E-2</v>
      </c>
      <c r="W245">
        <f>IF(V245&gt;='Sim Flight Params'!$B$34,'Sim Flight Params'!$B$33*U245,0)</f>
        <v>0</v>
      </c>
    </row>
    <row r="246" spans="1:23" x14ac:dyDescent="0.3">
      <c r="A246">
        <v>244</v>
      </c>
      <c r="B246">
        <v>12.1999999999999</v>
      </c>
      <c r="D246" t="b">
        <f>IF(AND(B246&gt;='Sim Flight Params'!$B$2,B246&lt;'Sim Flight Params'!$B$3),TRUE,FALSE)</f>
        <v>0</v>
      </c>
      <c r="E246">
        <f>IF(D246,'Sim Flight Params'!$B$4*(-COS((B246-'Sim Flight Params'!$B$2)*PI()/('Sim Flight Params'!$B$3-'Sim Flight Params'!$B$2))+1)/2,0)</f>
        <v>0</v>
      </c>
      <c r="F246" t="b">
        <f>IF(AND(B246&gt;='Sim Flight Params'!$B$3,B246&lt;'Sim Flight Params'!$B$5),TRUE,FALSE)</f>
        <v>0</v>
      </c>
      <c r="G246">
        <f>IF(F246,'Sim Flight Params'!$B$4,0)</f>
        <v>0</v>
      </c>
      <c r="H246" t="b">
        <f>IF(AND(B246&gt;='Sim Flight Params'!$B$5,B246&lt;'Sim Flight Params'!$B$6-('Sim Flight Params'!$B$6-'Sim Flight Params'!$B$5)/2),TRUE,FALSE)</f>
        <v>1</v>
      </c>
      <c r="I246">
        <f>IF(H246,'Sim Flight Params'!$B$4-'Sim Flight Params'!$B$4/2*(('Sim Flight Params'!$B$5-B246)/('Sim Flight Params'!$B$7-'Sim Flight Params'!$B$5))^2,0)</f>
        <v>1.9967346938775543</v>
      </c>
      <c r="J246" t="b">
        <f>IF(AND(B246&gt;='Sim Flight Params'!$B$5+('Sim Flight Params'!$B$6-'Sim Flight Params'!$B$5)/2,B246&lt;'Sim Flight Params'!$B$6),TRUE,FALSE)</f>
        <v>0</v>
      </c>
      <c r="K246">
        <f>IF(J246,'Sim Flight Params'!$B$4/2*(('Sim Flight Params'!$B$6-B246)/('Sim Flight Params'!$B$7-'Sim Flight Params'!$B$5))^2,0)</f>
        <v>0</v>
      </c>
      <c r="L246">
        <f t="shared" si="20"/>
        <v>1.9967346938775543</v>
      </c>
      <c r="M246">
        <f t="shared" si="21"/>
        <v>-2.8571428571413982E-2</v>
      </c>
      <c r="N246">
        <f t="shared" si="22"/>
        <v>-0.16326530612256127</v>
      </c>
      <c r="P246">
        <v>0.99127428258494321</v>
      </c>
      <c r="Q246">
        <v>-0.84819062245075871</v>
      </c>
      <c r="R246">
        <f t="shared" si="23"/>
        <v>0.13848010162470892</v>
      </c>
      <c r="S246">
        <f>'Sim Flight Params'!$B$22*P246+'Sim Flight Params'!$B$23/100*R246</f>
        <v>3.7865186105058915E-2</v>
      </c>
      <c r="U246">
        <v>-0.23145938377175845</v>
      </c>
      <c r="V246">
        <v>0.37352260439254614</v>
      </c>
      <c r="W246">
        <f>IF(V246&gt;='Sim Flight Params'!$B$34,'Sim Flight Params'!$B$33*U246,0)</f>
        <v>0</v>
      </c>
    </row>
    <row r="247" spans="1:23" x14ac:dyDescent="0.3">
      <c r="A247">
        <v>245</v>
      </c>
      <c r="B247">
        <v>12.249999999999901</v>
      </c>
      <c r="D247" t="b">
        <f>IF(AND(B247&gt;='Sim Flight Params'!$B$2,B247&lt;'Sim Flight Params'!$B$3),TRUE,FALSE)</f>
        <v>0</v>
      </c>
      <c r="E247">
        <f>IF(D247,'Sim Flight Params'!$B$4*(-COS((B247-'Sim Flight Params'!$B$2)*PI()/('Sim Flight Params'!$B$3-'Sim Flight Params'!$B$2))+1)/2,0)</f>
        <v>0</v>
      </c>
      <c r="F247" t="b">
        <f>IF(AND(B247&gt;='Sim Flight Params'!$B$3,B247&lt;'Sim Flight Params'!$B$5),TRUE,FALSE)</f>
        <v>0</v>
      </c>
      <c r="G247">
        <f>IF(F247,'Sim Flight Params'!$B$4,0)</f>
        <v>0</v>
      </c>
      <c r="H247" t="b">
        <f>IF(AND(B247&gt;='Sim Flight Params'!$B$5,B247&lt;'Sim Flight Params'!$B$6-('Sim Flight Params'!$B$6-'Sim Flight Params'!$B$5)/2),TRUE,FALSE)</f>
        <v>1</v>
      </c>
      <c r="I247">
        <f>IF(H247,'Sim Flight Params'!$B$4-'Sim Flight Params'!$B$4/2*(('Sim Flight Params'!$B$5-B247)/('Sim Flight Params'!$B$7-'Sim Flight Params'!$B$5))^2,0)</f>
        <v>1.9948979591836775</v>
      </c>
      <c r="J247" t="b">
        <f>IF(AND(B247&gt;='Sim Flight Params'!$B$5+('Sim Flight Params'!$B$6-'Sim Flight Params'!$B$5)/2,B247&lt;'Sim Flight Params'!$B$6),TRUE,FALSE)</f>
        <v>0</v>
      </c>
      <c r="K247">
        <f>IF(J247,'Sim Flight Params'!$B$4/2*(('Sim Flight Params'!$B$6-B247)/('Sim Flight Params'!$B$7-'Sim Flight Params'!$B$5))^2,0)</f>
        <v>0</v>
      </c>
      <c r="L247">
        <f t="shared" si="20"/>
        <v>1.9948979591836775</v>
      </c>
      <c r="M247">
        <f t="shared" si="21"/>
        <v>-3.6734693877535397E-2</v>
      </c>
      <c r="N247">
        <f t="shared" si="22"/>
        <v>-0.16326530612242598</v>
      </c>
      <c r="P247">
        <v>0.44478713974671935</v>
      </c>
      <c r="Q247">
        <v>-0.42464167504082329</v>
      </c>
      <c r="R247">
        <f t="shared" si="23"/>
        <v>6.9329253067879751E-2</v>
      </c>
      <c r="S247">
        <f>'Sim Flight Params'!$B$22*P247+'Sim Flight Params'!$B$23/100*R247</f>
        <v>1.7026164005841372E-2</v>
      </c>
      <c r="U247">
        <v>-9.3162648943093673E-2</v>
      </c>
      <c r="V247">
        <v>0.62017405845589568</v>
      </c>
      <c r="W247">
        <f>IF(V247&gt;='Sim Flight Params'!$B$34,'Sim Flight Params'!$B$33*U247,0)</f>
        <v>0</v>
      </c>
    </row>
    <row r="248" spans="1:23" x14ac:dyDescent="0.3">
      <c r="A248">
        <v>246</v>
      </c>
      <c r="B248">
        <v>12.299999999999899</v>
      </c>
      <c r="D248" t="b">
        <f>IF(AND(B248&gt;='Sim Flight Params'!$B$2,B248&lt;'Sim Flight Params'!$B$3),TRUE,FALSE)</f>
        <v>0</v>
      </c>
      <c r="E248">
        <f>IF(D248,'Sim Flight Params'!$B$4*(-COS((B248-'Sim Flight Params'!$B$2)*PI()/('Sim Flight Params'!$B$3-'Sim Flight Params'!$B$2))+1)/2,0)</f>
        <v>0</v>
      </c>
      <c r="F248" t="b">
        <f>IF(AND(B248&gt;='Sim Flight Params'!$B$3,B248&lt;'Sim Flight Params'!$B$5),TRUE,FALSE)</f>
        <v>0</v>
      </c>
      <c r="G248">
        <f>IF(F248,'Sim Flight Params'!$B$4,0)</f>
        <v>0</v>
      </c>
      <c r="H248" t="b">
        <f>IF(AND(B248&gt;='Sim Flight Params'!$B$5,B248&lt;'Sim Flight Params'!$B$6-('Sim Flight Params'!$B$6-'Sim Flight Params'!$B$5)/2),TRUE,FALSE)</f>
        <v>1</v>
      </c>
      <c r="I248">
        <f>IF(H248,'Sim Flight Params'!$B$4-'Sim Flight Params'!$B$4/2*(('Sim Flight Params'!$B$5-B248)/('Sim Flight Params'!$B$7-'Sim Flight Params'!$B$5))^2,0)</f>
        <v>1.9926530612244948</v>
      </c>
      <c r="J248" t="b">
        <f>IF(AND(B248&gt;='Sim Flight Params'!$B$5+('Sim Flight Params'!$B$6-'Sim Flight Params'!$B$5)/2,B248&lt;'Sim Flight Params'!$B$6),TRUE,FALSE)</f>
        <v>0</v>
      </c>
      <c r="K248">
        <f>IF(J248,'Sim Flight Params'!$B$4/2*(('Sim Flight Params'!$B$6-B248)/('Sim Flight Params'!$B$7-'Sim Flight Params'!$B$5))^2,0)</f>
        <v>0</v>
      </c>
      <c r="L248">
        <f t="shared" si="20"/>
        <v>1.9926530612244948</v>
      </c>
      <c r="M248">
        <f t="shared" si="21"/>
        <v>-4.4897959183654981E-2</v>
      </c>
      <c r="N248">
        <f t="shared" si="22"/>
        <v>-0.16326530612239515</v>
      </c>
      <c r="P248">
        <v>4.5690644350287135E-2</v>
      </c>
      <c r="Q248">
        <v>0.77108552070354075</v>
      </c>
      <c r="R248">
        <f t="shared" si="23"/>
        <v>-0.12589151358421005</v>
      </c>
      <c r="S248">
        <f>'Sim Flight Params'!$B$22*P248+'Sim Flight Params'!$B$23/100*R248</f>
        <v>1.0839415952147171E-3</v>
      </c>
      <c r="U248">
        <v>8.5167698318755924E-2</v>
      </c>
      <c r="V248">
        <v>5.9713673209529361E-2</v>
      </c>
      <c r="W248">
        <f>IF(V248&gt;='Sim Flight Params'!$B$34,'Sim Flight Params'!$B$33*U248,0)</f>
        <v>0</v>
      </c>
    </row>
    <row r="249" spans="1:23" x14ac:dyDescent="0.3">
      <c r="A249">
        <v>247</v>
      </c>
      <c r="B249">
        <v>12.3499999999999</v>
      </c>
      <c r="D249" t="b">
        <f>IF(AND(B249&gt;='Sim Flight Params'!$B$2,B249&lt;'Sim Flight Params'!$B$3),TRUE,FALSE)</f>
        <v>0</v>
      </c>
      <c r="E249">
        <f>IF(D249,'Sim Flight Params'!$B$4*(-COS((B249-'Sim Flight Params'!$B$2)*PI()/('Sim Flight Params'!$B$3-'Sim Flight Params'!$B$2))+1)/2,0)</f>
        <v>0</v>
      </c>
      <c r="F249" t="b">
        <f>IF(AND(B249&gt;='Sim Flight Params'!$B$3,B249&lt;'Sim Flight Params'!$B$5),TRUE,FALSE)</f>
        <v>0</v>
      </c>
      <c r="G249">
        <f>IF(F249,'Sim Flight Params'!$B$4,0)</f>
        <v>0</v>
      </c>
      <c r="H249" t="b">
        <f>IF(AND(B249&gt;='Sim Flight Params'!$B$5,B249&lt;'Sim Flight Params'!$B$6-('Sim Flight Params'!$B$6-'Sim Flight Params'!$B$5)/2),TRUE,FALSE)</f>
        <v>1</v>
      </c>
      <c r="I249">
        <f>IF(H249,'Sim Flight Params'!$B$4-'Sim Flight Params'!$B$4/2*(('Sim Flight Params'!$B$5-B249)/('Sim Flight Params'!$B$7-'Sim Flight Params'!$B$5))^2,0)</f>
        <v>1.9900000000000058</v>
      </c>
      <c r="J249" t="b">
        <f>IF(AND(B249&gt;='Sim Flight Params'!$B$5+('Sim Flight Params'!$B$6-'Sim Flight Params'!$B$5)/2,B249&lt;'Sim Flight Params'!$B$6),TRUE,FALSE)</f>
        <v>0</v>
      </c>
      <c r="K249">
        <f>IF(J249,'Sim Flight Params'!$B$4/2*(('Sim Flight Params'!$B$6-B249)/('Sim Flight Params'!$B$7-'Sim Flight Params'!$B$5))^2,0)</f>
        <v>0</v>
      </c>
      <c r="L249">
        <f t="shared" si="20"/>
        <v>1.9900000000000058</v>
      </c>
      <c r="M249">
        <f t="shared" si="21"/>
        <v>-5.3061224489780255E-2</v>
      </c>
      <c r="N249">
        <f t="shared" si="22"/>
        <v>-0.16326530612250315</v>
      </c>
      <c r="P249">
        <v>-0.36577735548758294</v>
      </c>
      <c r="Q249">
        <v>-0.41683886023817007</v>
      </c>
      <c r="R249">
        <f t="shared" si="23"/>
        <v>6.8055324120540148E-2</v>
      </c>
      <c r="S249">
        <f>'Sim Flight Params'!$B$22*P249+'Sim Flight Params'!$B$23/100*R249</f>
        <v>-1.337637421018166E-2</v>
      </c>
      <c r="U249">
        <v>-0.49192793839219595</v>
      </c>
      <c r="V249">
        <v>0.8988105270159098</v>
      </c>
      <c r="W249">
        <f>IF(V249&gt;='Sim Flight Params'!$B$34,'Sim Flight Params'!$B$33*U249,0)</f>
        <v>0</v>
      </c>
    </row>
    <row r="250" spans="1:23" x14ac:dyDescent="0.3">
      <c r="A250">
        <v>248</v>
      </c>
      <c r="B250">
        <v>12.399999999999901</v>
      </c>
      <c r="D250" t="b">
        <f>IF(AND(B250&gt;='Sim Flight Params'!$B$2,B250&lt;'Sim Flight Params'!$B$3),TRUE,FALSE)</f>
        <v>0</v>
      </c>
      <c r="E250">
        <f>IF(D250,'Sim Flight Params'!$B$4*(-COS((B250-'Sim Flight Params'!$B$2)*PI()/('Sim Flight Params'!$B$3-'Sim Flight Params'!$B$2))+1)/2,0)</f>
        <v>0</v>
      </c>
      <c r="F250" t="b">
        <f>IF(AND(B250&gt;='Sim Flight Params'!$B$3,B250&lt;'Sim Flight Params'!$B$5),TRUE,FALSE)</f>
        <v>0</v>
      </c>
      <c r="G250">
        <f>IF(F250,'Sim Flight Params'!$B$4,0)</f>
        <v>0</v>
      </c>
      <c r="H250" t="b">
        <f>IF(AND(B250&gt;='Sim Flight Params'!$B$5,B250&lt;'Sim Flight Params'!$B$6-('Sim Flight Params'!$B$6-'Sim Flight Params'!$B$5)/2),TRUE,FALSE)</f>
        <v>1</v>
      </c>
      <c r="I250">
        <f>IF(H250,'Sim Flight Params'!$B$4-'Sim Flight Params'!$B$4/2*(('Sim Flight Params'!$B$5-B250)/('Sim Flight Params'!$B$7-'Sim Flight Params'!$B$5))^2,0)</f>
        <v>1.9869387755102106</v>
      </c>
      <c r="J250" t="b">
        <f>IF(AND(B250&gt;='Sim Flight Params'!$B$5+('Sim Flight Params'!$B$6-'Sim Flight Params'!$B$5)/2,B250&lt;'Sim Flight Params'!$B$6),TRUE,FALSE)</f>
        <v>0</v>
      </c>
      <c r="K250">
        <f>IF(J250,'Sim Flight Params'!$B$4/2*(('Sim Flight Params'!$B$6-B250)/('Sim Flight Params'!$B$7-'Sim Flight Params'!$B$5))^2,0)</f>
        <v>0</v>
      </c>
      <c r="L250">
        <f t="shared" si="20"/>
        <v>1.9869387755102106</v>
      </c>
      <c r="M250">
        <f t="shared" si="21"/>
        <v>-6.1224489795902691E-2</v>
      </c>
      <c r="N250">
        <f t="shared" si="22"/>
        <v>-0.16326530612244639</v>
      </c>
      <c r="P250">
        <v>-0.36499658758772413</v>
      </c>
      <c r="Q250">
        <v>-0.77801926876384364</v>
      </c>
      <c r="R250">
        <f t="shared" si="23"/>
        <v>0.12702355408389082</v>
      </c>
      <c r="S250">
        <f>'Sim Flight Params'!$B$22*P250+'Sim Flight Params'!$B$23/100*R250</f>
        <v>-1.3052254264120201E-2</v>
      </c>
      <c r="U250">
        <v>0.80286465318530609</v>
      </c>
      <c r="V250">
        <v>0.53105153580023778</v>
      </c>
      <c r="W250">
        <f>IF(V250&gt;='Sim Flight Params'!$B$34,'Sim Flight Params'!$B$33*U250,0)</f>
        <v>0</v>
      </c>
    </row>
    <row r="251" spans="1:23" x14ac:dyDescent="0.3">
      <c r="A251">
        <v>249</v>
      </c>
      <c r="B251">
        <v>12.4499999999999</v>
      </c>
      <c r="D251" t="b">
        <f>IF(AND(B251&gt;='Sim Flight Params'!$B$2,B251&lt;'Sim Flight Params'!$B$3),TRUE,FALSE)</f>
        <v>0</v>
      </c>
      <c r="E251">
        <f>IF(D251,'Sim Flight Params'!$B$4*(-COS((B251-'Sim Flight Params'!$B$2)*PI()/('Sim Flight Params'!$B$3-'Sim Flight Params'!$B$2))+1)/2,0)</f>
        <v>0</v>
      </c>
      <c r="F251" t="b">
        <f>IF(AND(B251&gt;='Sim Flight Params'!$B$3,B251&lt;'Sim Flight Params'!$B$5),TRUE,FALSE)</f>
        <v>0</v>
      </c>
      <c r="G251">
        <f>IF(F251,'Sim Flight Params'!$B$4,0)</f>
        <v>0</v>
      </c>
      <c r="H251" t="b">
        <f>IF(AND(B251&gt;='Sim Flight Params'!$B$5,B251&lt;'Sim Flight Params'!$B$6-('Sim Flight Params'!$B$6-'Sim Flight Params'!$B$5)/2),TRUE,FALSE)</f>
        <v>1</v>
      </c>
      <c r="I251">
        <f>IF(H251,'Sim Flight Params'!$B$4-'Sim Flight Params'!$B$4/2*(('Sim Flight Params'!$B$5-B251)/('Sim Flight Params'!$B$7-'Sim Flight Params'!$B$5))^2,0)</f>
        <v>1.9834693877551095</v>
      </c>
      <c r="J251" t="b">
        <f>IF(AND(B251&gt;='Sim Flight Params'!$B$5+('Sim Flight Params'!$B$6-'Sim Flight Params'!$B$5)/2,B251&lt;'Sim Flight Params'!$B$6),TRUE,FALSE)</f>
        <v>0</v>
      </c>
      <c r="K251">
        <f>IF(J251,'Sim Flight Params'!$B$4/2*(('Sim Flight Params'!$B$6-B251)/('Sim Flight Params'!$B$7-'Sim Flight Params'!$B$5))^2,0)</f>
        <v>0</v>
      </c>
      <c r="L251">
        <f t="shared" si="20"/>
        <v>1.9834693877551095</v>
      </c>
      <c r="M251">
        <f t="shared" si="21"/>
        <v>-6.9387755102023149E-2</v>
      </c>
      <c r="N251">
        <f t="shared" si="22"/>
        <v>-0.16326530612241263</v>
      </c>
      <c r="P251">
        <v>-0.55328895062540306</v>
      </c>
      <c r="Q251">
        <v>-0.30984065308241293</v>
      </c>
      <c r="R251">
        <f t="shared" si="23"/>
        <v>5.05862290746684E-2</v>
      </c>
      <c r="S251">
        <f>'Sim Flight Params'!$B$22*P251+'Sim Flight Params'!$B$23/100*R251</f>
        <v>-2.0495404503079271E-2</v>
      </c>
      <c r="U251">
        <v>0.76906373651758408</v>
      </c>
      <c r="V251">
        <v>0.23005601250893537</v>
      </c>
      <c r="W251">
        <f>IF(V251&gt;='Sim Flight Params'!$B$34,'Sim Flight Params'!$B$33*U251,0)</f>
        <v>0</v>
      </c>
    </row>
    <row r="252" spans="1:23" x14ac:dyDescent="0.3">
      <c r="A252">
        <v>250</v>
      </c>
      <c r="B252">
        <v>12.499999999999901</v>
      </c>
      <c r="D252" t="b">
        <f>IF(AND(B252&gt;='Sim Flight Params'!$B$2,B252&lt;'Sim Flight Params'!$B$3),TRUE,FALSE)</f>
        <v>0</v>
      </c>
      <c r="E252">
        <f>IF(D252,'Sim Flight Params'!$B$4*(-COS((B252-'Sim Flight Params'!$B$2)*PI()/('Sim Flight Params'!$B$3-'Sim Flight Params'!$B$2))+1)/2,0)</f>
        <v>0</v>
      </c>
      <c r="F252" t="b">
        <f>IF(AND(B252&gt;='Sim Flight Params'!$B$3,B252&lt;'Sim Flight Params'!$B$5),TRUE,FALSE)</f>
        <v>0</v>
      </c>
      <c r="G252">
        <f>IF(F252,'Sim Flight Params'!$B$4,0)</f>
        <v>0</v>
      </c>
      <c r="H252" t="b">
        <f>IF(AND(B252&gt;='Sim Flight Params'!$B$5,B252&lt;'Sim Flight Params'!$B$6-('Sim Flight Params'!$B$6-'Sim Flight Params'!$B$5)/2),TRUE,FALSE)</f>
        <v>1</v>
      </c>
      <c r="I252">
        <f>IF(H252,'Sim Flight Params'!$B$4-'Sim Flight Params'!$B$4/2*(('Sim Flight Params'!$B$5-B252)/('Sim Flight Params'!$B$7-'Sim Flight Params'!$B$5))^2,0)</f>
        <v>1.9795918367347021</v>
      </c>
      <c r="J252" t="b">
        <f>IF(AND(B252&gt;='Sim Flight Params'!$B$5+('Sim Flight Params'!$B$6-'Sim Flight Params'!$B$5)/2,B252&lt;'Sim Flight Params'!$B$6),TRUE,FALSE)</f>
        <v>0</v>
      </c>
      <c r="K252">
        <f>IF(J252,'Sim Flight Params'!$B$4/2*(('Sim Flight Params'!$B$6-B252)/('Sim Flight Params'!$B$7-'Sim Flight Params'!$B$5))^2,0)</f>
        <v>0</v>
      </c>
      <c r="L252">
        <f t="shared" si="20"/>
        <v>1.9795918367347021</v>
      </c>
      <c r="M252">
        <f t="shared" si="21"/>
        <v>-7.7551020408147556E-2</v>
      </c>
      <c r="N252">
        <f t="shared" si="22"/>
        <v>-0.1632653061224858</v>
      </c>
      <c r="P252">
        <v>-0.55514793706057297</v>
      </c>
      <c r="Q252">
        <v>-0.88033610998133804</v>
      </c>
      <c r="R252">
        <f t="shared" si="23"/>
        <v>0.14372834448678148</v>
      </c>
      <c r="S252">
        <f>'Sim Flight Params'!$B$22*P252+'Sim Flight Params'!$B$23/100*R252</f>
        <v>-2.0099405917337578E-2</v>
      </c>
      <c r="U252">
        <v>-0.476347676803897</v>
      </c>
      <c r="V252">
        <v>0.26147518930013336</v>
      </c>
      <c r="W252">
        <f>IF(V252&gt;='Sim Flight Params'!$B$34,'Sim Flight Params'!$B$33*U252,0)</f>
        <v>0</v>
      </c>
    </row>
    <row r="253" spans="1:23" x14ac:dyDescent="0.3">
      <c r="A253">
        <v>251</v>
      </c>
      <c r="B253">
        <v>12.549999999999899</v>
      </c>
      <c r="D253" t="b">
        <f>IF(AND(B253&gt;='Sim Flight Params'!$B$2,B253&lt;'Sim Flight Params'!$B$3),TRUE,FALSE)</f>
        <v>0</v>
      </c>
      <c r="E253">
        <f>IF(D253,'Sim Flight Params'!$B$4*(-COS((B253-'Sim Flight Params'!$B$2)*PI()/('Sim Flight Params'!$B$3-'Sim Flight Params'!$B$2))+1)/2,0)</f>
        <v>0</v>
      </c>
      <c r="F253" t="b">
        <f>IF(AND(B253&gt;='Sim Flight Params'!$B$3,B253&lt;'Sim Flight Params'!$B$5),TRUE,FALSE)</f>
        <v>0</v>
      </c>
      <c r="G253">
        <f>IF(F253,'Sim Flight Params'!$B$4,0)</f>
        <v>0</v>
      </c>
      <c r="H253" t="b">
        <f>IF(AND(B253&gt;='Sim Flight Params'!$B$5,B253&lt;'Sim Flight Params'!$B$6-('Sim Flight Params'!$B$6-'Sim Flight Params'!$B$5)/2),TRUE,FALSE)</f>
        <v>1</v>
      </c>
      <c r="I253">
        <f>IF(H253,'Sim Flight Params'!$B$4-'Sim Flight Params'!$B$4/2*(('Sim Flight Params'!$B$5-B253)/('Sim Flight Params'!$B$7-'Sim Flight Params'!$B$5))^2,0)</f>
        <v>1.9753061224489885</v>
      </c>
      <c r="J253" t="b">
        <f>IF(AND(B253&gt;='Sim Flight Params'!$B$5+('Sim Flight Params'!$B$6-'Sim Flight Params'!$B$5)/2,B253&lt;'Sim Flight Params'!$B$6),TRUE,FALSE)</f>
        <v>0</v>
      </c>
      <c r="K253">
        <f>IF(J253,'Sim Flight Params'!$B$4/2*(('Sim Flight Params'!$B$6-B253)/('Sim Flight Params'!$B$7-'Sim Flight Params'!$B$5))^2,0)</f>
        <v>0</v>
      </c>
      <c r="L253">
        <f t="shared" si="20"/>
        <v>1.9753061224489885</v>
      </c>
      <c r="M253">
        <f t="shared" si="21"/>
        <v>-8.5714285714273031E-2</v>
      </c>
      <c r="N253">
        <f t="shared" si="22"/>
        <v>-0.16326530612251297</v>
      </c>
      <c r="P253">
        <v>0.11606379374177789</v>
      </c>
      <c r="Q253">
        <v>-0.52770304574334292</v>
      </c>
      <c r="R253">
        <f t="shared" si="23"/>
        <v>8.6155599305069344E-2</v>
      </c>
      <c r="S253">
        <f>'Sim Flight Params'!$B$22*P253+'Sim Flight Params'!$B$23/100*R253</f>
        <v>4.7831702618420175E-3</v>
      </c>
      <c r="U253">
        <v>0.96766804559110953</v>
      </c>
      <c r="V253">
        <v>0.92347537953994341</v>
      </c>
      <c r="W253">
        <f>IF(V253&gt;='Sim Flight Params'!$B$34,'Sim Flight Params'!$B$33*U253,0)</f>
        <v>0</v>
      </c>
    </row>
    <row r="254" spans="1:23" x14ac:dyDescent="0.3">
      <c r="A254">
        <v>252</v>
      </c>
      <c r="B254">
        <v>12.5999999999999</v>
      </c>
      <c r="D254" t="b">
        <f>IF(AND(B254&gt;='Sim Flight Params'!$B$2,B254&lt;'Sim Flight Params'!$B$3),TRUE,FALSE)</f>
        <v>0</v>
      </c>
      <c r="E254">
        <f>IF(D254,'Sim Flight Params'!$B$4*(-COS((B254-'Sim Flight Params'!$B$2)*PI()/('Sim Flight Params'!$B$3-'Sim Flight Params'!$B$2))+1)/2,0)</f>
        <v>0</v>
      </c>
      <c r="F254" t="b">
        <f>IF(AND(B254&gt;='Sim Flight Params'!$B$3,B254&lt;'Sim Flight Params'!$B$5),TRUE,FALSE)</f>
        <v>0</v>
      </c>
      <c r="G254">
        <f>IF(F254,'Sim Flight Params'!$B$4,0)</f>
        <v>0</v>
      </c>
      <c r="H254" t="b">
        <f>IF(AND(B254&gt;='Sim Flight Params'!$B$5,B254&lt;'Sim Flight Params'!$B$6-('Sim Flight Params'!$B$6-'Sim Flight Params'!$B$5)/2),TRUE,FALSE)</f>
        <v>1</v>
      </c>
      <c r="I254">
        <f>IF(H254,'Sim Flight Params'!$B$4-'Sim Flight Params'!$B$4/2*(('Sim Flight Params'!$B$5-B254)/('Sim Flight Params'!$B$7-'Sim Flight Params'!$B$5))^2,0)</f>
        <v>1.970612244897969</v>
      </c>
      <c r="J254" t="b">
        <f>IF(AND(B254&gt;='Sim Flight Params'!$B$5+('Sim Flight Params'!$B$6-'Sim Flight Params'!$B$5)/2,B254&lt;'Sim Flight Params'!$B$6),TRUE,FALSE)</f>
        <v>0</v>
      </c>
      <c r="K254">
        <f>IF(J254,'Sim Flight Params'!$B$4/2*(('Sim Flight Params'!$B$6-B254)/('Sim Flight Params'!$B$7-'Sim Flight Params'!$B$5))^2,0)</f>
        <v>0</v>
      </c>
      <c r="L254">
        <f t="shared" si="20"/>
        <v>1.970612244897969</v>
      </c>
      <c r="M254">
        <f t="shared" si="21"/>
        <v>-9.3877551020387973E-2</v>
      </c>
      <c r="N254">
        <f t="shared" si="22"/>
        <v>-0.16326530612229651</v>
      </c>
      <c r="P254">
        <v>0.43485226932355636</v>
      </c>
      <c r="Q254">
        <v>0.9752121407931138</v>
      </c>
      <c r="R254">
        <f t="shared" si="23"/>
        <v>-0.15921830870076784</v>
      </c>
      <c r="S254">
        <f>'Sim Flight Params'!$B$22*P254+'Sim Flight Params'!$B$23/100*R254</f>
        <v>1.5510868556129523E-2</v>
      </c>
      <c r="U254">
        <v>0.28038754333745142</v>
      </c>
      <c r="V254">
        <v>0.46624455449604918</v>
      </c>
      <c r="W254">
        <f>IF(V254&gt;='Sim Flight Params'!$B$34,'Sim Flight Params'!$B$33*U254,0)</f>
        <v>0</v>
      </c>
    </row>
    <row r="255" spans="1:23" x14ac:dyDescent="0.3">
      <c r="A255">
        <v>253</v>
      </c>
      <c r="B255">
        <v>12.649999999999901</v>
      </c>
      <c r="D255" t="b">
        <f>IF(AND(B255&gt;='Sim Flight Params'!$B$2,B255&lt;'Sim Flight Params'!$B$3),TRUE,FALSE)</f>
        <v>0</v>
      </c>
      <c r="E255">
        <f>IF(D255,'Sim Flight Params'!$B$4*(-COS((B255-'Sim Flight Params'!$B$2)*PI()/('Sim Flight Params'!$B$3-'Sim Flight Params'!$B$2))+1)/2,0)</f>
        <v>0</v>
      </c>
      <c r="F255" t="b">
        <f>IF(AND(B255&gt;='Sim Flight Params'!$B$3,B255&lt;'Sim Flight Params'!$B$5),TRUE,FALSE)</f>
        <v>0</v>
      </c>
      <c r="G255">
        <f>IF(F255,'Sim Flight Params'!$B$4,0)</f>
        <v>0</v>
      </c>
      <c r="H255" t="b">
        <f>IF(AND(B255&gt;='Sim Flight Params'!$B$5,B255&lt;'Sim Flight Params'!$B$6-('Sim Flight Params'!$B$6-'Sim Flight Params'!$B$5)/2),TRUE,FALSE)</f>
        <v>1</v>
      </c>
      <c r="I255">
        <f>IF(H255,'Sim Flight Params'!$B$4-'Sim Flight Params'!$B$4/2*(('Sim Flight Params'!$B$5-B255)/('Sim Flight Params'!$B$7-'Sim Flight Params'!$B$5))^2,0)</f>
        <v>1.9655102040816432</v>
      </c>
      <c r="J255" t="b">
        <f>IF(AND(B255&gt;='Sim Flight Params'!$B$5+('Sim Flight Params'!$B$6-'Sim Flight Params'!$B$5)/2,B255&lt;'Sim Flight Params'!$B$6),TRUE,FALSE)</f>
        <v>0</v>
      </c>
      <c r="K255">
        <f>IF(J255,'Sim Flight Params'!$B$4/2*(('Sim Flight Params'!$B$6-B255)/('Sim Flight Params'!$B$7-'Sim Flight Params'!$B$5))^2,0)</f>
        <v>0</v>
      </c>
      <c r="L255">
        <f t="shared" si="20"/>
        <v>1.9655102040816432</v>
      </c>
      <c r="M255">
        <f t="shared" si="21"/>
        <v>-0.10204081632651485</v>
      </c>
      <c r="N255">
        <f t="shared" si="22"/>
        <v>-0.1632653061225352</v>
      </c>
      <c r="P255">
        <v>-0.48205725074981576</v>
      </c>
      <c r="Q255">
        <v>0.76441738420060124</v>
      </c>
      <c r="R255">
        <f t="shared" si="23"/>
        <v>-0.12480283823689876</v>
      </c>
      <c r="S255">
        <f>'Sim Flight Params'!$B$22*P255+'Sim Flight Params'!$B$23/100*R255</f>
        <v>-1.8701161094302584E-2</v>
      </c>
      <c r="U255">
        <v>-0.74767299391146635</v>
      </c>
      <c r="V255">
        <v>0.20255833023273906</v>
      </c>
      <c r="W255">
        <f>IF(V255&gt;='Sim Flight Params'!$B$34,'Sim Flight Params'!$B$33*U255,0)</f>
        <v>0</v>
      </c>
    </row>
    <row r="256" spans="1:23" x14ac:dyDescent="0.3">
      <c r="A256">
        <v>254</v>
      </c>
      <c r="B256">
        <v>12.6999999999999</v>
      </c>
      <c r="D256" t="b">
        <f>IF(AND(B256&gt;='Sim Flight Params'!$B$2,B256&lt;'Sim Flight Params'!$B$3),TRUE,FALSE)</f>
        <v>0</v>
      </c>
      <c r="E256">
        <f>IF(D256,'Sim Flight Params'!$B$4*(-COS((B256-'Sim Flight Params'!$B$2)*PI()/('Sim Flight Params'!$B$3-'Sim Flight Params'!$B$2))+1)/2,0)</f>
        <v>0</v>
      </c>
      <c r="F256" t="b">
        <f>IF(AND(B256&gt;='Sim Flight Params'!$B$3,B256&lt;'Sim Flight Params'!$B$5),TRUE,FALSE)</f>
        <v>0</v>
      </c>
      <c r="G256">
        <f>IF(F256,'Sim Flight Params'!$B$4,0)</f>
        <v>0</v>
      </c>
      <c r="H256" t="b">
        <f>IF(AND(B256&gt;='Sim Flight Params'!$B$5,B256&lt;'Sim Flight Params'!$B$6-('Sim Flight Params'!$B$6-'Sim Flight Params'!$B$5)/2),TRUE,FALSE)</f>
        <v>1</v>
      </c>
      <c r="I256">
        <f>IF(H256,'Sim Flight Params'!$B$4-'Sim Flight Params'!$B$4/2*(('Sim Flight Params'!$B$5-B256)/('Sim Flight Params'!$B$7-'Sim Flight Params'!$B$5))^2,0)</f>
        <v>1.9600000000000115</v>
      </c>
      <c r="J256" t="b">
        <f>IF(AND(B256&gt;='Sim Flight Params'!$B$5+('Sim Flight Params'!$B$6-'Sim Flight Params'!$B$5)/2,B256&lt;'Sim Flight Params'!$B$6),TRUE,FALSE)</f>
        <v>0</v>
      </c>
      <c r="K256">
        <f>IF(J256,'Sim Flight Params'!$B$4/2*(('Sim Flight Params'!$B$6-B256)/('Sim Flight Params'!$B$7-'Sim Flight Params'!$B$5))^2,0)</f>
        <v>0</v>
      </c>
      <c r="L256">
        <f t="shared" si="20"/>
        <v>1.9600000000000115</v>
      </c>
      <c r="M256">
        <f t="shared" si="21"/>
        <v>-0.11020408163263674</v>
      </c>
      <c r="N256">
        <f t="shared" si="22"/>
        <v>-0.16326530612244136</v>
      </c>
      <c r="P256">
        <v>-0.85473937879343409</v>
      </c>
      <c r="Q256">
        <v>-0.60860419781721231</v>
      </c>
      <c r="R256">
        <f t="shared" si="23"/>
        <v>9.9363950664030032E-2</v>
      </c>
      <c r="S256">
        <f>'Sim Flight Params'!$B$22*P256+'Sim Flight Params'!$B$23/100*R256</f>
        <v>-3.1555906951433628E-2</v>
      </c>
      <c r="U256">
        <v>0.20272245580733506</v>
      </c>
      <c r="V256">
        <v>0.3550599691105687</v>
      </c>
      <c r="W256">
        <f>IF(V256&gt;='Sim Flight Params'!$B$34,'Sim Flight Params'!$B$33*U256,0)</f>
        <v>0</v>
      </c>
    </row>
    <row r="257" spans="1:23" x14ac:dyDescent="0.3">
      <c r="A257">
        <v>255</v>
      </c>
      <c r="B257">
        <v>12.749999999999901</v>
      </c>
      <c r="D257" t="b">
        <f>IF(AND(B257&gt;='Sim Flight Params'!$B$2,B257&lt;'Sim Flight Params'!$B$3),TRUE,FALSE)</f>
        <v>0</v>
      </c>
      <c r="E257">
        <f>IF(D257,'Sim Flight Params'!$B$4*(-COS((B257-'Sim Flight Params'!$B$2)*PI()/('Sim Flight Params'!$B$3-'Sim Flight Params'!$B$2))+1)/2,0)</f>
        <v>0</v>
      </c>
      <c r="F257" t="b">
        <f>IF(AND(B257&gt;='Sim Flight Params'!$B$3,B257&lt;'Sim Flight Params'!$B$5),TRUE,FALSE)</f>
        <v>0</v>
      </c>
      <c r="G257">
        <f>IF(F257,'Sim Flight Params'!$B$4,0)</f>
        <v>0</v>
      </c>
      <c r="H257" t="b">
        <f>IF(AND(B257&gt;='Sim Flight Params'!$B$5,B257&lt;'Sim Flight Params'!$B$6-('Sim Flight Params'!$B$6-'Sim Flight Params'!$B$5)/2),TRUE,FALSE)</f>
        <v>1</v>
      </c>
      <c r="I257">
        <f>IF(H257,'Sim Flight Params'!$B$4-'Sim Flight Params'!$B$4/2*(('Sim Flight Params'!$B$5-B257)/('Sim Flight Params'!$B$7-'Sim Flight Params'!$B$5))^2,0)</f>
        <v>1.9540816326530734</v>
      </c>
      <c r="J257" t="b">
        <f>IF(AND(B257&gt;='Sim Flight Params'!$B$5+('Sim Flight Params'!$B$6-'Sim Flight Params'!$B$5)/2,B257&lt;'Sim Flight Params'!$B$6),TRUE,FALSE)</f>
        <v>0</v>
      </c>
      <c r="K257">
        <f>IF(J257,'Sim Flight Params'!$B$4/2*(('Sim Flight Params'!$B$6-B257)/('Sim Flight Params'!$B$7-'Sim Flight Params'!$B$5))^2,0)</f>
        <v>0</v>
      </c>
      <c r="L257">
        <f t="shared" si="20"/>
        <v>1.9540816326530734</v>
      </c>
      <c r="M257">
        <f t="shared" si="21"/>
        <v>-0.11836734693875971</v>
      </c>
      <c r="N257">
        <f t="shared" si="22"/>
        <v>-0.16326530612245693</v>
      </c>
      <c r="P257">
        <v>0.67002455114323456</v>
      </c>
      <c r="Q257">
        <v>3.400317794235308E-2</v>
      </c>
      <c r="R257">
        <f t="shared" si="23"/>
        <v>-5.5515392558946513E-3</v>
      </c>
      <c r="S257">
        <f>'Sim Flight Params'!$B$22*P257+'Sim Flight Params'!$B$23/100*R257</f>
        <v>2.5098162971591821E-2</v>
      </c>
      <c r="U257">
        <v>0.78120921736892512</v>
      </c>
      <c r="V257">
        <v>0.96574901288654735</v>
      </c>
      <c r="W257">
        <f>IF(V257&gt;='Sim Flight Params'!$B$34,'Sim Flight Params'!$B$33*U257,0)</f>
        <v>0.11718138260533877</v>
      </c>
    </row>
    <row r="258" spans="1:23" x14ac:dyDescent="0.3">
      <c r="A258">
        <v>256</v>
      </c>
      <c r="B258">
        <v>12.799999999999899</v>
      </c>
      <c r="D258" t="b">
        <f>IF(AND(B258&gt;='Sim Flight Params'!$B$2,B258&lt;'Sim Flight Params'!$B$3),TRUE,FALSE)</f>
        <v>0</v>
      </c>
      <c r="E258">
        <f>IF(D258,'Sim Flight Params'!$B$4*(-COS((B258-'Sim Flight Params'!$B$2)*PI()/('Sim Flight Params'!$B$3-'Sim Flight Params'!$B$2))+1)/2,0)</f>
        <v>0</v>
      </c>
      <c r="F258" t="b">
        <f>IF(AND(B258&gt;='Sim Flight Params'!$B$3,B258&lt;'Sim Flight Params'!$B$5),TRUE,FALSE)</f>
        <v>0</v>
      </c>
      <c r="G258">
        <f>IF(F258,'Sim Flight Params'!$B$4,0)</f>
        <v>0</v>
      </c>
      <c r="H258" t="b">
        <f>IF(AND(B258&gt;='Sim Flight Params'!$B$5,B258&lt;'Sim Flight Params'!$B$6-('Sim Flight Params'!$B$6-'Sim Flight Params'!$B$5)/2),TRUE,FALSE)</f>
        <v>1</v>
      </c>
      <c r="I258">
        <f>IF(H258,'Sim Flight Params'!$B$4-'Sim Flight Params'!$B$4/2*(('Sim Flight Params'!$B$5-B258)/('Sim Flight Params'!$B$7-'Sim Flight Params'!$B$5))^2,0)</f>
        <v>1.9477551020408295</v>
      </c>
      <c r="J258" t="b">
        <f>IF(AND(B258&gt;='Sim Flight Params'!$B$5+('Sim Flight Params'!$B$6-'Sim Flight Params'!$B$5)/2,B258&lt;'Sim Flight Params'!$B$6),TRUE,FALSE)</f>
        <v>0</v>
      </c>
      <c r="K258">
        <f>IF(J258,'Sim Flight Params'!$B$4/2*(('Sim Flight Params'!$B$6-B258)/('Sim Flight Params'!$B$7-'Sim Flight Params'!$B$5))^2,0)</f>
        <v>0</v>
      </c>
      <c r="L258">
        <f t="shared" si="20"/>
        <v>1.9477551020408295</v>
      </c>
      <c r="M258">
        <f t="shared" si="21"/>
        <v>-0.12653061224488218</v>
      </c>
      <c r="N258">
        <f t="shared" si="22"/>
        <v>-0.16326530612245302</v>
      </c>
      <c r="P258">
        <v>7.152803623000259E-2</v>
      </c>
      <c r="Q258">
        <v>-0.49609768791515063</v>
      </c>
      <c r="R258">
        <f t="shared" si="23"/>
        <v>8.0995540884108236E-2</v>
      </c>
      <c r="S258">
        <f>'Sim Flight Params'!$B$22*P258+'Sim Flight Params'!$B$23/100*R258</f>
        <v>3.0872790630456382E-3</v>
      </c>
      <c r="U258">
        <v>0.8050316402651716</v>
      </c>
      <c r="V258">
        <v>5.8732975961980793E-2</v>
      </c>
      <c r="W258">
        <f>IF(V258&gt;='Sim Flight Params'!$B$34,'Sim Flight Params'!$B$33*U258,0)</f>
        <v>0</v>
      </c>
    </row>
    <row r="259" spans="1:23" x14ac:dyDescent="0.3">
      <c r="A259">
        <v>257</v>
      </c>
      <c r="B259">
        <v>12.8499999999999</v>
      </c>
      <c r="D259" t="b">
        <f>IF(AND(B259&gt;='Sim Flight Params'!$B$2,B259&lt;'Sim Flight Params'!$B$3),TRUE,FALSE)</f>
        <v>0</v>
      </c>
      <c r="E259">
        <f>IF(D259,'Sim Flight Params'!$B$4*(-COS((B259-'Sim Flight Params'!$B$2)*PI()/('Sim Flight Params'!$B$3-'Sim Flight Params'!$B$2))+1)/2,0)</f>
        <v>0</v>
      </c>
      <c r="F259" t="b">
        <f>IF(AND(B259&gt;='Sim Flight Params'!$B$3,B259&lt;'Sim Flight Params'!$B$5),TRUE,FALSE)</f>
        <v>0</v>
      </c>
      <c r="G259">
        <f>IF(F259,'Sim Flight Params'!$B$4,0)</f>
        <v>0</v>
      </c>
      <c r="H259" t="b">
        <f>IF(AND(B259&gt;='Sim Flight Params'!$B$5,B259&lt;'Sim Flight Params'!$B$6-('Sim Flight Params'!$B$6-'Sim Flight Params'!$B$5)/2),TRUE,FALSE)</f>
        <v>1</v>
      </c>
      <c r="I259">
        <f>IF(H259,'Sim Flight Params'!$B$4-'Sim Flight Params'!$B$4/2*(('Sim Flight Params'!$B$5-B259)/('Sim Flight Params'!$B$7-'Sim Flight Params'!$B$5))^2,0)</f>
        <v>1.9410204081632791</v>
      </c>
      <c r="J259" t="b">
        <f>IF(AND(B259&gt;='Sim Flight Params'!$B$5+('Sim Flight Params'!$B$6-'Sim Flight Params'!$B$5)/2,B259&lt;'Sim Flight Params'!$B$6),TRUE,FALSE)</f>
        <v>0</v>
      </c>
      <c r="K259">
        <f>IF(J259,'Sim Flight Params'!$B$4/2*(('Sim Flight Params'!$B$6-B259)/('Sim Flight Params'!$B$7-'Sim Flight Params'!$B$5))^2,0)</f>
        <v>0</v>
      </c>
      <c r="L259">
        <f t="shared" si="20"/>
        <v>1.9410204081632791</v>
      </c>
      <c r="M259">
        <f t="shared" si="21"/>
        <v>-0.13469387755100456</v>
      </c>
      <c r="N259">
        <f t="shared" si="22"/>
        <v>-0.16326530612244528</v>
      </c>
      <c r="P259">
        <v>-0.54179803468561771</v>
      </c>
      <c r="Q259">
        <v>0.52563081255069966</v>
      </c>
      <c r="R259">
        <f t="shared" si="23"/>
        <v>-8.5817275518479633E-2</v>
      </c>
      <c r="S259">
        <f>'Sim Flight Params'!$B$22*P259+'Sim Flight Params'!$B$23/100*R259</f>
        <v>-2.0746512678303061E-2</v>
      </c>
      <c r="U259">
        <v>0.23087867818445762</v>
      </c>
      <c r="V259">
        <v>0.4529557753979262</v>
      </c>
      <c r="W259">
        <f>IF(V259&gt;='Sim Flight Params'!$B$34,'Sim Flight Params'!$B$33*U259,0)</f>
        <v>0</v>
      </c>
    </row>
    <row r="260" spans="1:23" x14ac:dyDescent="0.3">
      <c r="A260">
        <v>258</v>
      </c>
      <c r="B260">
        <v>12.899999999999901</v>
      </c>
      <c r="D260" t="b">
        <f>IF(AND(B260&gt;='Sim Flight Params'!$B$2,B260&lt;'Sim Flight Params'!$B$3),TRUE,FALSE)</f>
        <v>0</v>
      </c>
      <c r="E260">
        <f>IF(D260,'Sim Flight Params'!$B$4*(-COS((B260-'Sim Flight Params'!$B$2)*PI()/('Sim Flight Params'!$B$3-'Sim Flight Params'!$B$2))+1)/2,0)</f>
        <v>0</v>
      </c>
      <c r="F260" t="b">
        <f>IF(AND(B260&gt;='Sim Flight Params'!$B$3,B260&lt;'Sim Flight Params'!$B$5),TRUE,FALSE)</f>
        <v>0</v>
      </c>
      <c r="G260">
        <f>IF(F260,'Sim Flight Params'!$B$4,0)</f>
        <v>0</v>
      </c>
      <c r="H260" t="b">
        <f>IF(AND(B260&gt;='Sim Flight Params'!$B$5,B260&lt;'Sim Flight Params'!$B$6-('Sim Flight Params'!$B$6-'Sim Flight Params'!$B$5)/2),TRUE,FALSE)</f>
        <v>1</v>
      </c>
      <c r="I260">
        <f>IF(H260,'Sim Flight Params'!$B$4-'Sim Flight Params'!$B$4/2*(('Sim Flight Params'!$B$5-B260)/('Sim Flight Params'!$B$7-'Sim Flight Params'!$B$5))^2,0)</f>
        <v>1.9338775510204227</v>
      </c>
      <c r="J260" t="b">
        <f>IF(AND(B260&gt;='Sim Flight Params'!$B$5+('Sim Flight Params'!$B$6-'Sim Flight Params'!$B$5)/2,B260&lt;'Sim Flight Params'!$B$6),TRUE,FALSE)</f>
        <v>0</v>
      </c>
      <c r="K260">
        <f>IF(J260,'Sim Flight Params'!$B$4/2*(('Sim Flight Params'!$B$6-B260)/('Sim Flight Params'!$B$7-'Sim Flight Params'!$B$5))^2,0)</f>
        <v>0</v>
      </c>
      <c r="L260">
        <f t="shared" si="20"/>
        <v>1.9338775510204227</v>
      </c>
      <c r="M260">
        <f t="shared" si="21"/>
        <v>-0.142857142857127</v>
      </c>
      <c r="N260">
        <f t="shared" si="22"/>
        <v>-0.16326530612244639</v>
      </c>
      <c r="P260">
        <v>-0.58466373207922984</v>
      </c>
      <c r="Q260">
        <v>0.53775174280668203</v>
      </c>
      <c r="R260">
        <f t="shared" si="23"/>
        <v>-8.7796202907212004E-2</v>
      </c>
      <c r="S260">
        <f>'Sim Flight Params'!$B$22*P260+'Sim Flight Params'!$B$23/100*R260</f>
        <v>-2.236387096750718E-2</v>
      </c>
      <c r="U260">
        <v>0.89378421173267708</v>
      </c>
      <c r="V260">
        <v>0.98492792176159594</v>
      </c>
      <c r="W260">
        <f>IF(V260&gt;='Sim Flight Params'!$B$34,'Sim Flight Params'!$B$33*U260,0)</f>
        <v>0.13406763175990155</v>
      </c>
    </row>
    <row r="261" spans="1:23" x14ac:dyDescent="0.3">
      <c r="A261">
        <v>259</v>
      </c>
      <c r="B261">
        <v>12.9499999999999</v>
      </c>
      <c r="D261" t="b">
        <f>IF(AND(B261&gt;='Sim Flight Params'!$B$2,B261&lt;'Sim Flight Params'!$B$3),TRUE,FALSE)</f>
        <v>0</v>
      </c>
      <c r="E261">
        <f>IF(D261,'Sim Flight Params'!$B$4*(-COS((B261-'Sim Flight Params'!$B$2)*PI()/('Sim Flight Params'!$B$3-'Sim Flight Params'!$B$2))+1)/2,0)</f>
        <v>0</v>
      </c>
      <c r="F261" t="b">
        <f>IF(AND(B261&gt;='Sim Flight Params'!$B$3,B261&lt;'Sim Flight Params'!$B$5),TRUE,FALSE)</f>
        <v>0</v>
      </c>
      <c r="G261">
        <f>IF(F261,'Sim Flight Params'!$B$4,0)</f>
        <v>0</v>
      </c>
      <c r="H261" t="b">
        <f>IF(AND(B261&gt;='Sim Flight Params'!$B$5,B261&lt;'Sim Flight Params'!$B$6-('Sim Flight Params'!$B$6-'Sim Flight Params'!$B$5)/2),TRUE,FALSE)</f>
        <v>1</v>
      </c>
      <c r="I261">
        <f>IF(H261,'Sim Flight Params'!$B$4-'Sim Flight Params'!$B$4/2*(('Sim Flight Params'!$B$5-B261)/('Sim Flight Params'!$B$7-'Sim Flight Params'!$B$5))^2,0)</f>
        <v>1.9263265306122603</v>
      </c>
      <c r="J261" t="b">
        <f>IF(AND(B261&gt;='Sim Flight Params'!$B$5+('Sim Flight Params'!$B$6-'Sim Flight Params'!$B$5)/2,B261&lt;'Sim Flight Params'!$B$6),TRUE,FALSE)</f>
        <v>0</v>
      </c>
      <c r="K261">
        <f>IF(J261,'Sim Flight Params'!$B$4/2*(('Sim Flight Params'!$B$6-B261)/('Sim Flight Params'!$B$7-'Sim Flight Params'!$B$5))^2,0)</f>
        <v>0</v>
      </c>
      <c r="L261">
        <f t="shared" si="20"/>
        <v>1.9263265306122603</v>
      </c>
      <c r="M261">
        <f t="shared" si="21"/>
        <v>-0.15102040816325035</v>
      </c>
      <c r="N261">
        <f t="shared" si="22"/>
        <v>-0.1632653061224705</v>
      </c>
      <c r="P261">
        <v>0.70925040590305222</v>
      </c>
      <c r="Q261">
        <v>1.770581383030212E-3</v>
      </c>
      <c r="R261">
        <f t="shared" si="23"/>
        <v>-2.8907451151517473E-4</v>
      </c>
      <c r="S261">
        <f>'Sim Flight Params'!$B$22*P261+'Sim Flight Params'!$B$23/100*R261</f>
        <v>2.6595444848806882E-2</v>
      </c>
      <c r="U261">
        <v>0.1587642069308568</v>
      </c>
      <c r="V261">
        <v>0.52772085963317106</v>
      </c>
      <c r="W261">
        <f>IF(V261&gt;='Sim Flight Params'!$B$34,'Sim Flight Params'!$B$33*U261,0)</f>
        <v>0</v>
      </c>
    </row>
    <row r="262" spans="1:23" x14ac:dyDescent="0.3">
      <c r="A262">
        <v>260</v>
      </c>
      <c r="B262">
        <v>12.999999999999901</v>
      </c>
      <c r="D262" t="b">
        <f>IF(AND(B262&gt;='Sim Flight Params'!$B$2,B262&lt;'Sim Flight Params'!$B$3),TRUE,FALSE)</f>
        <v>0</v>
      </c>
      <c r="E262">
        <f>IF(D262,'Sim Flight Params'!$B$4*(-COS((B262-'Sim Flight Params'!$B$2)*PI()/('Sim Flight Params'!$B$3-'Sim Flight Params'!$B$2))+1)/2,0)</f>
        <v>0</v>
      </c>
      <c r="F262" t="b">
        <f>IF(AND(B262&gt;='Sim Flight Params'!$B$3,B262&lt;'Sim Flight Params'!$B$5),TRUE,FALSE)</f>
        <v>0</v>
      </c>
      <c r="G262">
        <f>IF(F262,'Sim Flight Params'!$B$4,0)</f>
        <v>0</v>
      </c>
      <c r="H262" t="b">
        <f>IF(AND(B262&gt;='Sim Flight Params'!$B$5,B262&lt;'Sim Flight Params'!$B$6-('Sim Flight Params'!$B$6-'Sim Flight Params'!$B$5)/2),TRUE,FALSE)</f>
        <v>1</v>
      </c>
      <c r="I262">
        <f>IF(H262,'Sim Flight Params'!$B$4-'Sim Flight Params'!$B$4/2*(('Sim Flight Params'!$B$5-B262)/('Sim Flight Params'!$B$7-'Sim Flight Params'!$B$5))^2,0)</f>
        <v>1.9183673469387919</v>
      </c>
      <c r="J262" t="b">
        <f>IF(AND(B262&gt;='Sim Flight Params'!$B$5+('Sim Flight Params'!$B$6-'Sim Flight Params'!$B$5)/2,B262&lt;'Sim Flight Params'!$B$6),TRUE,FALSE)</f>
        <v>0</v>
      </c>
      <c r="K262">
        <f>IF(J262,'Sim Flight Params'!$B$4/2*(('Sim Flight Params'!$B$6-B262)/('Sim Flight Params'!$B$7-'Sim Flight Params'!$B$5))^2,0)</f>
        <v>0</v>
      </c>
      <c r="L262">
        <f t="shared" si="20"/>
        <v>1.9183673469387919</v>
      </c>
      <c r="M262">
        <f t="shared" si="21"/>
        <v>-0.1591836734693674</v>
      </c>
      <c r="N262">
        <f t="shared" si="22"/>
        <v>-0.16326530612233869</v>
      </c>
      <c r="P262">
        <v>0.6385284989577853</v>
      </c>
      <c r="Q262">
        <v>0.10622928876805005</v>
      </c>
      <c r="R262">
        <f t="shared" si="23"/>
        <v>-1.7343557349874007E-2</v>
      </c>
      <c r="S262">
        <f>'Sim Flight Params'!$B$22*P262+'Sim Flight Params'!$B$23/100*R262</f>
        <v>2.3858100924167576E-2</v>
      </c>
      <c r="U262">
        <v>-0.83908145576978654</v>
      </c>
      <c r="V262">
        <v>0.87815049234537279</v>
      </c>
      <c r="W262">
        <f>IF(V262&gt;='Sim Flight Params'!$B$34,'Sim Flight Params'!$B$33*U262,0)</f>
        <v>0</v>
      </c>
    </row>
    <row r="263" spans="1:23" x14ac:dyDescent="0.3">
      <c r="A263">
        <v>261</v>
      </c>
      <c r="B263">
        <v>13.049999999999899</v>
      </c>
      <c r="D263" t="b">
        <f>IF(AND(B263&gt;='Sim Flight Params'!$B$2,B263&lt;'Sim Flight Params'!$B$3),TRUE,FALSE)</f>
        <v>0</v>
      </c>
      <c r="E263">
        <f>IF(D263,'Sim Flight Params'!$B$4*(-COS((B263-'Sim Flight Params'!$B$2)*PI()/('Sim Flight Params'!$B$3-'Sim Flight Params'!$B$2))+1)/2,0)</f>
        <v>0</v>
      </c>
      <c r="F263" t="b">
        <f>IF(AND(B263&gt;='Sim Flight Params'!$B$3,B263&lt;'Sim Flight Params'!$B$5),TRUE,FALSE)</f>
        <v>0</v>
      </c>
      <c r="G263">
        <f>IF(F263,'Sim Flight Params'!$B$4,0)</f>
        <v>0</v>
      </c>
      <c r="H263" t="b">
        <f>IF(AND(B263&gt;='Sim Flight Params'!$B$5,B263&lt;'Sim Flight Params'!$B$6-('Sim Flight Params'!$B$6-'Sim Flight Params'!$B$5)/2),TRUE,FALSE)</f>
        <v>1</v>
      </c>
      <c r="I263">
        <f>IF(H263,'Sim Flight Params'!$B$4-'Sim Flight Params'!$B$4/2*(('Sim Flight Params'!$B$5-B263)/('Sim Flight Params'!$B$7-'Sim Flight Params'!$B$5))^2,0)</f>
        <v>1.9100000000000172</v>
      </c>
      <c r="J263" t="b">
        <f>IF(AND(B263&gt;='Sim Flight Params'!$B$5+('Sim Flight Params'!$B$6-'Sim Flight Params'!$B$5)/2,B263&lt;'Sim Flight Params'!$B$6),TRUE,FALSE)</f>
        <v>0</v>
      </c>
      <c r="K263">
        <f>IF(J263,'Sim Flight Params'!$B$4/2*(('Sim Flight Params'!$B$6-B263)/('Sim Flight Params'!$B$7-'Sim Flight Params'!$B$5))^2,0)</f>
        <v>0</v>
      </c>
      <c r="L263">
        <f t="shared" si="20"/>
        <v>1.9100000000000172</v>
      </c>
      <c r="M263">
        <f t="shared" si="21"/>
        <v>-0.16734693877549581</v>
      </c>
      <c r="N263">
        <f t="shared" si="22"/>
        <v>-0.16326530612257154</v>
      </c>
      <c r="P263">
        <v>0.61171572536665564</v>
      </c>
      <c r="Q263">
        <v>-0.76411613523904642</v>
      </c>
      <c r="R263">
        <f t="shared" si="23"/>
        <v>0.12475365473299918</v>
      </c>
      <c r="S263">
        <f>'Sim Flight Params'!$B$22*P263+'Sim Flight Params'!$B$23/100*R263</f>
        <v>2.3563107974914583E-2</v>
      </c>
      <c r="U263">
        <v>0.57090122045252634</v>
      </c>
      <c r="V263">
        <v>7.4322551598218212E-3</v>
      </c>
      <c r="W263">
        <f>IF(V263&gt;='Sim Flight Params'!$B$34,'Sim Flight Params'!$B$33*U263,0)</f>
        <v>0</v>
      </c>
    </row>
    <row r="264" spans="1:23" x14ac:dyDescent="0.3">
      <c r="A264">
        <v>262</v>
      </c>
      <c r="B264">
        <v>13.0999999999999</v>
      </c>
      <c r="D264" t="b">
        <f>IF(AND(B264&gt;='Sim Flight Params'!$B$2,B264&lt;'Sim Flight Params'!$B$3),TRUE,FALSE)</f>
        <v>0</v>
      </c>
      <c r="E264">
        <f>IF(D264,'Sim Flight Params'!$B$4*(-COS((B264-'Sim Flight Params'!$B$2)*PI()/('Sim Flight Params'!$B$3-'Sim Flight Params'!$B$2))+1)/2,0)</f>
        <v>0</v>
      </c>
      <c r="F264" t="b">
        <f>IF(AND(B264&gt;='Sim Flight Params'!$B$3,B264&lt;'Sim Flight Params'!$B$5),TRUE,FALSE)</f>
        <v>0</v>
      </c>
      <c r="G264">
        <f>IF(F264,'Sim Flight Params'!$B$4,0)</f>
        <v>0</v>
      </c>
      <c r="H264" t="b">
        <f>IF(AND(B264&gt;='Sim Flight Params'!$B$5,B264&lt;'Sim Flight Params'!$B$6-('Sim Flight Params'!$B$6-'Sim Flight Params'!$B$5)/2),TRUE,FALSE)</f>
        <v>1</v>
      </c>
      <c r="I264">
        <f>IF(H264,'Sim Flight Params'!$B$4-'Sim Flight Params'!$B$4/2*(('Sim Flight Params'!$B$5-B264)/('Sim Flight Params'!$B$7-'Sim Flight Params'!$B$5))^2,0)</f>
        <v>1.9012244897959363</v>
      </c>
      <c r="J264" t="b">
        <f>IF(AND(B264&gt;='Sim Flight Params'!$B$5+('Sim Flight Params'!$B$6-'Sim Flight Params'!$B$5)/2,B264&lt;'Sim Flight Params'!$B$6),TRUE,FALSE)</f>
        <v>0</v>
      </c>
      <c r="K264">
        <f>IF(J264,'Sim Flight Params'!$B$4/2*(('Sim Flight Params'!$B$6-B264)/('Sim Flight Params'!$B$7-'Sim Flight Params'!$B$5))^2,0)</f>
        <v>0</v>
      </c>
      <c r="L264">
        <f t="shared" si="20"/>
        <v>1.9012244897959363</v>
      </c>
      <c r="M264">
        <f t="shared" si="21"/>
        <v>-0.17551020408161672</v>
      </c>
      <c r="N264">
        <f t="shared" si="22"/>
        <v>-0.16326530612241585</v>
      </c>
      <c r="P264">
        <v>0.1928275268502726</v>
      </c>
      <c r="Q264">
        <v>0.87610860847303385</v>
      </c>
      <c r="R264">
        <f t="shared" si="23"/>
        <v>-0.14303814015883365</v>
      </c>
      <c r="S264">
        <f>'Sim Flight Params'!$B$22*P264+'Sim Flight Params'!$B$23/100*R264</f>
        <v>6.5158415560910539E-3</v>
      </c>
      <c r="U264">
        <v>0.44703508633935485</v>
      </c>
      <c r="V264">
        <v>8.1209127550251559E-2</v>
      </c>
      <c r="W264">
        <f>IF(V264&gt;='Sim Flight Params'!$B$34,'Sim Flight Params'!$B$33*U264,0)</f>
        <v>0</v>
      </c>
    </row>
    <row r="265" spans="1:23" x14ac:dyDescent="0.3">
      <c r="A265">
        <v>263</v>
      </c>
      <c r="B265">
        <v>13.149999999999901</v>
      </c>
      <c r="D265" t="b">
        <f>IF(AND(B265&gt;='Sim Flight Params'!$B$2,B265&lt;'Sim Flight Params'!$B$3),TRUE,FALSE)</f>
        <v>0</v>
      </c>
      <c r="E265">
        <f>IF(D265,'Sim Flight Params'!$B$4*(-COS((B265-'Sim Flight Params'!$B$2)*PI()/('Sim Flight Params'!$B$3-'Sim Flight Params'!$B$2))+1)/2,0)</f>
        <v>0</v>
      </c>
      <c r="F265" t="b">
        <f>IF(AND(B265&gt;='Sim Flight Params'!$B$3,B265&lt;'Sim Flight Params'!$B$5),TRUE,FALSE)</f>
        <v>0</v>
      </c>
      <c r="G265">
        <f>IF(F265,'Sim Flight Params'!$B$4,0)</f>
        <v>0</v>
      </c>
      <c r="H265" t="b">
        <f>IF(AND(B265&gt;='Sim Flight Params'!$B$5,B265&lt;'Sim Flight Params'!$B$6-('Sim Flight Params'!$B$6-'Sim Flight Params'!$B$5)/2),TRUE,FALSE)</f>
        <v>1</v>
      </c>
      <c r="I265">
        <f>IF(H265,'Sim Flight Params'!$B$4-'Sim Flight Params'!$B$4/2*(('Sim Flight Params'!$B$5-B265)/('Sim Flight Params'!$B$7-'Sim Flight Params'!$B$5))^2,0)</f>
        <v>1.8920408163265492</v>
      </c>
      <c r="J265" t="b">
        <f>IF(AND(B265&gt;='Sim Flight Params'!$B$5+('Sim Flight Params'!$B$6-'Sim Flight Params'!$B$5)/2,B265&lt;'Sim Flight Params'!$B$6),TRUE,FALSE)</f>
        <v>0</v>
      </c>
      <c r="K265">
        <f>IF(J265,'Sim Flight Params'!$B$4/2*(('Sim Flight Params'!$B$6-B265)/('Sim Flight Params'!$B$7-'Sim Flight Params'!$B$5))^2,0)</f>
        <v>0</v>
      </c>
      <c r="L265">
        <f t="shared" si="20"/>
        <v>1.8920408163265492</v>
      </c>
      <c r="M265">
        <f t="shared" si="21"/>
        <v>-0.18367346938773915</v>
      </c>
      <c r="N265">
        <f t="shared" si="22"/>
        <v>-0.16326530612244639</v>
      </c>
      <c r="P265">
        <v>-0.60325594236954183</v>
      </c>
      <c r="Q265">
        <v>0.33954694661315443</v>
      </c>
      <c r="R265">
        <f t="shared" si="23"/>
        <v>-5.5436236181738617E-2</v>
      </c>
      <c r="S265">
        <f>'Sim Flight Params'!$B$22*P265+'Sim Flight Params'!$B$23/100*R265</f>
        <v>-2.2899279019766509E-2</v>
      </c>
      <c r="U265">
        <v>0.47342222440855308</v>
      </c>
      <c r="V265">
        <v>0.8780820128845247</v>
      </c>
      <c r="W265">
        <f>IF(V265&gt;='Sim Flight Params'!$B$34,'Sim Flight Params'!$B$33*U265,0)</f>
        <v>0</v>
      </c>
    </row>
    <row r="266" spans="1:23" x14ac:dyDescent="0.3">
      <c r="A266">
        <v>264</v>
      </c>
      <c r="B266">
        <v>13.1999999999999</v>
      </c>
      <c r="D266" t="b">
        <f>IF(AND(B266&gt;='Sim Flight Params'!$B$2,B266&lt;'Sim Flight Params'!$B$3),TRUE,FALSE)</f>
        <v>0</v>
      </c>
      <c r="E266">
        <f>IF(D266,'Sim Flight Params'!$B$4*(-COS((B266-'Sim Flight Params'!$B$2)*PI()/('Sim Flight Params'!$B$3-'Sim Flight Params'!$B$2))+1)/2,0)</f>
        <v>0</v>
      </c>
      <c r="F266" t="b">
        <f>IF(AND(B266&gt;='Sim Flight Params'!$B$3,B266&lt;'Sim Flight Params'!$B$5),TRUE,FALSE)</f>
        <v>0</v>
      </c>
      <c r="G266">
        <f>IF(F266,'Sim Flight Params'!$B$4,0)</f>
        <v>0</v>
      </c>
      <c r="H266" t="b">
        <f>IF(AND(B266&gt;='Sim Flight Params'!$B$5,B266&lt;'Sim Flight Params'!$B$6-('Sim Flight Params'!$B$6-'Sim Flight Params'!$B$5)/2),TRUE,FALSE)</f>
        <v>1</v>
      </c>
      <c r="I266">
        <f>IF(H266,'Sim Flight Params'!$B$4-'Sim Flight Params'!$B$4/2*(('Sim Flight Params'!$B$5-B266)/('Sim Flight Params'!$B$7-'Sim Flight Params'!$B$5))^2,0)</f>
        <v>1.8824489795918564</v>
      </c>
      <c r="J266" t="b">
        <f>IF(AND(B266&gt;='Sim Flight Params'!$B$5+('Sim Flight Params'!$B$6-'Sim Flight Params'!$B$5)/2,B266&lt;'Sim Flight Params'!$B$6),TRUE,FALSE)</f>
        <v>0</v>
      </c>
      <c r="K266">
        <f>IF(J266,'Sim Flight Params'!$B$4/2*(('Sim Flight Params'!$B$6-B266)/('Sim Flight Params'!$B$7-'Sim Flight Params'!$B$5))^2,0)</f>
        <v>0</v>
      </c>
      <c r="L266">
        <f t="shared" si="20"/>
        <v>1.8824489795918564</v>
      </c>
      <c r="M266">
        <f t="shared" si="21"/>
        <v>-0.19183673469385951</v>
      </c>
      <c r="N266">
        <f t="shared" si="22"/>
        <v>-0.16326530612241055</v>
      </c>
      <c r="P266">
        <v>0.43136980843820982</v>
      </c>
      <c r="Q266">
        <v>-8.7662152125320691E-2</v>
      </c>
      <c r="R266">
        <f t="shared" si="23"/>
        <v>1.4312188102089805E-2</v>
      </c>
      <c r="S266">
        <f>'Sim Flight Params'!$B$22*P266+'Sim Flight Params'!$B$23/100*R266</f>
        <v>1.6247928756943315E-2</v>
      </c>
      <c r="U266">
        <v>0.10051607084432512</v>
      </c>
      <c r="V266">
        <v>0.70374508320525075</v>
      </c>
      <c r="W266">
        <f>IF(V266&gt;='Sim Flight Params'!$B$34,'Sim Flight Params'!$B$33*U266,0)</f>
        <v>0</v>
      </c>
    </row>
    <row r="267" spans="1:23" x14ac:dyDescent="0.3">
      <c r="A267">
        <v>265</v>
      </c>
      <c r="B267">
        <v>13.249999999999901</v>
      </c>
      <c r="D267" t="b">
        <f>IF(AND(B267&gt;='Sim Flight Params'!$B$2,B267&lt;'Sim Flight Params'!$B$3),TRUE,FALSE)</f>
        <v>0</v>
      </c>
      <c r="E267">
        <f>IF(D267,'Sim Flight Params'!$B$4*(-COS((B267-'Sim Flight Params'!$B$2)*PI()/('Sim Flight Params'!$B$3-'Sim Flight Params'!$B$2))+1)/2,0)</f>
        <v>0</v>
      </c>
      <c r="F267" t="b">
        <f>IF(AND(B267&gt;='Sim Flight Params'!$B$3,B267&lt;'Sim Flight Params'!$B$5),TRUE,FALSE)</f>
        <v>0</v>
      </c>
      <c r="G267">
        <f>IF(F267,'Sim Flight Params'!$B$4,0)</f>
        <v>0</v>
      </c>
      <c r="H267" t="b">
        <f>IF(AND(B267&gt;='Sim Flight Params'!$B$5,B267&lt;'Sim Flight Params'!$B$6-('Sim Flight Params'!$B$6-'Sim Flight Params'!$B$5)/2),TRUE,FALSE)</f>
        <v>1</v>
      </c>
      <c r="I267">
        <f>IF(H267,'Sim Flight Params'!$B$4-'Sim Flight Params'!$B$4/2*(('Sim Flight Params'!$B$5-B267)/('Sim Flight Params'!$B$7-'Sim Flight Params'!$B$5))^2,0)</f>
        <v>1.8724489795918571</v>
      </c>
      <c r="J267" t="b">
        <f>IF(AND(B267&gt;='Sim Flight Params'!$B$5+('Sim Flight Params'!$B$6-'Sim Flight Params'!$B$5)/2,B267&lt;'Sim Flight Params'!$B$6),TRUE,FALSE)</f>
        <v>0</v>
      </c>
      <c r="K267">
        <f>IF(J267,'Sim Flight Params'!$B$4/2*(('Sim Flight Params'!$B$6-B267)/('Sim Flight Params'!$B$7-'Sim Flight Params'!$B$5))^2,0)</f>
        <v>0</v>
      </c>
      <c r="L267">
        <f t="shared" ref="L267:L330" si="24">E267+G267+I267+K267</f>
        <v>1.8724489795918571</v>
      </c>
      <c r="M267">
        <f t="shared" ref="M267:M330" si="25">(L267-L266)/($B267-$B266)</f>
        <v>-0.19999999999998402</v>
      </c>
      <c r="N267">
        <f t="shared" ref="N267:N330" si="26">(M267-M266)/($B267-$B266)</f>
        <v>-0.16326530612248802</v>
      </c>
      <c r="P267">
        <v>0.80071688410307496</v>
      </c>
      <c r="Q267">
        <v>-0.13784276012088381</v>
      </c>
      <c r="R267">
        <f t="shared" si="23"/>
        <v>2.2504940427904779E-2</v>
      </c>
      <c r="S267">
        <f>'Sim Flight Params'!$B$22*P267+'Sim Flight Params'!$B$23/100*R267</f>
        <v>3.0139407856004833E-2</v>
      </c>
      <c r="U267">
        <v>0.12675336161286066</v>
      </c>
      <c r="V267">
        <v>1.8813871362203027E-2</v>
      </c>
      <c r="W267">
        <f>IF(V267&gt;='Sim Flight Params'!$B$34,'Sim Flight Params'!$B$33*U267,0)</f>
        <v>0</v>
      </c>
    </row>
    <row r="268" spans="1:23" x14ac:dyDescent="0.3">
      <c r="A268">
        <v>266</v>
      </c>
      <c r="B268">
        <v>13.299999999999899</v>
      </c>
      <c r="D268" t="b">
        <f>IF(AND(B268&gt;='Sim Flight Params'!$B$2,B268&lt;'Sim Flight Params'!$B$3),TRUE,FALSE)</f>
        <v>0</v>
      </c>
      <c r="E268">
        <f>IF(D268,'Sim Flight Params'!$B$4*(-COS((B268-'Sim Flight Params'!$B$2)*PI()/('Sim Flight Params'!$B$3-'Sim Flight Params'!$B$2))+1)/2,0)</f>
        <v>0</v>
      </c>
      <c r="F268" t="b">
        <f>IF(AND(B268&gt;='Sim Flight Params'!$B$3,B268&lt;'Sim Flight Params'!$B$5),TRUE,FALSE)</f>
        <v>0</v>
      </c>
      <c r="G268">
        <f>IF(F268,'Sim Flight Params'!$B$4,0)</f>
        <v>0</v>
      </c>
      <c r="H268" t="b">
        <f>IF(AND(B268&gt;='Sim Flight Params'!$B$5,B268&lt;'Sim Flight Params'!$B$6-('Sim Flight Params'!$B$6-'Sim Flight Params'!$B$5)/2),TRUE,FALSE)</f>
        <v>1</v>
      </c>
      <c r="I268">
        <f>IF(H268,'Sim Flight Params'!$B$4-'Sim Flight Params'!$B$4/2*(('Sim Flight Params'!$B$5-B268)/('Sim Flight Params'!$B$7-'Sim Flight Params'!$B$5))^2,0)</f>
        <v>1.8620408163265521</v>
      </c>
      <c r="J268" t="b">
        <f>IF(AND(B268&gt;='Sim Flight Params'!$B$5+('Sim Flight Params'!$B$6-'Sim Flight Params'!$B$5)/2,B268&lt;'Sim Flight Params'!$B$6),TRUE,FALSE)</f>
        <v>0</v>
      </c>
      <c r="K268">
        <f>IF(J268,'Sim Flight Params'!$B$4/2*(('Sim Flight Params'!$B$6-B268)/('Sim Flight Params'!$B$7-'Sim Flight Params'!$B$5))^2,0)</f>
        <v>0</v>
      </c>
      <c r="L268">
        <f t="shared" si="24"/>
        <v>1.8620408163265521</v>
      </c>
      <c r="M268">
        <f t="shared" si="25"/>
        <v>-0.20816326530610496</v>
      </c>
      <c r="N268">
        <f t="shared" si="26"/>
        <v>-0.16326530612242221</v>
      </c>
      <c r="P268">
        <v>-7.5174377059709085E-2</v>
      </c>
      <c r="Q268">
        <v>0.70781656356567568</v>
      </c>
      <c r="R268">
        <f t="shared" si="23"/>
        <v>-0.11556188792907096</v>
      </c>
      <c r="S268">
        <f>'Sim Flight Params'!$B$22*P268+'Sim Flight Params'!$B$23/100*R268</f>
        <v>-3.3968485793844454E-3</v>
      </c>
      <c r="U268">
        <v>-0.95983033521107153</v>
      </c>
      <c r="V268">
        <v>0.95354117042181619</v>
      </c>
      <c r="W268">
        <f>IF(V268&gt;='Sim Flight Params'!$B$34,'Sim Flight Params'!$B$33*U268,0)</f>
        <v>-0.14397455028166073</v>
      </c>
    </row>
    <row r="269" spans="1:23" x14ac:dyDescent="0.3">
      <c r="A269">
        <v>267</v>
      </c>
      <c r="B269">
        <v>13.3499999999999</v>
      </c>
      <c r="D269" t="b">
        <f>IF(AND(B269&gt;='Sim Flight Params'!$B$2,B269&lt;'Sim Flight Params'!$B$3),TRUE,FALSE)</f>
        <v>0</v>
      </c>
      <c r="E269">
        <f>IF(D269,'Sim Flight Params'!$B$4*(-COS((B269-'Sim Flight Params'!$B$2)*PI()/('Sim Flight Params'!$B$3-'Sim Flight Params'!$B$2))+1)/2,0)</f>
        <v>0</v>
      </c>
      <c r="F269" t="b">
        <f>IF(AND(B269&gt;='Sim Flight Params'!$B$3,B269&lt;'Sim Flight Params'!$B$5),TRUE,FALSE)</f>
        <v>0</v>
      </c>
      <c r="G269">
        <f>IF(F269,'Sim Flight Params'!$B$4,0)</f>
        <v>0</v>
      </c>
      <c r="H269" t="b">
        <f>IF(AND(B269&gt;='Sim Flight Params'!$B$5,B269&lt;'Sim Flight Params'!$B$6-('Sim Flight Params'!$B$6-'Sim Flight Params'!$B$5)/2),TRUE,FALSE)</f>
        <v>1</v>
      </c>
      <c r="I269">
        <f>IF(H269,'Sim Flight Params'!$B$4-'Sim Flight Params'!$B$4/2*(('Sim Flight Params'!$B$5-B269)/('Sim Flight Params'!$B$7-'Sim Flight Params'!$B$5))^2,0)</f>
        <v>1.8512244897959405</v>
      </c>
      <c r="J269" t="b">
        <f>IF(AND(B269&gt;='Sim Flight Params'!$B$5+('Sim Flight Params'!$B$6-'Sim Flight Params'!$B$5)/2,B269&lt;'Sim Flight Params'!$B$6),TRUE,FALSE)</f>
        <v>0</v>
      </c>
      <c r="K269">
        <f>IF(J269,'Sim Flight Params'!$B$4/2*(('Sim Flight Params'!$B$6-B269)/('Sim Flight Params'!$B$7-'Sim Flight Params'!$B$5))^2,0)</f>
        <v>0</v>
      </c>
      <c r="L269">
        <f t="shared" si="24"/>
        <v>1.8512244897959405</v>
      </c>
      <c r="M269">
        <f t="shared" si="25"/>
        <v>-0.21632653061222887</v>
      </c>
      <c r="N269">
        <f t="shared" si="26"/>
        <v>-0.16326530612247581</v>
      </c>
      <c r="P269">
        <v>-0.42564032280674935</v>
      </c>
      <c r="Q269">
        <v>-0.14583125801860564</v>
      </c>
      <c r="R269">
        <f t="shared" si="23"/>
        <v>2.3809184982633402E-2</v>
      </c>
      <c r="S269">
        <f>'Sim Flight Params'!$B$22*P269+'Sim Flight Params'!$B$23/100*R269</f>
        <v>-1.584246618033993E-2</v>
      </c>
      <c r="U269">
        <v>0.57950486442060423</v>
      </c>
      <c r="V269">
        <v>0.1183148546951206</v>
      </c>
      <c r="W269">
        <f>IF(V269&gt;='Sim Flight Params'!$B$34,'Sim Flight Params'!$B$33*U269,0)</f>
        <v>0</v>
      </c>
    </row>
    <row r="270" spans="1:23" x14ac:dyDescent="0.3">
      <c r="A270">
        <v>268</v>
      </c>
      <c r="B270">
        <v>13.399999999999901</v>
      </c>
      <c r="D270" t="b">
        <f>IF(AND(B270&gt;='Sim Flight Params'!$B$2,B270&lt;'Sim Flight Params'!$B$3),TRUE,FALSE)</f>
        <v>0</v>
      </c>
      <c r="E270">
        <f>IF(D270,'Sim Flight Params'!$B$4*(-COS((B270-'Sim Flight Params'!$B$2)*PI()/('Sim Flight Params'!$B$3-'Sim Flight Params'!$B$2))+1)/2,0)</f>
        <v>0</v>
      </c>
      <c r="F270" t="b">
        <f>IF(AND(B270&gt;='Sim Flight Params'!$B$3,B270&lt;'Sim Flight Params'!$B$5),TRUE,FALSE)</f>
        <v>0</v>
      </c>
      <c r="G270">
        <f>IF(F270,'Sim Flight Params'!$B$4,0)</f>
        <v>0</v>
      </c>
      <c r="H270" t="b">
        <f>IF(AND(B270&gt;='Sim Flight Params'!$B$5,B270&lt;'Sim Flight Params'!$B$6-('Sim Flight Params'!$B$6-'Sim Flight Params'!$B$5)/2),TRUE,FALSE)</f>
        <v>1</v>
      </c>
      <c r="I270">
        <f>IF(H270,'Sim Flight Params'!$B$4-'Sim Flight Params'!$B$4/2*(('Sim Flight Params'!$B$5-B270)/('Sim Flight Params'!$B$7-'Sim Flight Params'!$B$5))^2,0)</f>
        <v>1.8400000000000227</v>
      </c>
      <c r="J270" t="b">
        <f>IF(AND(B270&gt;='Sim Flight Params'!$B$5+('Sim Flight Params'!$B$6-'Sim Flight Params'!$B$5)/2,B270&lt;'Sim Flight Params'!$B$6),TRUE,FALSE)</f>
        <v>0</v>
      </c>
      <c r="K270">
        <f>IF(J270,'Sim Flight Params'!$B$4/2*(('Sim Flight Params'!$B$6-B270)/('Sim Flight Params'!$B$7-'Sim Flight Params'!$B$5))^2,0)</f>
        <v>0</v>
      </c>
      <c r="L270">
        <f t="shared" si="24"/>
        <v>1.8400000000000227</v>
      </c>
      <c r="M270">
        <f t="shared" si="25"/>
        <v>-0.2244897959183513</v>
      </c>
      <c r="N270">
        <f t="shared" si="26"/>
        <v>-0.16326530612244639</v>
      </c>
      <c r="P270">
        <v>-0.30172258566917387</v>
      </c>
      <c r="Q270">
        <v>-6.6190551228565653E-2</v>
      </c>
      <c r="R270">
        <f t="shared" si="23"/>
        <v>1.0806620608745241E-2</v>
      </c>
      <c r="S270">
        <f>'Sim Flight Params'!$B$22*P270+'Sim Flight Params'!$B$23/100*R270</f>
        <v>-1.1260563859550293E-2</v>
      </c>
      <c r="U270">
        <v>-0.76387215440974732</v>
      </c>
      <c r="V270">
        <v>0.12854464725714865</v>
      </c>
      <c r="W270">
        <f>IF(V270&gt;='Sim Flight Params'!$B$34,'Sim Flight Params'!$B$33*U270,0)</f>
        <v>0</v>
      </c>
    </row>
    <row r="271" spans="1:23" x14ac:dyDescent="0.3">
      <c r="A271">
        <v>269</v>
      </c>
      <c r="B271">
        <v>13.4499999999999</v>
      </c>
      <c r="D271" t="b">
        <f>IF(AND(B271&gt;='Sim Flight Params'!$B$2,B271&lt;'Sim Flight Params'!$B$3),TRUE,FALSE)</f>
        <v>0</v>
      </c>
      <c r="E271">
        <f>IF(D271,'Sim Flight Params'!$B$4*(-COS((B271-'Sim Flight Params'!$B$2)*PI()/('Sim Flight Params'!$B$3-'Sim Flight Params'!$B$2))+1)/2,0)</f>
        <v>0</v>
      </c>
      <c r="F271" t="b">
        <f>IF(AND(B271&gt;='Sim Flight Params'!$B$3,B271&lt;'Sim Flight Params'!$B$5),TRUE,FALSE)</f>
        <v>0</v>
      </c>
      <c r="G271">
        <f>IF(F271,'Sim Flight Params'!$B$4,0)</f>
        <v>0</v>
      </c>
      <c r="H271" t="b">
        <f>IF(AND(B271&gt;='Sim Flight Params'!$B$5,B271&lt;'Sim Flight Params'!$B$6-('Sim Flight Params'!$B$6-'Sim Flight Params'!$B$5)/2),TRUE,FALSE)</f>
        <v>1</v>
      </c>
      <c r="I271">
        <f>IF(H271,'Sim Flight Params'!$B$4-'Sim Flight Params'!$B$4/2*(('Sim Flight Params'!$B$5-B271)/('Sim Flight Params'!$B$7-'Sim Flight Params'!$B$5))^2,0)</f>
        <v>1.8283673469387991</v>
      </c>
      <c r="J271" t="b">
        <f>IF(AND(B271&gt;='Sim Flight Params'!$B$5+('Sim Flight Params'!$B$6-'Sim Flight Params'!$B$5)/2,B271&lt;'Sim Flight Params'!$B$6),TRUE,FALSE)</f>
        <v>0</v>
      </c>
      <c r="K271">
        <f>IF(J271,'Sim Flight Params'!$B$4/2*(('Sim Flight Params'!$B$6-B271)/('Sim Flight Params'!$B$7-'Sim Flight Params'!$B$5))^2,0)</f>
        <v>0</v>
      </c>
      <c r="L271">
        <f t="shared" si="24"/>
        <v>1.8283673469387991</v>
      </c>
      <c r="M271">
        <f t="shared" si="25"/>
        <v>-0.23265306122447757</v>
      </c>
      <c r="N271">
        <f t="shared" si="26"/>
        <v>-0.16326530612252879</v>
      </c>
      <c r="P271">
        <v>-0.33609568600764983</v>
      </c>
      <c r="Q271">
        <v>-0.33710513137798004</v>
      </c>
      <c r="R271">
        <f t="shared" si="23"/>
        <v>5.5037572469901194E-2</v>
      </c>
      <c r="S271">
        <f>'Sim Flight Params'!$B$22*P271+'Sim Flight Params'!$B$23/100*R271</f>
        <v>-1.2328400362937362E-2</v>
      </c>
      <c r="U271">
        <v>0.42672704556428553</v>
      </c>
      <c r="V271">
        <v>0.94595594557780971</v>
      </c>
      <c r="W271">
        <f>IF(V271&gt;='Sim Flight Params'!$B$34,'Sim Flight Params'!$B$33*U271,0)</f>
        <v>6.4009056834642822E-2</v>
      </c>
    </row>
    <row r="272" spans="1:23" x14ac:dyDescent="0.3">
      <c r="A272">
        <v>270</v>
      </c>
      <c r="B272">
        <v>13.499999999999901</v>
      </c>
      <c r="D272" t="b">
        <f>IF(AND(B272&gt;='Sim Flight Params'!$B$2,B272&lt;'Sim Flight Params'!$B$3),TRUE,FALSE)</f>
        <v>0</v>
      </c>
      <c r="E272">
        <f>IF(D272,'Sim Flight Params'!$B$4*(-COS((B272-'Sim Flight Params'!$B$2)*PI()/('Sim Flight Params'!$B$3-'Sim Flight Params'!$B$2))+1)/2,0)</f>
        <v>0</v>
      </c>
      <c r="F272" t="b">
        <f>IF(AND(B272&gt;='Sim Flight Params'!$B$3,B272&lt;'Sim Flight Params'!$B$5),TRUE,FALSE)</f>
        <v>0</v>
      </c>
      <c r="G272">
        <f>IF(F272,'Sim Flight Params'!$B$4,0)</f>
        <v>0</v>
      </c>
      <c r="H272" t="b">
        <f>IF(AND(B272&gt;='Sim Flight Params'!$B$5,B272&lt;'Sim Flight Params'!$B$6-('Sim Flight Params'!$B$6-'Sim Flight Params'!$B$5)/2),TRUE,FALSE)</f>
        <v>1</v>
      </c>
      <c r="I272">
        <f>IF(H272,'Sim Flight Params'!$B$4-'Sim Flight Params'!$B$4/2*(('Sim Flight Params'!$B$5-B272)/('Sim Flight Params'!$B$7-'Sim Flight Params'!$B$5))^2,0)</f>
        <v>1.8163265306122693</v>
      </c>
      <c r="J272" t="b">
        <f>IF(AND(B272&gt;='Sim Flight Params'!$B$5+('Sim Flight Params'!$B$6-'Sim Flight Params'!$B$5)/2,B272&lt;'Sim Flight Params'!$B$6),TRUE,FALSE)</f>
        <v>0</v>
      </c>
      <c r="K272">
        <f>IF(J272,'Sim Flight Params'!$B$4/2*(('Sim Flight Params'!$B$6-B272)/('Sim Flight Params'!$B$7-'Sim Flight Params'!$B$5))^2,0)</f>
        <v>0</v>
      </c>
      <c r="L272">
        <f t="shared" si="24"/>
        <v>1.8163265306122693</v>
      </c>
      <c r="M272">
        <f t="shared" si="25"/>
        <v>-0.24081632653059173</v>
      </c>
      <c r="N272">
        <f t="shared" si="26"/>
        <v>-0.16326530612228096</v>
      </c>
      <c r="P272">
        <v>0.17822210958858453</v>
      </c>
      <c r="Q272">
        <v>-0.69968113959574918</v>
      </c>
      <c r="R272">
        <f t="shared" si="23"/>
        <v>0.11423365544408638</v>
      </c>
      <c r="S272">
        <f>'Sim Flight Params'!$B$22*P272+'Sim Flight Params'!$B$23/100*R272</f>
        <v>7.254497386792352E-3</v>
      </c>
      <c r="U272">
        <v>-0.57530215940519858</v>
      </c>
      <c r="V272">
        <v>0.38574630393600196</v>
      </c>
      <c r="W272">
        <f>IF(V272&gt;='Sim Flight Params'!$B$34,'Sim Flight Params'!$B$33*U272,0)</f>
        <v>0</v>
      </c>
    </row>
    <row r="273" spans="1:23" x14ac:dyDescent="0.3">
      <c r="A273">
        <v>271</v>
      </c>
      <c r="B273">
        <v>13.549999999999899</v>
      </c>
      <c r="D273" t="b">
        <f>IF(AND(B273&gt;='Sim Flight Params'!$B$2,B273&lt;'Sim Flight Params'!$B$3),TRUE,FALSE)</f>
        <v>0</v>
      </c>
      <c r="E273">
        <f>IF(D273,'Sim Flight Params'!$B$4*(-COS((B273-'Sim Flight Params'!$B$2)*PI()/('Sim Flight Params'!$B$3-'Sim Flight Params'!$B$2))+1)/2,0)</f>
        <v>0</v>
      </c>
      <c r="F273" t="b">
        <f>IF(AND(B273&gt;='Sim Flight Params'!$B$3,B273&lt;'Sim Flight Params'!$B$5),TRUE,FALSE)</f>
        <v>0</v>
      </c>
      <c r="G273">
        <f>IF(F273,'Sim Flight Params'!$B$4,0)</f>
        <v>0</v>
      </c>
      <c r="H273" t="b">
        <f>IF(AND(B273&gt;='Sim Flight Params'!$B$5,B273&lt;'Sim Flight Params'!$B$6-('Sim Flight Params'!$B$6-'Sim Flight Params'!$B$5)/2),TRUE,FALSE)</f>
        <v>1</v>
      </c>
      <c r="I273">
        <f>IF(H273,'Sim Flight Params'!$B$4-'Sim Flight Params'!$B$4/2*(('Sim Flight Params'!$B$5-B273)/('Sim Flight Params'!$B$7-'Sim Flight Params'!$B$5))^2,0)</f>
        <v>1.8038775510204337</v>
      </c>
      <c r="J273" t="b">
        <f>IF(AND(B273&gt;='Sim Flight Params'!$B$5+('Sim Flight Params'!$B$6-'Sim Flight Params'!$B$5)/2,B273&lt;'Sim Flight Params'!$B$6),TRUE,FALSE)</f>
        <v>0</v>
      </c>
      <c r="K273">
        <f>IF(J273,'Sim Flight Params'!$B$4/2*(('Sim Flight Params'!$B$6-B273)/('Sim Flight Params'!$B$7-'Sim Flight Params'!$B$5))^2,0)</f>
        <v>0</v>
      </c>
      <c r="L273">
        <f t="shared" si="24"/>
        <v>1.8038775510204337</v>
      </c>
      <c r="M273">
        <f t="shared" si="25"/>
        <v>-0.24897959183671856</v>
      </c>
      <c r="N273">
        <f t="shared" si="26"/>
        <v>-0.16326530612253989</v>
      </c>
      <c r="P273">
        <v>0.25256142978633656</v>
      </c>
      <c r="Q273">
        <v>4.8811769407153038E-2</v>
      </c>
      <c r="R273">
        <f t="shared" si="23"/>
        <v>-7.9692684746416678E-3</v>
      </c>
      <c r="S273">
        <f>'Sim Flight Params'!$B$22*P273+'Sim Flight Params'!$B$23/100*R273</f>
        <v>9.4312072746144133E-3</v>
      </c>
      <c r="U273">
        <v>-0.58494510220314178</v>
      </c>
      <c r="V273">
        <v>0.22321568729811925</v>
      </c>
      <c r="W273">
        <f>IF(V273&gt;='Sim Flight Params'!$B$34,'Sim Flight Params'!$B$33*U273,0)</f>
        <v>0</v>
      </c>
    </row>
    <row r="274" spans="1:23" x14ac:dyDescent="0.3">
      <c r="A274">
        <v>272</v>
      </c>
      <c r="B274">
        <v>13.5999999999999</v>
      </c>
      <c r="D274" t="b">
        <f>IF(AND(B274&gt;='Sim Flight Params'!$B$2,B274&lt;'Sim Flight Params'!$B$3),TRUE,FALSE)</f>
        <v>0</v>
      </c>
      <c r="E274">
        <f>IF(D274,'Sim Flight Params'!$B$4*(-COS((B274-'Sim Flight Params'!$B$2)*PI()/('Sim Flight Params'!$B$3-'Sim Flight Params'!$B$2))+1)/2,0)</f>
        <v>0</v>
      </c>
      <c r="F274" t="b">
        <f>IF(AND(B274&gt;='Sim Flight Params'!$B$3,B274&lt;'Sim Flight Params'!$B$5),TRUE,FALSE)</f>
        <v>0</v>
      </c>
      <c r="G274">
        <f>IF(F274,'Sim Flight Params'!$B$4,0)</f>
        <v>0</v>
      </c>
      <c r="H274" t="b">
        <f>IF(AND(B274&gt;='Sim Flight Params'!$B$5,B274&lt;'Sim Flight Params'!$B$6-('Sim Flight Params'!$B$6-'Sim Flight Params'!$B$5)/2),TRUE,FALSE)</f>
        <v>1</v>
      </c>
      <c r="I274">
        <f>IF(H274,'Sim Flight Params'!$B$4-'Sim Flight Params'!$B$4/2*(('Sim Flight Params'!$B$5-B274)/('Sim Flight Params'!$B$7-'Sim Flight Params'!$B$5))^2,0)</f>
        <v>1.7910204081632914</v>
      </c>
      <c r="J274" t="b">
        <f>IF(AND(B274&gt;='Sim Flight Params'!$B$5+('Sim Flight Params'!$B$6-'Sim Flight Params'!$B$5)/2,B274&lt;'Sim Flight Params'!$B$6),TRUE,FALSE)</f>
        <v>0</v>
      </c>
      <c r="K274">
        <f>IF(J274,'Sim Flight Params'!$B$4/2*(('Sim Flight Params'!$B$6-B274)/('Sim Flight Params'!$B$7-'Sim Flight Params'!$B$5))^2,0)</f>
        <v>0</v>
      </c>
      <c r="L274">
        <f t="shared" si="24"/>
        <v>1.7910204081632914</v>
      </c>
      <c r="M274">
        <f t="shared" si="25"/>
        <v>-0.25714285714284102</v>
      </c>
      <c r="N274">
        <f t="shared" si="26"/>
        <v>-0.16326530612244694</v>
      </c>
      <c r="P274">
        <v>0.61830869014026257</v>
      </c>
      <c r="Q274">
        <v>0.11480971897372205</v>
      </c>
      <c r="R274">
        <f t="shared" si="23"/>
        <v>-1.8744443914076835E-2</v>
      </c>
      <c r="S274">
        <f>'Sim Flight Params'!$B$22*P274+'Sim Flight Params'!$B$23/100*R274</f>
        <v>2.3092853660689461E-2</v>
      </c>
      <c r="U274">
        <v>-0.89768714413924133</v>
      </c>
      <c r="V274">
        <v>0.44020930247930512</v>
      </c>
      <c r="W274">
        <f>IF(V274&gt;='Sim Flight Params'!$B$34,'Sim Flight Params'!$B$33*U274,0)</f>
        <v>0</v>
      </c>
    </row>
    <row r="275" spans="1:23" x14ac:dyDescent="0.3">
      <c r="A275">
        <v>273</v>
      </c>
      <c r="B275">
        <v>13.649999999999901</v>
      </c>
      <c r="D275" t="b">
        <f>IF(AND(B275&gt;='Sim Flight Params'!$B$2,B275&lt;'Sim Flight Params'!$B$3),TRUE,FALSE)</f>
        <v>0</v>
      </c>
      <c r="E275">
        <f>IF(D275,'Sim Flight Params'!$B$4*(-COS((B275-'Sim Flight Params'!$B$2)*PI()/('Sim Flight Params'!$B$3-'Sim Flight Params'!$B$2))+1)/2,0)</f>
        <v>0</v>
      </c>
      <c r="F275" t="b">
        <f>IF(AND(B275&gt;='Sim Flight Params'!$B$3,B275&lt;'Sim Flight Params'!$B$5),TRUE,FALSE)</f>
        <v>0</v>
      </c>
      <c r="G275">
        <f>IF(F275,'Sim Flight Params'!$B$4,0)</f>
        <v>0</v>
      </c>
      <c r="H275" t="b">
        <f>IF(AND(B275&gt;='Sim Flight Params'!$B$5,B275&lt;'Sim Flight Params'!$B$6-('Sim Flight Params'!$B$6-'Sim Flight Params'!$B$5)/2),TRUE,FALSE)</f>
        <v>1</v>
      </c>
      <c r="I275">
        <f>IF(H275,'Sim Flight Params'!$B$4-'Sim Flight Params'!$B$4/2*(('Sim Flight Params'!$B$5-B275)/('Sim Flight Params'!$B$7-'Sim Flight Params'!$B$5))^2,0)</f>
        <v>1.7777551020408431</v>
      </c>
      <c r="J275" t="b">
        <f>IF(AND(B275&gt;='Sim Flight Params'!$B$5+('Sim Flight Params'!$B$6-'Sim Flight Params'!$B$5)/2,B275&lt;'Sim Flight Params'!$B$6),TRUE,FALSE)</f>
        <v>0</v>
      </c>
      <c r="K275">
        <f>IF(J275,'Sim Flight Params'!$B$4/2*(('Sim Flight Params'!$B$6-B275)/('Sim Flight Params'!$B$7-'Sim Flight Params'!$B$5))^2,0)</f>
        <v>0</v>
      </c>
      <c r="L275">
        <f t="shared" si="24"/>
        <v>1.7777551020408431</v>
      </c>
      <c r="M275">
        <f t="shared" si="25"/>
        <v>-0.26530612244896346</v>
      </c>
      <c r="N275">
        <f t="shared" si="26"/>
        <v>-0.16326530612244639</v>
      </c>
      <c r="P275">
        <v>-0.38027053438165725</v>
      </c>
      <c r="Q275">
        <v>0.43144005272945174</v>
      </c>
      <c r="R275">
        <f t="shared" si="23"/>
        <v>-7.0439192282358343E-2</v>
      </c>
      <c r="S275">
        <f>'Sim Flight Params'!$B$22*P275+'Sim Flight Params'!$B$23/100*R275</f>
        <v>-1.4612341000723937E-2</v>
      </c>
      <c r="U275">
        <v>0.14508514580006815</v>
      </c>
      <c r="V275">
        <v>0.59031669657547736</v>
      </c>
      <c r="W275">
        <f>IF(V275&gt;='Sim Flight Params'!$B$34,'Sim Flight Params'!$B$33*U275,0)</f>
        <v>0</v>
      </c>
    </row>
    <row r="276" spans="1:23" x14ac:dyDescent="0.3">
      <c r="A276">
        <v>274</v>
      </c>
      <c r="B276">
        <v>13.6999999999999</v>
      </c>
      <c r="D276" t="b">
        <f>IF(AND(B276&gt;='Sim Flight Params'!$B$2,B276&lt;'Sim Flight Params'!$B$3),TRUE,FALSE)</f>
        <v>0</v>
      </c>
      <c r="E276">
        <f>IF(D276,'Sim Flight Params'!$B$4*(-COS((B276-'Sim Flight Params'!$B$2)*PI()/('Sim Flight Params'!$B$3-'Sim Flight Params'!$B$2))+1)/2,0)</f>
        <v>0</v>
      </c>
      <c r="F276" t="b">
        <f>IF(AND(B276&gt;='Sim Flight Params'!$B$3,B276&lt;'Sim Flight Params'!$B$5),TRUE,FALSE)</f>
        <v>0</v>
      </c>
      <c r="G276">
        <f>IF(F276,'Sim Flight Params'!$B$4,0)</f>
        <v>0</v>
      </c>
      <c r="H276" t="b">
        <f>IF(AND(B276&gt;='Sim Flight Params'!$B$5,B276&lt;'Sim Flight Params'!$B$6-('Sim Flight Params'!$B$6-'Sim Flight Params'!$B$5)/2),TRUE,FALSE)</f>
        <v>1</v>
      </c>
      <c r="I276">
        <f>IF(H276,'Sim Flight Params'!$B$4-'Sim Flight Params'!$B$4/2*(('Sim Flight Params'!$B$5-B276)/('Sim Flight Params'!$B$7-'Sim Flight Params'!$B$5))^2,0)</f>
        <v>1.764081632653089</v>
      </c>
      <c r="J276" t="b">
        <f>IF(AND(B276&gt;='Sim Flight Params'!$B$5+('Sim Flight Params'!$B$6-'Sim Flight Params'!$B$5)/2,B276&lt;'Sim Flight Params'!$B$6),TRUE,FALSE)</f>
        <v>0</v>
      </c>
      <c r="K276">
        <f>IF(J276,'Sim Flight Params'!$B$4/2*(('Sim Flight Params'!$B$6-B276)/('Sim Flight Params'!$B$7-'Sim Flight Params'!$B$5))^2,0)</f>
        <v>0</v>
      </c>
      <c r="L276">
        <f t="shared" si="24"/>
        <v>1.764081632653089</v>
      </c>
      <c r="M276">
        <f t="shared" si="25"/>
        <v>-0.27346938775508672</v>
      </c>
      <c r="N276">
        <f t="shared" si="26"/>
        <v>-0.16326530612246884</v>
      </c>
      <c r="P276">
        <v>-0.18802969552296278</v>
      </c>
      <c r="Q276">
        <v>0.4068692031906691</v>
      </c>
      <c r="R276">
        <f t="shared" si="23"/>
        <v>-6.642762501072956E-2</v>
      </c>
      <c r="S276">
        <f>'Sim Flight Params'!$B$22*P276+'Sim Flight Params'!$B$23/100*R276</f>
        <v>-7.3832517071647516E-3</v>
      </c>
      <c r="U276">
        <v>0.17209580381803091</v>
      </c>
      <c r="V276">
        <v>0.57994318997994876</v>
      </c>
      <c r="W276">
        <f>IF(V276&gt;='Sim Flight Params'!$B$34,'Sim Flight Params'!$B$33*U276,0)</f>
        <v>0</v>
      </c>
    </row>
    <row r="277" spans="1:23" x14ac:dyDescent="0.3">
      <c r="A277">
        <v>275</v>
      </c>
      <c r="B277">
        <v>13.749999999999901</v>
      </c>
      <c r="D277" t="b">
        <f>IF(AND(B277&gt;='Sim Flight Params'!$B$2,B277&lt;'Sim Flight Params'!$B$3),TRUE,FALSE)</f>
        <v>0</v>
      </c>
      <c r="E277">
        <f>IF(D277,'Sim Flight Params'!$B$4*(-COS((B277-'Sim Flight Params'!$B$2)*PI()/('Sim Flight Params'!$B$3-'Sim Flight Params'!$B$2))+1)/2,0)</f>
        <v>0</v>
      </c>
      <c r="F277" t="b">
        <f>IF(AND(B277&gt;='Sim Flight Params'!$B$3,B277&lt;'Sim Flight Params'!$B$5),TRUE,FALSE)</f>
        <v>0</v>
      </c>
      <c r="G277">
        <f>IF(F277,'Sim Flight Params'!$B$4,0)</f>
        <v>0</v>
      </c>
      <c r="H277" t="b">
        <f>IF(AND(B277&gt;='Sim Flight Params'!$B$5,B277&lt;'Sim Flight Params'!$B$6-('Sim Flight Params'!$B$6-'Sim Flight Params'!$B$5)/2),TRUE,FALSE)</f>
        <v>1</v>
      </c>
      <c r="I277">
        <f>IF(H277,'Sim Flight Params'!$B$4-'Sim Flight Params'!$B$4/2*(('Sim Flight Params'!$B$5-B277)/('Sim Flight Params'!$B$7-'Sim Flight Params'!$B$5))^2,0)</f>
        <v>1.7500000000000284</v>
      </c>
      <c r="J277" t="b">
        <f>IF(AND(B277&gt;='Sim Flight Params'!$B$5+('Sim Flight Params'!$B$6-'Sim Flight Params'!$B$5)/2,B277&lt;'Sim Flight Params'!$B$6),TRUE,FALSE)</f>
        <v>0</v>
      </c>
      <c r="K277">
        <f>IF(J277,'Sim Flight Params'!$B$4/2*(('Sim Flight Params'!$B$6-B277)/('Sim Flight Params'!$B$7-'Sim Flight Params'!$B$5))^2,0)</f>
        <v>0</v>
      </c>
      <c r="L277">
        <f t="shared" si="24"/>
        <v>1.7500000000000284</v>
      </c>
      <c r="M277">
        <f t="shared" si="25"/>
        <v>-0.28163265306120833</v>
      </c>
      <c r="N277">
        <f t="shared" si="26"/>
        <v>-0.16326530612242973</v>
      </c>
      <c r="P277">
        <v>-0.50655448471478404</v>
      </c>
      <c r="Q277">
        <v>-0.42908692025263906</v>
      </c>
      <c r="R277">
        <f t="shared" si="23"/>
        <v>7.0055007388177715E-2</v>
      </c>
      <c r="S277">
        <f>'Sim Flight Params'!$B$22*P277+'Sim Flight Params'!$B$23/100*R277</f>
        <v>-1.8645518139863513E-2</v>
      </c>
      <c r="U277">
        <v>-0.44977446872586446</v>
      </c>
      <c r="V277">
        <v>0.74047088665885119</v>
      </c>
      <c r="W277">
        <f>IF(V277&gt;='Sim Flight Params'!$B$34,'Sim Flight Params'!$B$33*U277,0)</f>
        <v>0</v>
      </c>
    </row>
    <row r="278" spans="1:23" x14ac:dyDescent="0.3">
      <c r="A278">
        <v>276</v>
      </c>
      <c r="B278">
        <v>13.799999999999899</v>
      </c>
      <c r="D278" t="b">
        <f>IF(AND(B278&gt;='Sim Flight Params'!$B$2,B278&lt;'Sim Flight Params'!$B$3),TRUE,FALSE)</f>
        <v>0</v>
      </c>
      <c r="E278">
        <f>IF(D278,'Sim Flight Params'!$B$4*(-COS((B278-'Sim Flight Params'!$B$2)*PI()/('Sim Flight Params'!$B$3-'Sim Flight Params'!$B$2))+1)/2,0)</f>
        <v>0</v>
      </c>
      <c r="F278" t="b">
        <f>IF(AND(B278&gt;='Sim Flight Params'!$B$3,B278&lt;'Sim Flight Params'!$B$5),TRUE,FALSE)</f>
        <v>0</v>
      </c>
      <c r="G278">
        <f>IF(F278,'Sim Flight Params'!$B$4,0)</f>
        <v>0</v>
      </c>
      <c r="H278" t="b">
        <f>IF(AND(B278&gt;='Sim Flight Params'!$B$5,B278&lt;'Sim Flight Params'!$B$6-('Sim Flight Params'!$B$6-'Sim Flight Params'!$B$5)/2),TRUE,FALSE)</f>
        <v>1</v>
      </c>
      <c r="I278">
        <f>IF(H278,'Sim Flight Params'!$B$4-'Sim Flight Params'!$B$4/2*(('Sim Flight Params'!$B$5-B278)/('Sim Flight Params'!$B$7-'Sim Flight Params'!$B$5))^2,0)</f>
        <v>1.7355102040816621</v>
      </c>
      <c r="J278" t="b">
        <f>IF(AND(B278&gt;='Sim Flight Params'!$B$5+('Sim Flight Params'!$B$6-'Sim Flight Params'!$B$5)/2,B278&lt;'Sim Flight Params'!$B$6),TRUE,FALSE)</f>
        <v>0</v>
      </c>
      <c r="K278">
        <f>IF(J278,'Sim Flight Params'!$B$4/2*(('Sim Flight Params'!$B$6-B278)/('Sim Flight Params'!$B$7-'Sim Flight Params'!$B$5))^2,0)</f>
        <v>0</v>
      </c>
      <c r="L278">
        <f t="shared" si="24"/>
        <v>1.7355102040816621</v>
      </c>
      <c r="M278">
        <f t="shared" si="25"/>
        <v>-0.28979591836733215</v>
      </c>
      <c r="N278">
        <f t="shared" si="26"/>
        <v>-0.16326530612247994</v>
      </c>
      <c r="P278">
        <v>-6.4449839848626622E-2</v>
      </c>
      <c r="Q278">
        <v>-0.76401619091360029</v>
      </c>
      <c r="R278">
        <f t="shared" si="23"/>
        <v>0.12473733729204003</v>
      </c>
      <c r="S278">
        <f>'Sim Flight Params'!$B$22*P278+'Sim Flight Params'!$B$23/100*R278</f>
        <v>-1.7931823078632977E-3</v>
      </c>
      <c r="U278">
        <v>-0.77874243548375155</v>
      </c>
      <c r="V278">
        <v>0.76214011700015227</v>
      </c>
      <c r="W278">
        <f>IF(V278&gt;='Sim Flight Params'!$B$34,'Sim Flight Params'!$B$33*U278,0)</f>
        <v>0</v>
      </c>
    </row>
    <row r="279" spans="1:23" x14ac:dyDescent="0.3">
      <c r="A279">
        <v>277</v>
      </c>
      <c r="B279">
        <v>13.8499999999999</v>
      </c>
      <c r="D279" t="b">
        <f>IF(AND(B279&gt;='Sim Flight Params'!$B$2,B279&lt;'Sim Flight Params'!$B$3),TRUE,FALSE)</f>
        <v>0</v>
      </c>
      <c r="E279">
        <f>IF(D279,'Sim Flight Params'!$B$4*(-COS((B279-'Sim Flight Params'!$B$2)*PI()/('Sim Flight Params'!$B$3-'Sim Flight Params'!$B$2))+1)/2,0)</f>
        <v>0</v>
      </c>
      <c r="F279" t="b">
        <f>IF(AND(B279&gt;='Sim Flight Params'!$B$3,B279&lt;'Sim Flight Params'!$B$5),TRUE,FALSE)</f>
        <v>0</v>
      </c>
      <c r="G279">
        <f>IF(F279,'Sim Flight Params'!$B$4,0)</f>
        <v>0</v>
      </c>
      <c r="H279" t="b">
        <f>IF(AND(B279&gt;='Sim Flight Params'!$B$5,B279&lt;'Sim Flight Params'!$B$6-('Sim Flight Params'!$B$6-'Sim Flight Params'!$B$5)/2),TRUE,FALSE)</f>
        <v>1</v>
      </c>
      <c r="I279">
        <f>IF(H279,'Sim Flight Params'!$B$4-'Sim Flight Params'!$B$4/2*(('Sim Flight Params'!$B$5-B279)/('Sim Flight Params'!$B$7-'Sim Flight Params'!$B$5))^2,0)</f>
        <v>1.7206122448979895</v>
      </c>
      <c r="J279" t="b">
        <f>IF(AND(B279&gt;='Sim Flight Params'!$B$5+('Sim Flight Params'!$B$6-'Sim Flight Params'!$B$5)/2,B279&lt;'Sim Flight Params'!$B$6),TRUE,FALSE)</f>
        <v>0</v>
      </c>
      <c r="K279">
        <f>IF(J279,'Sim Flight Params'!$B$4/2*(('Sim Flight Params'!$B$6-B279)/('Sim Flight Params'!$B$7-'Sim Flight Params'!$B$5))^2,0)</f>
        <v>0</v>
      </c>
      <c r="L279">
        <f t="shared" si="24"/>
        <v>1.7206122448979895</v>
      </c>
      <c r="M279">
        <f t="shared" si="25"/>
        <v>-0.29795918367344876</v>
      </c>
      <c r="N279">
        <f t="shared" si="26"/>
        <v>-0.16326530612232981</v>
      </c>
      <c r="P279">
        <v>-6.6847611772733906E-2</v>
      </c>
      <c r="Q279">
        <v>2.4955470216025954E-2</v>
      </c>
      <c r="R279">
        <f t="shared" si="23"/>
        <v>-4.0743624842461612E-3</v>
      </c>
      <c r="S279">
        <f>'Sim Flight Params'!$B$22*P279+'Sim Flight Params'!$B$23/100*R279</f>
        <v>-2.5271572538987522E-3</v>
      </c>
      <c r="U279">
        <v>0.59053210727252359</v>
      </c>
      <c r="V279">
        <v>0.59415923117199765</v>
      </c>
      <c r="W279">
        <f>IF(V279&gt;='Sim Flight Params'!$B$34,'Sim Flight Params'!$B$33*U279,0)</f>
        <v>0</v>
      </c>
    </row>
    <row r="280" spans="1:23" x14ac:dyDescent="0.3">
      <c r="A280">
        <v>278</v>
      </c>
      <c r="B280">
        <v>13.899999999999901</v>
      </c>
      <c r="D280" t="b">
        <f>IF(AND(B280&gt;='Sim Flight Params'!$B$2,B280&lt;'Sim Flight Params'!$B$3),TRUE,FALSE)</f>
        <v>0</v>
      </c>
      <c r="E280">
        <f>IF(D280,'Sim Flight Params'!$B$4*(-COS((B280-'Sim Flight Params'!$B$2)*PI()/('Sim Flight Params'!$B$3-'Sim Flight Params'!$B$2))+1)/2,0)</f>
        <v>0</v>
      </c>
      <c r="F280" t="b">
        <f>IF(AND(B280&gt;='Sim Flight Params'!$B$3,B280&lt;'Sim Flight Params'!$B$5),TRUE,FALSE)</f>
        <v>0</v>
      </c>
      <c r="G280">
        <f>IF(F280,'Sim Flight Params'!$B$4,0)</f>
        <v>0</v>
      </c>
      <c r="H280" t="b">
        <f>IF(AND(B280&gt;='Sim Flight Params'!$B$5,B280&lt;'Sim Flight Params'!$B$6-('Sim Flight Params'!$B$6-'Sim Flight Params'!$B$5)/2),TRUE,FALSE)</f>
        <v>1</v>
      </c>
      <c r="I280">
        <f>IF(H280,'Sim Flight Params'!$B$4-'Sim Flight Params'!$B$4/2*(('Sim Flight Params'!$B$5-B280)/('Sim Flight Params'!$B$7-'Sim Flight Params'!$B$5))^2,0)</f>
        <v>1.7053061224490103</v>
      </c>
      <c r="J280" t="b">
        <f>IF(AND(B280&gt;='Sim Flight Params'!$B$5+('Sim Flight Params'!$B$6-'Sim Flight Params'!$B$5)/2,B280&lt;'Sim Flight Params'!$B$6),TRUE,FALSE)</f>
        <v>0</v>
      </c>
      <c r="K280">
        <f>IF(J280,'Sim Flight Params'!$B$4/2*(('Sim Flight Params'!$B$6-B280)/('Sim Flight Params'!$B$7-'Sim Flight Params'!$B$5))^2,0)</f>
        <v>0</v>
      </c>
      <c r="L280">
        <f t="shared" si="24"/>
        <v>1.7053061224490103</v>
      </c>
      <c r="M280">
        <f t="shared" si="25"/>
        <v>-0.30612244897958008</v>
      </c>
      <c r="N280">
        <f t="shared" si="26"/>
        <v>-0.16326530612262402</v>
      </c>
      <c r="P280">
        <v>0.84151432064761256</v>
      </c>
      <c r="Q280">
        <v>0.7743208811170692</v>
      </c>
      <c r="R280">
        <f t="shared" si="23"/>
        <v>-0.12641973569271828</v>
      </c>
      <c r="S280">
        <f>'Sim Flight Params'!$B$22*P280+'Sim Flight Params'!$B$23/100*R280</f>
        <v>3.092468834582188E-2</v>
      </c>
      <c r="U280">
        <v>-0.53382650097446382</v>
      </c>
      <c r="V280">
        <v>0.40833278162492481</v>
      </c>
      <c r="W280">
        <f>IF(V280&gt;='Sim Flight Params'!$B$34,'Sim Flight Params'!$B$33*U280,0)</f>
        <v>0</v>
      </c>
    </row>
    <row r="281" spans="1:23" x14ac:dyDescent="0.3">
      <c r="A281">
        <v>279</v>
      </c>
      <c r="B281">
        <v>13.9499999999999</v>
      </c>
      <c r="D281" t="b">
        <f>IF(AND(B281&gt;='Sim Flight Params'!$B$2,B281&lt;'Sim Flight Params'!$B$3),TRUE,FALSE)</f>
        <v>0</v>
      </c>
      <c r="E281">
        <f>IF(D281,'Sim Flight Params'!$B$4*(-COS((B281-'Sim Flight Params'!$B$2)*PI()/('Sim Flight Params'!$B$3-'Sim Flight Params'!$B$2))+1)/2,0)</f>
        <v>0</v>
      </c>
      <c r="F281" t="b">
        <f>IF(AND(B281&gt;='Sim Flight Params'!$B$3,B281&lt;'Sim Flight Params'!$B$5),TRUE,FALSE)</f>
        <v>0</v>
      </c>
      <c r="G281">
        <f>IF(F281,'Sim Flight Params'!$B$4,0)</f>
        <v>0</v>
      </c>
      <c r="H281" t="b">
        <f>IF(AND(B281&gt;='Sim Flight Params'!$B$5,B281&lt;'Sim Flight Params'!$B$6-('Sim Flight Params'!$B$6-'Sim Flight Params'!$B$5)/2),TRUE,FALSE)</f>
        <v>1</v>
      </c>
      <c r="I281">
        <f>IF(H281,'Sim Flight Params'!$B$4-'Sim Flight Params'!$B$4/2*(('Sim Flight Params'!$B$5-B281)/('Sim Flight Params'!$B$7-'Sim Flight Params'!$B$5))^2,0)</f>
        <v>1.6895918367347258</v>
      </c>
      <c r="J281" t="b">
        <f>IF(AND(B281&gt;='Sim Flight Params'!$B$5+('Sim Flight Params'!$B$6-'Sim Flight Params'!$B$5)/2,B281&lt;'Sim Flight Params'!$B$6),TRUE,FALSE)</f>
        <v>0</v>
      </c>
      <c r="K281">
        <f>IF(J281,'Sim Flight Params'!$B$4/2*(('Sim Flight Params'!$B$6-B281)/('Sim Flight Params'!$B$7-'Sim Flight Params'!$B$5))^2,0)</f>
        <v>0</v>
      </c>
      <c r="L281">
        <f t="shared" si="24"/>
        <v>1.6895918367347258</v>
      </c>
      <c r="M281">
        <f t="shared" si="25"/>
        <v>-0.31428571428569591</v>
      </c>
      <c r="N281">
        <f t="shared" si="26"/>
        <v>-0.16326530612232007</v>
      </c>
      <c r="P281">
        <v>0.39381166659973421</v>
      </c>
      <c r="Q281">
        <v>0.87772698099115565</v>
      </c>
      <c r="R281">
        <f t="shared" si="23"/>
        <v>-0.14330236424334084</v>
      </c>
      <c r="S281">
        <f>'Sim Flight Params'!$B$22*P281+'Sim Flight Params'!$B$23/100*R281</f>
        <v>1.4051425676273328E-2</v>
      </c>
      <c r="U281">
        <v>-0.63871218338571101</v>
      </c>
      <c r="V281">
        <v>0.16331947771580257</v>
      </c>
      <c r="W281">
        <f>IF(V281&gt;='Sim Flight Params'!$B$34,'Sim Flight Params'!$B$33*U281,0)</f>
        <v>0</v>
      </c>
    </row>
    <row r="282" spans="1:23" x14ac:dyDescent="0.3">
      <c r="A282">
        <v>280</v>
      </c>
      <c r="B282">
        <v>13.999999999999901</v>
      </c>
      <c r="D282" t="b">
        <f>IF(AND(B282&gt;='Sim Flight Params'!$B$2,B282&lt;'Sim Flight Params'!$B$3),TRUE,FALSE)</f>
        <v>0</v>
      </c>
      <c r="E282">
        <f>IF(D282,'Sim Flight Params'!$B$4*(-COS((B282-'Sim Flight Params'!$B$2)*PI()/('Sim Flight Params'!$B$3-'Sim Flight Params'!$B$2))+1)/2,0)</f>
        <v>0</v>
      </c>
      <c r="F282" t="b">
        <f>IF(AND(B282&gt;='Sim Flight Params'!$B$3,B282&lt;'Sim Flight Params'!$B$5),TRUE,FALSE)</f>
        <v>0</v>
      </c>
      <c r="G282">
        <f>IF(F282,'Sim Flight Params'!$B$4,0)</f>
        <v>0</v>
      </c>
      <c r="H282" t="b">
        <f>IF(AND(B282&gt;='Sim Flight Params'!$B$5,B282&lt;'Sim Flight Params'!$B$6-('Sim Flight Params'!$B$6-'Sim Flight Params'!$B$5)/2),TRUE,FALSE)</f>
        <v>1</v>
      </c>
      <c r="I282">
        <f>IF(H282,'Sim Flight Params'!$B$4-'Sim Flight Params'!$B$4/2*(('Sim Flight Params'!$B$5-B282)/('Sim Flight Params'!$B$7-'Sim Flight Params'!$B$5))^2,0)</f>
        <v>1.6734693877551345</v>
      </c>
      <c r="J282" t="b">
        <f>IF(AND(B282&gt;='Sim Flight Params'!$B$5+('Sim Flight Params'!$B$6-'Sim Flight Params'!$B$5)/2,B282&lt;'Sim Flight Params'!$B$6),TRUE,FALSE)</f>
        <v>0</v>
      </c>
      <c r="K282">
        <f>IF(J282,'Sim Flight Params'!$B$4/2*(('Sim Flight Params'!$B$6-B282)/('Sim Flight Params'!$B$7-'Sim Flight Params'!$B$5))^2,0)</f>
        <v>0</v>
      </c>
      <c r="L282">
        <f t="shared" si="24"/>
        <v>1.6734693877551345</v>
      </c>
      <c r="M282">
        <f t="shared" si="25"/>
        <v>-0.32244897959182045</v>
      </c>
      <c r="N282">
        <f t="shared" si="26"/>
        <v>-0.16326530612248857</v>
      </c>
      <c r="P282">
        <v>0.91205478363092118</v>
      </c>
      <c r="Q282">
        <v>0.96749480880544914</v>
      </c>
      <c r="R282">
        <f t="shared" si="23"/>
        <v>-0.1579583361315402</v>
      </c>
      <c r="S282">
        <f>'Sim Flight Params'!$B$22*P282+'Sim Flight Params'!$B$23/100*R282</f>
        <v>3.3412262705501843E-2</v>
      </c>
      <c r="U282">
        <v>0.4101847292824905</v>
      </c>
      <c r="V282">
        <v>0.94522666509058095</v>
      </c>
      <c r="W282">
        <f>IF(V282&gt;='Sim Flight Params'!$B$34,'Sim Flight Params'!$B$33*U282,0)</f>
        <v>6.1527709392373571E-2</v>
      </c>
    </row>
    <row r="283" spans="1:23" x14ac:dyDescent="0.3">
      <c r="A283">
        <v>281</v>
      </c>
      <c r="B283">
        <v>14.049999999999899</v>
      </c>
      <c r="D283" t="b">
        <f>IF(AND(B283&gt;='Sim Flight Params'!$B$2,B283&lt;'Sim Flight Params'!$B$3),TRUE,FALSE)</f>
        <v>0</v>
      </c>
      <c r="E283">
        <f>IF(D283,'Sim Flight Params'!$B$4*(-COS((B283-'Sim Flight Params'!$B$2)*PI()/('Sim Flight Params'!$B$3-'Sim Flight Params'!$B$2))+1)/2,0)</f>
        <v>0</v>
      </c>
      <c r="F283" t="b">
        <f>IF(AND(B283&gt;='Sim Flight Params'!$B$3,B283&lt;'Sim Flight Params'!$B$5),TRUE,FALSE)</f>
        <v>0</v>
      </c>
      <c r="G283">
        <f>IF(F283,'Sim Flight Params'!$B$4,0)</f>
        <v>0</v>
      </c>
      <c r="H283" t="b">
        <f>IF(AND(B283&gt;='Sim Flight Params'!$B$5,B283&lt;'Sim Flight Params'!$B$6-('Sim Flight Params'!$B$6-'Sim Flight Params'!$B$5)/2),TRUE,FALSE)</f>
        <v>1</v>
      </c>
      <c r="I283">
        <f>IF(H283,'Sim Flight Params'!$B$4-'Sim Flight Params'!$B$4/2*(('Sim Flight Params'!$B$5-B283)/('Sim Flight Params'!$B$7-'Sim Flight Params'!$B$5))^2,0)</f>
        <v>1.6569387755102376</v>
      </c>
      <c r="J283" t="b">
        <f>IF(AND(B283&gt;='Sim Flight Params'!$B$5+('Sim Flight Params'!$B$6-'Sim Flight Params'!$B$5)/2,B283&lt;'Sim Flight Params'!$B$6),TRUE,FALSE)</f>
        <v>0</v>
      </c>
      <c r="K283">
        <f>IF(J283,'Sim Flight Params'!$B$4/2*(('Sim Flight Params'!$B$6-B283)/('Sim Flight Params'!$B$7-'Sim Flight Params'!$B$5))^2,0)</f>
        <v>0</v>
      </c>
      <c r="L283">
        <f t="shared" si="24"/>
        <v>1.6569387755102376</v>
      </c>
      <c r="M283">
        <f t="shared" si="25"/>
        <v>-0.33061224489794577</v>
      </c>
      <c r="N283">
        <f t="shared" si="26"/>
        <v>-0.16326530612250992</v>
      </c>
      <c r="P283">
        <v>-0.35223552588050588</v>
      </c>
      <c r="Q283">
        <v>-0.76795543780823716</v>
      </c>
      <c r="R283">
        <f t="shared" si="23"/>
        <v>0.12538047964220797</v>
      </c>
      <c r="S283">
        <f>'Sim Flight Params'!$B$22*P283+'Sim Flight Params'!$B$23/100*R283</f>
        <v>-1.258192982230793E-2</v>
      </c>
      <c r="U283">
        <v>0.10544964272095303</v>
      </c>
      <c r="V283">
        <v>0.46268081159056174</v>
      </c>
      <c r="W283">
        <f>IF(V283&gt;='Sim Flight Params'!$B$34,'Sim Flight Params'!$B$33*U283,0)</f>
        <v>0</v>
      </c>
    </row>
    <row r="284" spans="1:23" x14ac:dyDescent="0.3">
      <c r="A284">
        <v>282</v>
      </c>
      <c r="B284">
        <v>14.0999999999999</v>
      </c>
      <c r="D284" t="b">
        <f>IF(AND(B284&gt;='Sim Flight Params'!$B$2,B284&lt;'Sim Flight Params'!$B$3),TRUE,FALSE)</f>
        <v>0</v>
      </c>
      <c r="E284">
        <f>IF(D284,'Sim Flight Params'!$B$4*(-COS((B284-'Sim Flight Params'!$B$2)*PI()/('Sim Flight Params'!$B$3-'Sim Flight Params'!$B$2))+1)/2,0)</f>
        <v>0</v>
      </c>
      <c r="F284" t="b">
        <f>IF(AND(B284&gt;='Sim Flight Params'!$B$3,B284&lt;'Sim Flight Params'!$B$5),TRUE,FALSE)</f>
        <v>0</v>
      </c>
      <c r="G284">
        <f>IF(F284,'Sim Flight Params'!$B$4,0)</f>
        <v>0</v>
      </c>
      <c r="H284" t="b">
        <f>IF(AND(B284&gt;='Sim Flight Params'!$B$5,B284&lt;'Sim Flight Params'!$B$6-('Sim Flight Params'!$B$6-'Sim Flight Params'!$B$5)/2),TRUE,FALSE)</f>
        <v>1</v>
      </c>
      <c r="I284">
        <f>IF(H284,'Sim Flight Params'!$B$4-'Sim Flight Params'!$B$4/2*(('Sim Flight Params'!$B$5-B284)/('Sim Flight Params'!$B$7-'Sim Flight Params'!$B$5))^2,0)</f>
        <v>1.6400000000000343</v>
      </c>
      <c r="J284" t="b">
        <f>IF(AND(B284&gt;='Sim Flight Params'!$B$5+('Sim Flight Params'!$B$6-'Sim Flight Params'!$B$5)/2,B284&lt;'Sim Flight Params'!$B$6),TRUE,FALSE)</f>
        <v>0</v>
      </c>
      <c r="K284">
        <f>IF(J284,'Sim Flight Params'!$B$4/2*(('Sim Flight Params'!$B$6-B284)/('Sim Flight Params'!$B$7-'Sim Flight Params'!$B$5))^2,0)</f>
        <v>0</v>
      </c>
      <c r="L284">
        <f t="shared" si="24"/>
        <v>1.6400000000000343</v>
      </c>
      <c r="M284">
        <f t="shared" si="25"/>
        <v>-0.33877551020406088</v>
      </c>
      <c r="N284">
        <f t="shared" si="26"/>
        <v>-0.16326530612229984</v>
      </c>
      <c r="P284">
        <v>0.34598654543611929</v>
      </c>
      <c r="Q284">
        <v>0.99245678593501885</v>
      </c>
      <c r="R284">
        <f t="shared" si="23"/>
        <v>-0.16203376096883465</v>
      </c>
      <c r="S284">
        <f>'Sim Flight Params'!$B$22*P284+'Sim Flight Params'!$B$23/100*R284</f>
        <v>1.2164326649010298E-2</v>
      </c>
      <c r="U284">
        <v>-0.90949538061938862</v>
      </c>
      <c r="V284">
        <v>0.19071593136410503</v>
      </c>
      <c r="W284">
        <f>IF(V284&gt;='Sim Flight Params'!$B$34,'Sim Flight Params'!$B$33*U284,0)</f>
        <v>0</v>
      </c>
    </row>
    <row r="285" spans="1:23" x14ac:dyDescent="0.3">
      <c r="A285">
        <v>283</v>
      </c>
      <c r="B285">
        <v>14.149999999999901</v>
      </c>
      <c r="D285" t="b">
        <f>IF(AND(B285&gt;='Sim Flight Params'!$B$2,B285&lt;'Sim Flight Params'!$B$3),TRUE,FALSE)</f>
        <v>0</v>
      </c>
      <c r="E285">
        <f>IF(D285,'Sim Flight Params'!$B$4*(-COS((B285-'Sim Flight Params'!$B$2)*PI()/('Sim Flight Params'!$B$3-'Sim Flight Params'!$B$2))+1)/2,0)</f>
        <v>0</v>
      </c>
      <c r="F285" t="b">
        <f>IF(AND(B285&gt;='Sim Flight Params'!$B$3,B285&lt;'Sim Flight Params'!$B$5),TRUE,FALSE)</f>
        <v>0</v>
      </c>
      <c r="G285">
        <f>IF(F285,'Sim Flight Params'!$B$4,0)</f>
        <v>0</v>
      </c>
      <c r="H285" t="b">
        <f>IF(AND(B285&gt;='Sim Flight Params'!$B$5,B285&lt;'Sim Flight Params'!$B$6-('Sim Flight Params'!$B$6-'Sim Flight Params'!$B$5)/2),TRUE,FALSE)</f>
        <v>1</v>
      </c>
      <c r="I285">
        <f>IF(H285,'Sim Flight Params'!$B$4-'Sim Flight Params'!$B$4/2*(('Sim Flight Params'!$B$5-B285)/('Sim Flight Params'!$B$7-'Sim Flight Params'!$B$5))^2,0)</f>
        <v>1.6226530612245245</v>
      </c>
      <c r="J285" t="b">
        <f>IF(AND(B285&gt;='Sim Flight Params'!$B$5+('Sim Flight Params'!$B$6-'Sim Flight Params'!$B$5)/2,B285&lt;'Sim Flight Params'!$B$6),TRUE,FALSE)</f>
        <v>0</v>
      </c>
      <c r="K285">
        <f>IF(J285,'Sim Flight Params'!$B$4/2*(('Sim Flight Params'!$B$6-B285)/('Sim Flight Params'!$B$7-'Sim Flight Params'!$B$5))^2,0)</f>
        <v>0</v>
      </c>
      <c r="L285">
        <f t="shared" si="24"/>
        <v>1.6226530612245245</v>
      </c>
      <c r="M285">
        <f t="shared" si="25"/>
        <v>-0.3469387755101922</v>
      </c>
      <c r="N285">
        <f t="shared" si="26"/>
        <v>-0.16326530612262402</v>
      </c>
      <c r="P285">
        <v>-0.91938316501877737</v>
      </c>
      <c r="Q285">
        <v>0.29577184000370926</v>
      </c>
      <c r="R285">
        <f t="shared" si="23"/>
        <v>-4.8289280000657367E-2</v>
      </c>
      <c r="S285">
        <f>'Sim Flight Params'!$B$22*P285+'Sim Flight Params'!$B$23/100*R285</f>
        <v>-3.4718315088207434E-2</v>
      </c>
      <c r="U285">
        <v>0.52637343845238305</v>
      </c>
      <c r="V285">
        <v>0.33619830615369051</v>
      </c>
      <c r="W285">
        <f>IF(V285&gt;='Sim Flight Params'!$B$34,'Sim Flight Params'!$B$33*U285,0)</f>
        <v>0</v>
      </c>
    </row>
    <row r="286" spans="1:23" x14ac:dyDescent="0.3">
      <c r="A286">
        <v>284</v>
      </c>
      <c r="B286">
        <v>14.1999999999999</v>
      </c>
      <c r="D286" t="b">
        <f>IF(AND(B286&gt;='Sim Flight Params'!$B$2,B286&lt;'Sim Flight Params'!$B$3),TRUE,FALSE)</f>
        <v>0</v>
      </c>
      <c r="E286">
        <f>IF(D286,'Sim Flight Params'!$B$4*(-COS((B286-'Sim Flight Params'!$B$2)*PI()/('Sim Flight Params'!$B$3-'Sim Flight Params'!$B$2))+1)/2,0)</f>
        <v>0</v>
      </c>
      <c r="F286" t="b">
        <f>IF(AND(B286&gt;='Sim Flight Params'!$B$3,B286&lt;'Sim Flight Params'!$B$5),TRUE,FALSE)</f>
        <v>0</v>
      </c>
      <c r="G286">
        <f>IF(F286,'Sim Flight Params'!$B$4,0)</f>
        <v>0</v>
      </c>
      <c r="H286" t="b">
        <f>IF(AND(B286&gt;='Sim Flight Params'!$B$5,B286&lt;'Sim Flight Params'!$B$6-('Sim Flight Params'!$B$6-'Sim Flight Params'!$B$5)/2),TRUE,FALSE)</f>
        <v>1</v>
      </c>
      <c r="I286">
        <f>IF(H286,'Sim Flight Params'!$B$4-'Sim Flight Params'!$B$4/2*(('Sim Flight Params'!$B$5-B286)/('Sim Flight Params'!$B$7-'Sim Flight Params'!$B$5))^2,0)</f>
        <v>1.6048979591837096</v>
      </c>
      <c r="J286" t="b">
        <f>IF(AND(B286&gt;='Sim Flight Params'!$B$5+('Sim Flight Params'!$B$6-'Sim Flight Params'!$B$5)/2,B286&lt;'Sim Flight Params'!$B$6),TRUE,FALSE)</f>
        <v>0</v>
      </c>
      <c r="K286">
        <f>IF(J286,'Sim Flight Params'!$B$4/2*(('Sim Flight Params'!$B$6-B286)/('Sim Flight Params'!$B$7-'Sim Flight Params'!$B$5))^2,0)</f>
        <v>0</v>
      </c>
      <c r="L286">
        <f t="shared" si="24"/>
        <v>1.6048979591837096</v>
      </c>
      <c r="M286">
        <f t="shared" si="25"/>
        <v>-0.35510204081630503</v>
      </c>
      <c r="N286">
        <f t="shared" si="26"/>
        <v>-0.16326530612226012</v>
      </c>
      <c r="P286">
        <v>-0.89180659047921518</v>
      </c>
      <c r="Q286">
        <v>-0.51957843311276863</v>
      </c>
      <c r="R286">
        <f t="shared" si="23"/>
        <v>8.482913193668043E-2</v>
      </c>
      <c r="S286">
        <f>'Sim Flight Params'!$B$22*P286+'Sim Flight Params'!$B$23/100*R286</f>
        <v>-3.3018601483287169E-2</v>
      </c>
      <c r="U286">
        <v>7.3276236473058587E-2</v>
      </c>
      <c r="V286">
        <v>0.64088796877984666</v>
      </c>
      <c r="W286">
        <f>IF(V286&gt;='Sim Flight Params'!$B$34,'Sim Flight Params'!$B$33*U286,0)</f>
        <v>0</v>
      </c>
    </row>
    <row r="287" spans="1:23" x14ac:dyDescent="0.3">
      <c r="A287">
        <v>285</v>
      </c>
      <c r="B287">
        <v>14.249999999999901</v>
      </c>
      <c r="D287" t="b">
        <f>IF(AND(B287&gt;='Sim Flight Params'!$B$2,B287&lt;'Sim Flight Params'!$B$3),TRUE,FALSE)</f>
        <v>0</v>
      </c>
      <c r="E287">
        <f>IF(D287,'Sim Flight Params'!$B$4*(-COS((B287-'Sim Flight Params'!$B$2)*PI()/('Sim Flight Params'!$B$3-'Sim Flight Params'!$B$2))+1)/2,0)</f>
        <v>0</v>
      </c>
      <c r="F287" t="b">
        <f>IF(AND(B287&gt;='Sim Flight Params'!$B$3,B287&lt;'Sim Flight Params'!$B$5),TRUE,FALSE)</f>
        <v>0</v>
      </c>
      <c r="G287">
        <f>IF(F287,'Sim Flight Params'!$B$4,0)</f>
        <v>0</v>
      </c>
      <c r="H287" t="b">
        <f>IF(AND(B287&gt;='Sim Flight Params'!$B$5,B287&lt;'Sim Flight Params'!$B$6-('Sim Flight Params'!$B$6-'Sim Flight Params'!$B$5)/2),TRUE,FALSE)</f>
        <v>1</v>
      </c>
      <c r="I287">
        <f>IF(H287,'Sim Flight Params'!$B$4-'Sim Flight Params'!$B$4/2*(('Sim Flight Params'!$B$5-B287)/('Sim Flight Params'!$B$7-'Sim Flight Params'!$B$5))^2,0)</f>
        <v>1.5867346938775875</v>
      </c>
      <c r="J287" t="b">
        <f>IF(AND(B287&gt;='Sim Flight Params'!$B$5+('Sim Flight Params'!$B$6-'Sim Flight Params'!$B$5)/2,B287&lt;'Sim Flight Params'!$B$6),TRUE,FALSE)</f>
        <v>0</v>
      </c>
      <c r="K287">
        <f>IF(J287,'Sim Flight Params'!$B$4/2*(('Sim Flight Params'!$B$6-B287)/('Sim Flight Params'!$B$7-'Sim Flight Params'!$B$5))^2,0)</f>
        <v>0</v>
      </c>
      <c r="L287">
        <f t="shared" si="24"/>
        <v>1.5867346938775875</v>
      </c>
      <c r="M287">
        <f t="shared" si="25"/>
        <v>-0.36326530612243707</v>
      </c>
      <c r="N287">
        <f t="shared" si="26"/>
        <v>-0.16326530612263845</v>
      </c>
      <c r="P287">
        <v>-0.20086142513304339</v>
      </c>
      <c r="Q287">
        <v>-0.26431485490076678</v>
      </c>
      <c r="R287">
        <f t="shared" si="23"/>
        <v>4.3153445698134452E-2</v>
      </c>
      <c r="S287">
        <f>'Sim Flight Params'!$B$22*P287+'Sim Flight Params'!$B$23/100*R287</f>
        <v>-7.3165362139984546E-3</v>
      </c>
      <c r="U287">
        <v>-0.1601160909389947</v>
      </c>
      <c r="V287">
        <v>0.27451731100497256</v>
      </c>
      <c r="W287">
        <f>IF(V287&gt;='Sim Flight Params'!$B$34,'Sim Flight Params'!$B$33*U287,0)</f>
        <v>0</v>
      </c>
    </row>
    <row r="288" spans="1:23" x14ac:dyDescent="0.3">
      <c r="A288">
        <v>286</v>
      </c>
      <c r="B288">
        <v>14.299999999999899</v>
      </c>
      <c r="D288" t="b">
        <f>IF(AND(B288&gt;='Sim Flight Params'!$B$2,B288&lt;'Sim Flight Params'!$B$3),TRUE,FALSE)</f>
        <v>0</v>
      </c>
      <c r="E288">
        <f>IF(D288,'Sim Flight Params'!$B$4*(-COS((B288-'Sim Flight Params'!$B$2)*PI()/('Sim Flight Params'!$B$3-'Sim Flight Params'!$B$2))+1)/2,0)</f>
        <v>0</v>
      </c>
      <c r="F288" t="b">
        <f>IF(AND(B288&gt;='Sim Flight Params'!$B$3,B288&lt;'Sim Flight Params'!$B$5),TRUE,FALSE)</f>
        <v>0</v>
      </c>
      <c r="G288">
        <f>IF(F288,'Sim Flight Params'!$B$4,0)</f>
        <v>0</v>
      </c>
      <c r="H288" t="b">
        <f>IF(AND(B288&gt;='Sim Flight Params'!$B$5,B288&lt;'Sim Flight Params'!$B$6-('Sim Flight Params'!$B$6-'Sim Flight Params'!$B$5)/2),TRUE,FALSE)</f>
        <v>1</v>
      </c>
      <c r="I288">
        <f>IF(H288,'Sim Flight Params'!$B$4-'Sim Flight Params'!$B$4/2*(('Sim Flight Params'!$B$5-B288)/('Sim Flight Params'!$B$7-'Sim Flight Params'!$B$5))^2,0)</f>
        <v>1.5681632653061603</v>
      </c>
      <c r="J288" t="b">
        <f>IF(AND(B288&gt;='Sim Flight Params'!$B$5+('Sim Flight Params'!$B$6-'Sim Flight Params'!$B$5)/2,B288&lt;'Sim Flight Params'!$B$6),TRUE,FALSE)</f>
        <v>0</v>
      </c>
      <c r="K288">
        <f>IF(J288,'Sim Flight Params'!$B$4/2*(('Sim Flight Params'!$B$6-B288)/('Sim Flight Params'!$B$7-'Sim Flight Params'!$B$5))^2,0)</f>
        <v>0</v>
      </c>
      <c r="L288">
        <f t="shared" si="24"/>
        <v>1.5681632653061603</v>
      </c>
      <c r="M288">
        <f t="shared" si="25"/>
        <v>-0.37142857142855051</v>
      </c>
      <c r="N288">
        <f t="shared" si="26"/>
        <v>-0.16326530612227233</v>
      </c>
      <c r="P288">
        <v>0.54174834649039516</v>
      </c>
      <c r="Q288">
        <v>6.663186602858362E-3</v>
      </c>
      <c r="R288">
        <f t="shared" si="23"/>
        <v>-1.0878672004654942E-3</v>
      </c>
      <c r="S288">
        <f>'Sim Flight Params'!$B$22*P288+'Sim Flight Params'!$B$23/100*R288</f>
        <v>2.0310123657387491E-2</v>
      </c>
      <c r="U288">
        <v>0.30904477129719887</v>
      </c>
      <c r="V288">
        <v>0.65287192427056151</v>
      </c>
      <c r="W288">
        <f>IF(V288&gt;='Sim Flight Params'!$B$34,'Sim Flight Params'!$B$33*U288,0)</f>
        <v>0</v>
      </c>
    </row>
    <row r="289" spans="1:23" x14ac:dyDescent="0.3">
      <c r="A289">
        <v>287</v>
      </c>
      <c r="B289">
        <v>14.3499999999999</v>
      </c>
      <c r="D289" t="b">
        <f>IF(AND(B289&gt;='Sim Flight Params'!$B$2,B289&lt;'Sim Flight Params'!$B$3),TRUE,FALSE)</f>
        <v>0</v>
      </c>
      <c r="E289">
        <f>IF(D289,'Sim Flight Params'!$B$4*(-COS((B289-'Sim Flight Params'!$B$2)*PI()/('Sim Flight Params'!$B$3-'Sim Flight Params'!$B$2))+1)/2,0)</f>
        <v>0</v>
      </c>
      <c r="F289" t="b">
        <f>IF(AND(B289&gt;='Sim Flight Params'!$B$3,B289&lt;'Sim Flight Params'!$B$5),TRUE,FALSE)</f>
        <v>0</v>
      </c>
      <c r="G289">
        <f>IF(F289,'Sim Flight Params'!$B$4,0)</f>
        <v>0</v>
      </c>
      <c r="H289" t="b">
        <f>IF(AND(B289&gt;='Sim Flight Params'!$B$5,B289&lt;'Sim Flight Params'!$B$6-('Sim Flight Params'!$B$6-'Sim Flight Params'!$B$5)/2),TRUE,FALSE)</f>
        <v>1</v>
      </c>
      <c r="I289">
        <f>IF(H289,'Sim Flight Params'!$B$4-'Sim Flight Params'!$B$4/2*(('Sim Flight Params'!$B$5-B289)/('Sim Flight Params'!$B$7-'Sim Flight Params'!$B$5))^2,0)</f>
        <v>1.549183673469426</v>
      </c>
      <c r="J289" t="b">
        <f>IF(AND(B289&gt;='Sim Flight Params'!$B$5+('Sim Flight Params'!$B$6-'Sim Flight Params'!$B$5)/2,B289&lt;'Sim Flight Params'!$B$6),TRUE,FALSE)</f>
        <v>0</v>
      </c>
      <c r="K289">
        <f>IF(J289,'Sim Flight Params'!$B$4/2*(('Sim Flight Params'!$B$6-B289)/('Sim Flight Params'!$B$7-'Sim Flight Params'!$B$5))^2,0)</f>
        <v>0</v>
      </c>
      <c r="L289">
        <f t="shared" si="24"/>
        <v>1.549183673469426</v>
      </c>
      <c r="M289">
        <f t="shared" si="25"/>
        <v>-0.37959183673468194</v>
      </c>
      <c r="N289">
        <f t="shared" si="26"/>
        <v>-0.16326530612262624</v>
      </c>
      <c r="P289">
        <v>-8.059370793259224E-2</v>
      </c>
      <c r="Q289">
        <v>0.78394431427680167</v>
      </c>
      <c r="R289">
        <f t="shared" si="23"/>
        <v>-0.12799090845349434</v>
      </c>
      <c r="S289">
        <f>'Sim Flight Params'!$B$22*P289+'Sim Flight Params'!$B$23/100*R289</f>
        <v>-3.6622185897396808E-3</v>
      </c>
      <c r="U289">
        <v>0.23995846553891331</v>
      </c>
      <c r="V289">
        <v>0.72124113149932723</v>
      </c>
      <c r="W289">
        <f>IF(V289&gt;='Sim Flight Params'!$B$34,'Sim Flight Params'!$B$33*U289,0)</f>
        <v>0</v>
      </c>
    </row>
    <row r="290" spans="1:23" x14ac:dyDescent="0.3">
      <c r="A290">
        <v>288</v>
      </c>
      <c r="B290">
        <v>14.399999999999901</v>
      </c>
      <c r="D290" t="b">
        <f>IF(AND(B290&gt;='Sim Flight Params'!$B$2,B290&lt;'Sim Flight Params'!$B$3),TRUE,FALSE)</f>
        <v>0</v>
      </c>
      <c r="E290">
        <f>IF(D290,'Sim Flight Params'!$B$4*(-COS((B290-'Sim Flight Params'!$B$2)*PI()/('Sim Flight Params'!$B$3-'Sim Flight Params'!$B$2))+1)/2,0)</f>
        <v>0</v>
      </c>
      <c r="F290" t="b">
        <f>IF(AND(B290&gt;='Sim Flight Params'!$B$3,B290&lt;'Sim Flight Params'!$B$5),TRUE,FALSE)</f>
        <v>0</v>
      </c>
      <c r="G290">
        <f>IF(F290,'Sim Flight Params'!$B$4,0)</f>
        <v>0</v>
      </c>
      <c r="H290" t="b">
        <f>IF(AND(B290&gt;='Sim Flight Params'!$B$5,B290&lt;'Sim Flight Params'!$B$6-('Sim Flight Params'!$B$6-'Sim Flight Params'!$B$5)/2),TRUE,FALSE)</f>
        <v>1</v>
      </c>
      <c r="I290">
        <f>IF(H290,'Sim Flight Params'!$B$4-'Sim Flight Params'!$B$4/2*(('Sim Flight Params'!$B$5-B290)/('Sim Flight Params'!$B$7-'Sim Flight Params'!$B$5))^2,0)</f>
        <v>1.5297959183673857</v>
      </c>
      <c r="J290" t="b">
        <f>IF(AND(B290&gt;='Sim Flight Params'!$B$5+('Sim Flight Params'!$B$6-'Sim Flight Params'!$B$5)/2,B290&lt;'Sim Flight Params'!$B$6),TRUE,FALSE)</f>
        <v>0</v>
      </c>
      <c r="K290">
        <f>IF(J290,'Sim Flight Params'!$B$4/2*(('Sim Flight Params'!$B$6-B290)/('Sim Flight Params'!$B$7-'Sim Flight Params'!$B$5))^2,0)</f>
        <v>0</v>
      </c>
      <c r="L290">
        <f t="shared" si="24"/>
        <v>1.5297959183673857</v>
      </c>
      <c r="M290">
        <f t="shared" si="25"/>
        <v>-0.38775510204079994</v>
      </c>
      <c r="N290">
        <f t="shared" si="26"/>
        <v>-0.16326530612235757</v>
      </c>
      <c r="P290">
        <v>-0.98478092168930598</v>
      </c>
      <c r="Q290">
        <v>-0.1703589334564235</v>
      </c>
      <c r="R290">
        <f t="shared" si="23"/>
        <v>2.7813703421441325E-2</v>
      </c>
      <c r="S290">
        <f>'Sim Flight Params'!$B$22*P290+'Sim Flight Params'!$B$23/100*R290</f>
        <v>-3.6790216046241768E-2</v>
      </c>
      <c r="U290">
        <v>0.89165458996709068</v>
      </c>
      <c r="V290">
        <v>0.10206155137657269</v>
      </c>
      <c r="W290">
        <f>IF(V290&gt;='Sim Flight Params'!$B$34,'Sim Flight Params'!$B$33*U290,0)</f>
        <v>0</v>
      </c>
    </row>
    <row r="291" spans="1:23" x14ac:dyDescent="0.3">
      <c r="A291">
        <v>289</v>
      </c>
      <c r="B291">
        <v>14.4499999999999</v>
      </c>
      <c r="D291" t="b">
        <f>IF(AND(B291&gt;='Sim Flight Params'!$B$2,B291&lt;'Sim Flight Params'!$B$3),TRUE,FALSE)</f>
        <v>0</v>
      </c>
      <c r="E291">
        <f>IF(D291,'Sim Flight Params'!$B$4*(-COS((B291-'Sim Flight Params'!$B$2)*PI()/('Sim Flight Params'!$B$3-'Sim Flight Params'!$B$2))+1)/2,0)</f>
        <v>0</v>
      </c>
      <c r="F291" t="b">
        <f>IF(AND(B291&gt;='Sim Flight Params'!$B$3,B291&lt;'Sim Flight Params'!$B$5),TRUE,FALSE)</f>
        <v>0</v>
      </c>
      <c r="G291">
        <f>IF(F291,'Sim Flight Params'!$B$4,0)</f>
        <v>0</v>
      </c>
      <c r="H291" t="b">
        <f>IF(AND(B291&gt;='Sim Flight Params'!$B$5,B291&lt;'Sim Flight Params'!$B$6-('Sim Flight Params'!$B$6-'Sim Flight Params'!$B$5)/2),TRUE,FALSE)</f>
        <v>1</v>
      </c>
      <c r="I291">
        <f>IF(H291,'Sim Flight Params'!$B$4-'Sim Flight Params'!$B$4/2*(('Sim Flight Params'!$B$5-B291)/('Sim Flight Params'!$B$7-'Sim Flight Params'!$B$5))^2,0)</f>
        <v>1.51000000000004</v>
      </c>
      <c r="J291" t="b">
        <f>IF(AND(B291&gt;='Sim Flight Params'!$B$5+('Sim Flight Params'!$B$6-'Sim Flight Params'!$B$5)/2,B291&lt;'Sim Flight Params'!$B$6),TRUE,FALSE)</f>
        <v>0</v>
      </c>
      <c r="K291">
        <f>IF(J291,'Sim Flight Params'!$B$4/2*(('Sim Flight Params'!$B$6-B291)/('Sim Flight Params'!$B$7-'Sim Flight Params'!$B$5))^2,0)</f>
        <v>0</v>
      </c>
      <c r="L291">
        <f t="shared" si="24"/>
        <v>1.51000000000004</v>
      </c>
      <c r="M291">
        <f t="shared" si="25"/>
        <v>-0.39591836734692309</v>
      </c>
      <c r="N291">
        <f t="shared" si="26"/>
        <v>-0.16326530612246662</v>
      </c>
      <c r="P291">
        <v>0.60838960604472314</v>
      </c>
      <c r="Q291">
        <v>-0.941989399611044</v>
      </c>
      <c r="R291">
        <f t="shared" si="23"/>
        <v>0.15379418769161562</v>
      </c>
      <c r="S291">
        <f>'Sim Flight Params'!$B$22*P291+'Sim Flight Params'!$B$23/100*R291</f>
        <v>2.3583581165135196E-2</v>
      </c>
      <c r="U291">
        <v>-0.46403039194806972</v>
      </c>
      <c r="V291">
        <v>0.89406406932433113</v>
      </c>
      <c r="W291">
        <f>IF(V291&gt;='Sim Flight Params'!$B$34,'Sim Flight Params'!$B$33*U291,0)</f>
        <v>0</v>
      </c>
    </row>
    <row r="292" spans="1:23" x14ac:dyDescent="0.3">
      <c r="A292">
        <v>290</v>
      </c>
      <c r="B292">
        <v>14.499999999999901</v>
      </c>
      <c r="D292" t="b">
        <f>IF(AND(B292&gt;='Sim Flight Params'!$B$2,B292&lt;'Sim Flight Params'!$B$3),TRUE,FALSE)</f>
        <v>0</v>
      </c>
      <c r="E292">
        <f>IF(D292,'Sim Flight Params'!$B$4*(-COS((B292-'Sim Flight Params'!$B$2)*PI()/('Sim Flight Params'!$B$3-'Sim Flight Params'!$B$2))+1)/2,0)</f>
        <v>0</v>
      </c>
      <c r="F292" t="b">
        <f>IF(AND(B292&gt;='Sim Flight Params'!$B$3,B292&lt;'Sim Flight Params'!$B$5),TRUE,FALSE)</f>
        <v>0</v>
      </c>
      <c r="G292">
        <f>IF(F292,'Sim Flight Params'!$B$4,0)</f>
        <v>0</v>
      </c>
      <c r="H292" t="b">
        <f>IF(AND(B292&gt;='Sim Flight Params'!$B$5,B292&lt;'Sim Flight Params'!$B$6-('Sim Flight Params'!$B$6-'Sim Flight Params'!$B$5)/2),TRUE,FALSE)</f>
        <v>1</v>
      </c>
      <c r="I292">
        <f>IF(H292,'Sim Flight Params'!$B$4-'Sim Flight Params'!$B$4/2*(('Sim Flight Params'!$B$5-B292)/('Sim Flight Params'!$B$7-'Sim Flight Params'!$B$5))^2,0)</f>
        <v>1.4897959183673875</v>
      </c>
      <c r="J292" t="b">
        <f>IF(AND(B292&gt;='Sim Flight Params'!$B$5+('Sim Flight Params'!$B$6-'Sim Flight Params'!$B$5)/2,B292&lt;'Sim Flight Params'!$B$6),TRUE,FALSE)</f>
        <v>0</v>
      </c>
      <c r="K292">
        <f>IF(J292,'Sim Flight Params'!$B$4/2*(('Sim Flight Params'!$B$6-B292)/('Sim Flight Params'!$B$7-'Sim Flight Params'!$B$5))^2,0)</f>
        <v>0</v>
      </c>
      <c r="L292">
        <f t="shared" si="24"/>
        <v>1.4897959183673875</v>
      </c>
      <c r="M292">
        <f t="shared" si="25"/>
        <v>-0.40408163265304481</v>
      </c>
      <c r="N292">
        <f t="shared" si="26"/>
        <v>-0.16326530612243195</v>
      </c>
      <c r="P292">
        <v>0.60049879675301643</v>
      </c>
      <c r="Q292">
        <v>-0.72466863306622331</v>
      </c>
      <c r="R292">
        <f t="shared" si="23"/>
        <v>0.11831324621488126</v>
      </c>
      <c r="S292">
        <f>'Sim Flight Params'!$B$22*P292+'Sim Flight Params'!$B$23/100*R292</f>
        <v>2.3110271109312523E-2</v>
      </c>
      <c r="U292">
        <v>0.63551378591868368</v>
      </c>
      <c r="V292">
        <v>0.43352964115324288</v>
      </c>
      <c r="W292">
        <f>IF(V292&gt;='Sim Flight Params'!$B$34,'Sim Flight Params'!$B$33*U292,0)</f>
        <v>0</v>
      </c>
    </row>
    <row r="293" spans="1:23" x14ac:dyDescent="0.3">
      <c r="A293">
        <v>291</v>
      </c>
      <c r="B293">
        <v>14.549999999999899</v>
      </c>
      <c r="D293" t="b">
        <f>IF(AND(B293&gt;='Sim Flight Params'!$B$2,B293&lt;'Sim Flight Params'!$B$3),TRUE,FALSE)</f>
        <v>0</v>
      </c>
      <c r="E293">
        <f>IF(D293,'Sim Flight Params'!$B$4*(-COS((B293-'Sim Flight Params'!$B$2)*PI()/('Sim Flight Params'!$B$3-'Sim Flight Params'!$B$2))+1)/2,0)</f>
        <v>0</v>
      </c>
      <c r="F293" t="b">
        <f>IF(AND(B293&gt;='Sim Flight Params'!$B$3,B293&lt;'Sim Flight Params'!$B$5),TRUE,FALSE)</f>
        <v>0</v>
      </c>
      <c r="G293">
        <f>IF(F293,'Sim Flight Params'!$B$4,0)</f>
        <v>0</v>
      </c>
      <c r="H293" t="b">
        <f>IF(AND(B293&gt;='Sim Flight Params'!$B$5,B293&lt;'Sim Flight Params'!$B$6-('Sim Flight Params'!$B$6-'Sim Flight Params'!$B$5)/2),TRUE,FALSE)</f>
        <v>1</v>
      </c>
      <c r="I293">
        <f>IF(H293,'Sim Flight Params'!$B$4-'Sim Flight Params'!$B$4/2*(('Sim Flight Params'!$B$5-B293)/('Sim Flight Params'!$B$7-'Sim Flight Params'!$B$5))^2,0)</f>
        <v>1.4691836734694297</v>
      </c>
      <c r="J293" t="b">
        <f>IF(AND(B293&gt;='Sim Flight Params'!$B$5+('Sim Flight Params'!$B$6-'Sim Flight Params'!$B$5)/2,B293&lt;'Sim Flight Params'!$B$6),TRUE,FALSE)</f>
        <v>0</v>
      </c>
      <c r="K293">
        <f>IF(J293,'Sim Flight Params'!$B$4/2*(('Sim Flight Params'!$B$6-B293)/('Sim Flight Params'!$B$7-'Sim Flight Params'!$B$5))^2,0)</f>
        <v>0</v>
      </c>
      <c r="L293">
        <f t="shared" si="24"/>
        <v>1.4691836734694297</v>
      </c>
      <c r="M293">
        <f t="shared" si="25"/>
        <v>-0.41224489795916408</v>
      </c>
      <c r="N293">
        <f t="shared" si="26"/>
        <v>-0.1632653061223889</v>
      </c>
      <c r="P293">
        <v>0.81407778137650055</v>
      </c>
      <c r="Q293">
        <v>-0.7149240876064531</v>
      </c>
      <c r="R293">
        <f t="shared" si="23"/>
        <v>0.11672230001733715</v>
      </c>
      <c r="S293">
        <f>'Sim Flight Params'!$B$22*P293+'Sim Flight Params'!$B$23/100*R293</f>
        <v>3.1111528301705455E-2</v>
      </c>
      <c r="U293">
        <v>0.45867287561754133</v>
      </c>
      <c r="V293">
        <v>0.27329651179364045</v>
      </c>
      <c r="W293">
        <f>IF(V293&gt;='Sim Flight Params'!$B$34,'Sim Flight Params'!$B$33*U293,0)</f>
        <v>0</v>
      </c>
    </row>
    <row r="294" spans="1:23" x14ac:dyDescent="0.3">
      <c r="A294">
        <v>292</v>
      </c>
      <c r="B294">
        <v>14.5999999999999</v>
      </c>
      <c r="D294" t="b">
        <f>IF(AND(B294&gt;='Sim Flight Params'!$B$2,B294&lt;'Sim Flight Params'!$B$3),TRUE,FALSE)</f>
        <v>0</v>
      </c>
      <c r="E294">
        <f>IF(D294,'Sim Flight Params'!$B$4*(-COS((B294-'Sim Flight Params'!$B$2)*PI()/('Sim Flight Params'!$B$3-'Sim Flight Params'!$B$2))+1)/2,0)</f>
        <v>0</v>
      </c>
      <c r="F294" t="b">
        <f>IF(AND(B294&gt;='Sim Flight Params'!$B$3,B294&lt;'Sim Flight Params'!$B$5),TRUE,FALSE)</f>
        <v>0</v>
      </c>
      <c r="G294">
        <f>IF(F294,'Sim Flight Params'!$B$4,0)</f>
        <v>0</v>
      </c>
      <c r="H294" t="b">
        <f>IF(AND(B294&gt;='Sim Flight Params'!$B$5,B294&lt;'Sim Flight Params'!$B$6-('Sim Flight Params'!$B$6-'Sim Flight Params'!$B$5)/2),TRUE,FALSE)</f>
        <v>1</v>
      </c>
      <c r="I294">
        <f>IF(H294,'Sim Flight Params'!$B$4-'Sim Flight Params'!$B$4/2*(('Sim Flight Params'!$B$5-B294)/('Sim Flight Params'!$B$7-'Sim Flight Params'!$B$5))^2,0)</f>
        <v>1.4481632653061647</v>
      </c>
      <c r="J294" t="b">
        <f>IF(AND(B294&gt;='Sim Flight Params'!$B$5+('Sim Flight Params'!$B$6-'Sim Flight Params'!$B$5)/2,B294&lt;'Sim Flight Params'!$B$6),TRUE,FALSE)</f>
        <v>0</v>
      </c>
      <c r="K294">
        <f>IF(J294,'Sim Flight Params'!$B$4/2*(('Sim Flight Params'!$B$6-B294)/('Sim Flight Params'!$B$7-'Sim Flight Params'!$B$5))^2,0)</f>
        <v>0</v>
      </c>
      <c r="L294">
        <f t="shared" si="24"/>
        <v>1.4481632653061647</v>
      </c>
      <c r="M294">
        <f t="shared" si="25"/>
        <v>-0.42040816326529407</v>
      </c>
      <c r="N294">
        <f t="shared" si="26"/>
        <v>-0.16326530612259738</v>
      </c>
      <c r="P294">
        <v>0.18005026521231682</v>
      </c>
      <c r="Q294">
        <v>-8.8402783290240317E-2</v>
      </c>
      <c r="R294">
        <f t="shared" si="23"/>
        <v>1.4433107475970722E-2</v>
      </c>
      <c r="S294">
        <f>'Sim Flight Params'!$B$22*P294+'Sim Flight Params'!$B$23/100*R294</f>
        <v>6.8240504828417335E-3</v>
      </c>
      <c r="U294">
        <v>0.13139700499573426</v>
      </c>
      <c r="V294">
        <v>0.31966804618742051</v>
      </c>
      <c r="W294">
        <f>IF(V294&gt;='Sim Flight Params'!$B$34,'Sim Flight Params'!$B$33*U294,0)</f>
        <v>0</v>
      </c>
    </row>
    <row r="295" spans="1:23" x14ac:dyDescent="0.3">
      <c r="A295">
        <v>293</v>
      </c>
      <c r="B295">
        <v>14.649999999999901</v>
      </c>
      <c r="D295" t="b">
        <f>IF(AND(B295&gt;='Sim Flight Params'!$B$2,B295&lt;'Sim Flight Params'!$B$3),TRUE,FALSE)</f>
        <v>0</v>
      </c>
      <c r="E295">
        <f>IF(D295,'Sim Flight Params'!$B$4*(-COS((B295-'Sim Flight Params'!$B$2)*PI()/('Sim Flight Params'!$B$3-'Sim Flight Params'!$B$2))+1)/2,0)</f>
        <v>0</v>
      </c>
      <c r="F295" t="b">
        <f>IF(AND(B295&gt;='Sim Flight Params'!$B$3,B295&lt;'Sim Flight Params'!$B$5),TRUE,FALSE)</f>
        <v>0</v>
      </c>
      <c r="G295">
        <f>IF(F295,'Sim Flight Params'!$B$4,0)</f>
        <v>0</v>
      </c>
      <c r="H295" t="b">
        <f>IF(AND(B295&gt;='Sim Flight Params'!$B$5,B295&lt;'Sim Flight Params'!$B$6-('Sim Flight Params'!$B$6-'Sim Flight Params'!$B$5)/2),TRUE,FALSE)</f>
        <v>1</v>
      </c>
      <c r="I295">
        <f>IF(H295,'Sim Flight Params'!$B$4-'Sim Flight Params'!$B$4/2*(('Sim Flight Params'!$B$5-B295)/('Sim Flight Params'!$B$7-'Sim Flight Params'!$B$5))^2,0)</f>
        <v>1.4267346938775938</v>
      </c>
      <c r="J295" t="b">
        <f>IF(AND(B295&gt;='Sim Flight Params'!$B$5+('Sim Flight Params'!$B$6-'Sim Flight Params'!$B$5)/2,B295&lt;'Sim Flight Params'!$B$6),TRUE,FALSE)</f>
        <v>0</v>
      </c>
      <c r="K295">
        <f>IF(J295,'Sim Flight Params'!$B$4/2*(('Sim Flight Params'!$B$6-B295)/('Sim Flight Params'!$B$7-'Sim Flight Params'!$B$5))^2,0)</f>
        <v>0</v>
      </c>
      <c r="L295">
        <f t="shared" si="24"/>
        <v>1.4267346938775938</v>
      </c>
      <c r="M295">
        <f t="shared" si="25"/>
        <v>-0.42857142857141206</v>
      </c>
      <c r="N295">
        <f t="shared" si="26"/>
        <v>-0.16326530612235757</v>
      </c>
      <c r="P295">
        <v>-3.4249478173375758E-2</v>
      </c>
      <c r="Q295">
        <v>-0.15641387472602286</v>
      </c>
      <c r="R295">
        <f t="shared" ref="R295:R358" si="27">N295*Q295</f>
        <v>2.5536959138928211E-2</v>
      </c>
      <c r="S295">
        <f>'Sim Flight Params'!$B$22*P295+'Sim Flight Params'!$B$23/100*R295</f>
        <v>-1.1566706358069497E-3</v>
      </c>
      <c r="U295">
        <v>0.75939282932039864</v>
      </c>
      <c r="V295">
        <v>0.74927562176115381</v>
      </c>
      <c r="W295">
        <f>IF(V295&gt;='Sim Flight Params'!$B$34,'Sim Flight Params'!$B$33*U295,0)</f>
        <v>0</v>
      </c>
    </row>
    <row r="296" spans="1:23" x14ac:dyDescent="0.3">
      <c r="A296">
        <v>294</v>
      </c>
      <c r="B296">
        <v>14.6999999999999</v>
      </c>
      <c r="D296" t="b">
        <f>IF(AND(B296&gt;='Sim Flight Params'!$B$2,B296&lt;'Sim Flight Params'!$B$3),TRUE,FALSE)</f>
        <v>0</v>
      </c>
      <c r="E296">
        <f>IF(D296,'Sim Flight Params'!$B$4*(-COS((B296-'Sim Flight Params'!$B$2)*PI()/('Sim Flight Params'!$B$3-'Sim Flight Params'!$B$2))+1)/2,0)</f>
        <v>0</v>
      </c>
      <c r="F296" t="b">
        <f>IF(AND(B296&gt;='Sim Flight Params'!$B$3,B296&lt;'Sim Flight Params'!$B$5),TRUE,FALSE)</f>
        <v>0</v>
      </c>
      <c r="G296">
        <f>IF(F296,'Sim Flight Params'!$B$4,0)</f>
        <v>0</v>
      </c>
      <c r="H296" t="b">
        <f>IF(AND(B296&gt;='Sim Flight Params'!$B$5,B296&lt;'Sim Flight Params'!$B$6-('Sim Flight Params'!$B$6-'Sim Flight Params'!$B$5)/2),TRUE,FALSE)</f>
        <v>1</v>
      </c>
      <c r="I296">
        <f>IF(H296,'Sim Flight Params'!$B$4-'Sim Flight Params'!$B$4/2*(('Sim Flight Params'!$B$5-B296)/('Sim Flight Params'!$B$7-'Sim Flight Params'!$B$5))^2,0)</f>
        <v>1.4048979591837176</v>
      </c>
      <c r="J296" t="b">
        <f>IF(AND(B296&gt;='Sim Flight Params'!$B$5+('Sim Flight Params'!$B$6-'Sim Flight Params'!$B$5)/2,B296&lt;'Sim Flight Params'!$B$6),TRUE,FALSE)</f>
        <v>0</v>
      </c>
      <c r="K296">
        <f>IF(J296,'Sim Flight Params'!$B$4/2*(('Sim Flight Params'!$B$6-B296)/('Sim Flight Params'!$B$7-'Sim Flight Params'!$B$5))^2,0)</f>
        <v>0</v>
      </c>
      <c r="L296">
        <f t="shared" si="24"/>
        <v>1.4048979591837176</v>
      </c>
      <c r="M296">
        <f t="shared" si="25"/>
        <v>-0.43673469387753228</v>
      </c>
      <c r="N296">
        <f t="shared" si="26"/>
        <v>-0.16326530612240778</v>
      </c>
      <c r="P296">
        <v>0.44427429540591667</v>
      </c>
      <c r="Q296">
        <v>0.16343063002002522</v>
      </c>
      <c r="R296">
        <f t="shared" si="27"/>
        <v>-2.6682551839997383E-2</v>
      </c>
      <c r="S296">
        <f>'Sim Flight Params'!$B$22*P296+'Sim Flight Params'!$B$23/100*R296</f>
        <v>1.6526873318521887E-2</v>
      </c>
      <c r="U296">
        <v>0.36514374692679485</v>
      </c>
      <c r="V296">
        <v>0.51597341560670085</v>
      </c>
      <c r="W296">
        <f>IF(V296&gt;='Sim Flight Params'!$B$34,'Sim Flight Params'!$B$33*U296,0)</f>
        <v>0</v>
      </c>
    </row>
    <row r="297" spans="1:23" x14ac:dyDescent="0.3">
      <c r="A297">
        <v>295</v>
      </c>
      <c r="B297">
        <v>14.749999999999901</v>
      </c>
      <c r="D297" t="b">
        <f>IF(AND(B297&gt;='Sim Flight Params'!$B$2,B297&lt;'Sim Flight Params'!$B$3),TRUE,FALSE)</f>
        <v>0</v>
      </c>
      <c r="E297">
        <f>IF(D297,'Sim Flight Params'!$B$4*(-COS((B297-'Sim Flight Params'!$B$2)*PI()/('Sim Flight Params'!$B$3-'Sim Flight Params'!$B$2))+1)/2,0)</f>
        <v>0</v>
      </c>
      <c r="F297" t="b">
        <f>IF(AND(B297&gt;='Sim Flight Params'!$B$3,B297&lt;'Sim Flight Params'!$B$5),TRUE,FALSE)</f>
        <v>0</v>
      </c>
      <c r="G297">
        <f>IF(F297,'Sim Flight Params'!$B$4,0)</f>
        <v>0</v>
      </c>
      <c r="H297" t="b">
        <f>IF(AND(B297&gt;='Sim Flight Params'!$B$5,B297&lt;'Sim Flight Params'!$B$6-('Sim Flight Params'!$B$6-'Sim Flight Params'!$B$5)/2),TRUE,FALSE)</f>
        <v>1</v>
      </c>
      <c r="I297">
        <f>IF(H297,'Sim Flight Params'!$B$4-'Sim Flight Params'!$B$4/2*(('Sim Flight Params'!$B$5-B297)/('Sim Flight Params'!$B$7-'Sim Flight Params'!$B$5))^2,0)</f>
        <v>1.3826530612245345</v>
      </c>
      <c r="J297" t="b">
        <f>IF(AND(B297&gt;='Sim Flight Params'!$B$5+('Sim Flight Params'!$B$6-'Sim Flight Params'!$B$5)/2,B297&lt;'Sim Flight Params'!$B$6),TRUE,FALSE)</f>
        <v>0</v>
      </c>
      <c r="K297">
        <f>IF(J297,'Sim Flight Params'!$B$4/2*(('Sim Flight Params'!$B$6-B297)/('Sim Flight Params'!$B$7-'Sim Flight Params'!$B$5))^2,0)</f>
        <v>0</v>
      </c>
      <c r="L297">
        <f t="shared" si="24"/>
        <v>1.3826530612245345</v>
      </c>
      <c r="M297">
        <f t="shared" si="25"/>
        <v>-0.44489795918365693</v>
      </c>
      <c r="N297">
        <f t="shared" si="26"/>
        <v>-0.16326530612249079</v>
      </c>
      <c r="P297">
        <v>0.89934523315587378</v>
      </c>
      <c r="Q297">
        <v>0.55317932227309807</v>
      </c>
      <c r="R297">
        <f t="shared" si="27"/>
        <v>-9.0314991391549346E-2</v>
      </c>
      <c r="S297">
        <f>'Sim Flight Params'!$B$22*P297+'Sim Flight Params'!$B$23/100*R297</f>
        <v>3.3273871286387521E-2</v>
      </c>
      <c r="U297">
        <v>-0.50555531295362721</v>
      </c>
      <c r="V297">
        <v>0.66713769584973337</v>
      </c>
      <c r="W297">
        <f>IF(V297&gt;='Sim Flight Params'!$B$34,'Sim Flight Params'!$B$33*U297,0)</f>
        <v>0</v>
      </c>
    </row>
    <row r="298" spans="1:23" x14ac:dyDescent="0.3">
      <c r="A298">
        <v>296</v>
      </c>
      <c r="B298">
        <v>14.799999999999899</v>
      </c>
      <c r="D298" t="b">
        <f>IF(AND(B298&gt;='Sim Flight Params'!$B$2,B298&lt;'Sim Flight Params'!$B$3),TRUE,FALSE)</f>
        <v>0</v>
      </c>
      <c r="E298">
        <f>IF(D298,'Sim Flight Params'!$B$4*(-COS((B298-'Sim Flight Params'!$B$2)*PI()/('Sim Flight Params'!$B$3-'Sim Flight Params'!$B$2))+1)/2,0)</f>
        <v>0</v>
      </c>
      <c r="F298" t="b">
        <f>IF(AND(B298&gt;='Sim Flight Params'!$B$3,B298&lt;'Sim Flight Params'!$B$5),TRUE,FALSE)</f>
        <v>0</v>
      </c>
      <c r="G298">
        <f>IF(F298,'Sim Flight Params'!$B$4,0)</f>
        <v>0</v>
      </c>
      <c r="H298" t="b">
        <f>IF(AND(B298&gt;='Sim Flight Params'!$B$5,B298&lt;'Sim Flight Params'!$B$6-('Sim Flight Params'!$B$6-'Sim Flight Params'!$B$5)/2),TRUE,FALSE)</f>
        <v>1</v>
      </c>
      <c r="I298">
        <f>IF(H298,'Sim Flight Params'!$B$4-'Sim Flight Params'!$B$4/2*(('Sim Flight Params'!$B$5-B298)/('Sim Flight Params'!$B$7-'Sim Flight Params'!$B$5))^2,0)</f>
        <v>1.3600000000000461</v>
      </c>
      <c r="J298" t="b">
        <f>IF(AND(B298&gt;='Sim Flight Params'!$B$5+('Sim Flight Params'!$B$6-'Sim Flight Params'!$B$5)/2,B298&lt;'Sim Flight Params'!$B$6),TRUE,FALSE)</f>
        <v>0</v>
      </c>
      <c r="K298">
        <f>IF(J298,'Sim Flight Params'!$B$4/2*(('Sim Flight Params'!$B$6-B298)/('Sim Flight Params'!$B$7-'Sim Flight Params'!$B$5))^2,0)</f>
        <v>0</v>
      </c>
      <c r="L298">
        <f t="shared" si="24"/>
        <v>1.3600000000000461</v>
      </c>
      <c r="M298">
        <f t="shared" si="25"/>
        <v>-0.4530612244897777</v>
      </c>
      <c r="N298">
        <f t="shared" si="26"/>
        <v>-0.16326530612241888</v>
      </c>
      <c r="P298">
        <v>-0.59876229079589405</v>
      </c>
      <c r="Q298">
        <v>-0.5739433777593439</v>
      </c>
      <c r="R298">
        <f t="shared" si="27"/>
        <v>9.3705041266814379E-2</v>
      </c>
      <c r="S298">
        <f>'Sim Flight Params'!$B$22*P298+'Sim Flight Params'!$B$23/100*R298</f>
        <v>-2.1985060698511954E-2</v>
      </c>
      <c r="U298">
        <v>-0.80484839962524446</v>
      </c>
      <c r="V298">
        <v>0.90433511595809579</v>
      </c>
      <c r="W298">
        <f>IF(V298&gt;='Sim Flight Params'!$B$34,'Sim Flight Params'!$B$33*U298,0)</f>
        <v>0</v>
      </c>
    </row>
    <row r="299" spans="1:23" x14ac:dyDescent="0.3">
      <c r="A299">
        <v>297</v>
      </c>
      <c r="B299">
        <v>14.8499999999999</v>
      </c>
      <c r="D299" t="b">
        <f>IF(AND(B299&gt;='Sim Flight Params'!$B$2,B299&lt;'Sim Flight Params'!$B$3),TRUE,FALSE)</f>
        <v>0</v>
      </c>
      <c r="E299">
        <f>IF(D299,'Sim Flight Params'!$B$4*(-COS((B299-'Sim Flight Params'!$B$2)*PI()/('Sim Flight Params'!$B$3-'Sim Flight Params'!$B$2))+1)/2,0)</f>
        <v>0</v>
      </c>
      <c r="F299" t="b">
        <f>IF(AND(B299&gt;='Sim Flight Params'!$B$3,B299&lt;'Sim Flight Params'!$B$5),TRUE,FALSE)</f>
        <v>0</v>
      </c>
      <c r="G299">
        <f>IF(F299,'Sim Flight Params'!$B$4,0)</f>
        <v>0</v>
      </c>
      <c r="H299" t="b">
        <f>IF(AND(B299&gt;='Sim Flight Params'!$B$5,B299&lt;'Sim Flight Params'!$B$6-('Sim Flight Params'!$B$6-'Sim Flight Params'!$B$5)/2),TRUE,FALSE)</f>
        <v>1</v>
      </c>
      <c r="I299">
        <f>IF(H299,'Sim Flight Params'!$B$4-'Sim Flight Params'!$B$4/2*(('Sim Flight Params'!$B$5-B299)/('Sim Flight Params'!$B$7-'Sim Flight Params'!$B$5))^2,0)</f>
        <v>1.3369387755102506</v>
      </c>
      <c r="J299" t="b">
        <f>IF(AND(B299&gt;='Sim Flight Params'!$B$5+('Sim Flight Params'!$B$6-'Sim Flight Params'!$B$5)/2,B299&lt;'Sim Flight Params'!$B$6),TRUE,FALSE)</f>
        <v>0</v>
      </c>
      <c r="K299">
        <f>IF(J299,'Sim Flight Params'!$B$4/2*(('Sim Flight Params'!$B$6-B299)/('Sim Flight Params'!$B$7-'Sim Flight Params'!$B$5))^2,0)</f>
        <v>0</v>
      </c>
      <c r="L299">
        <f t="shared" si="24"/>
        <v>1.3369387755102506</v>
      </c>
      <c r="M299">
        <f t="shared" si="25"/>
        <v>-0.4612244897959018</v>
      </c>
      <c r="N299">
        <f t="shared" si="26"/>
        <v>-0.16326530612247969</v>
      </c>
      <c r="P299">
        <v>-0.2812514190897426</v>
      </c>
      <c r="Q299">
        <v>-0.49838000908454538</v>
      </c>
      <c r="R299">
        <f t="shared" si="27"/>
        <v>8.1368164748512509E-2</v>
      </c>
      <c r="S299">
        <f>'Sim Flight Params'!$B$22*P299+'Sim Flight Params'!$B$23/100*R299</f>
        <v>-1.0140087392122785E-2</v>
      </c>
      <c r="U299">
        <v>-0.1830770761264211</v>
      </c>
      <c r="V299">
        <v>0.38354654042436509</v>
      </c>
      <c r="W299">
        <f>IF(V299&gt;='Sim Flight Params'!$B$34,'Sim Flight Params'!$B$33*U299,0)</f>
        <v>0</v>
      </c>
    </row>
    <row r="300" spans="1:23" x14ac:dyDescent="0.3">
      <c r="A300">
        <v>298</v>
      </c>
      <c r="B300">
        <v>14.899999999999901</v>
      </c>
      <c r="D300" t="b">
        <f>IF(AND(B300&gt;='Sim Flight Params'!$B$2,B300&lt;'Sim Flight Params'!$B$3),TRUE,FALSE)</f>
        <v>0</v>
      </c>
      <c r="E300">
        <f>IF(D300,'Sim Flight Params'!$B$4*(-COS((B300-'Sim Flight Params'!$B$2)*PI()/('Sim Flight Params'!$B$3-'Sim Flight Params'!$B$2))+1)/2,0)</f>
        <v>0</v>
      </c>
      <c r="F300" t="b">
        <f>IF(AND(B300&gt;='Sim Flight Params'!$B$3,B300&lt;'Sim Flight Params'!$B$5),TRUE,FALSE)</f>
        <v>0</v>
      </c>
      <c r="G300">
        <f>IF(F300,'Sim Flight Params'!$B$4,0)</f>
        <v>0</v>
      </c>
      <c r="H300" t="b">
        <f>IF(AND(B300&gt;='Sim Flight Params'!$B$5,B300&lt;'Sim Flight Params'!$B$6-('Sim Flight Params'!$B$6-'Sim Flight Params'!$B$5)/2),TRUE,FALSE)</f>
        <v>1</v>
      </c>
      <c r="I300">
        <f>IF(H300,'Sim Flight Params'!$B$4-'Sim Flight Params'!$B$4/2*(('Sim Flight Params'!$B$5-B300)/('Sim Flight Params'!$B$7-'Sim Flight Params'!$B$5))^2,0)</f>
        <v>1.3134693877551491</v>
      </c>
      <c r="J300" t="b">
        <f>IF(AND(B300&gt;='Sim Flight Params'!$B$5+('Sim Flight Params'!$B$6-'Sim Flight Params'!$B$5)/2,B300&lt;'Sim Flight Params'!$B$6),TRUE,FALSE)</f>
        <v>0</v>
      </c>
      <c r="K300">
        <f>IF(J300,'Sim Flight Params'!$B$4/2*(('Sim Flight Params'!$B$6-B300)/('Sim Flight Params'!$B$7-'Sim Flight Params'!$B$5))^2,0)</f>
        <v>0</v>
      </c>
      <c r="L300">
        <f t="shared" si="24"/>
        <v>1.3134693877551491</v>
      </c>
      <c r="M300">
        <f t="shared" si="25"/>
        <v>-0.46938775510202424</v>
      </c>
      <c r="N300">
        <f t="shared" si="26"/>
        <v>-0.16326530612244639</v>
      </c>
      <c r="P300">
        <v>-0.49975574987956506</v>
      </c>
      <c r="Q300">
        <v>-0.20841982461365838</v>
      </c>
      <c r="R300">
        <f t="shared" si="27"/>
        <v>3.4027726467535518E-2</v>
      </c>
      <c r="S300">
        <f>'Sim Flight Params'!$B$22*P300+'Sim Flight Params'!$B$23/100*R300</f>
        <v>-1.8570701988146011E-2</v>
      </c>
      <c r="U300">
        <v>-0.62319975513820181</v>
      </c>
      <c r="V300">
        <v>0.57839351081573609</v>
      </c>
      <c r="W300">
        <f>IF(V300&gt;='Sim Flight Params'!$B$34,'Sim Flight Params'!$B$33*U300,0)</f>
        <v>0</v>
      </c>
    </row>
    <row r="301" spans="1:23" x14ac:dyDescent="0.3">
      <c r="A301">
        <v>299</v>
      </c>
      <c r="B301">
        <v>14.9499999999999</v>
      </c>
      <c r="D301" t="b">
        <f>IF(AND(B301&gt;='Sim Flight Params'!$B$2,B301&lt;'Sim Flight Params'!$B$3),TRUE,FALSE)</f>
        <v>0</v>
      </c>
      <c r="E301">
        <f>IF(D301,'Sim Flight Params'!$B$4*(-COS((B301-'Sim Flight Params'!$B$2)*PI()/('Sim Flight Params'!$B$3-'Sim Flight Params'!$B$2))+1)/2,0)</f>
        <v>0</v>
      </c>
      <c r="F301" t="b">
        <f>IF(AND(B301&gt;='Sim Flight Params'!$B$3,B301&lt;'Sim Flight Params'!$B$5),TRUE,FALSE)</f>
        <v>0</v>
      </c>
      <c r="G301">
        <f>IF(F301,'Sim Flight Params'!$B$4,0)</f>
        <v>0</v>
      </c>
      <c r="H301" t="b">
        <f>IF(AND(B301&gt;='Sim Flight Params'!$B$5,B301&lt;'Sim Flight Params'!$B$6-('Sim Flight Params'!$B$6-'Sim Flight Params'!$B$5)/2),TRUE,FALSE)</f>
        <v>1</v>
      </c>
      <c r="I301">
        <f>IF(H301,'Sim Flight Params'!$B$4-'Sim Flight Params'!$B$4/2*(('Sim Flight Params'!$B$5-B301)/('Sim Flight Params'!$B$7-'Sim Flight Params'!$B$5))^2,0)</f>
        <v>1.2895918367347421</v>
      </c>
      <c r="J301" t="b">
        <f>IF(AND(B301&gt;='Sim Flight Params'!$B$5+('Sim Flight Params'!$B$6-'Sim Flight Params'!$B$5)/2,B301&lt;'Sim Flight Params'!$B$6),TRUE,FALSE)</f>
        <v>0</v>
      </c>
      <c r="K301">
        <f>IF(J301,'Sim Flight Params'!$B$4/2*(('Sim Flight Params'!$B$6-B301)/('Sim Flight Params'!$B$7-'Sim Flight Params'!$B$5))^2,0)</f>
        <v>0</v>
      </c>
      <c r="L301">
        <f t="shared" si="24"/>
        <v>1.2895918367347421</v>
      </c>
      <c r="M301">
        <f t="shared" si="25"/>
        <v>-0.47755102040815028</v>
      </c>
      <c r="N301">
        <f t="shared" si="26"/>
        <v>-0.16326530612252435</v>
      </c>
      <c r="P301">
        <v>0.77951898158834565</v>
      </c>
      <c r="Q301">
        <v>0.74507232251059685</v>
      </c>
      <c r="R301">
        <f t="shared" si="27"/>
        <v>-0.12164446081811278</v>
      </c>
      <c r="S301">
        <f>'Sim Flight Params'!$B$22*P301+'Sim Flight Params'!$B$23/100*R301</f>
        <v>2.8623739505472395E-2</v>
      </c>
      <c r="U301">
        <v>0.86647762916406834</v>
      </c>
      <c r="V301">
        <v>0.89392129511891039</v>
      </c>
      <c r="W301">
        <f>IF(V301&gt;='Sim Flight Params'!$B$34,'Sim Flight Params'!$B$33*U301,0)</f>
        <v>0</v>
      </c>
    </row>
    <row r="302" spans="1:23" x14ac:dyDescent="0.3">
      <c r="A302">
        <v>300</v>
      </c>
      <c r="B302">
        <v>14.999999999999901</v>
      </c>
      <c r="D302" t="b">
        <f>IF(AND(B302&gt;='Sim Flight Params'!$B$2,B302&lt;'Sim Flight Params'!$B$3),TRUE,FALSE)</f>
        <v>0</v>
      </c>
      <c r="E302">
        <f>IF(D302,'Sim Flight Params'!$B$4*(-COS((B302-'Sim Flight Params'!$B$2)*PI()/('Sim Flight Params'!$B$3-'Sim Flight Params'!$B$2))+1)/2,0)</f>
        <v>0</v>
      </c>
      <c r="F302" t="b">
        <f>IF(AND(B302&gt;='Sim Flight Params'!$B$3,B302&lt;'Sim Flight Params'!$B$5),TRUE,FALSE)</f>
        <v>0</v>
      </c>
      <c r="G302">
        <f>IF(F302,'Sim Flight Params'!$B$4,0)</f>
        <v>0</v>
      </c>
      <c r="H302" t="b">
        <f>IF(AND(B302&gt;='Sim Flight Params'!$B$5,B302&lt;'Sim Flight Params'!$B$6-('Sim Flight Params'!$B$6-'Sim Flight Params'!$B$5)/2),TRUE,FALSE)</f>
        <v>1</v>
      </c>
      <c r="I302">
        <f>IF(H302,'Sim Flight Params'!$B$4-'Sim Flight Params'!$B$4/2*(('Sim Flight Params'!$B$5-B302)/('Sim Flight Params'!$B$7-'Sim Flight Params'!$B$5))^2,0)</f>
        <v>1.2653061224490285</v>
      </c>
      <c r="J302" t="b">
        <f>IF(AND(B302&gt;='Sim Flight Params'!$B$5+('Sim Flight Params'!$B$6-'Sim Flight Params'!$B$5)/2,B302&lt;'Sim Flight Params'!$B$6),TRUE,FALSE)</f>
        <v>0</v>
      </c>
      <c r="K302">
        <f>IF(J302,'Sim Flight Params'!$B$4/2*(('Sim Flight Params'!$B$6-B302)/('Sim Flight Params'!$B$7-'Sim Flight Params'!$B$5))^2,0)</f>
        <v>0</v>
      </c>
      <c r="L302">
        <f t="shared" si="24"/>
        <v>1.2653061224490285</v>
      </c>
      <c r="M302">
        <f t="shared" si="25"/>
        <v>-0.48571428571426467</v>
      </c>
      <c r="N302">
        <f t="shared" si="26"/>
        <v>-0.1632653061222854</v>
      </c>
      <c r="P302">
        <v>0.51175628723986066</v>
      </c>
      <c r="Q302">
        <v>-8.5020288156430812E-2</v>
      </c>
      <c r="R302">
        <f t="shared" si="27"/>
        <v>1.3880863372464592E-2</v>
      </c>
      <c r="S302">
        <f>'Sim Flight Params'!$B$22*P302+'Sim Flight Params'!$B$23/100*R302</f>
        <v>1.9260265088357098E-2</v>
      </c>
      <c r="U302">
        <v>5.8293079119005942E-2</v>
      </c>
      <c r="V302">
        <v>0.68385374372065089</v>
      </c>
      <c r="W302">
        <f>IF(V302&gt;='Sim Flight Params'!$B$34,'Sim Flight Params'!$B$33*U302,0)</f>
        <v>0</v>
      </c>
    </row>
    <row r="303" spans="1:23" x14ac:dyDescent="0.3">
      <c r="A303">
        <v>301</v>
      </c>
      <c r="B303">
        <v>15.049999999999899</v>
      </c>
      <c r="D303" t="b">
        <f>IF(AND(B303&gt;='Sim Flight Params'!$B$2,B303&lt;'Sim Flight Params'!$B$3),TRUE,FALSE)</f>
        <v>0</v>
      </c>
      <c r="E303">
        <f>IF(D303,'Sim Flight Params'!$B$4*(-COS((B303-'Sim Flight Params'!$B$2)*PI()/('Sim Flight Params'!$B$3-'Sim Flight Params'!$B$2))+1)/2,0)</f>
        <v>0</v>
      </c>
      <c r="F303" t="b">
        <f>IF(AND(B303&gt;='Sim Flight Params'!$B$3,B303&lt;'Sim Flight Params'!$B$5),TRUE,FALSE)</f>
        <v>0</v>
      </c>
      <c r="G303">
        <f>IF(F303,'Sim Flight Params'!$B$4,0)</f>
        <v>0</v>
      </c>
      <c r="H303" t="b">
        <f>IF(AND(B303&gt;='Sim Flight Params'!$B$5,B303&lt;'Sim Flight Params'!$B$6-('Sim Flight Params'!$B$6-'Sim Flight Params'!$B$5)/2),TRUE,FALSE)</f>
        <v>1</v>
      </c>
      <c r="I303">
        <f>IF(H303,'Sim Flight Params'!$B$4-'Sim Flight Params'!$B$4/2*(('Sim Flight Params'!$B$5-B303)/('Sim Flight Params'!$B$7-'Sim Flight Params'!$B$5))^2,0)</f>
        <v>1.2406122448980093</v>
      </c>
      <c r="J303" t="b">
        <f>IF(AND(B303&gt;='Sim Flight Params'!$B$5+('Sim Flight Params'!$B$6-'Sim Flight Params'!$B$5)/2,B303&lt;'Sim Flight Params'!$B$6),TRUE,FALSE)</f>
        <v>0</v>
      </c>
      <c r="K303">
        <f>IF(J303,'Sim Flight Params'!$B$4/2*(('Sim Flight Params'!$B$6-B303)/('Sim Flight Params'!$B$7-'Sim Flight Params'!$B$5))^2,0)</f>
        <v>0</v>
      </c>
      <c r="L303">
        <f t="shared" si="24"/>
        <v>1.2406122448980093</v>
      </c>
      <c r="M303">
        <f t="shared" si="25"/>
        <v>-0.49387755102039577</v>
      </c>
      <c r="N303">
        <f t="shared" si="26"/>
        <v>-0.16326530612262538</v>
      </c>
      <c r="P303">
        <v>-0.46951538771974799</v>
      </c>
      <c r="Q303">
        <v>-0.29264859366488372</v>
      </c>
      <c r="R303">
        <f t="shared" si="27"/>
        <v>4.7779362231053044E-2</v>
      </c>
      <c r="S303">
        <f>'Sim Flight Params'!$B$22*P303+'Sim Flight Params'!$B$23/100*R303</f>
        <v>-1.7367930228335281E-2</v>
      </c>
      <c r="U303">
        <v>0.64806989526710823</v>
      </c>
      <c r="V303">
        <v>0.29526649885137324</v>
      </c>
      <c r="W303">
        <f>IF(V303&gt;='Sim Flight Params'!$B$34,'Sim Flight Params'!$B$33*U303,0)</f>
        <v>0</v>
      </c>
    </row>
    <row r="304" spans="1:23" x14ac:dyDescent="0.3">
      <c r="A304">
        <v>302</v>
      </c>
      <c r="B304">
        <v>15.0999999999999</v>
      </c>
      <c r="D304" t="b">
        <f>IF(AND(B304&gt;='Sim Flight Params'!$B$2,B304&lt;'Sim Flight Params'!$B$3),TRUE,FALSE)</f>
        <v>0</v>
      </c>
      <c r="E304">
        <f>IF(D304,'Sim Flight Params'!$B$4*(-COS((B304-'Sim Flight Params'!$B$2)*PI()/('Sim Flight Params'!$B$3-'Sim Flight Params'!$B$2))+1)/2,0)</f>
        <v>0</v>
      </c>
      <c r="F304" t="b">
        <f>IF(AND(B304&gt;='Sim Flight Params'!$B$3,B304&lt;'Sim Flight Params'!$B$5),TRUE,FALSE)</f>
        <v>0</v>
      </c>
      <c r="G304">
        <f>IF(F304,'Sim Flight Params'!$B$4,0)</f>
        <v>0</v>
      </c>
      <c r="H304" t="b">
        <f>IF(AND(B304&gt;='Sim Flight Params'!$B$5,B304&lt;'Sim Flight Params'!$B$6-('Sim Flight Params'!$B$6-'Sim Flight Params'!$B$5)/2),TRUE,FALSE)</f>
        <v>1</v>
      </c>
      <c r="I304">
        <f>IF(H304,'Sim Flight Params'!$B$4-'Sim Flight Params'!$B$4/2*(('Sim Flight Params'!$B$5-B304)/('Sim Flight Params'!$B$7-'Sim Flight Params'!$B$5))^2,0)</f>
        <v>1.2155102040816832</v>
      </c>
      <c r="J304" t="b">
        <f>IF(AND(B304&gt;='Sim Flight Params'!$B$5+('Sim Flight Params'!$B$6-'Sim Flight Params'!$B$5)/2,B304&lt;'Sim Flight Params'!$B$6),TRUE,FALSE)</f>
        <v>0</v>
      </c>
      <c r="K304">
        <f>IF(J304,'Sim Flight Params'!$B$4/2*(('Sim Flight Params'!$B$6-B304)/('Sim Flight Params'!$B$7-'Sim Flight Params'!$B$5))^2,0)</f>
        <v>0</v>
      </c>
      <c r="L304">
        <f t="shared" si="24"/>
        <v>1.2155102040816832</v>
      </c>
      <c r="M304">
        <f t="shared" si="25"/>
        <v>-0.50204081632651398</v>
      </c>
      <c r="N304">
        <f t="shared" si="26"/>
        <v>-0.16326530612236201</v>
      </c>
      <c r="P304">
        <v>-7.5848945347461116E-2</v>
      </c>
      <c r="Q304">
        <v>-0.55145159022569845</v>
      </c>
      <c r="R304">
        <f t="shared" si="27"/>
        <v>9.0032912689861994E-2</v>
      </c>
      <c r="S304">
        <f>'Sim Flight Params'!$B$22*P304+'Sim Flight Params'!$B$23/100*R304</f>
        <v>-2.3941708870804817E-3</v>
      </c>
      <c r="U304">
        <v>-0.16848784183708165</v>
      </c>
      <c r="V304">
        <v>0.63274704094824075</v>
      </c>
      <c r="W304">
        <f>IF(V304&gt;='Sim Flight Params'!$B$34,'Sim Flight Params'!$B$33*U304,0)</f>
        <v>0</v>
      </c>
    </row>
    <row r="305" spans="1:23" x14ac:dyDescent="0.3">
      <c r="A305">
        <v>303</v>
      </c>
      <c r="B305">
        <v>15.149999999999901</v>
      </c>
      <c r="D305" t="b">
        <f>IF(AND(B305&gt;='Sim Flight Params'!$B$2,B305&lt;'Sim Flight Params'!$B$3),TRUE,FALSE)</f>
        <v>0</v>
      </c>
      <c r="E305">
        <f>IF(D305,'Sim Flight Params'!$B$4*(-COS((B305-'Sim Flight Params'!$B$2)*PI()/('Sim Flight Params'!$B$3-'Sim Flight Params'!$B$2))+1)/2,0)</f>
        <v>0</v>
      </c>
      <c r="F305" t="b">
        <f>IF(AND(B305&gt;='Sim Flight Params'!$B$3,B305&lt;'Sim Flight Params'!$B$5),TRUE,FALSE)</f>
        <v>0</v>
      </c>
      <c r="G305">
        <f>IF(F305,'Sim Flight Params'!$B$4,0)</f>
        <v>0</v>
      </c>
      <c r="H305" t="b">
        <f>IF(AND(B305&gt;='Sim Flight Params'!$B$5,B305&lt;'Sim Flight Params'!$B$6-('Sim Flight Params'!$B$6-'Sim Flight Params'!$B$5)/2),TRUE,FALSE)</f>
        <v>1</v>
      </c>
      <c r="I305">
        <f>IF(H305,'Sim Flight Params'!$B$4-'Sim Flight Params'!$B$4/2*(('Sim Flight Params'!$B$5-B305)/('Sim Flight Params'!$B$7-'Sim Flight Params'!$B$5))^2,0)</f>
        <v>1.190000000000051</v>
      </c>
      <c r="J305" t="b">
        <f>IF(AND(B305&gt;='Sim Flight Params'!$B$5+('Sim Flight Params'!$B$6-'Sim Flight Params'!$B$5)/2,B305&lt;'Sim Flight Params'!$B$6),TRUE,FALSE)</f>
        <v>0</v>
      </c>
      <c r="K305">
        <f>IF(J305,'Sim Flight Params'!$B$4/2*(('Sim Flight Params'!$B$6-B305)/('Sim Flight Params'!$B$7-'Sim Flight Params'!$B$5))^2,0)</f>
        <v>0</v>
      </c>
      <c r="L305">
        <f t="shared" si="24"/>
        <v>1.190000000000051</v>
      </c>
      <c r="M305">
        <f t="shared" si="25"/>
        <v>-0.51020408163263642</v>
      </c>
      <c r="N305">
        <f t="shared" si="26"/>
        <v>-0.16326530612244639</v>
      </c>
      <c r="P305">
        <v>0.75577289378353396</v>
      </c>
      <c r="Q305">
        <v>0.24767475205187917</v>
      </c>
      <c r="R305">
        <f t="shared" si="27"/>
        <v>-4.0436694212551055E-2</v>
      </c>
      <c r="S305">
        <f>'Sim Flight Params'!$B$22*P305+'Sim Flight Params'!$B$23/100*R305</f>
        <v>2.8139300045819767E-2</v>
      </c>
      <c r="U305">
        <v>-0.63094478349830951</v>
      </c>
      <c r="V305">
        <v>0.30035348842862952</v>
      </c>
      <c r="W305">
        <f>IF(V305&gt;='Sim Flight Params'!$B$34,'Sim Flight Params'!$B$33*U305,0)</f>
        <v>0</v>
      </c>
    </row>
    <row r="306" spans="1:23" x14ac:dyDescent="0.3">
      <c r="A306">
        <v>304</v>
      </c>
      <c r="B306">
        <v>15.1999999999999</v>
      </c>
      <c r="D306" t="b">
        <f>IF(AND(B306&gt;='Sim Flight Params'!$B$2,B306&lt;'Sim Flight Params'!$B$3),TRUE,FALSE)</f>
        <v>0</v>
      </c>
      <c r="E306">
        <f>IF(D306,'Sim Flight Params'!$B$4*(-COS((B306-'Sim Flight Params'!$B$2)*PI()/('Sim Flight Params'!$B$3-'Sim Flight Params'!$B$2))+1)/2,0)</f>
        <v>0</v>
      </c>
      <c r="F306" t="b">
        <f>IF(AND(B306&gt;='Sim Flight Params'!$B$3,B306&lt;'Sim Flight Params'!$B$5),TRUE,FALSE)</f>
        <v>0</v>
      </c>
      <c r="G306">
        <f>IF(F306,'Sim Flight Params'!$B$4,0)</f>
        <v>0</v>
      </c>
      <c r="H306" t="b">
        <f>IF(AND(B306&gt;='Sim Flight Params'!$B$5,B306&lt;'Sim Flight Params'!$B$6-('Sim Flight Params'!$B$6-'Sim Flight Params'!$B$5)/2),TRUE,FALSE)</f>
        <v>1</v>
      </c>
      <c r="I306">
        <f>IF(H306,'Sim Flight Params'!$B$4-'Sim Flight Params'!$B$4/2*(('Sim Flight Params'!$B$5-B306)/('Sim Flight Params'!$B$7-'Sim Flight Params'!$B$5))^2,0)</f>
        <v>1.1640816326531138</v>
      </c>
      <c r="J306" t="b">
        <f>IF(AND(B306&gt;='Sim Flight Params'!$B$5+('Sim Flight Params'!$B$6-'Sim Flight Params'!$B$5)/2,B306&lt;'Sim Flight Params'!$B$6),TRUE,FALSE)</f>
        <v>0</v>
      </c>
      <c r="K306">
        <f>IF(J306,'Sim Flight Params'!$B$4/2*(('Sim Flight Params'!$B$6-B306)/('Sim Flight Params'!$B$7-'Sim Flight Params'!$B$5))^2,0)</f>
        <v>0</v>
      </c>
      <c r="L306">
        <f t="shared" si="24"/>
        <v>1.1640816326531138</v>
      </c>
      <c r="M306">
        <f t="shared" si="25"/>
        <v>-0.51836734693875508</v>
      </c>
      <c r="N306">
        <f t="shared" si="26"/>
        <v>-0.16326530612237669</v>
      </c>
      <c r="P306">
        <v>0.82244286318749427</v>
      </c>
      <c r="Q306">
        <v>0.90866585497342323</v>
      </c>
      <c r="R306">
        <f t="shared" si="27"/>
        <v>-0.1483536089751871</v>
      </c>
      <c r="S306">
        <f>'Sim Flight Params'!$B$22*P306+'Sim Flight Params'!$B$23/100*R306</f>
        <v>3.0099839324655098E-2</v>
      </c>
      <c r="U306">
        <v>-0.31070790520482228</v>
      </c>
      <c r="V306">
        <v>0.71734757356667866</v>
      </c>
      <c r="W306">
        <f>IF(V306&gt;='Sim Flight Params'!$B$34,'Sim Flight Params'!$B$33*U306,0)</f>
        <v>0</v>
      </c>
    </row>
    <row r="307" spans="1:23" x14ac:dyDescent="0.3">
      <c r="A307">
        <v>305</v>
      </c>
      <c r="B307">
        <v>15.249999999999901</v>
      </c>
      <c r="D307" t="b">
        <f>IF(AND(B307&gt;='Sim Flight Params'!$B$2,B307&lt;'Sim Flight Params'!$B$3),TRUE,FALSE)</f>
        <v>0</v>
      </c>
      <c r="E307">
        <f>IF(D307,'Sim Flight Params'!$B$4*(-COS((B307-'Sim Flight Params'!$B$2)*PI()/('Sim Flight Params'!$B$3-'Sim Flight Params'!$B$2))+1)/2,0)</f>
        <v>0</v>
      </c>
      <c r="F307" t="b">
        <f>IF(AND(B307&gt;='Sim Flight Params'!$B$3,B307&lt;'Sim Flight Params'!$B$5),TRUE,FALSE)</f>
        <v>0</v>
      </c>
      <c r="G307">
        <f>IF(F307,'Sim Flight Params'!$B$4,0)</f>
        <v>0</v>
      </c>
      <c r="H307" t="b">
        <f>IF(AND(B307&gt;='Sim Flight Params'!$B$5,B307&lt;'Sim Flight Params'!$B$6-('Sim Flight Params'!$B$6-'Sim Flight Params'!$B$5)/2),TRUE,FALSE)</f>
        <v>1</v>
      </c>
      <c r="I307">
        <f>IF(H307,'Sim Flight Params'!$B$4-'Sim Flight Params'!$B$4/2*(('Sim Flight Params'!$B$5-B307)/('Sim Flight Params'!$B$7-'Sim Flight Params'!$B$5))^2,0)</f>
        <v>1.1377551020408689</v>
      </c>
      <c r="J307" t="b">
        <f>IF(AND(B307&gt;='Sim Flight Params'!$B$5+('Sim Flight Params'!$B$6-'Sim Flight Params'!$B$5)/2,B307&lt;'Sim Flight Params'!$B$6),TRUE,FALSE)</f>
        <v>0</v>
      </c>
      <c r="K307">
        <f>IF(J307,'Sim Flight Params'!$B$4/2*(('Sim Flight Params'!$B$6-B307)/('Sim Flight Params'!$B$7-'Sim Flight Params'!$B$5))^2,0)</f>
        <v>0</v>
      </c>
      <c r="L307">
        <f t="shared" si="24"/>
        <v>1.1377551020408689</v>
      </c>
      <c r="M307">
        <f t="shared" si="25"/>
        <v>-0.52653061224489017</v>
      </c>
      <c r="N307">
        <f t="shared" si="26"/>
        <v>-0.16326530612269952</v>
      </c>
      <c r="P307">
        <v>9.663750935178661E-2</v>
      </c>
      <c r="Q307">
        <v>0.69406876301342391</v>
      </c>
      <c r="R307">
        <f t="shared" si="27"/>
        <v>-0.11331734906359003</v>
      </c>
      <c r="S307">
        <f>'Sim Flight Params'!$B$22*P307+'Sim Flight Params'!$B$23/100*R307</f>
        <v>3.0573198553740474E-3</v>
      </c>
      <c r="U307">
        <v>0.15533855612551961</v>
      </c>
      <c r="V307">
        <v>0.40267663413513932</v>
      </c>
      <c r="W307">
        <f>IF(V307&gt;='Sim Flight Params'!$B$34,'Sim Flight Params'!$B$33*U307,0)</f>
        <v>0</v>
      </c>
    </row>
    <row r="308" spans="1:23" x14ac:dyDescent="0.3">
      <c r="A308">
        <v>306</v>
      </c>
      <c r="B308">
        <v>15.299999999999899</v>
      </c>
      <c r="D308" t="b">
        <f>IF(AND(B308&gt;='Sim Flight Params'!$B$2,B308&lt;'Sim Flight Params'!$B$3),TRUE,FALSE)</f>
        <v>0</v>
      </c>
      <c r="E308">
        <f>IF(D308,'Sim Flight Params'!$B$4*(-COS((B308-'Sim Flight Params'!$B$2)*PI()/('Sim Flight Params'!$B$3-'Sim Flight Params'!$B$2))+1)/2,0)</f>
        <v>0</v>
      </c>
      <c r="F308" t="b">
        <f>IF(AND(B308&gt;='Sim Flight Params'!$B$3,B308&lt;'Sim Flight Params'!$B$5),TRUE,FALSE)</f>
        <v>0</v>
      </c>
      <c r="G308">
        <f>IF(F308,'Sim Flight Params'!$B$4,0)</f>
        <v>0</v>
      </c>
      <c r="H308" t="b">
        <f>IF(AND(B308&gt;='Sim Flight Params'!$B$5,B308&lt;'Sim Flight Params'!$B$6-('Sim Flight Params'!$B$6-'Sim Flight Params'!$B$5)/2),TRUE,FALSE)</f>
        <v>1</v>
      </c>
      <c r="I308">
        <f>IF(H308,'Sim Flight Params'!$B$4-'Sim Flight Params'!$B$4/2*(('Sim Flight Params'!$B$5-B308)/('Sim Flight Params'!$B$7-'Sim Flight Params'!$B$5))^2,0)</f>
        <v>1.1110204081633195</v>
      </c>
      <c r="J308" t="b">
        <f>IF(AND(B308&gt;='Sim Flight Params'!$B$5+('Sim Flight Params'!$B$6-'Sim Flight Params'!$B$5)/2,B308&lt;'Sim Flight Params'!$B$6),TRUE,FALSE)</f>
        <v>0</v>
      </c>
      <c r="K308">
        <f>IF(J308,'Sim Flight Params'!$B$4/2*(('Sim Flight Params'!$B$6-B308)/('Sim Flight Params'!$B$7-'Sim Flight Params'!$B$5))^2,0)</f>
        <v>0</v>
      </c>
      <c r="L308">
        <f t="shared" si="24"/>
        <v>1.1110204081633195</v>
      </c>
      <c r="M308">
        <f t="shared" si="25"/>
        <v>-0.53469387755100051</v>
      </c>
      <c r="N308">
        <f t="shared" si="26"/>
        <v>-0.16326530612221016</v>
      </c>
      <c r="P308">
        <v>0.99517844006024503</v>
      </c>
      <c r="Q308">
        <v>-0.6148531079678099</v>
      </c>
      <c r="R308">
        <f t="shared" si="27"/>
        <v>0.10038418089255681</v>
      </c>
      <c r="S308">
        <f>'Sim Flight Params'!$B$22*P308+'Sim Flight Params'!$B$23/100*R308</f>
        <v>3.7821112406721973E-2</v>
      </c>
      <c r="U308">
        <v>0.54336022233594639</v>
      </c>
      <c r="V308">
        <v>0.3997095597397855</v>
      </c>
      <c r="W308">
        <f>IF(V308&gt;='Sim Flight Params'!$B$34,'Sim Flight Params'!$B$33*U308,0)</f>
        <v>0</v>
      </c>
    </row>
    <row r="309" spans="1:23" x14ac:dyDescent="0.3">
      <c r="A309">
        <v>307</v>
      </c>
      <c r="B309">
        <v>15.3499999999999</v>
      </c>
      <c r="D309" t="b">
        <f>IF(AND(B309&gt;='Sim Flight Params'!$B$2,B309&lt;'Sim Flight Params'!$B$3),TRUE,FALSE)</f>
        <v>0</v>
      </c>
      <c r="E309">
        <f>IF(D309,'Sim Flight Params'!$B$4*(-COS((B309-'Sim Flight Params'!$B$2)*PI()/('Sim Flight Params'!$B$3-'Sim Flight Params'!$B$2))+1)/2,0)</f>
        <v>0</v>
      </c>
      <c r="F309" t="b">
        <f>IF(AND(B309&gt;='Sim Flight Params'!$B$3,B309&lt;'Sim Flight Params'!$B$5),TRUE,FALSE)</f>
        <v>0</v>
      </c>
      <c r="G309">
        <f>IF(F309,'Sim Flight Params'!$B$4,0)</f>
        <v>0</v>
      </c>
      <c r="H309" t="b">
        <f>IF(AND(B309&gt;='Sim Flight Params'!$B$5,B309&lt;'Sim Flight Params'!$B$6-('Sim Flight Params'!$B$6-'Sim Flight Params'!$B$5)/2),TRUE,FALSE)</f>
        <v>1</v>
      </c>
      <c r="I309">
        <f>IF(H309,'Sim Flight Params'!$B$4-'Sim Flight Params'!$B$4/2*(('Sim Flight Params'!$B$5-B309)/('Sim Flight Params'!$B$7-'Sim Flight Params'!$B$5))^2,0)</f>
        <v>1.0838775510204628</v>
      </c>
      <c r="J309" t="b">
        <f>IF(AND(B309&gt;='Sim Flight Params'!$B$5+('Sim Flight Params'!$B$6-'Sim Flight Params'!$B$5)/2,B309&lt;'Sim Flight Params'!$B$6),TRUE,FALSE)</f>
        <v>0</v>
      </c>
      <c r="K309">
        <f>IF(J309,'Sim Flight Params'!$B$4/2*(('Sim Flight Params'!$B$6-B309)/('Sim Flight Params'!$B$7-'Sim Flight Params'!$B$5))^2,0)</f>
        <v>0</v>
      </c>
      <c r="L309">
        <f t="shared" si="24"/>
        <v>1.0838775510204628</v>
      </c>
      <c r="M309">
        <f t="shared" si="25"/>
        <v>-0.54285714285712616</v>
      </c>
      <c r="N309">
        <f t="shared" si="26"/>
        <v>-0.16326530612251078</v>
      </c>
      <c r="P309">
        <v>-0.86702950412359159</v>
      </c>
      <c r="Q309">
        <v>0.26398670085670028</v>
      </c>
      <c r="R309">
        <f t="shared" si="27"/>
        <v>-4.3099869527640854E-2</v>
      </c>
      <c r="S309">
        <f>'Sim Flight Params'!$B$22*P309+'Sim Flight Params'!$B$23/100*R309</f>
        <v>-3.2729105752272884E-2</v>
      </c>
      <c r="U309">
        <v>0.88566387841928518</v>
      </c>
      <c r="V309">
        <v>0.81325865538077668</v>
      </c>
      <c r="W309">
        <f>IF(V309&gt;='Sim Flight Params'!$B$34,'Sim Flight Params'!$B$33*U309,0)</f>
        <v>0</v>
      </c>
    </row>
    <row r="310" spans="1:23" x14ac:dyDescent="0.3">
      <c r="A310">
        <v>308</v>
      </c>
      <c r="B310">
        <v>15.399999999999901</v>
      </c>
      <c r="D310" t="b">
        <f>IF(AND(B310&gt;='Sim Flight Params'!$B$2,B310&lt;'Sim Flight Params'!$B$3),TRUE,FALSE)</f>
        <v>0</v>
      </c>
      <c r="E310">
        <f>IF(D310,'Sim Flight Params'!$B$4*(-COS((B310-'Sim Flight Params'!$B$2)*PI()/('Sim Flight Params'!$B$3-'Sim Flight Params'!$B$2))+1)/2,0)</f>
        <v>0</v>
      </c>
      <c r="F310" t="b">
        <f>IF(AND(B310&gt;='Sim Flight Params'!$B$3,B310&lt;'Sim Flight Params'!$B$5),TRUE,FALSE)</f>
        <v>0</v>
      </c>
      <c r="G310">
        <f>IF(F310,'Sim Flight Params'!$B$4,0)</f>
        <v>0</v>
      </c>
      <c r="H310" t="b">
        <f>IF(AND(B310&gt;='Sim Flight Params'!$B$5,B310&lt;'Sim Flight Params'!$B$6-('Sim Flight Params'!$B$6-'Sim Flight Params'!$B$5)/2),TRUE,FALSE)</f>
        <v>1</v>
      </c>
      <c r="I310">
        <f>IF(H310,'Sim Flight Params'!$B$4-'Sim Flight Params'!$B$4/2*(('Sim Flight Params'!$B$5-B310)/('Sim Flight Params'!$B$7-'Sim Flight Params'!$B$5))^2,0)</f>
        <v>1.0563265306123</v>
      </c>
      <c r="J310" t="b">
        <f>IF(AND(B310&gt;='Sim Flight Params'!$B$5+('Sim Flight Params'!$B$6-'Sim Flight Params'!$B$5)/2,B310&lt;'Sim Flight Params'!$B$6),TRUE,FALSE)</f>
        <v>0</v>
      </c>
      <c r="K310">
        <f>IF(J310,'Sim Flight Params'!$B$4/2*(('Sim Flight Params'!$B$6-B310)/('Sim Flight Params'!$B$7-'Sim Flight Params'!$B$5))^2,0)</f>
        <v>0</v>
      </c>
      <c r="L310">
        <f t="shared" si="24"/>
        <v>1.0563265306123</v>
      </c>
      <c r="M310">
        <f t="shared" si="25"/>
        <v>-0.55102040816324849</v>
      </c>
      <c r="N310">
        <f t="shared" si="26"/>
        <v>-0.16326530612244416</v>
      </c>
      <c r="P310">
        <v>-0.15566975258767823</v>
      </c>
      <c r="Q310">
        <v>-0.27504423592761662</v>
      </c>
      <c r="R310">
        <f t="shared" si="27"/>
        <v>4.4905181375936083E-2</v>
      </c>
      <c r="S310">
        <f>'Sim Flight Params'!$B$22*P310+'Sim Flight Params'!$B$23/100*R310</f>
        <v>-5.6130898151582533E-3</v>
      </c>
      <c r="U310">
        <v>-0.49197713037934965</v>
      </c>
      <c r="V310">
        <v>0.90473170770108036</v>
      </c>
      <c r="W310">
        <f>IF(V310&gt;='Sim Flight Params'!$B$34,'Sim Flight Params'!$B$33*U310,0)</f>
        <v>0</v>
      </c>
    </row>
    <row r="311" spans="1:23" x14ac:dyDescent="0.3">
      <c r="A311">
        <v>309</v>
      </c>
      <c r="B311">
        <v>15.4499999999999</v>
      </c>
      <c r="D311" t="b">
        <f>IF(AND(B311&gt;='Sim Flight Params'!$B$2,B311&lt;'Sim Flight Params'!$B$3),TRUE,FALSE)</f>
        <v>0</v>
      </c>
      <c r="E311">
        <f>IF(D311,'Sim Flight Params'!$B$4*(-COS((B311-'Sim Flight Params'!$B$2)*PI()/('Sim Flight Params'!$B$3-'Sim Flight Params'!$B$2))+1)/2,0)</f>
        <v>0</v>
      </c>
      <c r="F311" t="b">
        <f>IF(AND(B311&gt;='Sim Flight Params'!$B$3,B311&lt;'Sim Flight Params'!$B$5),TRUE,FALSE)</f>
        <v>0</v>
      </c>
      <c r="G311">
        <f>IF(F311,'Sim Flight Params'!$B$4,0)</f>
        <v>0</v>
      </c>
      <c r="H311" t="b">
        <f>IF(AND(B311&gt;='Sim Flight Params'!$B$5,B311&lt;'Sim Flight Params'!$B$6-('Sim Flight Params'!$B$6-'Sim Flight Params'!$B$5)/2),TRUE,FALSE)</f>
        <v>1</v>
      </c>
      <c r="I311">
        <f>IF(H311,'Sim Flight Params'!$B$4-'Sim Flight Params'!$B$4/2*(('Sim Flight Params'!$B$5-B311)/('Sim Flight Params'!$B$7-'Sim Flight Params'!$B$5))^2,0)</f>
        <v>1.0283673469388319</v>
      </c>
      <c r="J311" t="b">
        <f>IF(AND(B311&gt;='Sim Flight Params'!$B$5+('Sim Flight Params'!$B$6-'Sim Flight Params'!$B$5)/2,B311&lt;'Sim Flight Params'!$B$6),TRUE,FALSE)</f>
        <v>0</v>
      </c>
      <c r="K311">
        <f>IF(J311,'Sim Flight Params'!$B$4/2*(('Sim Flight Params'!$B$6-B311)/('Sim Flight Params'!$B$7-'Sim Flight Params'!$B$5))^2,0)</f>
        <v>0</v>
      </c>
      <c r="L311">
        <f t="shared" si="24"/>
        <v>1.0283673469388319</v>
      </c>
      <c r="M311">
        <f t="shared" si="25"/>
        <v>-0.55918367346937303</v>
      </c>
      <c r="N311">
        <f t="shared" si="26"/>
        <v>-0.16326530612249437</v>
      </c>
      <c r="P311">
        <v>0.64606780567017874</v>
      </c>
      <c r="Q311">
        <v>-0.27123312994592474</v>
      </c>
      <c r="R311">
        <f t="shared" si="27"/>
        <v>4.4282959991183701E-2</v>
      </c>
      <c r="S311">
        <f>'Sim Flight Params'!$B$22*P311+'Sim Flight Params'!$B$23/100*R311</f>
        <v>2.4448957512587619E-2</v>
      </c>
      <c r="U311">
        <v>-0.5651251689450647</v>
      </c>
      <c r="V311">
        <v>0.18483646364989248</v>
      </c>
      <c r="W311">
        <f>IF(V311&gt;='Sim Flight Params'!$B$34,'Sim Flight Params'!$B$33*U311,0)</f>
        <v>0</v>
      </c>
    </row>
    <row r="312" spans="1:23" x14ac:dyDescent="0.3">
      <c r="A312">
        <v>310</v>
      </c>
      <c r="B312">
        <v>15.499999999999901</v>
      </c>
      <c r="D312" t="b">
        <f>IF(AND(B312&gt;='Sim Flight Params'!$B$2,B312&lt;'Sim Flight Params'!$B$3),TRUE,FALSE)</f>
        <v>0</v>
      </c>
      <c r="E312">
        <f>IF(D312,'Sim Flight Params'!$B$4*(-COS((B312-'Sim Flight Params'!$B$2)*PI()/('Sim Flight Params'!$B$3-'Sim Flight Params'!$B$2))+1)/2,0)</f>
        <v>0</v>
      </c>
      <c r="F312" t="b">
        <f>IF(AND(B312&gt;='Sim Flight Params'!$B$3,B312&lt;'Sim Flight Params'!$B$5),TRUE,FALSE)</f>
        <v>0</v>
      </c>
      <c r="G312">
        <f>IF(F312,'Sim Flight Params'!$B$4,0)</f>
        <v>0</v>
      </c>
      <c r="H312" t="b">
        <f>IF(AND(B312&gt;='Sim Flight Params'!$B$5,B312&lt;'Sim Flight Params'!$B$6-('Sim Flight Params'!$B$6-'Sim Flight Params'!$B$5)/2),TRUE,FALSE)</f>
        <v>1</v>
      </c>
      <c r="I312">
        <f>IF(H312,'Sim Flight Params'!$B$4-'Sim Flight Params'!$B$4/2*(('Sim Flight Params'!$B$5-B312)/('Sim Flight Params'!$B$7-'Sim Flight Params'!$B$5))^2,0)</f>
        <v>1.0000000000000568</v>
      </c>
      <c r="J312" t="b">
        <f>IF(AND(B312&gt;='Sim Flight Params'!$B$5+('Sim Flight Params'!$B$6-'Sim Flight Params'!$B$5)/2,B312&lt;'Sim Flight Params'!$B$6),TRUE,FALSE)</f>
        <v>0</v>
      </c>
      <c r="K312">
        <f>IF(J312,'Sim Flight Params'!$B$4/2*(('Sim Flight Params'!$B$6-B312)/('Sim Flight Params'!$B$7-'Sim Flight Params'!$B$5))^2,0)</f>
        <v>0</v>
      </c>
      <c r="L312">
        <f t="shared" si="24"/>
        <v>1.0000000000000568</v>
      </c>
      <c r="M312">
        <f t="shared" si="25"/>
        <v>-0.56734693877549336</v>
      </c>
      <c r="N312">
        <f t="shared" si="26"/>
        <v>-0.1632653061224042</v>
      </c>
      <c r="P312">
        <v>-1.640441700899764E-2</v>
      </c>
      <c r="Q312">
        <v>4.0913864134808131E-2</v>
      </c>
      <c r="R312">
        <f t="shared" si="27"/>
        <v>-6.679814552619903E-3</v>
      </c>
      <c r="S312">
        <f>'Sim Flight Params'!$B$22*P312+'Sim Flight Params'!$B$23/100*R312</f>
        <v>-6.4856471060051096E-4</v>
      </c>
      <c r="U312">
        <v>-0.85503319017558566</v>
      </c>
      <c r="V312">
        <v>0.95176369744396927</v>
      </c>
      <c r="W312">
        <f>IF(V312&gt;='Sim Flight Params'!$B$34,'Sim Flight Params'!$B$33*U312,0)</f>
        <v>-0.12825497852633785</v>
      </c>
    </row>
    <row r="313" spans="1:23" x14ac:dyDescent="0.3">
      <c r="A313">
        <v>311</v>
      </c>
      <c r="B313">
        <v>15.549999999999899</v>
      </c>
      <c r="D313" t="b">
        <f>IF(AND(B313&gt;='Sim Flight Params'!$B$2,B313&lt;'Sim Flight Params'!$B$3),TRUE,FALSE)</f>
        <v>0</v>
      </c>
      <c r="E313">
        <f>IF(D313,'Sim Flight Params'!$B$4*(-COS((B313-'Sim Flight Params'!$B$2)*PI()/('Sim Flight Params'!$B$3-'Sim Flight Params'!$B$2))+1)/2,0)</f>
        <v>0</v>
      </c>
      <c r="F313" t="b">
        <f>IF(AND(B313&gt;='Sim Flight Params'!$B$3,B313&lt;'Sim Flight Params'!$B$5),TRUE,FALSE)</f>
        <v>0</v>
      </c>
      <c r="G313">
        <f>IF(F313,'Sim Flight Params'!$B$4,0)</f>
        <v>0</v>
      </c>
      <c r="H313" t="b">
        <f>IF(AND(B313&gt;='Sim Flight Params'!$B$5,B313&lt;'Sim Flight Params'!$B$6-('Sim Flight Params'!$B$6-'Sim Flight Params'!$B$5)/2),TRUE,FALSE)</f>
        <v>0</v>
      </c>
      <c r="I313">
        <f>IF(H313,'Sim Flight Params'!$B$4-'Sim Flight Params'!$B$4/2*(('Sim Flight Params'!$B$5-B313)/('Sim Flight Params'!$B$7-'Sim Flight Params'!$B$5))^2,0)</f>
        <v>0</v>
      </c>
      <c r="J313" t="b">
        <f>IF(AND(B313&gt;='Sim Flight Params'!$B$5+('Sim Flight Params'!$B$6-'Sim Flight Params'!$B$5)/2,B313&lt;'Sim Flight Params'!$B$6),TRUE,FALSE)</f>
        <v>1</v>
      </c>
      <c r="K313">
        <f>IF(J313,'Sim Flight Params'!$B$4/2*(('Sim Flight Params'!$B$6-B313)/('Sim Flight Params'!$B$7-'Sim Flight Params'!$B$5))^2,0)</f>
        <v>0.9716326530612811</v>
      </c>
      <c r="L313">
        <f t="shared" si="24"/>
        <v>0.9716326530612811</v>
      </c>
      <c r="M313">
        <f t="shared" si="25"/>
        <v>-0.56734693877552689</v>
      </c>
      <c r="N313">
        <f t="shared" si="26"/>
        <v>-6.7057470687360889E-13</v>
      </c>
      <c r="P313">
        <v>0.99252973172468062</v>
      </c>
      <c r="Q313">
        <v>-0.78296083218382773</v>
      </c>
      <c r="R313">
        <f t="shared" si="27"/>
        <v>5.2503373053518718E-13</v>
      </c>
      <c r="S313">
        <f>'Sim Flight Params'!$B$22*P313+'Sim Flight Params'!$B$23/100*R313</f>
        <v>3.7219864939678146E-2</v>
      </c>
      <c r="U313">
        <v>0.59859778214369475</v>
      </c>
      <c r="V313">
        <v>0.54127086895754706</v>
      </c>
      <c r="W313">
        <f>IF(V313&gt;='Sim Flight Params'!$B$34,'Sim Flight Params'!$B$33*U313,0)</f>
        <v>0</v>
      </c>
    </row>
    <row r="314" spans="1:23" x14ac:dyDescent="0.3">
      <c r="A314">
        <v>312</v>
      </c>
      <c r="B314">
        <v>15.5999999999999</v>
      </c>
      <c r="D314" t="b">
        <f>IF(AND(B314&gt;='Sim Flight Params'!$B$2,B314&lt;'Sim Flight Params'!$B$3),TRUE,FALSE)</f>
        <v>0</v>
      </c>
      <c r="E314">
        <f>IF(D314,'Sim Flight Params'!$B$4*(-COS((B314-'Sim Flight Params'!$B$2)*PI()/('Sim Flight Params'!$B$3-'Sim Flight Params'!$B$2))+1)/2,0)</f>
        <v>0</v>
      </c>
      <c r="F314" t="b">
        <f>IF(AND(B314&gt;='Sim Flight Params'!$B$3,B314&lt;'Sim Flight Params'!$B$5),TRUE,FALSE)</f>
        <v>0</v>
      </c>
      <c r="G314">
        <f>IF(F314,'Sim Flight Params'!$B$4,0)</f>
        <v>0</v>
      </c>
      <c r="H314" t="b">
        <f>IF(AND(B314&gt;='Sim Flight Params'!$B$5,B314&lt;'Sim Flight Params'!$B$6-('Sim Flight Params'!$B$6-'Sim Flight Params'!$B$5)/2),TRUE,FALSE)</f>
        <v>0</v>
      </c>
      <c r="I314">
        <f>IF(H314,'Sim Flight Params'!$B$4-'Sim Flight Params'!$B$4/2*(('Sim Flight Params'!$B$5-B314)/('Sim Flight Params'!$B$7-'Sim Flight Params'!$B$5))^2,0)</f>
        <v>0</v>
      </c>
      <c r="J314" t="b">
        <f>IF(AND(B314&gt;='Sim Flight Params'!$B$5+('Sim Flight Params'!$B$6-'Sim Flight Params'!$B$5)/2,B314&lt;'Sim Flight Params'!$B$6),TRUE,FALSE)</f>
        <v>1</v>
      </c>
      <c r="K314">
        <f>IF(J314,'Sim Flight Params'!$B$4/2*(('Sim Flight Params'!$B$6-B314)/('Sim Flight Params'!$B$7-'Sim Flight Params'!$B$5))^2,0)</f>
        <v>0.94367346938781049</v>
      </c>
      <c r="L314">
        <f t="shared" si="24"/>
        <v>0.94367346938781049</v>
      </c>
      <c r="M314">
        <f t="shared" si="25"/>
        <v>-0.55918367346940423</v>
      </c>
      <c r="N314">
        <f t="shared" si="26"/>
        <v>0.16326530612245083</v>
      </c>
      <c r="P314">
        <v>0.32567636291079349</v>
      </c>
      <c r="Q314">
        <v>0.71954416990745118</v>
      </c>
      <c r="R314">
        <f t="shared" si="27"/>
        <v>0.11747659916856479</v>
      </c>
      <c r="S314">
        <f>'Sim Flight Params'!$B$22*P314+'Sim Flight Params'!$B$23/100*R314</f>
        <v>1.2800246604997579E-2</v>
      </c>
      <c r="U314">
        <v>4.2074984200728638E-2</v>
      </c>
      <c r="V314">
        <v>0.63550409140433761</v>
      </c>
      <c r="W314">
        <f>IF(V314&gt;='Sim Flight Params'!$B$34,'Sim Flight Params'!$B$33*U314,0)</f>
        <v>0</v>
      </c>
    </row>
    <row r="315" spans="1:23" x14ac:dyDescent="0.3">
      <c r="A315">
        <v>313</v>
      </c>
      <c r="B315">
        <v>15.649999999999901</v>
      </c>
      <c r="D315" t="b">
        <f>IF(AND(B315&gt;='Sim Flight Params'!$B$2,B315&lt;'Sim Flight Params'!$B$3),TRUE,FALSE)</f>
        <v>0</v>
      </c>
      <c r="E315">
        <f>IF(D315,'Sim Flight Params'!$B$4*(-COS((B315-'Sim Flight Params'!$B$2)*PI()/('Sim Flight Params'!$B$3-'Sim Flight Params'!$B$2))+1)/2,0)</f>
        <v>0</v>
      </c>
      <c r="F315" t="b">
        <f>IF(AND(B315&gt;='Sim Flight Params'!$B$3,B315&lt;'Sim Flight Params'!$B$5),TRUE,FALSE)</f>
        <v>0</v>
      </c>
      <c r="G315">
        <f>IF(F315,'Sim Flight Params'!$B$4,0)</f>
        <v>0</v>
      </c>
      <c r="H315" t="b">
        <f>IF(AND(B315&gt;='Sim Flight Params'!$B$5,B315&lt;'Sim Flight Params'!$B$6-('Sim Flight Params'!$B$6-'Sim Flight Params'!$B$5)/2),TRUE,FALSE)</f>
        <v>0</v>
      </c>
      <c r="I315">
        <f>IF(H315,'Sim Flight Params'!$B$4-'Sim Flight Params'!$B$4/2*(('Sim Flight Params'!$B$5-B315)/('Sim Flight Params'!$B$7-'Sim Flight Params'!$B$5))^2,0)</f>
        <v>0</v>
      </c>
      <c r="J315" t="b">
        <f>IF(AND(B315&gt;='Sim Flight Params'!$B$5+('Sim Flight Params'!$B$6-'Sim Flight Params'!$B$5)/2,B315&lt;'Sim Flight Params'!$B$6),TRUE,FALSE)</f>
        <v>1</v>
      </c>
      <c r="K315">
        <f>IF(J315,'Sim Flight Params'!$B$4/2*(('Sim Flight Params'!$B$6-B315)/('Sim Flight Params'!$B$7-'Sim Flight Params'!$B$5))^2,0)</f>
        <v>0.91612244897964612</v>
      </c>
      <c r="L315">
        <f t="shared" si="24"/>
        <v>0.91612244897964612</v>
      </c>
      <c r="M315">
        <f t="shared" si="25"/>
        <v>-0.55102040816327957</v>
      </c>
      <c r="N315">
        <f t="shared" si="26"/>
        <v>0.16326530612249079</v>
      </c>
      <c r="P315">
        <v>0.45532088091900258</v>
      </c>
      <c r="Q315">
        <v>-0.91697626260411647</v>
      </c>
      <c r="R315">
        <f t="shared" si="27"/>
        <v>-0.14971041022111858</v>
      </c>
      <c r="S315">
        <f>'Sim Flight Params'!$B$22*P315+'Sim Flight Params'!$B$23/100*R315</f>
        <v>1.6325980983357004E-2</v>
      </c>
      <c r="U315">
        <v>0.2832106260053695</v>
      </c>
      <c r="V315">
        <v>0.2827331178682394</v>
      </c>
      <c r="W315">
        <f>IF(V315&gt;='Sim Flight Params'!$B$34,'Sim Flight Params'!$B$33*U315,0)</f>
        <v>0</v>
      </c>
    </row>
    <row r="316" spans="1:23" x14ac:dyDescent="0.3">
      <c r="A316">
        <v>314</v>
      </c>
      <c r="B316">
        <v>15.6999999999999</v>
      </c>
      <c r="D316" t="b">
        <f>IF(AND(B316&gt;='Sim Flight Params'!$B$2,B316&lt;'Sim Flight Params'!$B$3),TRUE,FALSE)</f>
        <v>0</v>
      </c>
      <c r="E316">
        <f>IF(D316,'Sim Flight Params'!$B$4*(-COS((B316-'Sim Flight Params'!$B$2)*PI()/('Sim Flight Params'!$B$3-'Sim Flight Params'!$B$2))+1)/2,0)</f>
        <v>0</v>
      </c>
      <c r="F316" t="b">
        <f>IF(AND(B316&gt;='Sim Flight Params'!$B$3,B316&lt;'Sim Flight Params'!$B$5),TRUE,FALSE)</f>
        <v>0</v>
      </c>
      <c r="G316">
        <f>IF(F316,'Sim Flight Params'!$B$4,0)</f>
        <v>0</v>
      </c>
      <c r="H316" t="b">
        <f>IF(AND(B316&gt;='Sim Flight Params'!$B$5,B316&lt;'Sim Flight Params'!$B$6-('Sim Flight Params'!$B$6-'Sim Flight Params'!$B$5)/2),TRUE,FALSE)</f>
        <v>0</v>
      </c>
      <c r="I316">
        <f>IF(H316,'Sim Flight Params'!$B$4-'Sim Flight Params'!$B$4/2*(('Sim Flight Params'!$B$5-B316)/('Sim Flight Params'!$B$7-'Sim Flight Params'!$B$5))^2,0)</f>
        <v>0</v>
      </c>
      <c r="J316" t="b">
        <f>IF(AND(B316&gt;='Sim Flight Params'!$B$5+('Sim Flight Params'!$B$6-'Sim Flight Params'!$B$5)/2,B316&lt;'Sim Flight Params'!$B$6),TRUE,FALSE)</f>
        <v>1</v>
      </c>
      <c r="K316">
        <f>IF(J316,'Sim Flight Params'!$B$4/2*(('Sim Flight Params'!$B$6-B316)/('Sim Flight Params'!$B$7-'Sim Flight Params'!$B$5))^2,0)</f>
        <v>0.88897959183678865</v>
      </c>
      <c r="L316">
        <f t="shared" si="24"/>
        <v>0.88897959183678865</v>
      </c>
      <c r="M316">
        <f t="shared" si="25"/>
        <v>-0.54285714285716091</v>
      </c>
      <c r="N316">
        <f t="shared" si="26"/>
        <v>0.16326530612237669</v>
      </c>
      <c r="P316">
        <v>0.5224024813900674</v>
      </c>
      <c r="Q316">
        <v>0.10067028111935117</v>
      </c>
      <c r="R316">
        <f t="shared" si="27"/>
        <v>1.6435964264376587E-2</v>
      </c>
      <c r="S316">
        <f>'Sim Flight Params'!$B$22*P316+'Sim Flight Params'!$B$23/100*R316</f>
        <v>1.9672272873449411E-2</v>
      </c>
      <c r="U316">
        <v>0.96769933983245537</v>
      </c>
      <c r="V316">
        <v>0.2885197855165953</v>
      </c>
      <c r="W316">
        <f>IF(V316&gt;='Sim Flight Params'!$B$34,'Sim Flight Params'!$B$33*U316,0)</f>
        <v>0</v>
      </c>
    </row>
    <row r="317" spans="1:23" x14ac:dyDescent="0.3">
      <c r="A317">
        <v>315</v>
      </c>
      <c r="B317">
        <v>15.749999999999901</v>
      </c>
      <c r="D317" t="b">
        <f>IF(AND(B317&gt;='Sim Flight Params'!$B$2,B317&lt;'Sim Flight Params'!$B$3),TRUE,FALSE)</f>
        <v>0</v>
      </c>
      <c r="E317">
        <f>IF(D317,'Sim Flight Params'!$B$4*(-COS((B317-'Sim Flight Params'!$B$2)*PI()/('Sim Flight Params'!$B$3-'Sim Flight Params'!$B$2))+1)/2,0)</f>
        <v>0</v>
      </c>
      <c r="F317" t="b">
        <f>IF(AND(B317&gt;='Sim Flight Params'!$B$3,B317&lt;'Sim Flight Params'!$B$5),TRUE,FALSE)</f>
        <v>0</v>
      </c>
      <c r="G317">
        <f>IF(F317,'Sim Flight Params'!$B$4,0)</f>
        <v>0</v>
      </c>
      <c r="H317" t="b">
        <f>IF(AND(B317&gt;='Sim Flight Params'!$B$5,B317&lt;'Sim Flight Params'!$B$6-('Sim Flight Params'!$B$6-'Sim Flight Params'!$B$5)/2),TRUE,FALSE)</f>
        <v>0</v>
      </c>
      <c r="I317">
        <f>IF(H317,'Sim Flight Params'!$B$4-'Sim Flight Params'!$B$4/2*(('Sim Flight Params'!$B$5-B317)/('Sim Flight Params'!$B$7-'Sim Flight Params'!$B$5))^2,0)</f>
        <v>0</v>
      </c>
      <c r="J317" t="b">
        <f>IF(AND(B317&gt;='Sim Flight Params'!$B$5+('Sim Flight Params'!$B$6-'Sim Flight Params'!$B$5)/2,B317&lt;'Sim Flight Params'!$B$6),TRUE,FALSE)</f>
        <v>1</v>
      </c>
      <c r="K317">
        <f>IF(J317,'Sim Flight Params'!$B$4/2*(('Sim Flight Params'!$B$6-B317)/('Sim Flight Params'!$B$7-'Sim Flight Params'!$B$5))^2,0)</f>
        <v>0.86224489795923653</v>
      </c>
      <c r="L317">
        <f t="shared" si="24"/>
        <v>0.86224489795923653</v>
      </c>
      <c r="M317">
        <f t="shared" si="25"/>
        <v>-0.53469387755103481</v>
      </c>
      <c r="N317">
        <f t="shared" si="26"/>
        <v>0.16326530612251966</v>
      </c>
      <c r="P317">
        <v>0.20903394626354133</v>
      </c>
      <c r="Q317">
        <v>8.8823685090418047E-2</v>
      </c>
      <c r="R317">
        <f t="shared" si="27"/>
        <v>1.4501826137217387E-2</v>
      </c>
      <c r="S317">
        <f>'Sim Flight Params'!$B$22*P317+'Sim Flight Params'!$B$23/100*R317</f>
        <v>7.9112821155688864E-3</v>
      </c>
      <c r="U317">
        <v>0.42785038169785272</v>
      </c>
      <c r="V317">
        <v>0.14610763637129598</v>
      </c>
      <c r="W317">
        <f>IF(V317&gt;='Sim Flight Params'!$B$34,'Sim Flight Params'!$B$33*U317,0)</f>
        <v>0</v>
      </c>
    </row>
    <row r="318" spans="1:23" x14ac:dyDescent="0.3">
      <c r="A318">
        <v>316</v>
      </c>
      <c r="B318">
        <v>15.799999999999899</v>
      </c>
      <c r="D318" t="b">
        <f>IF(AND(B318&gt;='Sim Flight Params'!$B$2,B318&lt;'Sim Flight Params'!$B$3),TRUE,FALSE)</f>
        <v>0</v>
      </c>
      <c r="E318">
        <f>IF(D318,'Sim Flight Params'!$B$4*(-COS((B318-'Sim Flight Params'!$B$2)*PI()/('Sim Flight Params'!$B$3-'Sim Flight Params'!$B$2))+1)/2,0)</f>
        <v>0</v>
      </c>
      <c r="F318" t="b">
        <f>IF(AND(B318&gt;='Sim Flight Params'!$B$3,B318&lt;'Sim Flight Params'!$B$5),TRUE,FALSE)</f>
        <v>0</v>
      </c>
      <c r="G318">
        <f>IF(F318,'Sim Flight Params'!$B$4,0)</f>
        <v>0</v>
      </c>
      <c r="H318" t="b">
        <f>IF(AND(B318&gt;='Sim Flight Params'!$B$5,B318&lt;'Sim Flight Params'!$B$6-('Sim Flight Params'!$B$6-'Sim Flight Params'!$B$5)/2),TRUE,FALSE)</f>
        <v>0</v>
      </c>
      <c r="I318">
        <f>IF(H318,'Sim Flight Params'!$B$4-'Sim Flight Params'!$B$4/2*(('Sim Flight Params'!$B$5-B318)/('Sim Flight Params'!$B$7-'Sim Flight Params'!$B$5))^2,0)</f>
        <v>0</v>
      </c>
      <c r="J318" t="b">
        <f>IF(AND(B318&gt;='Sim Flight Params'!$B$5+('Sim Flight Params'!$B$6-'Sim Flight Params'!$B$5)/2,B318&lt;'Sim Flight Params'!$B$6),TRUE,FALSE)</f>
        <v>1</v>
      </c>
      <c r="K318">
        <f>IF(J318,'Sim Flight Params'!$B$4/2*(('Sim Flight Params'!$B$6-B318)/('Sim Flight Params'!$B$7-'Sim Flight Params'!$B$5))^2,0)</f>
        <v>0.83591836734699132</v>
      </c>
      <c r="L318">
        <f t="shared" si="24"/>
        <v>0.83591836734699132</v>
      </c>
      <c r="M318">
        <f t="shared" si="25"/>
        <v>-0.52653061224491549</v>
      </c>
      <c r="N318">
        <f t="shared" si="26"/>
        <v>0.16326530612239001</v>
      </c>
      <c r="P318">
        <v>-0.73074521464610753</v>
      </c>
      <c r="Q318">
        <v>0.21063797762581449</v>
      </c>
      <c r="R318">
        <f t="shared" si="27"/>
        <v>3.4389873898079744E-2</v>
      </c>
      <c r="S318">
        <f>'Sim Flight Params'!$B$22*P318+'Sim Flight Params'!$B$23/100*R318</f>
        <v>-2.7230996179738634E-2</v>
      </c>
      <c r="U318">
        <v>-0.92751231048590377</v>
      </c>
      <c r="V318">
        <v>0.50905747261779555</v>
      </c>
      <c r="W318">
        <f>IF(V318&gt;='Sim Flight Params'!$B$34,'Sim Flight Params'!$B$33*U318,0)</f>
        <v>0</v>
      </c>
    </row>
    <row r="319" spans="1:23" x14ac:dyDescent="0.3">
      <c r="A319">
        <v>317</v>
      </c>
      <c r="B319">
        <v>15.849999999999801</v>
      </c>
      <c r="D319" t="b">
        <f>IF(AND(B319&gt;='Sim Flight Params'!$B$2,B319&lt;'Sim Flight Params'!$B$3),TRUE,FALSE)</f>
        <v>0</v>
      </c>
      <c r="E319">
        <f>IF(D319,'Sim Flight Params'!$B$4*(-COS((B319-'Sim Flight Params'!$B$2)*PI()/('Sim Flight Params'!$B$3-'Sim Flight Params'!$B$2))+1)/2,0)</f>
        <v>0</v>
      </c>
      <c r="F319" t="b">
        <f>IF(AND(B319&gt;='Sim Flight Params'!$B$3,B319&lt;'Sim Flight Params'!$B$5),TRUE,FALSE)</f>
        <v>0</v>
      </c>
      <c r="G319">
        <f>IF(F319,'Sim Flight Params'!$B$4,0)</f>
        <v>0</v>
      </c>
      <c r="H319" t="b">
        <f>IF(AND(B319&gt;='Sim Flight Params'!$B$5,B319&lt;'Sim Flight Params'!$B$6-('Sim Flight Params'!$B$6-'Sim Flight Params'!$B$5)/2),TRUE,FALSE)</f>
        <v>0</v>
      </c>
      <c r="I319">
        <f>IF(H319,'Sim Flight Params'!$B$4-'Sim Flight Params'!$B$4/2*(('Sim Flight Params'!$B$5-B319)/('Sim Flight Params'!$B$7-'Sim Flight Params'!$B$5))^2,0)</f>
        <v>0</v>
      </c>
      <c r="J319" t="b">
        <f>IF(AND(B319&gt;='Sim Flight Params'!$B$5+('Sim Flight Params'!$B$6-'Sim Flight Params'!$B$5)/2,B319&lt;'Sim Flight Params'!$B$6),TRUE,FALSE)</f>
        <v>1</v>
      </c>
      <c r="K319">
        <f>IF(J319,'Sim Flight Params'!$B$4/2*(('Sim Flight Params'!$B$6-B319)/('Sim Flight Params'!$B$7-'Sim Flight Params'!$B$5))^2,0)</f>
        <v>0.81000000000010253</v>
      </c>
      <c r="L319">
        <f t="shared" si="24"/>
        <v>0.81000000000010253</v>
      </c>
      <c r="M319">
        <f t="shared" si="25"/>
        <v>-0.51836734693879982</v>
      </c>
      <c r="N319">
        <f t="shared" si="26"/>
        <v>0.16326530612263576</v>
      </c>
      <c r="P319">
        <v>0.42879405614585031</v>
      </c>
      <c r="Q319">
        <v>0.6211260129801055</v>
      </c>
      <c r="R319">
        <f t="shared" si="27"/>
        <v>0.10140832864992916</v>
      </c>
      <c r="S319">
        <f>'Sim Flight Params'!$B$22*P319+'Sim Flight Params'!$B$23/100*R319</f>
        <v>1.6586818748719031E-2</v>
      </c>
      <c r="U319">
        <v>0.20431555832935322</v>
      </c>
      <c r="V319">
        <v>0.27133706047726303</v>
      </c>
      <c r="W319">
        <f>IF(V319&gt;='Sim Flight Params'!$B$34,'Sim Flight Params'!$B$33*U319,0)</f>
        <v>0</v>
      </c>
    </row>
    <row r="320" spans="1:23" x14ac:dyDescent="0.3">
      <c r="A320">
        <v>318</v>
      </c>
      <c r="B320">
        <v>15.8999999999998</v>
      </c>
      <c r="D320" t="b">
        <f>IF(AND(B320&gt;='Sim Flight Params'!$B$2,B320&lt;'Sim Flight Params'!$B$3),TRUE,FALSE)</f>
        <v>0</v>
      </c>
      <c r="E320">
        <f>IF(D320,'Sim Flight Params'!$B$4*(-COS((B320-'Sim Flight Params'!$B$2)*PI()/('Sim Flight Params'!$B$3-'Sim Flight Params'!$B$2))+1)/2,0)</f>
        <v>0</v>
      </c>
      <c r="F320" t="b">
        <f>IF(AND(B320&gt;='Sim Flight Params'!$B$3,B320&lt;'Sim Flight Params'!$B$5),TRUE,FALSE)</f>
        <v>0</v>
      </c>
      <c r="G320">
        <f>IF(F320,'Sim Flight Params'!$B$4,0)</f>
        <v>0</v>
      </c>
      <c r="H320" t="b">
        <f>IF(AND(B320&gt;='Sim Flight Params'!$B$5,B320&lt;'Sim Flight Params'!$B$6-('Sim Flight Params'!$B$6-'Sim Flight Params'!$B$5)/2),TRUE,FALSE)</f>
        <v>0</v>
      </c>
      <c r="I320">
        <f>IF(H320,'Sim Flight Params'!$B$4-'Sim Flight Params'!$B$4/2*(('Sim Flight Params'!$B$5-B320)/('Sim Flight Params'!$B$7-'Sim Flight Params'!$B$5))^2,0)</f>
        <v>0</v>
      </c>
      <c r="J320" t="b">
        <f>IF(AND(B320&gt;='Sim Flight Params'!$B$5+('Sim Flight Params'!$B$6-'Sim Flight Params'!$B$5)/2,B320&lt;'Sim Flight Params'!$B$6),TRUE,FALSE)</f>
        <v>1</v>
      </c>
      <c r="K320">
        <f>IF(J320,'Sim Flight Params'!$B$4/2*(('Sim Flight Params'!$B$6-B320)/('Sim Flight Params'!$B$7-'Sim Flight Params'!$B$5))^2,0)</f>
        <v>0.78448979591846879</v>
      </c>
      <c r="L320">
        <f t="shared" si="24"/>
        <v>0.78448979591846879</v>
      </c>
      <c r="M320">
        <f t="shared" si="25"/>
        <v>-0.5102040816326856</v>
      </c>
      <c r="N320">
        <f t="shared" si="26"/>
        <v>0.16326530612228787</v>
      </c>
      <c r="P320">
        <v>-0.54969072150846454</v>
      </c>
      <c r="Q320">
        <v>-0.35589078397275742</v>
      </c>
      <c r="R320">
        <f t="shared" si="27"/>
        <v>-5.8104617791413266E-2</v>
      </c>
      <c r="S320">
        <f>'Sim Flight Params'!$B$22*P320+'Sim Flight Params'!$B$23/100*R320</f>
        <v>-2.0903925145524485E-2</v>
      </c>
      <c r="U320">
        <v>-0.64495622300768329</v>
      </c>
      <c r="V320">
        <v>0.42059037517381126</v>
      </c>
      <c r="W320">
        <f>IF(V320&gt;='Sim Flight Params'!$B$34,'Sim Flight Params'!$B$33*U320,0)</f>
        <v>0</v>
      </c>
    </row>
    <row r="321" spans="1:23" x14ac:dyDescent="0.3">
      <c r="A321">
        <v>319</v>
      </c>
      <c r="B321">
        <v>15.9499999999998</v>
      </c>
      <c r="D321" t="b">
        <f>IF(AND(B321&gt;='Sim Flight Params'!$B$2,B321&lt;'Sim Flight Params'!$B$3),TRUE,FALSE)</f>
        <v>0</v>
      </c>
      <c r="E321">
        <f>IF(D321,'Sim Flight Params'!$B$4*(-COS((B321-'Sim Flight Params'!$B$2)*PI()/('Sim Flight Params'!$B$3-'Sim Flight Params'!$B$2))+1)/2,0)</f>
        <v>0</v>
      </c>
      <c r="F321" t="b">
        <f>IF(AND(B321&gt;='Sim Flight Params'!$B$3,B321&lt;'Sim Flight Params'!$B$5),TRUE,FALSE)</f>
        <v>0</v>
      </c>
      <c r="G321">
        <f>IF(F321,'Sim Flight Params'!$B$4,0)</f>
        <v>0</v>
      </c>
      <c r="H321" t="b">
        <f>IF(AND(B321&gt;='Sim Flight Params'!$B$5,B321&lt;'Sim Flight Params'!$B$6-('Sim Flight Params'!$B$6-'Sim Flight Params'!$B$5)/2),TRUE,FALSE)</f>
        <v>0</v>
      </c>
      <c r="I321">
        <f>IF(H321,'Sim Flight Params'!$B$4-'Sim Flight Params'!$B$4/2*(('Sim Flight Params'!$B$5-B321)/('Sim Flight Params'!$B$7-'Sim Flight Params'!$B$5))^2,0)</f>
        <v>0</v>
      </c>
      <c r="J321" t="b">
        <f>IF(AND(B321&gt;='Sim Flight Params'!$B$5+('Sim Flight Params'!$B$6-'Sim Flight Params'!$B$5)/2,B321&lt;'Sim Flight Params'!$B$6),TRUE,FALSE)</f>
        <v>1</v>
      </c>
      <c r="K321">
        <f>IF(J321,'Sim Flight Params'!$B$4/2*(('Sim Flight Params'!$B$6-B321)/('Sim Flight Params'!$B$7-'Sim Flight Params'!$B$5))^2,0)</f>
        <v>0.75938775510214029</v>
      </c>
      <c r="L321">
        <f t="shared" si="24"/>
        <v>0.75938775510214029</v>
      </c>
      <c r="M321">
        <f t="shared" si="25"/>
        <v>-0.50204081632656283</v>
      </c>
      <c r="N321">
        <f t="shared" si="26"/>
        <v>0.16326530612245305</v>
      </c>
      <c r="P321">
        <v>0.25599791700018693</v>
      </c>
      <c r="Q321">
        <v>-0.78187644178922455</v>
      </c>
      <c r="R321">
        <f t="shared" si="27"/>
        <v>-0.12765329661865207</v>
      </c>
      <c r="S321">
        <f>'Sim Flight Params'!$B$22*P321+'Sim Flight Params'!$B$23/100*R321</f>
        <v>8.9616554044137497E-3</v>
      </c>
      <c r="U321">
        <v>0.70814274875956795</v>
      </c>
      <c r="V321">
        <v>0.63287968926114668</v>
      </c>
      <c r="W321">
        <f>IF(V321&gt;='Sim Flight Params'!$B$34,'Sim Flight Params'!$B$33*U321,0)</f>
        <v>0</v>
      </c>
    </row>
    <row r="322" spans="1:23" x14ac:dyDescent="0.3">
      <c r="A322">
        <v>320</v>
      </c>
      <c r="B322">
        <v>15.999999999999799</v>
      </c>
      <c r="D322" t="b">
        <f>IF(AND(B322&gt;='Sim Flight Params'!$B$2,B322&lt;'Sim Flight Params'!$B$3),TRUE,FALSE)</f>
        <v>0</v>
      </c>
      <c r="E322">
        <f>IF(D322,'Sim Flight Params'!$B$4*(-COS((B322-'Sim Flight Params'!$B$2)*PI()/('Sim Flight Params'!$B$3-'Sim Flight Params'!$B$2))+1)/2,0)</f>
        <v>0</v>
      </c>
      <c r="F322" t="b">
        <f>IF(AND(B322&gt;='Sim Flight Params'!$B$3,B322&lt;'Sim Flight Params'!$B$5),TRUE,FALSE)</f>
        <v>0</v>
      </c>
      <c r="G322">
        <f>IF(F322,'Sim Flight Params'!$B$4,0)</f>
        <v>0</v>
      </c>
      <c r="H322" t="b">
        <f>IF(AND(B322&gt;='Sim Flight Params'!$B$5,B322&lt;'Sim Flight Params'!$B$6-('Sim Flight Params'!$B$6-'Sim Flight Params'!$B$5)/2),TRUE,FALSE)</f>
        <v>0</v>
      </c>
      <c r="I322">
        <f>IF(H322,'Sim Flight Params'!$B$4-'Sim Flight Params'!$B$4/2*(('Sim Flight Params'!$B$5-B322)/('Sim Flight Params'!$B$7-'Sim Flight Params'!$B$5))^2,0)</f>
        <v>0</v>
      </c>
      <c r="J322" t="b">
        <f>IF(AND(B322&gt;='Sim Flight Params'!$B$5+('Sim Flight Params'!$B$6-'Sim Flight Params'!$B$5)/2,B322&lt;'Sim Flight Params'!$B$6),TRUE,FALSE)</f>
        <v>1</v>
      </c>
      <c r="K322">
        <f>IF(J322,'Sim Flight Params'!$B$4/2*(('Sim Flight Params'!$B$6-B322)/('Sim Flight Params'!$B$7-'Sim Flight Params'!$B$5))^2,0)</f>
        <v>0.7346938775511187</v>
      </c>
      <c r="L322">
        <f t="shared" si="24"/>
        <v>0.7346938775511187</v>
      </c>
      <c r="M322">
        <f t="shared" si="25"/>
        <v>-0.4938775510204424</v>
      </c>
      <c r="N322">
        <f t="shared" si="26"/>
        <v>0.16326530612241222</v>
      </c>
      <c r="P322">
        <v>-0.57771431071338042</v>
      </c>
      <c r="Q322">
        <v>-0.3940070270608198</v>
      </c>
      <c r="R322">
        <f t="shared" si="27"/>
        <v>-6.4327677887466295E-2</v>
      </c>
      <c r="S322">
        <f>'Sim Flight Params'!$B$22*P322+'Sim Flight Params'!$B$23/100*R322</f>
        <v>-2.1985925041189097E-2</v>
      </c>
      <c r="U322">
        <v>-0.15713500464746888</v>
      </c>
      <c r="V322">
        <v>0.28445281798660138</v>
      </c>
      <c r="W322">
        <f>IF(V322&gt;='Sim Flight Params'!$B$34,'Sim Flight Params'!$B$33*U322,0)</f>
        <v>0</v>
      </c>
    </row>
    <row r="323" spans="1:23" x14ac:dyDescent="0.3">
      <c r="A323">
        <v>321</v>
      </c>
      <c r="B323">
        <v>16.049999999999802</v>
      </c>
      <c r="D323" t="b">
        <f>IF(AND(B323&gt;='Sim Flight Params'!$B$2,B323&lt;'Sim Flight Params'!$B$3),TRUE,FALSE)</f>
        <v>0</v>
      </c>
      <c r="E323">
        <f>IF(D323,'Sim Flight Params'!$B$4*(-COS((B323-'Sim Flight Params'!$B$2)*PI()/('Sim Flight Params'!$B$3-'Sim Flight Params'!$B$2))+1)/2,0)</f>
        <v>0</v>
      </c>
      <c r="F323" t="b">
        <f>IF(AND(B323&gt;='Sim Flight Params'!$B$3,B323&lt;'Sim Flight Params'!$B$5),TRUE,FALSE)</f>
        <v>0</v>
      </c>
      <c r="G323">
        <f>IF(F323,'Sim Flight Params'!$B$4,0)</f>
        <v>0</v>
      </c>
      <c r="H323" t="b">
        <f>IF(AND(B323&gt;='Sim Flight Params'!$B$5,B323&lt;'Sim Flight Params'!$B$6-('Sim Flight Params'!$B$6-'Sim Flight Params'!$B$5)/2),TRUE,FALSE)</f>
        <v>0</v>
      </c>
      <c r="I323">
        <f>IF(H323,'Sim Flight Params'!$B$4-'Sim Flight Params'!$B$4/2*(('Sim Flight Params'!$B$5-B323)/('Sim Flight Params'!$B$7-'Sim Flight Params'!$B$5))^2,0)</f>
        <v>0</v>
      </c>
      <c r="J323" t="b">
        <f>IF(AND(B323&gt;='Sim Flight Params'!$B$5+('Sim Flight Params'!$B$6-'Sim Flight Params'!$B$5)/2,B323&lt;'Sim Flight Params'!$B$6),TRUE,FALSE)</f>
        <v>1</v>
      </c>
      <c r="K323">
        <f>IF(J323,'Sim Flight Params'!$B$4/2*(('Sim Flight Params'!$B$6-B323)/('Sim Flight Params'!$B$7-'Sim Flight Params'!$B$5))^2,0)</f>
        <v>0.71040816326540157</v>
      </c>
      <c r="L323">
        <f t="shared" si="24"/>
        <v>0.71040816326540157</v>
      </c>
      <c r="M323">
        <f t="shared" si="25"/>
        <v>-0.48571428571431846</v>
      </c>
      <c r="N323">
        <f t="shared" si="26"/>
        <v>0.16326530612247056</v>
      </c>
      <c r="P323">
        <v>0.9817587340880245</v>
      </c>
      <c r="Q323">
        <v>0.18363852443876838</v>
      </c>
      <c r="R323">
        <f t="shared" si="27"/>
        <v>2.998179990837431E-2</v>
      </c>
      <c r="S323">
        <f>'Sim Flight Params'!$B$22*P323+'Sim Flight Params'!$B$23/100*R323</f>
        <v>3.6965861527842786E-2</v>
      </c>
      <c r="U323">
        <v>0.28288096084650372</v>
      </c>
      <c r="V323">
        <v>0.69571230363448266</v>
      </c>
      <c r="W323">
        <f>IF(V323&gt;='Sim Flight Params'!$B$34,'Sim Flight Params'!$B$33*U323,0)</f>
        <v>0</v>
      </c>
    </row>
    <row r="324" spans="1:23" x14ac:dyDescent="0.3">
      <c r="A324">
        <v>322</v>
      </c>
      <c r="B324">
        <v>16.099999999999799</v>
      </c>
      <c r="D324" t="b">
        <f>IF(AND(B324&gt;='Sim Flight Params'!$B$2,B324&lt;'Sim Flight Params'!$B$3),TRUE,FALSE)</f>
        <v>0</v>
      </c>
      <c r="E324">
        <f>IF(D324,'Sim Flight Params'!$B$4*(-COS((B324-'Sim Flight Params'!$B$2)*PI()/('Sim Flight Params'!$B$3-'Sim Flight Params'!$B$2))+1)/2,0)</f>
        <v>0</v>
      </c>
      <c r="F324" t="b">
        <f>IF(AND(B324&gt;='Sim Flight Params'!$B$3,B324&lt;'Sim Flight Params'!$B$5),TRUE,FALSE)</f>
        <v>0</v>
      </c>
      <c r="G324">
        <f>IF(F324,'Sim Flight Params'!$B$4,0)</f>
        <v>0</v>
      </c>
      <c r="H324" t="b">
        <f>IF(AND(B324&gt;='Sim Flight Params'!$B$5,B324&lt;'Sim Flight Params'!$B$6-('Sim Flight Params'!$B$6-'Sim Flight Params'!$B$5)/2),TRUE,FALSE)</f>
        <v>0</v>
      </c>
      <c r="I324">
        <f>IF(H324,'Sim Flight Params'!$B$4-'Sim Flight Params'!$B$4/2*(('Sim Flight Params'!$B$5-B324)/('Sim Flight Params'!$B$7-'Sim Flight Params'!$B$5))^2,0)</f>
        <v>0</v>
      </c>
      <c r="J324" t="b">
        <f>IF(AND(B324&gt;='Sim Flight Params'!$B$5+('Sim Flight Params'!$B$6-'Sim Flight Params'!$B$5)/2,B324&lt;'Sim Flight Params'!$B$6),TRUE,FALSE)</f>
        <v>1</v>
      </c>
      <c r="K324">
        <f>IF(J324,'Sim Flight Params'!$B$4/2*(('Sim Flight Params'!$B$6-B324)/('Sim Flight Params'!$B$7-'Sim Flight Params'!$B$5))^2,0)</f>
        <v>0.68653061224499312</v>
      </c>
      <c r="L324">
        <f t="shared" si="24"/>
        <v>0.68653061224499312</v>
      </c>
      <c r="M324">
        <f t="shared" si="25"/>
        <v>-0.47755102040819614</v>
      </c>
      <c r="N324">
        <f t="shared" si="26"/>
        <v>0.16326530612245577</v>
      </c>
      <c r="P324">
        <v>-7.2808413448128828E-2</v>
      </c>
      <c r="Q324">
        <v>-9.5005697840373271E-2</v>
      </c>
      <c r="R324">
        <f t="shared" si="27"/>
        <v>-1.5511134341286077E-2</v>
      </c>
      <c r="S324">
        <f>'Sim Flight Params'!$B$22*P324+'Sim Flight Params'!$B$23/100*R324</f>
        <v>-2.8078711760112615E-3</v>
      </c>
      <c r="U324">
        <v>0.81134950771324199</v>
      </c>
      <c r="V324">
        <v>0.36731591597230795</v>
      </c>
      <c r="W324">
        <f>IF(V324&gt;='Sim Flight Params'!$B$34,'Sim Flight Params'!$B$33*U324,0)</f>
        <v>0</v>
      </c>
    </row>
    <row r="325" spans="1:23" x14ac:dyDescent="0.3">
      <c r="A325">
        <v>323</v>
      </c>
      <c r="B325">
        <v>16.1499999999998</v>
      </c>
      <c r="D325" t="b">
        <f>IF(AND(B325&gt;='Sim Flight Params'!$B$2,B325&lt;'Sim Flight Params'!$B$3),TRUE,FALSE)</f>
        <v>0</v>
      </c>
      <c r="E325">
        <f>IF(D325,'Sim Flight Params'!$B$4*(-COS((B325-'Sim Flight Params'!$B$2)*PI()/('Sim Flight Params'!$B$3-'Sim Flight Params'!$B$2))+1)/2,0)</f>
        <v>0</v>
      </c>
      <c r="F325" t="b">
        <f>IF(AND(B325&gt;='Sim Flight Params'!$B$3,B325&lt;'Sim Flight Params'!$B$5),TRUE,FALSE)</f>
        <v>0</v>
      </c>
      <c r="G325">
        <f>IF(F325,'Sim Flight Params'!$B$4,0)</f>
        <v>0</v>
      </c>
      <c r="H325" t="b">
        <f>IF(AND(B325&gt;='Sim Flight Params'!$B$5,B325&lt;'Sim Flight Params'!$B$6-('Sim Flight Params'!$B$6-'Sim Flight Params'!$B$5)/2),TRUE,FALSE)</f>
        <v>0</v>
      </c>
      <c r="I325">
        <f>IF(H325,'Sim Flight Params'!$B$4-'Sim Flight Params'!$B$4/2*(('Sim Flight Params'!$B$5-B325)/('Sim Flight Params'!$B$7-'Sim Flight Params'!$B$5))^2,0)</f>
        <v>0</v>
      </c>
      <c r="J325" t="b">
        <f>IF(AND(B325&gt;='Sim Flight Params'!$B$5+('Sim Flight Params'!$B$6-'Sim Flight Params'!$B$5)/2,B325&lt;'Sim Flight Params'!$B$6),TRUE,FALSE)</f>
        <v>1</v>
      </c>
      <c r="K325">
        <f>IF(J325,'Sim Flight Params'!$B$4/2*(('Sim Flight Params'!$B$6-B325)/('Sim Flight Params'!$B$7-'Sim Flight Params'!$B$5))^2,0)</f>
        <v>0.66306122448988924</v>
      </c>
      <c r="L325">
        <f t="shared" si="24"/>
        <v>0.66306122448988924</v>
      </c>
      <c r="M325">
        <f t="shared" si="25"/>
        <v>-0.46938775510207087</v>
      </c>
      <c r="N325">
        <f t="shared" si="26"/>
        <v>0.16326530612250301</v>
      </c>
      <c r="P325">
        <v>0.92522150534709113</v>
      </c>
      <c r="Q325">
        <v>-0.78926830919244484</v>
      </c>
      <c r="R325">
        <f t="shared" si="27"/>
        <v>-0.12886013211309486</v>
      </c>
      <c r="S325">
        <f>'Sim Flight Params'!$B$22*P325+'Sim Flight Params'!$B$23/100*R325</f>
        <v>3.4051505789950448E-2</v>
      </c>
      <c r="U325">
        <v>-0.20516871625489408</v>
      </c>
      <c r="V325">
        <v>0.26841471236335845</v>
      </c>
      <c r="W325">
        <f>IF(V325&gt;='Sim Flight Params'!$B$34,'Sim Flight Params'!$B$33*U325,0)</f>
        <v>0</v>
      </c>
    </row>
    <row r="326" spans="1:23" x14ac:dyDescent="0.3">
      <c r="A326">
        <v>324</v>
      </c>
      <c r="B326">
        <v>16.1999999999998</v>
      </c>
      <c r="D326" t="b">
        <f>IF(AND(B326&gt;='Sim Flight Params'!$B$2,B326&lt;'Sim Flight Params'!$B$3),TRUE,FALSE)</f>
        <v>0</v>
      </c>
      <c r="E326">
        <f>IF(D326,'Sim Flight Params'!$B$4*(-COS((B326-'Sim Flight Params'!$B$2)*PI()/('Sim Flight Params'!$B$3-'Sim Flight Params'!$B$2))+1)/2,0)</f>
        <v>0</v>
      </c>
      <c r="F326" t="b">
        <f>IF(AND(B326&gt;='Sim Flight Params'!$B$3,B326&lt;'Sim Flight Params'!$B$5),TRUE,FALSE)</f>
        <v>0</v>
      </c>
      <c r="G326">
        <f>IF(F326,'Sim Flight Params'!$B$4,0)</f>
        <v>0</v>
      </c>
      <c r="H326" t="b">
        <f>IF(AND(B326&gt;='Sim Flight Params'!$B$5,B326&lt;'Sim Flight Params'!$B$6-('Sim Flight Params'!$B$6-'Sim Flight Params'!$B$5)/2),TRUE,FALSE)</f>
        <v>0</v>
      </c>
      <c r="I326">
        <f>IF(H326,'Sim Flight Params'!$B$4-'Sim Flight Params'!$B$4/2*(('Sim Flight Params'!$B$5-B326)/('Sim Flight Params'!$B$7-'Sim Flight Params'!$B$5))^2,0)</f>
        <v>0</v>
      </c>
      <c r="J326" t="b">
        <f>IF(AND(B326&gt;='Sim Flight Params'!$B$5+('Sim Flight Params'!$B$6-'Sim Flight Params'!$B$5)/2,B326&lt;'Sim Flight Params'!$B$6),TRUE,FALSE)</f>
        <v>1</v>
      </c>
      <c r="K326">
        <f>IF(J326,'Sim Flight Params'!$B$4/2*(('Sim Flight Params'!$B$6-B326)/('Sim Flight Params'!$B$7-'Sim Flight Params'!$B$5))^2,0)</f>
        <v>0.64000000000009116</v>
      </c>
      <c r="L326">
        <f t="shared" si="24"/>
        <v>0.64000000000009116</v>
      </c>
      <c r="M326">
        <f t="shared" si="25"/>
        <v>-0.46122448979595509</v>
      </c>
      <c r="N326">
        <f t="shared" si="26"/>
        <v>0.16326530612231316</v>
      </c>
      <c r="P326">
        <v>0.73564018106256901</v>
      </c>
      <c r="Q326">
        <v>-0.73275958271097319</v>
      </c>
      <c r="R326">
        <f t="shared" si="27"/>
        <v>-0.11963421758536549</v>
      </c>
      <c r="S326">
        <f>'Sim Flight Params'!$B$22*P326+'Sim Flight Params'!$B$23/100*R326</f>
        <v>2.6988335701919511E-2</v>
      </c>
      <c r="U326">
        <v>-0.83142946578895272</v>
      </c>
      <c r="V326">
        <v>0.5608049920745074</v>
      </c>
      <c r="W326">
        <f>IF(V326&gt;='Sim Flight Params'!$B$34,'Sim Flight Params'!$B$33*U326,0)</f>
        <v>0</v>
      </c>
    </row>
    <row r="327" spans="1:23" x14ac:dyDescent="0.3">
      <c r="A327">
        <v>325</v>
      </c>
      <c r="B327">
        <v>16.249999999999801</v>
      </c>
      <c r="D327" t="b">
        <f>IF(AND(B327&gt;='Sim Flight Params'!$B$2,B327&lt;'Sim Flight Params'!$B$3),TRUE,FALSE)</f>
        <v>0</v>
      </c>
      <c r="E327">
        <f>IF(D327,'Sim Flight Params'!$B$4*(-COS((B327-'Sim Flight Params'!$B$2)*PI()/('Sim Flight Params'!$B$3-'Sim Flight Params'!$B$2))+1)/2,0)</f>
        <v>0</v>
      </c>
      <c r="F327" t="b">
        <f>IF(AND(B327&gt;='Sim Flight Params'!$B$3,B327&lt;'Sim Flight Params'!$B$5),TRUE,FALSE)</f>
        <v>0</v>
      </c>
      <c r="G327">
        <f>IF(F327,'Sim Flight Params'!$B$4,0)</f>
        <v>0</v>
      </c>
      <c r="H327" t="b">
        <f>IF(AND(B327&gt;='Sim Flight Params'!$B$5,B327&lt;'Sim Flight Params'!$B$6-('Sim Flight Params'!$B$6-'Sim Flight Params'!$B$5)/2),TRUE,FALSE)</f>
        <v>0</v>
      </c>
      <c r="I327">
        <f>IF(H327,'Sim Flight Params'!$B$4-'Sim Flight Params'!$B$4/2*(('Sim Flight Params'!$B$5-B327)/('Sim Flight Params'!$B$7-'Sim Flight Params'!$B$5))^2,0)</f>
        <v>0</v>
      </c>
      <c r="J327" t="b">
        <f>IF(AND(B327&gt;='Sim Flight Params'!$B$5+('Sim Flight Params'!$B$6-'Sim Flight Params'!$B$5)/2,B327&lt;'Sim Flight Params'!$B$6),TRUE,FALSE)</f>
        <v>1</v>
      </c>
      <c r="K327">
        <f>IF(J327,'Sim Flight Params'!$B$4/2*(('Sim Flight Params'!$B$6-B327)/('Sim Flight Params'!$B$7-'Sim Flight Params'!$B$5))^2,0)</f>
        <v>0.61734693877559954</v>
      </c>
      <c r="L327">
        <f t="shared" si="24"/>
        <v>0.61734693877559954</v>
      </c>
      <c r="M327">
        <f t="shared" si="25"/>
        <v>-0.453061224489826</v>
      </c>
      <c r="N327">
        <f t="shared" si="26"/>
        <v>0.16326530612257961</v>
      </c>
      <c r="P327">
        <v>-0.84882493921080804</v>
      </c>
      <c r="Q327">
        <v>0.68274066296721858</v>
      </c>
      <c r="R327">
        <f t="shared" si="27"/>
        <v>0.1114678633416759</v>
      </c>
      <c r="S327">
        <f>'Sim Flight Params'!$B$22*P327+'Sim Flight Params'!$B$23/100*R327</f>
        <v>-3.1273595903696924E-2</v>
      </c>
      <c r="U327">
        <v>0.76278110745799577</v>
      </c>
      <c r="V327">
        <v>0.13898908266999144</v>
      </c>
      <c r="W327">
        <f>IF(V327&gt;='Sim Flight Params'!$B$34,'Sim Flight Params'!$B$33*U327,0)</f>
        <v>0</v>
      </c>
    </row>
    <row r="328" spans="1:23" x14ac:dyDescent="0.3">
      <c r="A328">
        <v>326</v>
      </c>
      <c r="B328">
        <v>16.299999999999802</v>
      </c>
      <c r="D328" t="b">
        <f>IF(AND(B328&gt;='Sim Flight Params'!$B$2,B328&lt;'Sim Flight Params'!$B$3),TRUE,FALSE)</f>
        <v>0</v>
      </c>
      <c r="E328">
        <f>IF(D328,'Sim Flight Params'!$B$4*(-COS((B328-'Sim Flight Params'!$B$2)*PI()/('Sim Flight Params'!$B$3-'Sim Flight Params'!$B$2))+1)/2,0)</f>
        <v>0</v>
      </c>
      <c r="F328" t="b">
        <f>IF(AND(B328&gt;='Sim Flight Params'!$B$3,B328&lt;'Sim Flight Params'!$B$5),TRUE,FALSE)</f>
        <v>0</v>
      </c>
      <c r="G328">
        <f>IF(F328,'Sim Flight Params'!$B$4,0)</f>
        <v>0</v>
      </c>
      <c r="H328" t="b">
        <f>IF(AND(B328&gt;='Sim Flight Params'!$B$5,B328&lt;'Sim Flight Params'!$B$6-('Sim Flight Params'!$B$6-'Sim Flight Params'!$B$5)/2),TRUE,FALSE)</f>
        <v>0</v>
      </c>
      <c r="I328">
        <f>IF(H328,'Sim Flight Params'!$B$4-'Sim Flight Params'!$B$4/2*(('Sim Flight Params'!$B$5-B328)/('Sim Flight Params'!$B$7-'Sim Flight Params'!$B$5))^2,0)</f>
        <v>0</v>
      </c>
      <c r="J328" t="b">
        <f>IF(AND(B328&gt;='Sim Flight Params'!$B$5+('Sim Flight Params'!$B$6-'Sim Flight Params'!$B$5)/2,B328&lt;'Sim Flight Params'!$B$6),TRUE,FALSE)</f>
        <v>1</v>
      </c>
      <c r="K328">
        <f>IF(J328,'Sim Flight Params'!$B$4/2*(('Sim Flight Params'!$B$6-B328)/('Sim Flight Params'!$B$7-'Sim Flight Params'!$B$5))^2,0)</f>
        <v>0.59510204081641394</v>
      </c>
      <c r="L328">
        <f t="shared" si="24"/>
        <v>0.59510204081641394</v>
      </c>
      <c r="M328">
        <f t="shared" si="25"/>
        <v>-0.44489795918370578</v>
      </c>
      <c r="N328">
        <f t="shared" si="26"/>
        <v>0.16326530612240198</v>
      </c>
      <c r="P328">
        <v>0.15096264339015186</v>
      </c>
      <c r="Q328">
        <v>0.73874323373770734</v>
      </c>
      <c r="R328">
        <f t="shared" si="27"/>
        <v>0.12061114020203995</v>
      </c>
      <c r="S328">
        <f>'Sim Flight Params'!$B$22*P328+'Sim Flight Params'!$B$23/100*R328</f>
        <v>6.2641548281408945E-3</v>
      </c>
      <c r="U328">
        <v>0.2396755269934796</v>
      </c>
      <c r="V328">
        <v>0.64580967746077389</v>
      </c>
      <c r="W328">
        <f>IF(V328&gt;='Sim Flight Params'!$B$34,'Sim Flight Params'!$B$33*U328,0)</f>
        <v>0</v>
      </c>
    </row>
    <row r="329" spans="1:23" x14ac:dyDescent="0.3">
      <c r="A329">
        <v>327</v>
      </c>
      <c r="B329">
        <v>16.349999999999799</v>
      </c>
      <c r="D329" t="b">
        <f>IF(AND(B329&gt;='Sim Flight Params'!$B$2,B329&lt;'Sim Flight Params'!$B$3),TRUE,FALSE)</f>
        <v>0</v>
      </c>
      <c r="E329">
        <f>IF(D329,'Sim Flight Params'!$B$4*(-COS((B329-'Sim Flight Params'!$B$2)*PI()/('Sim Flight Params'!$B$3-'Sim Flight Params'!$B$2))+1)/2,0)</f>
        <v>0</v>
      </c>
      <c r="F329" t="b">
        <f>IF(AND(B329&gt;='Sim Flight Params'!$B$3,B329&lt;'Sim Flight Params'!$B$5),TRUE,FALSE)</f>
        <v>0</v>
      </c>
      <c r="G329">
        <f>IF(F329,'Sim Flight Params'!$B$4,0)</f>
        <v>0</v>
      </c>
      <c r="H329" t="b">
        <f>IF(AND(B329&gt;='Sim Flight Params'!$B$5,B329&lt;'Sim Flight Params'!$B$6-('Sim Flight Params'!$B$6-'Sim Flight Params'!$B$5)/2),TRUE,FALSE)</f>
        <v>0</v>
      </c>
      <c r="I329">
        <f>IF(H329,'Sim Flight Params'!$B$4-'Sim Flight Params'!$B$4/2*(('Sim Flight Params'!$B$5-B329)/('Sim Flight Params'!$B$7-'Sim Flight Params'!$B$5))^2,0)</f>
        <v>0</v>
      </c>
      <c r="J329" t="b">
        <f>IF(AND(B329&gt;='Sim Flight Params'!$B$5+('Sim Flight Params'!$B$6-'Sim Flight Params'!$B$5)/2,B329&lt;'Sim Flight Params'!$B$6),TRUE,FALSE)</f>
        <v>1</v>
      </c>
      <c r="K329">
        <f>IF(J329,'Sim Flight Params'!$B$4/2*(('Sim Flight Params'!$B$6-B329)/('Sim Flight Params'!$B$7-'Sim Flight Params'!$B$5))^2,0)</f>
        <v>0.57326530612253601</v>
      </c>
      <c r="L329">
        <f t="shared" si="24"/>
        <v>0.57326530612253601</v>
      </c>
      <c r="M329">
        <f t="shared" si="25"/>
        <v>-0.43673469387758329</v>
      </c>
      <c r="N329">
        <f t="shared" si="26"/>
        <v>0.1632653061224591</v>
      </c>
      <c r="P329">
        <v>0.76254760504913066</v>
      </c>
      <c r="Q329">
        <v>-4.557063431142816E-2</v>
      </c>
      <c r="R329">
        <f t="shared" si="27"/>
        <v>-7.4401035610499565E-3</v>
      </c>
      <c r="S329">
        <f>'Sim Flight Params'!$B$22*P329+'Sim Flight Params'!$B$23/100*R329</f>
        <v>2.8558334671537147E-2</v>
      </c>
      <c r="U329">
        <v>-0.34308144037129806</v>
      </c>
      <c r="V329">
        <v>0.39972554786677406</v>
      </c>
      <c r="W329">
        <f>IF(V329&gt;='Sim Flight Params'!$B$34,'Sim Flight Params'!$B$33*U329,0)</f>
        <v>0</v>
      </c>
    </row>
    <row r="330" spans="1:23" x14ac:dyDescent="0.3">
      <c r="A330">
        <v>328</v>
      </c>
      <c r="B330">
        <v>16.3999999999998</v>
      </c>
      <c r="D330" t="b">
        <f>IF(AND(B330&gt;='Sim Flight Params'!$B$2,B330&lt;'Sim Flight Params'!$B$3),TRUE,FALSE)</f>
        <v>0</v>
      </c>
      <c r="E330">
        <f>IF(D330,'Sim Flight Params'!$B$4*(-COS((B330-'Sim Flight Params'!$B$2)*PI()/('Sim Flight Params'!$B$3-'Sim Flight Params'!$B$2))+1)/2,0)</f>
        <v>0</v>
      </c>
      <c r="F330" t="b">
        <f>IF(AND(B330&gt;='Sim Flight Params'!$B$3,B330&lt;'Sim Flight Params'!$B$5),TRUE,FALSE)</f>
        <v>0</v>
      </c>
      <c r="G330">
        <f>IF(F330,'Sim Flight Params'!$B$4,0)</f>
        <v>0</v>
      </c>
      <c r="H330" t="b">
        <f>IF(AND(B330&gt;='Sim Flight Params'!$B$5,B330&lt;'Sim Flight Params'!$B$6-('Sim Flight Params'!$B$6-'Sim Flight Params'!$B$5)/2),TRUE,FALSE)</f>
        <v>0</v>
      </c>
      <c r="I330">
        <f>IF(H330,'Sim Flight Params'!$B$4-'Sim Flight Params'!$B$4/2*(('Sim Flight Params'!$B$5-B330)/('Sim Flight Params'!$B$7-'Sim Flight Params'!$B$5))^2,0)</f>
        <v>0</v>
      </c>
      <c r="J330" t="b">
        <f>IF(AND(B330&gt;='Sim Flight Params'!$B$5+('Sim Flight Params'!$B$6-'Sim Flight Params'!$B$5)/2,B330&lt;'Sim Flight Params'!$B$6),TRUE,FALSE)</f>
        <v>1</v>
      </c>
      <c r="K330">
        <f>IF(J330,'Sim Flight Params'!$B$4/2*(('Sim Flight Params'!$B$6-B330)/('Sim Flight Params'!$B$7-'Sim Flight Params'!$B$5))^2,0)</f>
        <v>0.55183673469396255</v>
      </c>
      <c r="L330">
        <f t="shared" si="24"/>
        <v>0.55183673469396255</v>
      </c>
      <c r="M330">
        <f t="shared" si="25"/>
        <v>-0.42857142857146313</v>
      </c>
      <c r="N330">
        <f t="shared" si="26"/>
        <v>0.16326530612240087</v>
      </c>
      <c r="P330">
        <v>0.96207005531411394</v>
      </c>
      <c r="Q330">
        <v>0.83758102087589736</v>
      </c>
      <c r="R330">
        <f t="shared" si="27"/>
        <v>0.13674792177561643</v>
      </c>
      <c r="S330">
        <f>'Sim Flight Params'!$B$22*P330+'Sim Flight Params'!$B$23/100*R330</f>
        <v>3.6761366683157354E-2</v>
      </c>
      <c r="U330">
        <v>-0.36636875556235182</v>
      </c>
      <c r="V330">
        <v>0.9281735241911766</v>
      </c>
      <c r="W330">
        <f>IF(V330&gt;='Sim Flight Params'!$B$34,'Sim Flight Params'!$B$33*U330,0)</f>
        <v>-5.4955313334352773E-2</v>
      </c>
    </row>
    <row r="331" spans="1:23" x14ac:dyDescent="0.3">
      <c r="A331">
        <v>329</v>
      </c>
      <c r="B331">
        <v>16.4499999999998</v>
      </c>
      <c r="D331" t="b">
        <f>IF(AND(B331&gt;='Sim Flight Params'!$B$2,B331&lt;'Sim Flight Params'!$B$3),TRUE,FALSE)</f>
        <v>0</v>
      </c>
      <c r="E331">
        <f>IF(D331,'Sim Flight Params'!$B$4*(-COS((B331-'Sim Flight Params'!$B$2)*PI()/('Sim Flight Params'!$B$3-'Sim Flight Params'!$B$2))+1)/2,0)</f>
        <v>0</v>
      </c>
      <c r="F331" t="b">
        <f>IF(AND(B331&gt;='Sim Flight Params'!$B$3,B331&lt;'Sim Flight Params'!$B$5),TRUE,FALSE)</f>
        <v>0</v>
      </c>
      <c r="G331">
        <f>IF(F331,'Sim Flight Params'!$B$4,0)</f>
        <v>0</v>
      </c>
      <c r="H331" t="b">
        <f>IF(AND(B331&gt;='Sim Flight Params'!$B$5,B331&lt;'Sim Flight Params'!$B$6-('Sim Flight Params'!$B$6-'Sim Flight Params'!$B$5)/2),TRUE,FALSE)</f>
        <v>0</v>
      </c>
      <c r="I331">
        <f>IF(H331,'Sim Flight Params'!$B$4-'Sim Flight Params'!$B$4/2*(('Sim Flight Params'!$B$5-B331)/('Sim Flight Params'!$B$7-'Sim Flight Params'!$B$5))^2,0)</f>
        <v>0</v>
      </c>
      <c r="J331" t="b">
        <f>IF(AND(B331&gt;='Sim Flight Params'!$B$5+('Sim Flight Params'!$B$6-'Sim Flight Params'!$B$5)/2,B331&lt;'Sim Flight Params'!$B$6),TRUE,FALSE)</f>
        <v>1</v>
      </c>
      <c r="K331">
        <f>IF(J331,'Sim Flight Params'!$B$4/2*(('Sim Flight Params'!$B$6-B331)/('Sim Flight Params'!$B$7-'Sim Flight Params'!$B$5))^2,0)</f>
        <v>0.53081632653069533</v>
      </c>
      <c r="L331">
        <f t="shared" ref="L331:L394" si="28">E331+G331+I331+K331</f>
        <v>0.53081632653069533</v>
      </c>
      <c r="M331">
        <f t="shared" ref="M331:M394" si="29">(L331-L330)/($B331-$B330)</f>
        <v>-0.42040816326533847</v>
      </c>
      <c r="N331">
        <f t="shared" ref="N331:N394" si="30">(M331-M330)/($B331-$B330)</f>
        <v>0.16326530612249079</v>
      </c>
      <c r="P331">
        <v>-0.95022262251326972</v>
      </c>
      <c r="Q331">
        <v>0.57796891678297002</v>
      </c>
      <c r="R331">
        <f t="shared" si="27"/>
        <v>9.4362272127856014E-2</v>
      </c>
      <c r="S331">
        <f>'Sim Flight Params'!$B$22*P331+'Sim Flight Params'!$B$23/100*R331</f>
        <v>-3.5161536983608334E-2</v>
      </c>
      <c r="U331">
        <v>-0.76667787958847211</v>
      </c>
      <c r="V331">
        <v>0.34147374419073195</v>
      </c>
      <c r="W331">
        <f>IF(V331&gt;='Sim Flight Params'!$B$34,'Sim Flight Params'!$B$33*U331,0)</f>
        <v>0</v>
      </c>
    </row>
    <row r="332" spans="1:23" x14ac:dyDescent="0.3">
      <c r="A332">
        <v>330</v>
      </c>
      <c r="B332">
        <v>16.499999999999801</v>
      </c>
      <c r="D332" t="b">
        <f>IF(AND(B332&gt;='Sim Flight Params'!$B$2,B332&lt;'Sim Flight Params'!$B$3),TRUE,FALSE)</f>
        <v>0</v>
      </c>
      <c r="E332">
        <f>IF(D332,'Sim Flight Params'!$B$4*(-COS((B332-'Sim Flight Params'!$B$2)*PI()/('Sim Flight Params'!$B$3-'Sim Flight Params'!$B$2))+1)/2,0)</f>
        <v>0</v>
      </c>
      <c r="F332" t="b">
        <f>IF(AND(B332&gt;='Sim Flight Params'!$B$3,B332&lt;'Sim Flight Params'!$B$5),TRUE,FALSE)</f>
        <v>0</v>
      </c>
      <c r="G332">
        <f>IF(F332,'Sim Flight Params'!$B$4,0)</f>
        <v>0</v>
      </c>
      <c r="H332" t="b">
        <f>IF(AND(B332&gt;='Sim Flight Params'!$B$5,B332&lt;'Sim Flight Params'!$B$6-('Sim Flight Params'!$B$6-'Sim Flight Params'!$B$5)/2),TRUE,FALSE)</f>
        <v>0</v>
      </c>
      <c r="I332">
        <f>IF(H332,'Sim Flight Params'!$B$4-'Sim Flight Params'!$B$4/2*(('Sim Flight Params'!$B$5-B332)/('Sim Flight Params'!$B$7-'Sim Flight Params'!$B$5))^2,0)</f>
        <v>0</v>
      </c>
      <c r="J332" t="b">
        <f>IF(AND(B332&gt;='Sim Flight Params'!$B$5+('Sim Flight Params'!$B$6-'Sim Flight Params'!$B$5)/2,B332&lt;'Sim Flight Params'!$B$6),TRUE,FALSE)</f>
        <v>1</v>
      </c>
      <c r="K332">
        <f>IF(J332,'Sim Flight Params'!$B$4/2*(('Sim Flight Params'!$B$6-B332)/('Sim Flight Params'!$B$7-'Sim Flight Params'!$B$5))^2,0)</f>
        <v>0.51020408163273434</v>
      </c>
      <c r="L332">
        <f t="shared" si="28"/>
        <v>0.51020408163273434</v>
      </c>
      <c r="M332">
        <f t="shared" si="29"/>
        <v>-0.41224489795921382</v>
      </c>
      <c r="N332">
        <f t="shared" si="30"/>
        <v>0.16326530612249079</v>
      </c>
      <c r="P332">
        <v>0.10994144039377396</v>
      </c>
      <c r="Q332">
        <v>-0.56742342395770096</v>
      </c>
      <c r="R332">
        <f t="shared" si="27"/>
        <v>-9.2640559013525928E-2</v>
      </c>
      <c r="S332">
        <f>'Sim Flight Params'!$B$22*P332+'Sim Flight Params'!$B$23/100*R332</f>
        <v>3.6596012196988934E-3</v>
      </c>
      <c r="U332">
        <v>-0.86983638383303119</v>
      </c>
      <c r="V332">
        <v>0.21280334468165074</v>
      </c>
      <c r="W332">
        <f>IF(V332&gt;='Sim Flight Params'!$B$34,'Sim Flight Params'!$B$33*U332,0)</f>
        <v>0</v>
      </c>
    </row>
    <row r="333" spans="1:23" x14ac:dyDescent="0.3">
      <c r="A333">
        <v>331</v>
      </c>
      <c r="B333">
        <v>16.549999999999802</v>
      </c>
      <c r="D333" t="b">
        <f>IF(AND(B333&gt;='Sim Flight Params'!$B$2,B333&lt;'Sim Flight Params'!$B$3),TRUE,FALSE)</f>
        <v>0</v>
      </c>
      <c r="E333">
        <f>IF(D333,'Sim Flight Params'!$B$4*(-COS((B333-'Sim Flight Params'!$B$2)*PI()/('Sim Flight Params'!$B$3-'Sim Flight Params'!$B$2))+1)/2,0)</f>
        <v>0</v>
      </c>
      <c r="F333" t="b">
        <f>IF(AND(B333&gt;='Sim Flight Params'!$B$3,B333&lt;'Sim Flight Params'!$B$5),TRUE,FALSE)</f>
        <v>0</v>
      </c>
      <c r="G333">
        <f>IF(F333,'Sim Flight Params'!$B$4,0)</f>
        <v>0</v>
      </c>
      <c r="H333" t="b">
        <f>IF(AND(B333&gt;='Sim Flight Params'!$B$5,B333&lt;'Sim Flight Params'!$B$6-('Sim Flight Params'!$B$6-'Sim Flight Params'!$B$5)/2),TRUE,FALSE)</f>
        <v>0</v>
      </c>
      <c r="I333">
        <f>IF(H333,'Sim Flight Params'!$B$4-'Sim Flight Params'!$B$4/2*(('Sim Flight Params'!$B$5-B333)/('Sim Flight Params'!$B$7-'Sim Flight Params'!$B$5))^2,0)</f>
        <v>0</v>
      </c>
      <c r="J333" t="b">
        <f>IF(AND(B333&gt;='Sim Flight Params'!$B$5+('Sim Flight Params'!$B$6-'Sim Flight Params'!$B$5)/2,B333&lt;'Sim Flight Params'!$B$6),TRUE,FALSE)</f>
        <v>1</v>
      </c>
      <c r="K333">
        <f>IF(J333,'Sim Flight Params'!$B$4/2*(('Sim Flight Params'!$B$6-B333)/('Sim Flight Params'!$B$7-'Sim Flight Params'!$B$5))^2,0)</f>
        <v>0.49000000000007937</v>
      </c>
      <c r="L333">
        <f t="shared" si="28"/>
        <v>0.49000000000007937</v>
      </c>
      <c r="M333">
        <f t="shared" si="29"/>
        <v>-0.40408163265309366</v>
      </c>
      <c r="N333">
        <f t="shared" si="30"/>
        <v>0.16326530612240087</v>
      </c>
      <c r="P333">
        <v>-0.9072822610810245</v>
      </c>
      <c r="Q333">
        <v>0.23757680659285341</v>
      </c>
      <c r="R333">
        <f t="shared" si="27"/>
        <v>3.8788050055964633E-2</v>
      </c>
      <c r="S333">
        <f>'Sim Flight Params'!$B$22*P333+'Sim Flight Params'!$B$23/100*R333</f>
        <v>-3.3829144540258593E-2</v>
      </c>
      <c r="U333">
        <v>-0.92973730650560915</v>
      </c>
      <c r="V333">
        <v>5.3405438769645763E-2</v>
      </c>
      <c r="W333">
        <f>IF(V333&gt;='Sim Flight Params'!$B$34,'Sim Flight Params'!$B$33*U333,0)</f>
        <v>0</v>
      </c>
    </row>
    <row r="334" spans="1:23" x14ac:dyDescent="0.3">
      <c r="A334">
        <v>332</v>
      </c>
      <c r="B334">
        <v>16.599999999999799</v>
      </c>
      <c r="D334" t="b">
        <f>IF(AND(B334&gt;='Sim Flight Params'!$B$2,B334&lt;'Sim Flight Params'!$B$3),TRUE,FALSE)</f>
        <v>0</v>
      </c>
      <c r="E334">
        <f>IF(D334,'Sim Flight Params'!$B$4*(-COS((B334-'Sim Flight Params'!$B$2)*PI()/('Sim Flight Params'!$B$3-'Sim Flight Params'!$B$2))+1)/2,0)</f>
        <v>0</v>
      </c>
      <c r="F334" t="b">
        <f>IF(AND(B334&gt;='Sim Flight Params'!$B$3,B334&lt;'Sim Flight Params'!$B$5),TRUE,FALSE)</f>
        <v>0</v>
      </c>
      <c r="G334">
        <f>IF(F334,'Sim Flight Params'!$B$4,0)</f>
        <v>0</v>
      </c>
      <c r="H334" t="b">
        <f>IF(AND(B334&gt;='Sim Flight Params'!$B$5,B334&lt;'Sim Flight Params'!$B$6-('Sim Flight Params'!$B$6-'Sim Flight Params'!$B$5)/2),TRUE,FALSE)</f>
        <v>0</v>
      </c>
      <c r="I334">
        <f>IF(H334,'Sim Flight Params'!$B$4-'Sim Flight Params'!$B$4/2*(('Sim Flight Params'!$B$5-B334)/('Sim Flight Params'!$B$7-'Sim Flight Params'!$B$5))^2,0)</f>
        <v>0</v>
      </c>
      <c r="J334" t="b">
        <f>IF(AND(B334&gt;='Sim Flight Params'!$B$5+('Sim Flight Params'!$B$6-'Sim Flight Params'!$B$5)/2,B334&lt;'Sim Flight Params'!$B$6),TRUE,FALSE)</f>
        <v>1</v>
      </c>
      <c r="K334">
        <f>IF(J334,'Sim Flight Params'!$B$4/2*(('Sim Flight Params'!$B$6-B334)/('Sim Flight Params'!$B$7-'Sim Flight Params'!$B$5))^2,0)</f>
        <v>0.47020408163273181</v>
      </c>
      <c r="L334">
        <f t="shared" si="28"/>
        <v>0.47020408163273181</v>
      </c>
      <c r="M334">
        <f t="shared" si="29"/>
        <v>-0.39591836734697378</v>
      </c>
      <c r="N334">
        <f t="shared" si="30"/>
        <v>0.16326530612240692</v>
      </c>
      <c r="P334">
        <v>0.11587551484420389</v>
      </c>
      <c r="Q334">
        <v>-0.11317691180529654</v>
      </c>
      <c r="R334">
        <f t="shared" si="27"/>
        <v>-1.8477863151880391E-2</v>
      </c>
      <c r="S334">
        <f>'Sim Flight Params'!$B$22*P334+'Sim Flight Params'!$B$23/100*R334</f>
        <v>4.2529424908982431E-3</v>
      </c>
      <c r="U334">
        <v>-0.13649374066477593</v>
      </c>
      <c r="V334">
        <v>0.87770579692356931</v>
      </c>
      <c r="W334">
        <f>IF(V334&gt;='Sim Flight Params'!$B$34,'Sim Flight Params'!$B$33*U334,0)</f>
        <v>0</v>
      </c>
    </row>
    <row r="335" spans="1:23" x14ac:dyDescent="0.3">
      <c r="A335">
        <v>333</v>
      </c>
      <c r="B335">
        <v>16.6499999999998</v>
      </c>
      <c r="D335" t="b">
        <f>IF(AND(B335&gt;='Sim Flight Params'!$B$2,B335&lt;'Sim Flight Params'!$B$3),TRUE,FALSE)</f>
        <v>0</v>
      </c>
      <c r="E335">
        <f>IF(D335,'Sim Flight Params'!$B$4*(-COS((B335-'Sim Flight Params'!$B$2)*PI()/('Sim Flight Params'!$B$3-'Sim Flight Params'!$B$2))+1)/2,0)</f>
        <v>0</v>
      </c>
      <c r="F335" t="b">
        <f>IF(AND(B335&gt;='Sim Flight Params'!$B$3,B335&lt;'Sim Flight Params'!$B$5),TRUE,FALSE)</f>
        <v>0</v>
      </c>
      <c r="G335">
        <f>IF(F335,'Sim Flight Params'!$B$4,0)</f>
        <v>0</v>
      </c>
      <c r="H335" t="b">
        <f>IF(AND(B335&gt;='Sim Flight Params'!$B$5,B335&lt;'Sim Flight Params'!$B$6-('Sim Flight Params'!$B$6-'Sim Flight Params'!$B$5)/2),TRUE,FALSE)</f>
        <v>0</v>
      </c>
      <c r="I335">
        <f>IF(H335,'Sim Flight Params'!$B$4-'Sim Flight Params'!$B$4/2*(('Sim Flight Params'!$B$5-B335)/('Sim Flight Params'!$B$7-'Sim Flight Params'!$B$5))^2,0)</f>
        <v>0</v>
      </c>
      <c r="J335" t="b">
        <f>IF(AND(B335&gt;='Sim Flight Params'!$B$5+('Sim Flight Params'!$B$6-'Sim Flight Params'!$B$5)/2,B335&lt;'Sim Flight Params'!$B$6),TRUE,FALSE)</f>
        <v>1</v>
      </c>
      <c r="K335">
        <f>IF(J335,'Sim Flight Params'!$B$4/2*(('Sim Flight Params'!$B$6-B335)/('Sim Flight Params'!$B$7-'Sim Flight Params'!$B$5))^2,0)</f>
        <v>0.45081632653068909</v>
      </c>
      <c r="L335">
        <f t="shared" si="28"/>
        <v>0.45081632653068909</v>
      </c>
      <c r="M335">
        <f t="shared" si="29"/>
        <v>-0.38775510204084879</v>
      </c>
      <c r="N335">
        <f t="shared" si="30"/>
        <v>0.16326530612249746</v>
      </c>
      <c r="P335">
        <v>0.62884089232476659</v>
      </c>
      <c r="Q335">
        <v>0.68360533930354572</v>
      </c>
      <c r="R335">
        <f t="shared" si="27"/>
        <v>0.11160903498836713</v>
      </c>
      <c r="S335">
        <f>'Sim Flight Params'!$B$22*P335+'Sim Flight Params'!$B$23/100*R335</f>
        <v>2.413957863712058E-2</v>
      </c>
      <c r="U335">
        <v>-0.15682624273305001</v>
      </c>
      <c r="V335">
        <v>0.52593770123844341</v>
      </c>
      <c r="W335">
        <f>IF(V335&gt;='Sim Flight Params'!$B$34,'Sim Flight Params'!$B$33*U335,0)</f>
        <v>0</v>
      </c>
    </row>
    <row r="336" spans="1:23" x14ac:dyDescent="0.3">
      <c r="A336">
        <v>334</v>
      </c>
      <c r="B336">
        <v>16.6999999999998</v>
      </c>
      <c r="D336" t="b">
        <f>IF(AND(B336&gt;='Sim Flight Params'!$B$2,B336&lt;'Sim Flight Params'!$B$3),TRUE,FALSE)</f>
        <v>0</v>
      </c>
      <c r="E336">
        <f>IF(D336,'Sim Flight Params'!$B$4*(-COS((B336-'Sim Flight Params'!$B$2)*PI()/('Sim Flight Params'!$B$3-'Sim Flight Params'!$B$2))+1)/2,0)</f>
        <v>0</v>
      </c>
      <c r="F336" t="b">
        <f>IF(AND(B336&gt;='Sim Flight Params'!$B$3,B336&lt;'Sim Flight Params'!$B$5),TRUE,FALSE)</f>
        <v>0</v>
      </c>
      <c r="G336">
        <f>IF(F336,'Sim Flight Params'!$B$4,0)</f>
        <v>0</v>
      </c>
      <c r="H336" t="b">
        <f>IF(AND(B336&gt;='Sim Flight Params'!$B$5,B336&lt;'Sim Flight Params'!$B$6-('Sim Flight Params'!$B$6-'Sim Flight Params'!$B$5)/2),TRUE,FALSE)</f>
        <v>0</v>
      </c>
      <c r="I336">
        <f>IF(H336,'Sim Flight Params'!$B$4-'Sim Flight Params'!$B$4/2*(('Sim Flight Params'!$B$5-B336)/('Sim Flight Params'!$B$7-'Sim Flight Params'!$B$5))^2,0)</f>
        <v>0</v>
      </c>
      <c r="J336" t="b">
        <f>IF(AND(B336&gt;='Sim Flight Params'!$B$5+('Sim Flight Params'!$B$6-'Sim Flight Params'!$B$5)/2,B336&lt;'Sim Flight Params'!$B$6),TRUE,FALSE)</f>
        <v>1</v>
      </c>
      <c r="K336">
        <f>IF(J336,'Sim Flight Params'!$B$4/2*(('Sim Flight Params'!$B$6-B336)/('Sim Flight Params'!$B$7-'Sim Flight Params'!$B$5))^2,0)</f>
        <v>0.43183673469395256</v>
      </c>
      <c r="L336">
        <f t="shared" si="28"/>
        <v>0.43183673469395256</v>
      </c>
      <c r="M336">
        <f t="shared" si="29"/>
        <v>-0.37959183673472524</v>
      </c>
      <c r="N336">
        <f t="shared" si="30"/>
        <v>0.16326530612246859</v>
      </c>
      <c r="P336">
        <v>0.95753806576930622</v>
      </c>
      <c r="Q336">
        <v>-0.23789530101339174</v>
      </c>
      <c r="R336">
        <f t="shared" si="27"/>
        <v>-3.8840049145048211E-2</v>
      </c>
      <c r="S336">
        <f>'Sim Flight Params'!$B$22*P336+'Sim Flight Params'!$B$23/100*R336</f>
        <v>3.5713477220623735E-2</v>
      </c>
      <c r="U336">
        <v>0.76140211621854492</v>
      </c>
      <c r="V336">
        <v>0.14776135655806411</v>
      </c>
      <c r="W336">
        <f>IF(V336&gt;='Sim Flight Params'!$B$34,'Sim Flight Params'!$B$33*U336,0)</f>
        <v>0</v>
      </c>
    </row>
    <row r="337" spans="1:23" x14ac:dyDescent="0.3">
      <c r="A337">
        <v>335</v>
      </c>
      <c r="B337">
        <v>16.749999999999801</v>
      </c>
      <c r="D337" t="b">
        <f>IF(AND(B337&gt;='Sim Flight Params'!$B$2,B337&lt;'Sim Flight Params'!$B$3),TRUE,FALSE)</f>
        <v>0</v>
      </c>
      <c r="E337">
        <f>IF(D337,'Sim Flight Params'!$B$4*(-COS((B337-'Sim Flight Params'!$B$2)*PI()/('Sim Flight Params'!$B$3-'Sim Flight Params'!$B$2))+1)/2,0)</f>
        <v>0</v>
      </c>
      <c r="F337" t="b">
        <f>IF(AND(B337&gt;='Sim Flight Params'!$B$3,B337&lt;'Sim Flight Params'!$B$5),TRUE,FALSE)</f>
        <v>0</v>
      </c>
      <c r="G337">
        <f>IF(F337,'Sim Flight Params'!$B$4,0)</f>
        <v>0</v>
      </c>
      <c r="H337" t="b">
        <f>IF(AND(B337&gt;='Sim Flight Params'!$B$5,B337&lt;'Sim Flight Params'!$B$6-('Sim Flight Params'!$B$6-'Sim Flight Params'!$B$5)/2),TRUE,FALSE)</f>
        <v>0</v>
      </c>
      <c r="I337">
        <f>IF(H337,'Sim Flight Params'!$B$4-'Sim Flight Params'!$B$4/2*(('Sim Flight Params'!$B$5-B337)/('Sim Flight Params'!$B$7-'Sim Flight Params'!$B$5))^2,0)</f>
        <v>0</v>
      </c>
      <c r="J337" t="b">
        <f>IF(AND(B337&gt;='Sim Flight Params'!$B$5+('Sim Flight Params'!$B$6-'Sim Flight Params'!$B$5)/2,B337&lt;'Sim Flight Params'!$B$6),TRUE,FALSE)</f>
        <v>1</v>
      </c>
      <c r="K337">
        <f>IF(J337,'Sim Flight Params'!$B$4/2*(('Sim Flight Params'!$B$6-B337)/('Sim Flight Params'!$B$7-'Sim Flight Params'!$B$5))^2,0)</f>
        <v>0.4132653061225221</v>
      </c>
      <c r="L337">
        <f t="shared" si="28"/>
        <v>0.4132653061225221</v>
      </c>
      <c r="M337">
        <f t="shared" si="29"/>
        <v>-0.37142857142860392</v>
      </c>
      <c r="N337">
        <f t="shared" si="30"/>
        <v>0.16326530612242418</v>
      </c>
      <c r="P337">
        <v>0.61618451105969996</v>
      </c>
      <c r="Q337">
        <v>-0.57639266569641467</v>
      </c>
      <c r="R337">
        <f t="shared" si="27"/>
        <v>-9.4104925011645246E-2</v>
      </c>
      <c r="S337">
        <f>'Sim Flight Params'!$B$22*P337+'Sim Flight Params'!$B$23/100*R337</f>
        <v>2.263639453968052E-2</v>
      </c>
      <c r="U337">
        <v>-0.29262788971235065</v>
      </c>
      <c r="V337">
        <v>0.85945346666636113</v>
      </c>
      <c r="W337">
        <f>IF(V337&gt;='Sim Flight Params'!$B$34,'Sim Flight Params'!$B$33*U337,0)</f>
        <v>0</v>
      </c>
    </row>
    <row r="338" spans="1:23" x14ac:dyDescent="0.3">
      <c r="A338">
        <v>336</v>
      </c>
      <c r="B338">
        <v>16.799999999999802</v>
      </c>
      <c r="D338" t="b">
        <f>IF(AND(B338&gt;='Sim Flight Params'!$B$2,B338&lt;'Sim Flight Params'!$B$3),TRUE,FALSE)</f>
        <v>0</v>
      </c>
      <c r="E338">
        <f>IF(D338,'Sim Flight Params'!$B$4*(-COS((B338-'Sim Flight Params'!$B$2)*PI()/('Sim Flight Params'!$B$3-'Sim Flight Params'!$B$2))+1)/2,0)</f>
        <v>0</v>
      </c>
      <c r="F338" t="b">
        <f>IF(AND(B338&gt;='Sim Flight Params'!$B$3,B338&lt;'Sim Flight Params'!$B$5),TRUE,FALSE)</f>
        <v>0</v>
      </c>
      <c r="G338">
        <f>IF(F338,'Sim Flight Params'!$B$4,0)</f>
        <v>0</v>
      </c>
      <c r="H338" t="b">
        <f>IF(AND(B338&gt;='Sim Flight Params'!$B$5,B338&lt;'Sim Flight Params'!$B$6-('Sim Flight Params'!$B$6-'Sim Flight Params'!$B$5)/2),TRUE,FALSE)</f>
        <v>0</v>
      </c>
      <c r="I338">
        <f>IF(H338,'Sim Flight Params'!$B$4-'Sim Flight Params'!$B$4/2*(('Sim Flight Params'!$B$5-B338)/('Sim Flight Params'!$B$7-'Sim Flight Params'!$B$5))^2,0)</f>
        <v>0</v>
      </c>
      <c r="J338" t="b">
        <f>IF(AND(B338&gt;='Sim Flight Params'!$B$5+('Sim Flight Params'!$B$6-'Sim Flight Params'!$B$5)/2,B338&lt;'Sim Flight Params'!$B$6),TRUE,FALSE)</f>
        <v>1</v>
      </c>
      <c r="K338">
        <f>IF(J338,'Sim Flight Params'!$B$4/2*(('Sim Flight Params'!$B$6-B338)/('Sim Flight Params'!$B$7-'Sim Flight Params'!$B$5))^2,0)</f>
        <v>0.39510204081639771</v>
      </c>
      <c r="L338">
        <f t="shared" si="28"/>
        <v>0.39510204081639771</v>
      </c>
      <c r="M338">
        <f t="shared" si="29"/>
        <v>-0.36326530612248259</v>
      </c>
      <c r="N338">
        <f t="shared" si="30"/>
        <v>0.16326530612242418</v>
      </c>
      <c r="P338">
        <v>-0.82999829537794989</v>
      </c>
      <c r="Q338">
        <v>-0.58339756639068141</v>
      </c>
      <c r="R338">
        <f t="shared" si="27"/>
        <v>-9.5248582267851892E-2</v>
      </c>
      <c r="S338">
        <f>'Sim Flight Params'!$B$22*P338+'Sim Flight Params'!$B$23/100*R338</f>
        <v>-3.1601178988012381E-2</v>
      </c>
      <c r="U338">
        <v>-0.64850442601105129</v>
      </c>
      <c r="V338">
        <v>0.70379277722905043</v>
      </c>
      <c r="W338">
        <f>IF(V338&gt;='Sim Flight Params'!$B$34,'Sim Flight Params'!$B$33*U338,0)</f>
        <v>0</v>
      </c>
    </row>
    <row r="339" spans="1:23" x14ac:dyDescent="0.3">
      <c r="A339">
        <v>337</v>
      </c>
      <c r="B339">
        <v>16.849999999999799</v>
      </c>
      <c r="D339" t="b">
        <f>IF(AND(B339&gt;='Sim Flight Params'!$B$2,B339&lt;'Sim Flight Params'!$B$3),TRUE,FALSE)</f>
        <v>0</v>
      </c>
      <c r="E339">
        <f>IF(D339,'Sim Flight Params'!$B$4*(-COS((B339-'Sim Flight Params'!$B$2)*PI()/('Sim Flight Params'!$B$3-'Sim Flight Params'!$B$2))+1)/2,0)</f>
        <v>0</v>
      </c>
      <c r="F339" t="b">
        <f>IF(AND(B339&gt;='Sim Flight Params'!$B$3,B339&lt;'Sim Flight Params'!$B$5),TRUE,FALSE)</f>
        <v>0</v>
      </c>
      <c r="G339">
        <f>IF(F339,'Sim Flight Params'!$B$4,0)</f>
        <v>0</v>
      </c>
      <c r="H339" t="b">
        <f>IF(AND(B339&gt;='Sim Flight Params'!$B$5,B339&lt;'Sim Flight Params'!$B$6-('Sim Flight Params'!$B$6-'Sim Flight Params'!$B$5)/2),TRUE,FALSE)</f>
        <v>0</v>
      </c>
      <c r="I339">
        <f>IF(H339,'Sim Flight Params'!$B$4-'Sim Flight Params'!$B$4/2*(('Sim Flight Params'!$B$5-B339)/('Sim Flight Params'!$B$7-'Sim Flight Params'!$B$5))^2,0)</f>
        <v>0</v>
      </c>
      <c r="J339" t="b">
        <f>IF(AND(B339&gt;='Sim Flight Params'!$B$5+('Sim Flight Params'!$B$6-'Sim Flight Params'!$B$5)/2,B339&lt;'Sim Flight Params'!$B$6),TRUE,FALSE)</f>
        <v>1</v>
      </c>
      <c r="K339">
        <f>IF(J339,'Sim Flight Params'!$B$4/2*(('Sim Flight Params'!$B$6-B339)/('Sim Flight Params'!$B$7-'Sim Flight Params'!$B$5))^2,0)</f>
        <v>0.37734693877558079</v>
      </c>
      <c r="L339">
        <f t="shared" si="28"/>
        <v>0.37734693877558079</v>
      </c>
      <c r="M339">
        <f t="shared" si="29"/>
        <v>-0.35510204081635877</v>
      </c>
      <c r="N339">
        <f t="shared" si="30"/>
        <v>0.16326530612248574</v>
      </c>
      <c r="P339">
        <v>0.48724888736211991</v>
      </c>
      <c r="Q339">
        <v>-0.53200238031753311</v>
      </c>
      <c r="R339">
        <f t="shared" si="27"/>
        <v>-8.6857531480433126E-2</v>
      </c>
      <c r="S339">
        <f>'Sim Flight Params'!$B$22*P339+'Sim Flight Params'!$B$23/100*R339</f>
        <v>1.7837545618677331E-2</v>
      </c>
      <c r="U339">
        <v>-0.11931956607122807</v>
      </c>
      <c r="V339">
        <v>0.98589198021614055</v>
      </c>
      <c r="W339">
        <f>IF(V339&gt;='Sim Flight Params'!$B$34,'Sim Flight Params'!$B$33*U339,0)</f>
        <v>-1.7897934910684209E-2</v>
      </c>
    </row>
    <row r="340" spans="1:23" x14ac:dyDescent="0.3">
      <c r="A340">
        <v>338</v>
      </c>
      <c r="B340">
        <v>16.8999999999998</v>
      </c>
      <c r="D340" t="b">
        <f>IF(AND(B340&gt;='Sim Flight Params'!$B$2,B340&lt;'Sim Flight Params'!$B$3),TRUE,FALSE)</f>
        <v>0</v>
      </c>
      <c r="E340">
        <f>IF(D340,'Sim Flight Params'!$B$4*(-COS((B340-'Sim Flight Params'!$B$2)*PI()/('Sim Flight Params'!$B$3-'Sim Flight Params'!$B$2))+1)/2,0)</f>
        <v>0</v>
      </c>
      <c r="F340" t="b">
        <f>IF(AND(B340&gt;='Sim Flight Params'!$B$3,B340&lt;'Sim Flight Params'!$B$5),TRUE,FALSE)</f>
        <v>0</v>
      </c>
      <c r="G340">
        <f>IF(F340,'Sim Flight Params'!$B$4,0)</f>
        <v>0</v>
      </c>
      <c r="H340" t="b">
        <f>IF(AND(B340&gt;='Sim Flight Params'!$B$5,B340&lt;'Sim Flight Params'!$B$6-('Sim Flight Params'!$B$6-'Sim Flight Params'!$B$5)/2),TRUE,FALSE)</f>
        <v>0</v>
      </c>
      <c r="I340">
        <f>IF(H340,'Sim Flight Params'!$B$4-'Sim Flight Params'!$B$4/2*(('Sim Flight Params'!$B$5-B340)/('Sim Flight Params'!$B$7-'Sim Flight Params'!$B$5))^2,0)</f>
        <v>0</v>
      </c>
      <c r="J340" t="b">
        <f>IF(AND(B340&gt;='Sim Flight Params'!$B$5+('Sim Flight Params'!$B$6-'Sim Flight Params'!$B$5)/2,B340&lt;'Sim Flight Params'!$B$6),TRUE,FALSE)</f>
        <v>1</v>
      </c>
      <c r="K340">
        <f>IF(J340,'Sim Flight Params'!$B$4/2*(('Sim Flight Params'!$B$6-B340)/('Sim Flight Params'!$B$7-'Sim Flight Params'!$B$5))^2,0)</f>
        <v>0.36000000000006871</v>
      </c>
      <c r="L340">
        <f t="shared" si="28"/>
        <v>0.36000000000006871</v>
      </c>
      <c r="M340">
        <f t="shared" si="29"/>
        <v>-0.34693877551023661</v>
      </c>
      <c r="N340">
        <f t="shared" si="30"/>
        <v>0.16326530612244083</v>
      </c>
      <c r="P340">
        <v>0.41329746116253951</v>
      </c>
      <c r="Q340">
        <v>-0.8311201682951872</v>
      </c>
      <c r="R340">
        <f t="shared" si="27"/>
        <v>-0.13569308870124827</v>
      </c>
      <c r="S340">
        <f>'Sim Flight Params'!$B$22*P340+'Sim Flight Params'!$B$23/100*R340</f>
        <v>1.482018935008899E-2</v>
      </c>
      <c r="U340">
        <v>-5.5529823119733424E-2</v>
      </c>
      <c r="V340">
        <v>0.34638035347993634</v>
      </c>
      <c r="W340">
        <f>IF(V340&gt;='Sim Flight Params'!$B$34,'Sim Flight Params'!$B$33*U340,0)</f>
        <v>0</v>
      </c>
    </row>
    <row r="341" spans="1:23" x14ac:dyDescent="0.3">
      <c r="A341">
        <v>339</v>
      </c>
      <c r="B341">
        <v>16.9499999999998</v>
      </c>
      <c r="D341" t="b">
        <f>IF(AND(B341&gt;='Sim Flight Params'!$B$2,B341&lt;'Sim Flight Params'!$B$3),TRUE,FALSE)</f>
        <v>0</v>
      </c>
      <c r="E341">
        <f>IF(D341,'Sim Flight Params'!$B$4*(-COS((B341-'Sim Flight Params'!$B$2)*PI()/('Sim Flight Params'!$B$3-'Sim Flight Params'!$B$2))+1)/2,0)</f>
        <v>0</v>
      </c>
      <c r="F341" t="b">
        <f>IF(AND(B341&gt;='Sim Flight Params'!$B$3,B341&lt;'Sim Flight Params'!$B$5),TRUE,FALSE)</f>
        <v>0</v>
      </c>
      <c r="G341">
        <f>IF(F341,'Sim Flight Params'!$B$4,0)</f>
        <v>0</v>
      </c>
      <c r="H341" t="b">
        <f>IF(AND(B341&gt;='Sim Flight Params'!$B$5,B341&lt;'Sim Flight Params'!$B$6-('Sim Flight Params'!$B$6-'Sim Flight Params'!$B$5)/2),TRUE,FALSE)</f>
        <v>0</v>
      </c>
      <c r="I341">
        <f>IF(H341,'Sim Flight Params'!$B$4-'Sim Flight Params'!$B$4/2*(('Sim Flight Params'!$B$5-B341)/('Sim Flight Params'!$B$7-'Sim Flight Params'!$B$5))^2,0)</f>
        <v>0</v>
      </c>
      <c r="J341" t="b">
        <f>IF(AND(B341&gt;='Sim Flight Params'!$B$5+('Sim Flight Params'!$B$6-'Sim Flight Params'!$B$5)/2,B341&lt;'Sim Flight Params'!$B$6),TRUE,FALSE)</f>
        <v>1</v>
      </c>
      <c r="K341">
        <f>IF(J341,'Sim Flight Params'!$B$4/2*(('Sim Flight Params'!$B$6-B341)/('Sim Flight Params'!$B$7-'Sim Flight Params'!$B$5))^2,0)</f>
        <v>0.34306122448986281</v>
      </c>
      <c r="L341">
        <f t="shared" si="28"/>
        <v>0.34306122448986281</v>
      </c>
      <c r="M341">
        <f t="shared" si="29"/>
        <v>-0.33877551020411306</v>
      </c>
      <c r="N341">
        <f t="shared" si="30"/>
        <v>0.16326530612246859</v>
      </c>
      <c r="P341">
        <v>0.83437258402393577</v>
      </c>
      <c r="Q341">
        <v>0.1950731092426885</v>
      </c>
      <c r="R341">
        <f t="shared" si="27"/>
        <v>3.1848670896769293E-2</v>
      </c>
      <c r="S341">
        <f>'Sim Flight Params'!$B$22*P341+'Sim Flight Params'!$B$23/100*R341</f>
        <v>3.144821525538144E-2</v>
      </c>
      <c r="U341">
        <v>0.80147387398232572</v>
      </c>
      <c r="V341">
        <v>0.89345768682647153</v>
      </c>
      <c r="W341">
        <f>IF(V341&gt;='Sim Flight Params'!$B$34,'Sim Flight Params'!$B$33*U341,0)</f>
        <v>0</v>
      </c>
    </row>
    <row r="342" spans="1:23" x14ac:dyDescent="0.3">
      <c r="A342">
        <v>340</v>
      </c>
      <c r="B342">
        <v>16.999999999999801</v>
      </c>
      <c r="D342" t="b">
        <f>IF(AND(B342&gt;='Sim Flight Params'!$B$2,B342&lt;'Sim Flight Params'!$B$3),TRUE,FALSE)</f>
        <v>0</v>
      </c>
      <c r="E342">
        <f>IF(D342,'Sim Flight Params'!$B$4*(-COS((B342-'Sim Flight Params'!$B$2)*PI()/('Sim Flight Params'!$B$3-'Sim Flight Params'!$B$2))+1)/2,0)</f>
        <v>0</v>
      </c>
      <c r="F342" t="b">
        <f>IF(AND(B342&gt;='Sim Flight Params'!$B$3,B342&lt;'Sim Flight Params'!$B$5),TRUE,FALSE)</f>
        <v>0</v>
      </c>
      <c r="G342">
        <f>IF(F342,'Sim Flight Params'!$B$4,0)</f>
        <v>0</v>
      </c>
      <c r="H342" t="b">
        <f>IF(AND(B342&gt;='Sim Flight Params'!$B$5,B342&lt;'Sim Flight Params'!$B$6-('Sim Flight Params'!$B$6-'Sim Flight Params'!$B$5)/2),TRUE,FALSE)</f>
        <v>0</v>
      </c>
      <c r="I342">
        <f>IF(H342,'Sim Flight Params'!$B$4-'Sim Flight Params'!$B$4/2*(('Sim Flight Params'!$B$5-B342)/('Sim Flight Params'!$B$7-'Sim Flight Params'!$B$5))^2,0)</f>
        <v>0</v>
      </c>
      <c r="J342" t="b">
        <f>IF(AND(B342&gt;='Sim Flight Params'!$B$5+('Sim Flight Params'!$B$6-'Sim Flight Params'!$B$5)/2,B342&lt;'Sim Flight Params'!$B$6),TRUE,FALSE)</f>
        <v>1</v>
      </c>
      <c r="K342">
        <f>IF(J342,'Sim Flight Params'!$B$4/2*(('Sim Flight Params'!$B$6-B342)/('Sim Flight Params'!$B$7-'Sim Flight Params'!$B$5))^2,0)</f>
        <v>0.32653061224496288</v>
      </c>
      <c r="L342">
        <f t="shared" si="28"/>
        <v>0.32653061224496288</v>
      </c>
      <c r="M342">
        <f t="shared" si="29"/>
        <v>-0.33061224489799396</v>
      </c>
      <c r="N342">
        <f t="shared" si="30"/>
        <v>0.16326530612237977</v>
      </c>
      <c r="P342">
        <v>-0.29644219043362274</v>
      </c>
      <c r="Q342">
        <v>-0.65266958579786416</v>
      </c>
      <c r="R342">
        <f t="shared" si="27"/>
        <v>-0.10655829972205511</v>
      </c>
      <c r="S342">
        <f>'Sim Flight Params'!$B$22*P342+'Sim Flight Params'!$B$23/100*R342</f>
        <v>-1.1649373639871128E-2</v>
      </c>
      <c r="U342">
        <v>0.51341884341990518</v>
      </c>
      <c r="V342">
        <v>0.10816979991190501</v>
      </c>
      <c r="W342">
        <f>IF(V342&gt;='Sim Flight Params'!$B$34,'Sim Flight Params'!$B$33*U342,0)</f>
        <v>0</v>
      </c>
    </row>
    <row r="343" spans="1:23" x14ac:dyDescent="0.3">
      <c r="A343">
        <v>341</v>
      </c>
      <c r="B343">
        <v>17.049999999999802</v>
      </c>
      <c r="D343" t="b">
        <f>IF(AND(B343&gt;='Sim Flight Params'!$B$2,B343&lt;'Sim Flight Params'!$B$3),TRUE,FALSE)</f>
        <v>0</v>
      </c>
      <c r="E343">
        <f>IF(D343,'Sim Flight Params'!$B$4*(-COS((B343-'Sim Flight Params'!$B$2)*PI()/('Sim Flight Params'!$B$3-'Sim Flight Params'!$B$2))+1)/2,0)</f>
        <v>0</v>
      </c>
      <c r="F343" t="b">
        <f>IF(AND(B343&gt;='Sim Flight Params'!$B$3,B343&lt;'Sim Flight Params'!$B$5),TRUE,FALSE)</f>
        <v>0</v>
      </c>
      <c r="G343">
        <f>IF(F343,'Sim Flight Params'!$B$4,0)</f>
        <v>0</v>
      </c>
      <c r="H343" t="b">
        <f>IF(AND(B343&gt;='Sim Flight Params'!$B$5,B343&lt;'Sim Flight Params'!$B$6-('Sim Flight Params'!$B$6-'Sim Flight Params'!$B$5)/2),TRUE,FALSE)</f>
        <v>0</v>
      </c>
      <c r="I343">
        <f>IF(H343,'Sim Flight Params'!$B$4-'Sim Flight Params'!$B$4/2*(('Sim Flight Params'!$B$5-B343)/('Sim Flight Params'!$B$7-'Sim Flight Params'!$B$5))^2,0)</f>
        <v>0</v>
      </c>
      <c r="J343" t="b">
        <f>IF(AND(B343&gt;='Sim Flight Params'!$B$5+('Sim Flight Params'!$B$6-'Sim Flight Params'!$B$5)/2,B343&lt;'Sim Flight Params'!$B$6),TRUE,FALSE)</f>
        <v>1</v>
      </c>
      <c r="K343">
        <f>IF(J343,'Sim Flight Params'!$B$4/2*(('Sim Flight Params'!$B$6-B343)/('Sim Flight Params'!$B$7-'Sim Flight Params'!$B$5))^2,0)</f>
        <v>0.31040816326536924</v>
      </c>
      <c r="L343">
        <f t="shared" si="28"/>
        <v>0.31040816326536924</v>
      </c>
      <c r="M343">
        <f t="shared" si="29"/>
        <v>-0.32244897959186819</v>
      </c>
      <c r="N343">
        <f t="shared" si="30"/>
        <v>0.163265306122513</v>
      </c>
      <c r="P343">
        <v>-0.51641201776445067</v>
      </c>
      <c r="Q343">
        <v>-0.56453357055500986</v>
      </c>
      <c r="R343">
        <f t="shared" si="27"/>
        <v>-9.2168746213098979E-2</v>
      </c>
      <c r="S343">
        <f>'Sim Flight Params'!$B$22*P343+'Sim Flight Params'!$B$23/100*R343</f>
        <v>-1.9826294397232394E-2</v>
      </c>
      <c r="U343">
        <v>-0.86917672380011335</v>
      </c>
      <c r="V343">
        <v>0.99012243709442427</v>
      </c>
      <c r="W343">
        <f>IF(V343&gt;='Sim Flight Params'!$B$34,'Sim Flight Params'!$B$33*U343,0)</f>
        <v>-0.13037650857001701</v>
      </c>
    </row>
    <row r="344" spans="1:23" x14ac:dyDescent="0.3">
      <c r="A344">
        <v>342</v>
      </c>
      <c r="B344">
        <v>17.099999999999799</v>
      </c>
      <c r="D344" t="b">
        <f>IF(AND(B344&gt;='Sim Flight Params'!$B$2,B344&lt;'Sim Flight Params'!$B$3),TRUE,FALSE)</f>
        <v>0</v>
      </c>
      <c r="E344">
        <f>IF(D344,'Sim Flight Params'!$B$4*(-COS((B344-'Sim Flight Params'!$B$2)*PI()/('Sim Flight Params'!$B$3-'Sim Flight Params'!$B$2))+1)/2,0)</f>
        <v>0</v>
      </c>
      <c r="F344" t="b">
        <f>IF(AND(B344&gt;='Sim Flight Params'!$B$3,B344&lt;'Sim Flight Params'!$B$5),TRUE,FALSE)</f>
        <v>0</v>
      </c>
      <c r="G344">
        <f>IF(F344,'Sim Flight Params'!$B$4,0)</f>
        <v>0</v>
      </c>
      <c r="H344" t="b">
        <f>IF(AND(B344&gt;='Sim Flight Params'!$B$5,B344&lt;'Sim Flight Params'!$B$6-('Sim Flight Params'!$B$6-'Sim Flight Params'!$B$5)/2),TRUE,FALSE)</f>
        <v>0</v>
      </c>
      <c r="I344">
        <f>IF(H344,'Sim Flight Params'!$B$4-'Sim Flight Params'!$B$4/2*(('Sim Flight Params'!$B$5-B344)/('Sim Flight Params'!$B$7-'Sim Flight Params'!$B$5))^2,0)</f>
        <v>0</v>
      </c>
      <c r="J344" t="b">
        <f>IF(AND(B344&gt;='Sim Flight Params'!$B$5+('Sim Flight Params'!$B$6-'Sim Flight Params'!$B$5)/2,B344&lt;'Sim Flight Params'!$B$6),TRUE,FALSE)</f>
        <v>1</v>
      </c>
      <c r="K344">
        <f>IF(J344,'Sim Flight Params'!$B$4/2*(('Sim Flight Params'!$B$6-B344)/('Sim Flight Params'!$B$7-'Sim Flight Params'!$B$5))^2,0)</f>
        <v>0.29469387755108278</v>
      </c>
      <c r="L344">
        <f t="shared" si="28"/>
        <v>0.29469387755108278</v>
      </c>
      <c r="M344">
        <f t="shared" si="29"/>
        <v>-0.31428571428574703</v>
      </c>
      <c r="N344">
        <f t="shared" si="30"/>
        <v>0.16326530612243245</v>
      </c>
      <c r="P344">
        <v>-0.24180425699429597</v>
      </c>
      <c r="Q344">
        <v>-0.19474131126138805</v>
      </c>
      <c r="R344">
        <f t="shared" si="27"/>
        <v>-3.179449979777442E-2</v>
      </c>
      <c r="S344">
        <f>'Sim Flight Params'!$B$22*P344+'Sim Flight Params'!$B$23/100*R344</f>
        <v>-9.2266321362749707E-3</v>
      </c>
      <c r="U344">
        <v>-0.98301683291347564</v>
      </c>
      <c r="V344">
        <v>0.40296601510387364</v>
      </c>
      <c r="W344">
        <f>IF(V344&gt;='Sim Flight Params'!$B$34,'Sim Flight Params'!$B$33*U344,0)</f>
        <v>0</v>
      </c>
    </row>
    <row r="345" spans="1:23" x14ac:dyDescent="0.3">
      <c r="A345">
        <v>343</v>
      </c>
      <c r="B345">
        <v>17.1499999999998</v>
      </c>
      <c r="D345" t="b">
        <f>IF(AND(B345&gt;='Sim Flight Params'!$B$2,B345&lt;'Sim Flight Params'!$B$3),TRUE,FALSE)</f>
        <v>0</v>
      </c>
      <c r="E345">
        <f>IF(D345,'Sim Flight Params'!$B$4*(-COS((B345-'Sim Flight Params'!$B$2)*PI()/('Sim Flight Params'!$B$3-'Sim Flight Params'!$B$2))+1)/2,0)</f>
        <v>0</v>
      </c>
      <c r="F345" t="b">
        <f>IF(AND(B345&gt;='Sim Flight Params'!$B$3,B345&lt;'Sim Flight Params'!$B$5),TRUE,FALSE)</f>
        <v>0</v>
      </c>
      <c r="G345">
        <f>IF(F345,'Sim Flight Params'!$B$4,0)</f>
        <v>0</v>
      </c>
      <c r="H345" t="b">
        <f>IF(AND(B345&gt;='Sim Flight Params'!$B$5,B345&lt;'Sim Flight Params'!$B$6-('Sim Flight Params'!$B$6-'Sim Flight Params'!$B$5)/2),TRUE,FALSE)</f>
        <v>0</v>
      </c>
      <c r="I345">
        <f>IF(H345,'Sim Flight Params'!$B$4-'Sim Flight Params'!$B$4/2*(('Sim Flight Params'!$B$5-B345)/('Sim Flight Params'!$B$7-'Sim Flight Params'!$B$5))^2,0)</f>
        <v>0</v>
      </c>
      <c r="J345" t="b">
        <f>IF(AND(B345&gt;='Sim Flight Params'!$B$5+('Sim Flight Params'!$B$6-'Sim Flight Params'!$B$5)/2,B345&lt;'Sim Flight Params'!$B$6),TRUE,FALSE)</f>
        <v>1</v>
      </c>
      <c r="K345">
        <f>IF(J345,'Sim Flight Params'!$B$4/2*(('Sim Flight Params'!$B$6-B345)/('Sim Flight Params'!$B$7-'Sim Flight Params'!$B$5))^2,0)</f>
        <v>0.2793877551021014</v>
      </c>
      <c r="L345">
        <f t="shared" si="28"/>
        <v>0.2793877551021014</v>
      </c>
      <c r="M345">
        <f t="shared" si="29"/>
        <v>-0.30612244897962337</v>
      </c>
      <c r="N345">
        <f t="shared" si="30"/>
        <v>0.16326530612247081</v>
      </c>
      <c r="P345">
        <v>-0.72912894740577849</v>
      </c>
      <c r="Q345">
        <v>-0.68199813021704325</v>
      </c>
      <c r="R345">
        <f t="shared" si="27"/>
        <v>-0.11134663350483828</v>
      </c>
      <c r="S345">
        <f>'Sim Flight Params'!$B$22*P345+'Sim Flight Params'!$B$23/100*R345</f>
        <v>-2.7899068695240885E-2</v>
      </c>
      <c r="U345">
        <v>0.55553162662556788</v>
      </c>
      <c r="V345">
        <v>0.12375167301634304</v>
      </c>
      <c r="W345">
        <f>IF(V345&gt;='Sim Flight Params'!$B$34,'Sim Flight Params'!$B$33*U345,0)</f>
        <v>0</v>
      </c>
    </row>
    <row r="346" spans="1:23" x14ac:dyDescent="0.3">
      <c r="A346">
        <v>344</v>
      </c>
      <c r="B346">
        <v>17.1999999999998</v>
      </c>
      <c r="D346" t="b">
        <f>IF(AND(B346&gt;='Sim Flight Params'!$B$2,B346&lt;'Sim Flight Params'!$B$3),TRUE,FALSE)</f>
        <v>0</v>
      </c>
      <c r="E346">
        <f>IF(D346,'Sim Flight Params'!$B$4*(-COS((B346-'Sim Flight Params'!$B$2)*PI()/('Sim Flight Params'!$B$3-'Sim Flight Params'!$B$2))+1)/2,0)</f>
        <v>0</v>
      </c>
      <c r="F346" t="b">
        <f>IF(AND(B346&gt;='Sim Flight Params'!$B$3,B346&lt;'Sim Flight Params'!$B$5),TRUE,FALSE)</f>
        <v>0</v>
      </c>
      <c r="G346">
        <f>IF(F346,'Sim Flight Params'!$B$4,0)</f>
        <v>0</v>
      </c>
      <c r="H346" t="b">
        <f>IF(AND(B346&gt;='Sim Flight Params'!$B$5,B346&lt;'Sim Flight Params'!$B$6-('Sim Flight Params'!$B$6-'Sim Flight Params'!$B$5)/2),TRUE,FALSE)</f>
        <v>0</v>
      </c>
      <c r="I346">
        <f>IF(H346,'Sim Flight Params'!$B$4-'Sim Flight Params'!$B$4/2*(('Sim Flight Params'!$B$5-B346)/('Sim Flight Params'!$B$7-'Sim Flight Params'!$B$5))^2,0)</f>
        <v>0</v>
      </c>
      <c r="J346" t="b">
        <f>IF(AND(B346&gt;='Sim Flight Params'!$B$5+('Sim Flight Params'!$B$6-'Sim Flight Params'!$B$5)/2,B346&lt;'Sim Flight Params'!$B$6),TRUE,FALSE)</f>
        <v>1</v>
      </c>
      <c r="K346">
        <f>IF(J346,'Sim Flight Params'!$B$4/2*(('Sim Flight Params'!$B$6-B346)/('Sim Flight Params'!$B$7-'Sim Flight Params'!$B$5))^2,0)</f>
        <v>0.26448979591842597</v>
      </c>
      <c r="L346">
        <f t="shared" si="28"/>
        <v>0.26448979591842597</v>
      </c>
      <c r="M346">
        <f t="shared" si="29"/>
        <v>-0.29795918367350427</v>
      </c>
      <c r="N346">
        <f t="shared" si="30"/>
        <v>0.16326530612237977</v>
      </c>
      <c r="P346">
        <v>-0.6790977208275526</v>
      </c>
      <c r="Q346">
        <v>0.39474399142474015</v>
      </c>
      <c r="R346">
        <f t="shared" si="27"/>
        <v>6.4447998599930251E-2</v>
      </c>
      <c r="S346">
        <f>'Sim Flight Params'!$B$22*P346+'Sim Flight Params'!$B$23/100*R346</f>
        <v>-2.5143924538033571E-2</v>
      </c>
      <c r="U346">
        <v>-7.9976751119273048E-2</v>
      </c>
      <c r="V346">
        <v>0.87118233443043847</v>
      </c>
      <c r="W346">
        <f>IF(V346&gt;='Sim Flight Params'!$B$34,'Sim Flight Params'!$B$33*U346,0)</f>
        <v>0</v>
      </c>
    </row>
    <row r="347" spans="1:23" x14ac:dyDescent="0.3">
      <c r="A347">
        <v>345</v>
      </c>
      <c r="B347">
        <v>17.249999999999801</v>
      </c>
      <c r="D347" t="b">
        <f>IF(AND(B347&gt;='Sim Flight Params'!$B$2,B347&lt;'Sim Flight Params'!$B$3),TRUE,FALSE)</f>
        <v>0</v>
      </c>
      <c r="E347">
        <f>IF(D347,'Sim Flight Params'!$B$4*(-COS((B347-'Sim Flight Params'!$B$2)*PI()/('Sim Flight Params'!$B$3-'Sim Flight Params'!$B$2))+1)/2,0)</f>
        <v>0</v>
      </c>
      <c r="F347" t="b">
        <f>IF(AND(B347&gt;='Sim Flight Params'!$B$3,B347&lt;'Sim Flight Params'!$B$5),TRUE,FALSE)</f>
        <v>0</v>
      </c>
      <c r="G347">
        <f>IF(F347,'Sim Flight Params'!$B$4,0)</f>
        <v>0</v>
      </c>
      <c r="H347" t="b">
        <f>IF(AND(B347&gt;='Sim Flight Params'!$B$5,B347&lt;'Sim Flight Params'!$B$6-('Sim Flight Params'!$B$6-'Sim Flight Params'!$B$5)/2),TRUE,FALSE)</f>
        <v>0</v>
      </c>
      <c r="I347">
        <f>IF(H347,'Sim Flight Params'!$B$4-'Sim Flight Params'!$B$4/2*(('Sim Flight Params'!$B$5-B347)/('Sim Flight Params'!$B$7-'Sim Flight Params'!$B$5))^2,0)</f>
        <v>0</v>
      </c>
      <c r="J347" t="b">
        <f>IF(AND(B347&gt;='Sim Flight Params'!$B$5+('Sim Flight Params'!$B$6-'Sim Flight Params'!$B$5)/2,B347&lt;'Sim Flight Params'!$B$6),TRUE,FALSE)</f>
        <v>1</v>
      </c>
      <c r="K347">
        <f>IF(J347,'Sim Flight Params'!$B$4/2*(('Sim Flight Params'!$B$6-B347)/('Sim Flight Params'!$B$7-'Sim Flight Params'!$B$5))^2,0)</f>
        <v>0.25000000000005684</v>
      </c>
      <c r="L347">
        <f t="shared" si="28"/>
        <v>0.25000000000005684</v>
      </c>
      <c r="M347">
        <f t="shared" si="29"/>
        <v>-0.2897959183673785</v>
      </c>
      <c r="N347">
        <f t="shared" si="30"/>
        <v>0.163265306122513</v>
      </c>
      <c r="P347">
        <v>-0.76417515128326818</v>
      </c>
      <c r="Q347">
        <v>0.88467782031805209</v>
      </c>
      <c r="R347">
        <f t="shared" si="27"/>
        <v>0.14443719515402431</v>
      </c>
      <c r="S347">
        <f>'Sim Flight Params'!$B$22*P347+'Sim Flight Params'!$B$23/100*R347</f>
        <v>-2.7934382197352434E-2</v>
      </c>
      <c r="U347">
        <v>0.74157412369619169</v>
      </c>
      <c r="V347">
        <v>0.40241251060043581</v>
      </c>
      <c r="W347">
        <f>IF(V347&gt;='Sim Flight Params'!$B$34,'Sim Flight Params'!$B$33*U347,0)</f>
        <v>0</v>
      </c>
    </row>
    <row r="348" spans="1:23" x14ac:dyDescent="0.3">
      <c r="A348">
        <v>346</v>
      </c>
      <c r="B348">
        <v>17.299999999999802</v>
      </c>
      <c r="D348" t="b">
        <f>IF(AND(B348&gt;='Sim Flight Params'!$B$2,B348&lt;'Sim Flight Params'!$B$3),TRUE,FALSE)</f>
        <v>0</v>
      </c>
      <c r="E348">
        <f>IF(D348,'Sim Flight Params'!$B$4*(-COS((B348-'Sim Flight Params'!$B$2)*PI()/('Sim Flight Params'!$B$3-'Sim Flight Params'!$B$2))+1)/2,0)</f>
        <v>0</v>
      </c>
      <c r="F348" t="b">
        <f>IF(AND(B348&gt;='Sim Flight Params'!$B$3,B348&lt;'Sim Flight Params'!$B$5),TRUE,FALSE)</f>
        <v>0</v>
      </c>
      <c r="G348">
        <f>IF(F348,'Sim Flight Params'!$B$4,0)</f>
        <v>0</v>
      </c>
      <c r="H348" t="b">
        <f>IF(AND(B348&gt;='Sim Flight Params'!$B$5,B348&lt;'Sim Flight Params'!$B$6-('Sim Flight Params'!$B$6-'Sim Flight Params'!$B$5)/2),TRUE,FALSE)</f>
        <v>0</v>
      </c>
      <c r="I348">
        <f>IF(H348,'Sim Flight Params'!$B$4-'Sim Flight Params'!$B$4/2*(('Sim Flight Params'!$B$5-B348)/('Sim Flight Params'!$B$7-'Sim Flight Params'!$B$5))^2,0)</f>
        <v>0</v>
      </c>
      <c r="J348" t="b">
        <f>IF(AND(B348&gt;='Sim Flight Params'!$B$5+('Sim Flight Params'!$B$6-'Sim Flight Params'!$B$5)/2,B348&lt;'Sim Flight Params'!$B$6),TRUE,FALSE)</f>
        <v>1</v>
      </c>
      <c r="K348">
        <f>IF(J348,'Sim Flight Params'!$B$4/2*(('Sim Flight Params'!$B$6-B348)/('Sim Flight Params'!$B$7-'Sim Flight Params'!$B$5))^2,0)</f>
        <v>0.23591836734699378</v>
      </c>
      <c r="L348">
        <f t="shared" si="28"/>
        <v>0.23591836734699378</v>
      </c>
      <c r="M348">
        <f t="shared" si="29"/>
        <v>-0.28163265306125718</v>
      </c>
      <c r="N348">
        <f t="shared" si="30"/>
        <v>0.16326530612242418</v>
      </c>
      <c r="P348">
        <v>-0.61526167681754074</v>
      </c>
      <c r="Q348">
        <v>-4.8732678508528249E-2</v>
      </c>
      <c r="R348">
        <f t="shared" si="27"/>
        <v>-7.9563556748605459E-3</v>
      </c>
      <c r="S348">
        <f>'Sim Flight Params'!$B$22*P348+'Sim Flight Params'!$B$23/100*R348</f>
        <v>-2.3112094659032079E-2</v>
      </c>
      <c r="U348">
        <v>-0.12548210576468044</v>
      </c>
      <c r="V348">
        <v>0.39918586030345882</v>
      </c>
      <c r="W348">
        <f>IF(V348&gt;='Sim Flight Params'!$B$34,'Sim Flight Params'!$B$33*U348,0)</f>
        <v>0</v>
      </c>
    </row>
    <row r="349" spans="1:23" x14ac:dyDescent="0.3">
      <c r="A349">
        <v>347</v>
      </c>
      <c r="B349">
        <v>17.349999999999799</v>
      </c>
      <c r="D349" t="b">
        <f>IF(AND(B349&gt;='Sim Flight Params'!$B$2,B349&lt;'Sim Flight Params'!$B$3),TRUE,FALSE)</f>
        <v>0</v>
      </c>
      <c r="E349">
        <f>IF(D349,'Sim Flight Params'!$B$4*(-COS((B349-'Sim Flight Params'!$B$2)*PI()/('Sim Flight Params'!$B$3-'Sim Flight Params'!$B$2))+1)/2,0)</f>
        <v>0</v>
      </c>
      <c r="F349" t="b">
        <f>IF(AND(B349&gt;='Sim Flight Params'!$B$3,B349&lt;'Sim Flight Params'!$B$5),TRUE,FALSE)</f>
        <v>0</v>
      </c>
      <c r="G349">
        <f>IF(F349,'Sim Flight Params'!$B$4,0)</f>
        <v>0</v>
      </c>
      <c r="H349" t="b">
        <f>IF(AND(B349&gt;='Sim Flight Params'!$B$5,B349&lt;'Sim Flight Params'!$B$6-('Sim Flight Params'!$B$6-'Sim Flight Params'!$B$5)/2),TRUE,FALSE)</f>
        <v>0</v>
      </c>
      <c r="I349">
        <f>IF(H349,'Sim Flight Params'!$B$4-'Sim Flight Params'!$B$4/2*(('Sim Flight Params'!$B$5-B349)/('Sim Flight Params'!$B$7-'Sim Flight Params'!$B$5))^2,0)</f>
        <v>0</v>
      </c>
      <c r="J349" t="b">
        <f>IF(AND(B349&gt;='Sim Flight Params'!$B$5+('Sim Flight Params'!$B$6-'Sim Flight Params'!$B$5)/2,B349&lt;'Sim Flight Params'!$B$6),TRUE,FALSE)</f>
        <v>1</v>
      </c>
      <c r="K349">
        <f>IF(J349,'Sim Flight Params'!$B$4/2*(('Sim Flight Params'!$B$6-B349)/('Sim Flight Params'!$B$7-'Sim Flight Params'!$B$5))^2,0)</f>
        <v>0.22224489795923782</v>
      </c>
      <c r="L349">
        <f t="shared" si="28"/>
        <v>0.22224489795923782</v>
      </c>
      <c r="M349">
        <f t="shared" si="29"/>
        <v>-0.27346938775513474</v>
      </c>
      <c r="N349">
        <f t="shared" si="30"/>
        <v>0.16326530612245799</v>
      </c>
      <c r="P349">
        <v>0.55285894363115684</v>
      </c>
      <c r="Q349">
        <v>-0.58638375445466462</v>
      </c>
      <c r="R349">
        <f t="shared" si="27"/>
        <v>-9.5736123176277055E-2</v>
      </c>
      <c r="S349">
        <f>'Sim Flight Params'!$B$22*P349+'Sim Flight Params'!$B$23/100*R349</f>
        <v>2.0253529770286993E-2</v>
      </c>
      <c r="U349">
        <v>-0.23161645822974242</v>
      </c>
      <c r="V349">
        <v>0.86372023830365285</v>
      </c>
      <c r="W349">
        <f>IF(V349&gt;='Sim Flight Params'!$B$34,'Sim Flight Params'!$B$33*U349,0)</f>
        <v>0</v>
      </c>
    </row>
    <row r="350" spans="1:23" x14ac:dyDescent="0.3">
      <c r="A350">
        <v>348</v>
      </c>
      <c r="B350">
        <v>17.3999999999998</v>
      </c>
      <c r="D350" t="b">
        <f>IF(AND(B350&gt;='Sim Flight Params'!$B$2,B350&lt;'Sim Flight Params'!$B$3),TRUE,FALSE)</f>
        <v>0</v>
      </c>
      <c r="E350">
        <f>IF(D350,'Sim Flight Params'!$B$4*(-COS((B350-'Sim Flight Params'!$B$2)*PI()/('Sim Flight Params'!$B$3-'Sim Flight Params'!$B$2))+1)/2,0)</f>
        <v>0</v>
      </c>
      <c r="F350" t="b">
        <f>IF(AND(B350&gt;='Sim Flight Params'!$B$3,B350&lt;'Sim Flight Params'!$B$5),TRUE,FALSE)</f>
        <v>0</v>
      </c>
      <c r="G350">
        <f>IF(F350,'Sim Flight Params'!$B$4,0)</f>
        <v>0</v>
      </c>
      <c r="H350" t="b">
        <f>IF(AND(B350&gt;='Sim Flight Params'!$B$5,B350&lt;'Sim Flight Params'!$B$6-('Sim Flight Params'!$B$6-'Sim Flight Params'!$B$5)/2),TRUE,FALSE)</f>
        <v>0</v>
      </c>
      <c r="I350">
        <f>IF(H350,'Sim Flight Params'!$B$4-'Sim Flight Params'!$B$4/2*(('Sim Flight Params'!$B$5-B350)/('Sim Flight Params'!$B$7-'Sim Flight Params'!$B$5))^2,0)</f>
        <v>0</v>
      </c>
      <c r="J350" t="b">
        <f>IF(AND(B350&gt;='Sim Flight Params'!$B$5+('Sim Flight Params'!$B$6-'Sim Flight Params'!$B$5)/2,B350&lt;'Sim Flight Params'!$B$6),TRUE,FALSE)</f>
        <v>1</v>
      </c>
      <c r="K350">
        <f>IF(J350,'Sim Flight Params'!$B$4/2*(('Sim Flight Params'!$B$6-B350)/('Sim Flight Params'!$B$7-'Sim Flight Params'!$B$5))^2,0)</f>
        <v>0.20897959183678705</v>
      </c>
      <c r="L350">
        <f t="shared" si="28"/>
        <v>0.20897959183678705</v>
      </c>
      <c r="M350">
        <f t="shared" si="29"/>
        <v>-0.26530612244901175</v>
      </c>
      <c r="N350">
        <f t="shared" si="30"/>
        <v>0.16326530612245749</v>
      </c>
      <c r="P350">
        <v>-0.46053285079585771</v>
      </c>
      <c r="Q350">
        <v>0.66658018218558035</v>
      </c>
      <c r="R350">
        <f t="shared" si="27"/>
        <v>0.10882941749969226</v>
      </c>
      <c r="S350">
        <f>'Sim Flight Params'!$B$22*P350+'Sim Flight Params'!$B$23/100*R350</f>
        <v>-1.6725834817346203E-2</v>
      </c>
      <c r="U350">
        <v>-0.59662532112405975</v>
      </c>
      <c r="V350">
        <v>0.5501880212582434</v>
      </c>
      <c r="W350">
        <f>IF(V350&gt;='Sim Flight Params'!$B$34,'Sim Flight Params'!$B$33*U350,0)</f>
        <v>0</v>
      </c>
    </row>
    <row r="351" spans="1:23" x14ac:dyDescent="0.3">
      <c r="A351">
        <v>349</v>
      </c>
      <c r="B351">
        <v>17.4499999999998</v>
      </c>
      <c r="D351" t="b">
        <f>IF(AND(B351&gt;='Sim Flight Params'!$B$2,B351&lt;'Sim Flight Params'!$B$3),TRUE,FALSE)</f>
        <v>0</v>
      </c>
      <c r="E351">
        <f>IF(D351,'Sim Flight Params'!$B$4*(-COS((B351-'Sim Flight Params'!$B$2)*PI()/('Sim Flight Params'!$B$3-'Sim Flight Params'!$B$2))+1)/2,0)</f>
        <v>0</v>
      </c>
      <c r="F351" t="b">
        <f>IF(AND(B351&gt;='Sim Flight Params'!$B$3,B351&lt;'Sim Flight Params'!$B$5),TRUE,FALSE)</f>
        <v>0</v>
      </c>
      <c r="G351">
        <f>IF(F351,'Sim Flight Params'!$B$4,0)</f>
        <v>0</v>
      </c>
      <c r="H351" t="b">
        <f>IF(AND(B351&gt;='Sim Flight Params'!$B$5,B351&lt;'Sim Flight Params'!$B$6-('Sim Flight Params'!$B$6-'Sim Flight Params'!$B$5)/2),TRUE,FALSE)</f>
        <v>0</v>
      </c>
      <c r="I351">
        <f>IF(H351,'Sim Flight Params'!$B$4-'Sim Flight Params'!$B$4/2*(('Sim Flight Params'!$B$5-B351)/('Sim Flight Params'!$B$7-'Sim Flight Params'!$B$5))^2,0)</f>
        <v>0</v>
      </c>
      <c r="J351" t="b">
        <f>IF(AND(B351&gt;='Sim Flight Params'!$B$5+('Sim Flight Params'!$B$6-'Sim Flight Params'!$B$5)/2,B351&lt;'Sim Flight Params'!$B$6),TRUE,FALSE)</f>
        <v>1</v>
      </c>
      <c r="K351">
        <f>IF(J351,'Sim Flight Params'!$B$4/2*(('Sim Flight Params'!$B$6-B351)/('Sim Flight Params'!$B$7-'Sim Flight Params'!$B$5))^2,0)</f>
        <v>0.19612244897964237</v>
      </c>
      <c r="L351">
        <f t="shared" si="28"/>
        <v>0.19612244897964237</v>
      </c>
      <c r="M351">
        <f t="shared" si="29"/>
        <v>-0.25714285714288987</v>
      </c>
      <c r="N351">
        <f t="shared" si="30"/>
        <v>0.16326530612243528</v>
      </c>
      <c r="P351">
        <v>6.7855002903600026E-2</v>
      </c>
      <c r="Q351">
        <v>-0.6588524796637083</v>
      </c>
      <c r="R351">
        <f t="shared" si="27"/>
        <v>-0.1075677517818209</v>
      </c>
      <c r="S351">
        <f>'Sim Flight Params'!$B$22*P351+'Sim Flight Params'!$B$23/100*R351</f>
        <v>2.0067238499758963E-3</v>
      </c>
      <c r="U351">
        <v>0.2501655200687416</v>
      </c>
      <c r="V351">
        <v>0.71915321702544388</v>
      </c>
      <c r="W351">
        <f>IF(V351&gt;='Sim Flight Params'!$B$34,'Sim Flight Params'!$B$33*U351,0)</f>
        <v>0</v>
      </c>
    </row>
    <row r="352" spans="1:23" x14ac:dyDescent="0.3">
      <c r="A352">
        <v>350</v>
      </c>
      <c r="B352">
        <v>17.499999999999801</v>
      </c>
      <c r="D352" t="b">
        <f>IF(AND(B352&gt;='Sim Flight Params'!$B$2,B352&lt;'Sim Flight Params'!$B$3),TRUE,FALSE)</f>
        <v>0</v>
      </c>
      <c r="E352">
        <f>IF(D352,'Sim Flight Params'!$B$4*(-COS((B352-'Sim Flight Params'!$B$2)*PI()/('Sim Flight Params'!$B$3-'Sim Flight Params'!$B$2))+1)/2,0)</f>
        <v>0</v>
      </c>
      <c r="F352" t="b">
        <f>IF(AND(B352&gt;='Sim Flight Params'!$B$3,B352&lt;'Sim Flight Params'!$B$5),TRUE,FALSE)</f>
        <v>0</v>
      </c>
      <c r="G352">
        <f>IF(F352,'Sim Flight Params'!$B$4,0)</f>
        <v>0</v>
      </c>
      <c r="H352" t="b">
        <f>IF(AND(B352&gt;='Sim Flight Params'!$B$5,B352&lt;'Sim Flight Params'!$B$6-('Sim Flight Params'!$B$6-'Sim Flight Params'!$B$5)/2),TRUE,FALSE)</f>
        <v>0</v>
      </c>
      <c r="I352">
        <f>IF(H352,'Sim Flight Params'!$B$4-'Sim Flight Params'!$B$4/2*(('Sim Flight Params'!$B$5-B352)/('Sim Flight Params'!$B$7-'Sim Flight Params'!$B$5))^2,0)</f>
        <v>0</v>
      </c>
      <c r="J352" t="b">
        <f>IF(AND(B352&gt;='Sim Flight Params'!$B$5+('Sim Flight Params'!$B$6-'Sim Flight Params'!$B$5)/2,B352&lt;'Sim Flight Params'!$B$6),TRUE,FALSE)</f>
        <v>1</v>
      </c>
      <c r="K352">
        <f>IF(J352,'Sim Flight Params'!$B$4/2*(('Sim Flight Params'!$B$6-B352)/('Sim Flight Params'!$B$7-'Sim Flight Params'!$B$5))^2,0)</f>
        <v>0.18367346938780379</v>
      </c>
      <c r="L352">
        <f t="shared" si="28"/>
        <v>0.18367346938780379</v>
      </c>
      <c r="M352">
        <f t="shared" si="29"/>
        <v>-0.24897959183676802</v>
      </c>
      <c r="N352">
        <f t="shared" si="30"/>
        <v>0.16326530612243473</v>
      </c>
      <c r="P352">
        <v>-0.52136687374424007</v>
      </c>
      <c r="Q352">
        <v>0.28478670214450008</v>
      </c>
      <c r="R352">
        <f t="shared" si="27"/>
        <v>4.6495788105220447E-2</v>
      </c>
      <c r="S352">
        <f>'Sim Flight Params'!$B$22*P352+'Sim Flight Params'!$B$23/100*R352</f>
        <v>-1.93187788248829E-2</v>
      </c>
      <c r="U352">
        <v>-0.25801523623961087</v>
      </c>
      <c r="V352">
        <v>0.49974346313482165</v>
      </c>
      <c r="W352">
        <f>IF(V352&gt;='Sim Flight Params'!$B$34,'Sim Flight Params'!$B$33*U352,0)</f>
        <v>0</v>
      </c>
    </row>
    <row r="353" spans="1:23" x14ac:dyDescent="0.3">
      <c r="A353">
        <v>351</v>
      </c>
      <c r="B353">
        <v>17.549999999999802</v>
      </c>
      <c r="D353" t="b">
        <f>IF(AND(B353&gt;='Sim Flight Params'!$B$2,B353&lt;'Sim Flight Params'!$B$3),TRUE,FALSE)</f>
        <v>0</v>
      </c>
      <c r="E353">
        <f>IF(D353,'Sim Flight Params'!$B$4*(-COS((B353-'Sim Flight Params'!$B$2)*PI()/('Sim Flight Params'!$B$3-'Sim Flight Params'!$B$2))+1)/2,0)</f>
        <v>0</v>
      </c>
      <c r="F353" t="b">
        <f>IF(AND(B353&gt;='Sim Flight Params'!$B$3,B353&lt;'Sim Flight Params'!$B$5),TRUE,FALSE)</f>
        <v>0</v>
      </c>
      <c r="G353">
        <f>IF(F353,'Sim Flight Params'!$B$4,0)</f>
        <v>0</v>
      </c>
      <c r="H353" t="b">
        <f>IF(AND(B353&gt;='Sim Flight Params'!$B$5,B353&lt;'Sim Flight Params'!$B$6-('Sim Flight Params'!$B$6-'Sim Flight Params'!$B$5)/2),TRUE,FALSE)</f>
        <v>0</v>
      </c>
      <c r="I353">
        <f>IF(H353,'Sim Flight Params'!$B$4-'Sim Flight Params'!$B$4/2*(('Sim Flight Params'!$B$5-B353)/('Sim Flight Params'!$B$7-'Sim Flight Params'!$B$5))^2,0)</f>
        <v>0</v>
      </c>
      <c r="J353" t="b">
        <f>IF(AND(B353&gt;='Sim Flight Params'!$B$5+('Sim Flight Params'!$B$6-'Sim Flight Params'!$B$5)/2,B353&lt;'Sim Flight Params'!$B$6),TRUE,FALSE)</f>
        <v>1</v>
      </c>
      <c r="K353">
        <f>IF(J353,'Sim Flight Params'!$B$4/2*(('Sim Flight Params'!$B$6-B353)/('Sim Flight Params'!$B$7-'Sim Flight Params'!$B$5))^2,0)</f>
        <v>0.17163265306127143</v>
      </c>
      <c r="L353">
        <f t="shared" si="28"/>
        <v>0.17163265306127143</v>
      </c>
      <c r="M353">
        <f t="shared" si="29"/>
        <v>-0.24081632653064391</v>
      </c>
      <c r="N353">
        <f t="shared" si="30"/>
        <v>0.16326530612247969</v>
      </c>
      <c r="P353">
        <v>-0.51233814319917492</v>
      </c>
      <c r="Q353">
        <v>0.33420595445224377</v>
      </c>
      <c r="R353">
        <f t="shared" si="27"/>
        <v>5.4564237461601085E-2</v>
      </c>
      <c r="S353">
        <f>'Sim Flight Params'!$B$22*P353+'Sim Flight Params'!$B$23/100*R353</f>
        <v>-1.8939859182661053E-2</v>
      </c>
      <c r="U353">
        <v>-0.72976249110266345</v>
      </c>
      <c r="V353">
        <v>0.53826637699389601</v>
      </c>
      <c r="W353">
        <f>IF(V353&gt;='Sim Flight Params'!$B$34,'Sim Flight Params'!$B$33*U353,0)</f>
        <v>0</v>
      </c>
    </row>
    <row r="354" spans="1:23" x14ac:dyDescent="0.3">
      <c r="A354">
        <v>352</v>
      </c>
      <c r="B354">
        <v>17.599999999999799</v>
      </c>
      <c r="D354" t="b">
        <f>IF(AND(B354&gt;='Sim Flight Params'!$B$2,B354&lt;'Sim Flight Params'!$B$3),TRUE,FALSE)</f>
        <v>0</v>
      </c>
      <c r="E354">
        <f>IF(D354,'Sim Flight Params'!$B$4*(-COS((B354-'Sim Flight Params'!$B$2)*PI()/('Sim Flight Params'!$B$3-'Sim Flight Params'!$B$2))+1)/2,0)</f>
        <v>0</v>
      </c>
      <c r="F354" t="b">
        <f>IF(AND(B354&gt;='Sim Flight Params'!$B$3,B354&lt;'Sim Flight Params'!$B$5),TRUE,FALSE)</f>
        <v>0</v>
      </c>
      <c r="G354">
        <f>IF(F354,'Sim Flight Params'!$B$4,0)</f>
        <v>0</v>
      </c>
      <c r="H354" t="b">
        <f>IF(AND(B354&gt;='Sim Flight Params'!$B$5,B354&lt;'Sim Flight Params'!$B$6-('Sim Flight Params'!$B$6-'Sim Flight Params'!$B$5)/2),TRUE,FALSE)</f>
        <v>0</v>
      </c>
      <c r="I354">
        <f>IF(H354,'Sim Flight Params'!$B$4-'Sim Flight Params'!$B$4/2*(('Sim Flight Params'!$B$5-B354)/('Sim Flight Params'!$B$7-'Sim Flight Params'!$B$5))^2,0)</f>
        <v>0</v>
      </c>
      <c r="J354" t="b">
        <f>IF(AND(B354&gt;='Sim Flight Params'!$B$5+('Sim Flight Params'!$B$6-'Sim Flight Params'!$B$5)/2,B354&lt;'Sim Flight Params'!$B$6),TRUE,FALSE)</f>
        <v>1</v>
      </c>
      <c r="K354">
        <f>IF(J354,'Sim Flight Params'!$B$4/2*(('Sim Flight Params'!$B$6-B354)/('Sim Flight Params'!$B$7-'Sim Flight Params'!$B$5))^2,0)</f>
        <v>0.16000000000004599</v>
      </c>
      <c r="L354">
        <f t="shared" si="28"/>
        <v>0.16000000000004599</v>
      </c>
      <c r="M354">
        <f t="shared" si="29"/>
        <v>-0.2326530612245219</v>
      </c>
      <c r="N354">
        <f t="shared" si="30"/>
        <v>0.16326530612244966</v>
      </c>
      <c r="P354">
        <v>0.69321600517603321</v>
      </c>
      <c r="Q354">
        <v>0.26712524178705399</v>
      </c>
      <c r="R354">
        <f t="shared" si="27"/>
        <v>4.3612284373396752E-2</v>
      </c>
      <c r="S354">
        <f>'Sim Flight Params'!$B$22*P354+'Sim Flight Params'!$B$23/100*R354</f>
        <v>2.621366161596823E-2</v>
      </c>
      <c r="U354">
        <v>0.31923863625405691</v>
      </c>
      <c r="V354">
        <v>0.33363715573211949</v>
      </c>
      <c r="W354">
        <f>IF(V354&gt;='Sim Flight Params'!$B$34,'Sim Flight Params'!$B$33*U354,0)</f>
        <v>0</v>
      </c>
    </row>
    <row r="355" spans="1:23" x14ac:dyDescent="0.3">
      <c r="A355">
        <v>353</v>
      </c>
      <c r="B355">
        <v>17.6499999999998</v>
      </c>
      <c r="D355" t="b">
        <f>IF(AND(B355&gt;='Sim Flight Params'!$B$2,B355&lt;'Sim Flight Params'!$B$3),TRUE,FALSE)</f>
        <v>0</v>
      </c>
      <c r="E355">
        <f>IF(D355,'Sim Flight Params'!$B$4*(-COS((B355-'Sim Flight Params'!$B$2)*PI()/('Sim Flight Params'!$B$3-'Sim Flight Params'!$B$2))+1)/2,0)</f>
        <v>0</v>
      </c>
      <c r="F355" t="b">
        <f>IF(AND(B355&gt;='Sim Flight Params'!$B$3,B355&lt;'Sim Flight Params'!$B$5),TRUE,FALSE)</f>
        <v>0</v>
      </c>
      <c r="G355">
        <f>IF(F355,'Sim Flight Params'!$B$4,0)</f>
        <v>0</v>
      </c>
      <c r="H355" t="b">
        <f>IF(AND(B355&gt;='Sim Flight Params'!$B$5,B355&lt;'Sim Flight Params'!$B$6-('Sim Flight Params'!$B$6-'Sim Flight Params'!$B$5)/2),TRUE,FALSE)</f>
        <v>0</v>
      </c>
      <c r="I355">
        <f>IF(H355,'Sim Flight Params'!$B$4-'Sim Flight Params'!$B$4/2*(('Sim Flight Params'!$B$5-B355)/('Sim Flight Params'!$B$7-'Sim Flight Params'!$B$5))^2,0)</f>
        <v>0</v>
      </c>
      <c r="J355" t="b">
        <f>IF(AND(B355&gt;='Sim Flight Params'!$B$5+('Sim Flight Params'!$B$6-'Sim Flight Params'!$B$5)/2,B355&lt;'Sim Flight Params'!$B$6),TRUE,FALSE)</f>
        <v>1</v>
      </c>
      <c r="K355">
        <f>IF(J355,'Sim Flight Params'!$B$4/2*(('Sim Flight Params'!$B$6-B355)/('Sim Flight Params'!$B$7-'Sim Flight Params'!$B$5))^2,0)</f>
        <v>0.1487755102041258</v>
      </c>
      <c r="L355">
        <f t="shared" si="28"/>
        <v>0.1487755102041258</v>
      </c>
      <c r="M355">
        <f t="shared" si="29"/>
        <v>-0.22448979591840071</v>
      </c>
      <c r="N355">
        <f t="shared" si="30"/>
        <v>0.16326530612242141</v>
      </c>
      <c r="P355">
        <v>-0.9449245524534553</v>
      </c>
      <c r="Q355">
        <v>0.47116480396530114</v>
      </c>
      <c r="R355">
        <f t="shared" si="27"/>
        <v>7.6924865953505561E-2</v>
      </c>
      <c r="S355">
        <f>'Sim Flight Params'!$B$22*P355+'Sim Flight Params'!$B$23/100*R355</f>
        <v>-3.5050046387237049E-2</v>
      </c>
      <c r="U355">
        <v>-0.73602531402623517</v>
      </c>
      <c r="V355">
        <v>0.50168200148036102</v>
      </c>
      <c r="W355">
        <f>IF(V355&gt;='Sim Flight Params'!$B$34,'Sim Flight Params'!$B$33*U355,0)</f>
        <v>0</v>
      </c>
    </row>
    <row r="356" spans="1:23" x14ac:dyDescent="0.3">
      <c r="A356">
        <v>354</v>
      </c>
      <c r="B356">
        <v>17.6999999999998</v>
      </c>
      <c r="D356" t="b">
        <f>IF(AND(B356&gt;='Sim Flight Params'!$B$2,B356&lt;'Sim Flight Params'!$B$3),TRUE,FALSE)</f>
        <v>0</v>
      </c>
      <c r="E356">
        <f>IF(D356,'Sim Flight Params'!$B$4*(-COS((B356-'Sim Flight Params'!$B$2)*PI()/('Sim Flight Params'!$B$3-'Sim Flight Params'!$B$2))+1)/2,0)</f>
        <v>0</v>
      </c>
      <c r="F356" t="b">
        <f>IF(AND(B356&gt;='Sim Flight Params'!$B$3,B356&lt;'Sim Flight Params'!$B$5),TRUE,FALSE)</f>
        <v>0</v>
      </c>
      <c r="G356">
        <f>IF(F356,'Sim Flight Params'!$B$4,0)</f>
        <v>0</v>
      </c>
      <c r="H356" t="b">
        <f>IF(AND(B356&gt;='Sim Flight Params'!$B$5,B356&lt;'Sim Flight Params'!$B$6-('Sim Flight Params'!$B$6-'Sim Flight Params'!$B$5)/2),TRUE,FALSE)</f>
        <v>0</v>
      </c>
      <c r="I356">
        <f>IF(H356,'Sim Flight Params'!$B$4-'Sim Flight Params'!$B$4/2*(('Sim Flight Params'!$B$5-B356)/('Sim Flight Params'!$B$7-'Sim Flight Params'!$B$5))^2,0)</f>
        <v>0</v>
      </c>
      <c r="J356" t="b">
        <f>IF(AND(B356&gt;='Sim Flight Params'!$B$5+('Sim Flight Params'!$B$6-'Sim Flight Params'!$B$5)/2,B356&lt;'Sim Flight Params'!$B$6),TRUE,FALSE)</f>
        <v>1</v>
      </c>
      <c r="K356">
        <f>IF(J356,'Sim Flight Params'!$B$4/2*(('Sim Flight Params'!$B$6-B356)/('Sim Flight Params'!$B$7-'Sim Flight Params'!$B$5))^2,0)</f>
        <v>0.13795918367351176</v>
      </c>
      <c r="L356">
        <f t="shared" si="28"/>
        <v>0.13795918367351176</v>
      </c>
      <c r="M356">
        <f t="shared" si="29"/>
        <v>-0.21632653061227772</v>
      </c>
      <c r="N356">
        <f t="shared" si="30"/>
        <v>0.16326530612245749</v>
      </c>
      <c r="P356">
        <v>0.86151802540576528</v>
      </c>
      <c r="Q356">
        <v>0.35739370983290608</v>
      </c>
      <c r="R356">
        <f t="shared" si="27"/>
        <v>5.8349993442110157E-2</v>
      </c>
      <c r="S356">
        <f>'Sim Flight Params'!$B$22*P356+'Sim Flight Params'!$B$23/100*R356</f>
        <v>3.2598675919926746E-2</v>
      </c>
      <c r="U356">
        <v>0.96166267005053441</v>
      </c>
      <c r="V356">
        <v>0.5098218003989452</v>
      </c>
      <c r="W356">
        <f>IF(V356&gt;='Sim Flight Params'!$B$34,'Sim Flight Params'!$B$33*U356,0)</f>
        <v>0</v>
      </c>
    </row>
    <row r="357" spans="1:23" x14ac:dyDescent="0.3">
      <c r="A357">
        <v>355</v>
      </c>
      <c r="B357">
        <v>17.749999999999801</v>
      </c>
      <c r="D357" t="b">
        <f>IF(AND(B357&gt;='Sim Flight Params'!$B$2,B357&lt;'Sim Flight Params'!$B$3),TRUE,FALSE)</f>
        <v>0</v>
      </c>
      <c r="E357">
        <f>IF(D357,'Sim Flight Params'!$B$4*(-COS((B357-'Sim Flight Params'!$B$2)*PI()/('Sim Flight Params'!$B$3-'Sim Flight Params'!$B$2))+1)/2,0)</f>
        <v>0</v>
      </c>
      <c r="F357" t="b">
        <f>IF(AND(B357&gt;='Sim Flight Params'!$B$3,B357&lt;'Sim Flight Params'!$B$5),TRUE,FALSE)</f>
        <v>0</v>
      </c>
      <c r="G357">
        <f>IF(F357,'Sim Flight Params'!$B$4,0)</f>
        <v>0</v>
      </c>
      <c r="H357" t="b">
        <f>IF(AND(B357&gt;='Sim Flight Params'!$B$5,B357&lt;'Sim Flight Params'!$B$6-('Sim Flight Params'!$B$6-'Sim Flight Params'!$B$5)/2),TRUE,FALSE)</f>
        <v>0</v>
      </c>
      <c r="I357">
        <f>IF(H357,'Sim Flight Params'!$B$4-'Sim Flight Params'!$B$4/2*(('Sim Flight Params'!$B$5-B357)/('Sim Flight Params'!$B$7-'Sim Flight Params'!$B$5))^2,0)</f>
        <v>0</v>
      </c>
      <c r="J357" t="b">
        <f>IF(AND(B357&gt;='Sim Flight Params'!$B$5+('Sim Flight Params'!$B$6-'Sim Flight Params'!$B$5)/2,B357&lt;'Sim Flight Params'!$B$6),TRUE,FALSE)</f>
        <v>1</v>
      </c>
      <c r="K357">
        <f>IF(J357,'Sim Flight Params'!$B$4/2*(('Sim Flight Params'!$B$6-B357)/('Sim Flight Params'!$B$7-'Sim Flight Params'!$B$5))^2,0)</f>
        <v>0.12755102040820387</v>
      </c>
      <c r="L357">
        <f t="shared" si="28"/>
        <v>0.12755102040820387</v>
      </c>
      <c r="M357">
        <f t="shared" si="29"/>
        <v>-0.20816326530615473</v>
      </c>
      <c r="N357">
        <f t="shared" si="30"/>
        <v>0.16326530612245749</v>
      </c>
      <c r="P357">
        <v>-0.48331859456154613</v>
      </c>
      <c r="Q357">
        <v>-0.30080237439587965</v>
      </c>
      <c r="R357">
        <f t="shared" si="27"/>
        <v>-4.9110591738105357E-2</v>
      </c>
      <c r="S357">
        <f>'Sim Flight Params'!$B$22*P357+'Sim Flight Params'!$B$23/100*R357</f>
        <v>-1.8370000254748504E-2</v>
      </c>
      <c r="U357">
        <v>0.83539687141637908</v>
      </c>
      <c r="V357">
        <v>8.5144290213039819E-2</v>
      </c>
      <c r="W357">
        <f>IF(V357&gt;='Sim Flight Params'!$B$34,'Sim Flight Params'!$B$33*U357,0)</f>
        <v>0</v>
      </c>
    </row>
    <row r="358" spans="1:23" x14ac:dyDescent="0.3">
      <c r="A358">
        <v>356</v>
      </c>
      <c r="B358">
        <v>17.799999999999802</v>
      </c>
      <c r="D358" t="b">
        <f>IF(AND(B358&gt;='Sim Flight Params'!$B$2,B358&lt;'Sim Flight Params'!$B$3),TRUE,FALSE)</f>
        <v>0</v>
      </c>
      <c r="E358">
        <f>IF(D358,'Sim Flight Params'!$B$4*(-COS((B358-'Sim Flight Params'!$B$2)*PI()/('Sim Flight Params'!$B$3-'Sim Flight Params'!$B$2))+1)/2,0)</f>
        <v>0</v>
      </c>
      <c r="F358" t="b">
        <f>IF(AND(B358&gt;='Sim Flight Params'!$B$3,B358&lt;'Sim Flight Params'!$B$5),TRUE,FALSE)</f>
        <v>0</v>
      </c>
      <c r="G358">
        <f>IF(F358,'Sim Flight Params'!$B$4,0)</f>
        <v>0</v>
      </c>
      <c r="H358" t="b">
        <f>IF(AND(B358&gt;='Sim Flight Params'!$B$5,B358&lt;'Sim Flight Params'!$B$6-('Sim Flight Params'!$B$6-'Sim Flight Params'!$B$5)/2),TRUE,FALSE)</f>
        <v>0</v>
      </c>
      <c r="I358">
        <f>IF(H358,'Sim Flight Params'!$B$4-'Sim Flight Params'!$B$4/2*(('Sim Flight Params'!$B$5-B358)/('Sim Flight Params'!$B$7-'Sim Flight Params'!$B$5))^2,0)</f>
        <v>0</v>
      </c>
      <c r="J358" t="b">
        <f>IF(AND(B358&gt;='Sim Flight Params'!$B$5+('Sim Flight Params'!$B$6-'Sim Flight Params'!$B$5)/2,B358&lt;'Sim Flight Params'!$B$6),TRUE,FALSE)</f>
        <v>1</v>
      </c>
      <c r="K358">
        <f>IF(J358,'Sim Flight Params'!$B$4/2*(('Sim Flight Params'!$B$6-B358)/('Sim Flight Params'!$B$7-'Sim Flight Params'!$B$5))^2,0)</f>
        <v>0.11755102040820209</v>
      </c>
      <c r="L358">
        <f t="shared" si="28"/>
        <v>0.11755102040820209</v>
      </c>
      <c r="M358">
        <f t="shared" si="29"/>
        <v>-0.20000000000003287</v>
      </c>
      <c r="N358">
        <f t="shared" si="30"/>
        <v>0.16326530612243473</v>
      </c>
      <c r="P358">
        <v>0.27579007440353465</v>
      </c>
      <c r="Q358">
        <v>-0.17642231859930102</v>
      </c>
      <c r="R358">
        <f t="shared" si="27"/>
        <v>-2.880364385294459E-2</v>
      </c>
      <c r="S358">
        <f>'Sim Flight Params'!$B$22*P358+'Sim Flight Params'!$B$23/100*R358</f>
        <v>1.0198109570867826E-2</v>
      </c>
      <c r="U358">
        <v>-0.2905311178773855</v>
      </c>
      <c r="V358">
        <v>0.44527703461589752</v>
      </c>
      <c r="W358">
        <f>IF(V358&gt;='Sim Flight Params'!$B$34,'Sim Flight Params'!$B$33*U358,0)</f>
        <v>0</v>
      </c>
    </row>
    <row r="359" spans="1:23" x14ac:dyDescent="0.3">
      <c r="A359">
        <v>357</v>
      </c>
      <c r="B359">
        <v>17.849999999999799</v>
      </c>
      <c r="D359" t="b">
        <f>IF(AND(B359&gt;='Sim Flight Params'!$B$2,B359&lt;'Sim Flight Params'!$B$3),TRUE,FALSE)</f>
        <v>0</v>
      </c>
      <c r="E359">
        <f>IF(D359,'Sim Flight Params'!$B$4*(-COS((B359-'Sim Flight Params'!$B$2)*PI()/('Sim Flight Params'!$B$3-'Sim Flight Params'!$B$2))+1)/2,0)</f>
        <v>0</v>
      </c>
      <c r="F359" t="b">
        <f>IF(AND(B359&gt;='Sim Flight Params'!$B$3,B359&lt;'Sim Flight Params'!$B$5),TRUE,FALSE)</f>
        <v>0</v>
      </c>
      <c r="G359">
        <f>IF(F359,'Sim Flight Params'!$B$4,0)</f>
        <v>0</v>
      </c>
      <c r="H359" t="b">
        <f>IF(AND(B359&gt;='Sim Flight Params'!$B$5,B359&lt;'Sim Flight Params'!$B$6-('Sim Flight Params'!$B$6-'Sim Flight Params'!$B$5)/2),TRUE,FALSE)</f>
        <v>0</v>
      </c>
      <c r="I359">
        <f>IF(H359,'Sim Flight Params'!$B$4-'Sim Flight Params'!$B$4/2*(('Sim Flight Params'!$B$5-B359)/('Sim Flight Params'!$B$7-'Sim Flight Params'!$B$5))^2,0)</f>
        <v>0</v>
      </c>
      <c r="J359" t="b">
        <f>IF(AND(B359&gt;='Sim Flight Params'!$B$5+('Sim Flight Params'!$B$6-'Sim Flight Params'!$B$5)/2,B359&lt;'Sim Flight Params'!$B$6),TRUE,FALSE)</f>
        <v>1</v>
      </c>
      <c r="K359">
        <f>IF(J359,'Sim Flight Params'!$B$4/2*(('Sim Flight Params'!$B$6-B359)/('Sim Flight Params'!$B$7-'Sim Flight Params'!$B$5))^2,0)</f>
        <v>0.10795918367350714</v>
      </c>
      <c r="L359">
        <f t="shared" si="28"/>
        <v>0.10795918367350714</v>
      </c>
      <c r="M359">
        <f t="shared" si="29"/>
        <v>-0.19183673469390991</v>
      </c>
      <c r="N359">
        <f t="shared" si="30"/>
        <v>0.16326530612246853</v>
      </c>
      <c r="P359">
        <v>0.21743641752939835</v>
      </c>
      <c r="Q359">
        <v>0.12901025106369457</v>
      </c>
      <c r="R359">
        <f t="shared" ref="R359:R402" si="31">N359*Q359</f>
        <v>2.1062898132850616E-2</v>
      </c>
      <c r="S359">
        <f>'Sim Flight Params'!$B$22*P359+'Sim Flight Params'!$B$23/100*R359</f>
        <v>8.2591801480166906E-3</v>
      </c>
      <c r="U359">
        <v>-4.8552327375680937E-2</v>
      </c>
      <c r="V359">
        <v>8.9961372111832305E-2</v>
      </c>
      <c r="W359">
        <f>IF(V359&gt;='Sim Flight Params'!$B$34,'Sim Flight Params'!$B$33*U359,0)</f>
        <v>0</v>
      </c>
    </row>
    <row r="360" spans="1:23" x14ac:dyDescent="0.3">
      <c r="A360">
        <v>358</v>
      </c>
      <c r="B360">
        <v>17.8999999999998</v>
      </c>
      <c r="D360" t="b">
        <f>IF(AND(B360&gt;='Sim Flight Params'!$B$2,B360&lt;'Sim Flight Params'!$B$3),TRUE,FALSE)</f>
        <v>0</v>
      </c>
      <c r="E360">
        <f>IF(D360,'Sim Flight Params'!$B$4*(-COS((B360-'Sim Flight Params'!$B$2)*PI()/('Sim Flight Params'!$B$3-'Sim Flight Params'!$B$2))+1)/2,0)</f>
        <v>0</v>
      </c>
      <c r="F360" t="b">
        <f>IF(AND(B360&gt;='Sim Flight Params'!$B$3,B360&lt;'Sim Flight Params'!$B$5),TRUE,FALSE)</f>
        <v>0</v>
      </c>
      <c r="G360">
        <f>IF(F360,'Sim Flight Params'!$B$4,0)</f>
        <v>0</v>
      </c>
      <c r="H360" t="b">
        <f>IF(AND(B360&gt;='Sim Flight Params'!$B$5,B360&lt;'Sim Flight Params'!$B$6-('Sim Flight Params'!$B$6-'Sim Flight Params'!$B$5)/2),TRUE,FALSE)</f>
        <v>0</v>
      </c>
      <c r="I360">
        <f>IF(H360,'Sim Flight Params'!$B$4-'Sim Flight Params'!$B$4/2*(('Sim Flight Params'!$B$5-B360)/('Sim Flight Params'!$B$7-'Sim Flight Params'!$B$5))^2,0)</f>
        <v>0</v>
      </c>
      <c r="J360" t="b">
        <f>IF(AND(B360&gt;='Sim Flight Params'!$B$5+('Sim Flight Params'!$B$6-'Sim Flight Params'!$B$5)/2,B360&lt;'Sim Flight Params'!$B$6),TRUE,FALSE)</f>
        <v>1</v>
      </c>
      <c r="K360">
        <f>IF(J360,'Sim Flight Params'!$B$4/2*(('Sim Flight Params'!$B$6-B360)/('Sim Flight Params'!$B$7-'Sim Flight Params'!$B$5))^2,0)</f>
        <v>9.8775510204117609E-2</v>
      </c>
      <c r="L360">
        <f t="shared" si="28"/>
        <v>9.8775510204117609E-2</v>
      </c>
      <c r="M360">
        <f t="shared" si="29"/>
        <v>-0.183673469387788</v>
      </c>
      <c r="N360">
        <f t="shared" si="30"/>
        <v>0.16326530612243584</v>
      </c>
      <c r="P360">
        <v>-0.23066900352766417</v>
      </c>
      <c r="Q360">
        <v>-0.89430479199628077</v>
      </c>
      <c r="R360">
        <f t="shared" si="31"/>
        <v>-0.14600894563203409</v>
      </c>
      <c r="S360">
        <f>'Sim Flight Params'!$B$22*P360+'Sim Flight Params'!$B$23/100*R360</f>
        <v>-9.3801323604475757E-3</v>
      </c>
      <c r="U360">
        <v>-0.17060553149252722</v>
      </c>
      <c r="V360">
        <v>0.27650638809675032</v>
      </c>
      <c r="W360">
        <f>IF(V360&gt;='Sim Flight Params'!$B$34,'Sim Flight Params'!$B$33*U360,0)</f>
        <v>0</v>
      </c>
    </row>
    <row r="361" spans="1:23" x14ac:dyDescent="0.3">
      <c r="A361">
        <v>359</v>
      </c>
      <c r="B361">
        <v>17.9499999999998</v>
      </c>
      <c r="D361" t="b">
        <f>IF(AND(B361&gt;='Sim Flight Params'!$B$2,B361&lt;'Sim Flight Params'!$B$3),TRUE,FALSE)</f>
        <v>0</v>
      </c>
      <c r="E361">
        <f>IF(D361,'Sim Flight Params'!$B$4*(-COS((B361-'Sim Flight Params'!$B$2)*PI()/('Sim Flight Params'!$B$3-'Sim Flight Params'!$B$2))+1)/2,0)</f>
        <v>0</v>
      </c>
      <c r="F361" t="b">
        <f>IF(AND(B361&gt;='Sim Flight Params'!$B$3,B361&lt;'Sim Flight Params'!$B$5),TRUE,FALSE)</f>
        <v>0</v>
      </c>
      <c r="G361">
        <f>IF(F361,'Sim Flight Params'!$B$4,0)</f>
        <v>0</v>
      </c>
      <c r="H361" t="b">
        <f>IF(AND(B361&gt;='Sim Flight Params'!$B$5,B361&lt;'Sim Flight Params'!$B$6-('Sim Flight Params'!$B$6-'Sim Flight Params'!$B$5)/2),TRUE,FALSE)</f>
        <v>0</v>
      </c>
      <c r="I361">
        <f>IF(H361,'Sim Flight Params'!$B$4-'Sim Flight Params'!$B$4/2*(('Sim Flight Params'!$B$5-B361)/('Sim Flight Params'!$B$7-'Sim Flight Params'!$B$5))^2,0)</f>
        <v>0</v>
      </c>
      <c r="J361" t="b">
        <f>IF(AND(B361&gt;='Sim Flight Params'!$B$5+('Sim Flight Params'!$B$6-'Sim Flight Params'!$B$5)/2,B361&lt;'Sim Flight Params'!$B$6),TRUE,FALSE)</f>
        <v>1</v>
      </c>
      <c r="K361">
        <f>IF(J361,'Sim Flight Params'!$B$4/2*(('Sim Flight Params'!$B$6-B361)/('Sim Flight Params'!$B$7-'Sim Flight Params'!$B$5))^2,0)</f>
        <v>9.0000000000034233E-2</v>
      </c>
      <c r="L361">
        <f t="shared" si="28"/>
        <v>9.0000000000034233E-2</v>
      </c>
      <c r="M361">
        <f t="shared" si="29"/>
        <v>-0.17551020408166501</v>
      </c>
      <c r="N361">
        <f t="shared" si="30"/>
        <v>0.16326530612245749</v>
      </c>
      <c r="P361">
        <v>0.84123403527096463</v>
      </c>
      <c r="Q361">
        <v>-0.30702258365225643</v>
      </c>
      <c r="R361">
        <f t="shared" si="31"/>
        <v>-5.0126136106493455E-2</v>
      </c>
      <c r="S361">
        <f>'Sim Flight Params'!$B$22*P361+'Sim Flight Params'!$B$23/100*R361</f>
        <v>3.1295645642128708E-2</v>
      </c>
      <c r="U361">
        <v>-0.13688957177257399</v>
      </c>
      <c r="V361">
        <v>9.3685404509862513E-2</v>
      </c>
      <c r="W361">
        <f>IF(V361&gt;='Sim Flight Params'!$B$34,'Sim Flight Params'!$B$33*U361,0)</f>
        <v>0</v>
      </c>
    </row>
    <row r="362" spans="1:23" x14ac:dyDescent="0.3">
      <c r="A362">
        <v>360</v>
      </c>
      <c r="B362">
        <v>17.999999999999801</v>
      </c>
      <c r="D362" t="b">
        <f>IF(AND(B362&gt;='Sim Flight Params'!$B$2,B362&lt;'Sim Flight Params'!$B$3),TRUE,FALSE)</f>
        <v>0</v>
      </c>
      <c r="E362">
        <f>IF(D362,'Sim Flight Params'!$B$4*(-COS((B362-'Sim Flight Params'!$B$2)*PI()/('Sim Flight Params'!$B$3-'Sim Flight Params'!$B$2))+1)/2,0)</f>
        <v>0</v>
      </c>
      <c r="F362" t="b">
        <f>IF(AND(B362&gt;='Sim Flight Params'!$B$3,B362&lt;'Sim Flight Params'!$B$5),TRUE,FALSE)</f>
        <v>0</v>
      </c>
      <c r="G362">
        <f>IF(F362,'Sim Flight Params'!$B$4,0)</f>
        <v>0</v>
      </c>
      <c r="H362" t="b">
        <f>IF(AND(B362&gt;='Sim Flight Params'!$B$5,B362&lt;'Sim Flight Params'!$B$6-('Sim Flight Params'!$B$6-'Sim Flight Params'!$B$5)/2),TRUE,FALSE)</f>
        <v>0</v>
      </c>
      <c r="I362">
        <f>IF(H362,'Sim Flight Params'!$B$4-'Sim Flight Params'!$B$4/2*(('Sim Flight Params'!$B$5-B362)/('Sim Flight Params'!$B$7-'Sim Flight Params'!$B$5))^2,0)</f>
        <v>0</v>
      </c>
      <c r="J362" t="b">
        <f>IF(AND(B362&gt;='Sim Flight Params'!$B$5+('Sim Flight Params'!$B$6-'Sim Flight Params'!$B$5)/2,B362&lt;'Sim Flight Params'!$B$6),TRUE,FALSE)</f>
        <v>1</v>
      </c>
      <c r="K362">
        <f>IF(J362,'Sim Flight Params'!$B$4/2*(('Sim Flight Params'!$B$6-B362)/('Sim Flight Params'!$B$7-'Sim Flight Params'!$B$5))^2,0)</f>
        <v>8.1632653061256957E-2</v>
      </c>
      <c r="L362">
        <f t="shared" si="28"/>
        <v>8.1632653061256957E-2</v>
      </c>
      <c r="M362">
        <f t="shared" si="29"/>
        <v>-0.16734693877554313</v>
      </c>
      <c r="N362">
        <f t="shared" si="30"/>
        <v>0.16326530612243528</v>
      </c>
      <c r="P362">
        <v>-0.40070931091308704</v>
      </c>
      <c r="Q362">
        <v>0.10636172432677804</v>
      </c>
      <c r="R362">
        <f t="shared" si="31"/>
        <v>1.7365179481921487E-2</v>
      </c>
      <c r="S362">
        <f>'Sim Flight Params'!$B$22*P362+'Sim Flight Params'!$B$23/100*R362</f>
        <v>-1.4939773261831156E-2</v>
      </c>
      <c r="U362">
        <v>-0.84046083491276469</v>
      </c>
      <c r="V362">
        <v>0.89674529290196425</v>
      </c>
      <c r="W362">
        <f>IF(V362&gt;='Sim Flight Params'!$B$34,'Sim Flight Params'!$B$33*U362,0)</f>
        <v>0</v>
      </c>
    </row>
    <row r="363" spans="1:23" x14ac:dyDescent="0.3">
      <c r="A363">
        <v>361</v>
      </c>
      <c r="B363">
        <v>18.049999999999802</v>
      </c>
      <c r="D363" t="b">
        <f>IF(AND(B363&gt;='Sim Flight Params'!$B$2,B363&lt;'Sim Flight Params'!$B$3),TRUE,FALSE)</f>
        <v>0</v>
      </c>
      <c r="E363">
        <f>IF(D363,'Sim Flight Params'!$B$4*(-COS((B363-'Sim Flight Params'!$B$2)*PI()/('Sim Flight Params'!$B$3-'Sim Flight Params'!$B$2))+1)/2,0)</f>
        <v>0</v>
      </c>
      <c r="F363" t="b">
        <f>IF(AND(B363&gt;='Sim Flight Params'!$B$3,B363&lt;'Sim Flight Params'!$B$5),TRUE,FALSE)</f>
        <v>0</v>
      </c>
      <c r="G363">
        <f>IF(F363,'Sim Flight Params'!$B$4,0)</f>
        <v>0</v>
      </c>
      <c r="H363" t="b">
        <f>IF(AND(B363&gt;='Sim Flight Params'!$B$5,B363&lt;'Sim Flight Params'!$B$6-('Sim Flight Params'!$B$6-'Sim Flight Params'!$B$5)/2),TRUE,FALSE)</f>
        <v>0</v>
      </c>
      <c r="I363">
        <f>IF(H363,'Sim Flight Params'!$B$4-'Sim Flight Params'!$B$4/2*(('Sim Flight Params'!$B$5-B363)/('Sim Flight Params'!$B$7-'Sim Flight Params'!$B$5))^2,0)</f>
        <v>0</v>
      </c>
      <c r="J363" t="b">
        <f>IF(AND(B363&gt;='Sim Flight Params'!$B$5+('Sim Flight Params'!$B$6-'Sim Flight Params'!$B$5)/2,B363&lt;'Sim Flight Params'!$B$6),TRUE,FALSE)</f>
        <v>1</v>
      </c>
      <c r="K363">
        <f>IF(J363,'Sim Flight Params'!$B$4/2*(('Sim Flight Params'!$B$6-B363)/('Sim Flight Params'!$B$7-'Sim Flight Params'!$B$5))^2,0)</f>
        <v>7.3673469387785864E-2</v>
      </c>
      <c r="L363">
        <f t="shared" si="28"/>
        <v>7.3673469387785864E-2</v>
      </c>
      <c r="M363">
        <f t="shared" si="29"/>
        <v>-0.15918367346941958</v>
      </c>
      <c r="N363">
        <f t="shared" si="30"/>
        <v>0.16326530612246859</v>
      </c>
      <c r="P363">
        <v>0.35791801450260929</v>
      </c>
      <c r="Q363">
        <v>0.7902204309844223</v>
      </c>
      <c r="R363">
        <f t="shared" si="31"/>
        <v>0.12901558056890078</v>
      </c>
      <c r="S363">
        <f>'Sim Flight Params'!$B$22*P363+'Sim Flight Params'!$B$23/100*R363</f>
        <v>1.4067003446692351E-2</v>
      </c>
      <c r="U363">
        <v>0.97959379017846748</v>
      </c>
      <c r="V363">
        <v>9.2820423311080646E-2</v>
      </c>
      <c r="W363">
        <f>IF(V363&gt;='Sim Flight Params'!$B$34,'Sim Flight Params'!$B$33*U363,0)</f>
        <v>0</v>
      </c>
    </row>
    <row r="364" spans="1:23" x14ac:dyDescent="0.3">
      <c r="A364">
        <v>362</v>
      </c>
      <c r="B364">
        <v>18.099999999999799</v>
      </c>
      <c r="D364" t="b">
        <f>IF(AND(B364&gt;='Sim Flight Params'!$B$2,B364&lt;'Sim Flight Params'!$B$3),TRUE,FALSE)</f>
        <v>0</v>
      </c>
      <c r="E364">
        <f>IF(D364,'Sim Flight Params'!$B$4*(-COS((B364-'Sim Flight Params'!$B$2)*PI()/('Sim Flight Params'!$B$3-'Sim Flight Params'!$B$2))+1)/2,0)</f>
        <v>0</v>
      </c>
      <c r="F364" t="b">
        <f>IF(AND(B364&gt;='Sim Flight Params'!$B$3,B364&lt;'Sim Flight Params'!$B$5),TRUE,FALSE)</f>
        <v>0</v>
      </c>
      <c r="G364">
        <f>IF(F364,'Sim Flight Params'!$B$4,0)</f>
        <v>0</v>
      </c>
      <c r="H364" t="b">
        <f>IF(AND(B364&gt;='Sim Flight Params'!$B$5,B364&lt;'Sim Flight Params'!$B$6-('Sim Flight Params'!$B$6-'Sim Flight Params'!$B$5)/2),TRUE,FALSE)</f>
        <v>0</v>
      </c>
      <c r="I364">
        <f>IF(H364,'Sim Flight Params'!$B$4-'Sim Flight Params'!$B$4/2*(('Sim Flight Params'!$B$5-B364)/('Sim Flight Params'!$B$7-'Sim Flight Params'!$B$5))^2,0)</f>
        <v>0</v>
      </c>
      <c r="J364" t="b">
        <f>IF(AND(B364&gt;='Sim Flight Params'!$B$5+('Sim Flight Params'!$B$6-'Sim Flight Params'!$B$5)/2,B364&lt;'Sim Flight Params'!$B$6),TRUE,FALSE)</f>
        <v>1</v>
      </c>
      <c r="K364">
        <f>IF(J364,'Sim Flight Params'!$B$4/2*(('Sim Flight Params'!$B$6-B364)/('Sim Flight Params'!$B$7-'Sim Flight Params'!$B$5))^2,0)</f>
        <v>6.612244897962137E-2</v>
      </c>
      <c r="L364">
        <f t="shared" si="28"/>
        <v>6.612244897962137E-2</v>
      </c>
      <c r="M364">
        <f t="shared" si="29"/>
        <v>-0.15102040816329845</v>
      </c>
      <c r="N364">
        <f t="shared" si="30"/>
        <v>0.1632653061224319</v>
      </c>
      <c r="P364">
        <v>0.65865460010692178</v>
      </c>
      <c r="Q364">
        <v>0.55633064653454056</v>
      </c>
      <c r="R364">
        <f t="shared" si="31"/>
        <v>9.0829493311752219E-2</v>
      </c>
      <c r="S364">
        <f>'Sim Flight Params'!$B$22*P364+'Sim Flight Params'!$B$23/100*R364</f>
        <v>2.5153694970568328E-2</v>
      </c>
      <c r="U364">
        <v>-0.580002339141795</v>
      </c>
      <c r="V364">
        <v>0.66039564395006078</v>
      </c>
      <c r="W364">
        <f>IF(V364&gt;='Sim Flight Params'!$B$34,'Sim Flight Params'!$B$33*U364,0)</f>
        <v>0</v>
      </c>
    </row>
    <row r="365" spans="1:23" x14ac:dyDescent="0.3">
      <c r="A365">
        <v>363</v>
      </c>
      <c r="B365">
        <v>18.1499999999998</v>
      </c>
      <c r="D365" t="b">
        <f>IF(AND(B365&gt;='Sim Flight Params'!$B$2,B365&lt;'Sim Flight Params'!$B$3),TRUE,FALSE)</f>
        <v>0</v>
      </c>
      <c r="E365">
        <f>IF(D365,'Sim Flight Params'!$B$4*(-COS((B365-'Sim Flight Params'!$B$2)*PI()/('Sim Flight Params'!$B$3-'Sim Flight Params'!$B$2))+1)/2,0)</f>
        <v>0</v>
      </c>
      <c r="F365" t="b">
        <f>IF(AND(B365&gt;='Sim Flight Params'!$B$3,B365&lt;'Sim Flight Params'!$B$5),TRUE,FALSE)</f>
        <v>0</v>
      </c>
      <c r="G365">
        <f>IF(F365,'Sim Flight Params'!$B$4,0)</f>
        <v>0</v>
      </c>
      <c r="H365" t="b">
        <f>IF(AND(B365&gt;='Sim Flight Params'!$B$5,B365&lt;'Sim Flight Params'!$B$6-('Sim Flight Params'!$B$6-'Sim Flight Params'!$B$5)/2),TRUE,FALSE)</f>
        <v>0</v>
      </c>
      <c r="I365">
        <f>IF(H365,'Sim Flight Params'!$B$4-'Sim Flight Params'!$B$4/2*(('Sim Flight Params'!$B$5-B365)/('Sim Flight Params'!$B$7-'Sim Flight Params'!$B$5))^2,0)</f>
        <v>0</v>
      </c>
      <c r="J365" t="b">
        <f>IF(AND(B365&gt;='Sim Flight Params'!$B$5+('Sim Flight Params'!$B$6-'Sim Flight Params'!$B$5)/2,B365&lt;'Sim Flight Params'!$B$6),TRUE,FALSE)</f>
        <v>1</v>
      </c>
      <c r="K365">
        <f>IF(J365,'Sim Flight Params'!$B$4/2*(('Sim Flight Params'!$B$6-B365)/('Sim Flight Params'!$B$7-'Sim Flight Params'!$B$5))^2,0)</f>
        <v>5.8979591836762504E-2</v>
      </c>
      <c r="L365">
        <f t="shared" si="28"/>
        <v>5.8979591836762504E-2</v>
      </c>
      <c r="M365">
        <f t="shared" si="29"/>
        <v>-0.1428571428571753</v>
      </c>
      <c r="N365">
        <f t="shared" si="30"/>
        <v>0.16326530612246082</v>
      </c>
      <c r="P365">
        <v>-0.60728914532048028</v>
      </c>
      <c r="Q365">
        <v>-0.70752109798710983</v>
      </c>
      <c r="R365">
        <f t="shared" si="31"/>
        <v>-0.11551364865096508</v>
      </c>
      <c r="S365">
        <f>'Sim Flight Params'!$B$22*P365+'Sim Flight Params'!$B$23/100*R365</f>
        <v>-2.3350911192772838E-2</v>
      </c>
      <c r="U365">
        <v>-0.11426294975395512</v>
      </c>
      <c r="V365">
        <v>0.83201863375273077</v>
      </c>
      <c r="W365">
        <f>IF(V365&gt;='Sim Flight Params'!$B$34,'Sim Flight Params'!$B$33*U365,0)</f>
        <v>0</v>
      </c>
    </row>
    <row r="366" spans="1:23" x14ac:dyDescent="0.3">
      <c r="A366">
        <v>364</v>
      </c>
      <c r="B366">
        <v>18.1999999999998</v>
      </c>
      <c r="D366" t="b">
        <f>IF(AND(B366&gt;='Sim Flight Params'!$B$2,B366&lt;'Sim Flight Params'!$B$3),TRUE,FALSE)</f>
        <v>0</v>
      </c>
      <c r="E366">
        <f>IF(D366,'Sim Flight Params'!$B$4*(-COS((B366-'Sim Flight Params'!$B$2)*PI()/('Sim Flight Params'!$B$3-'Sim Flight Params'!$B$2))+1)/2,0)</f>
        <v>0</v>
      </c>
      <c r="F366" t="b">
        <f>IF(AND(B366&gt;='Sim Flight Params'!$B$3,B366&lt;'Sim Flight Params'!$B$5),TRUE,FALSE)</f>
        <v>0</v>
      </c>
      <c r="G366">
        <f>IF(F366,'Sim Flight Params'!$B$4,0)</f>
        <v>0</v>
      </c>
      <c r="H366" t="b">
        <f>IF(AND(B366&gt;='Sim Flight Params'!$B$5,B366&lt;'Sim Flight Params'!$B$6-('Sim Flight Params'!$B$6-'Sim Flight Params'!$B$5)/2),TRUE,FALSE)</f>
        <v>0</v>
      </c>
      <c r="I366">
        <f>IF(H366,'Sim Flight Params'!$B$4-'Sim Flight Params'!$B$4/2*(('Sim Flight Params'!$B$5-B366)/('Sim Flight Params'!$B$7-'Sim Flight Params'!$B$5))^2,0)</f>
        <v>0</v>
      </c>
      <c r="J366" t="b">
        <f>IF(AND(B366&gt;='Sim Flight Params'!$B$5+('Sim Flight Params'!$B$6-'Sim Flight Params'!$B$5)/2,B366&lt;'Sim Flight Params'!$B$6),TRUE,FALSE)</f>
        <v>1</v>
      </c>
      <c r="K366">
        <f>IF(J366,'Sim Flight Params'!$B$4/2*(('Sim Flight Params'!$B$6-B366)/('Sim Flight Params'!$B$7-'Sim Flight Params'!$B$5))^2,0)</f>
        <v>5.2244897959209759E-2</v>
      </c>
      <c r="L366">
        <f t="shared" si="28"/>
        <v>5.2244897959209759E-2</v>
      </c>
      <c r="M366">
        <f t="shared" si="29"/>
        <v>-0.134693877551053</v>
      </c>
      <c r="N366">
        <f t="shared" si="30"/>
        <v>0.16326530612244361</v>
      </c>
      <c r="P366">
        <v>0.18182434775039025</v>
      </c>
      <c r="Q366">
        <v>0.56611105628372349</v>
      </c>
      <c r="R366">
        <f t="shared" si="31"/>
        <v>9.242629490346202E-2</v>
      </c>
      <c r="S366">
        <f>'Sim Flight Params'!$B$22*P366+'Sim Flight Params'!$B$23/100*R366</f>
        <v>7.2805445151569439E-3</v>
      </c>
      <c r="U366">
        <v>0.66884137893414386</v>
      </c>
      <c r="V366">
        <v>4.7848482250654745E-2</v>
      </c>
      <c r="W366">
        <f>IF(V366&gt;='Sim Flight Params'!$B$34,'Sim Flight Params'!$B$33*U366,0)</f>
        <v>0</v>
      </c>
    </row>
    <row r="367" spans="1:23" x14ac:dyDescent="0.3">
      <c r="A367">
        <v>365</v>
      </c>
      <c r="B367">
        <v>18.249999999999801</v>
      </c>
      <c r="D367" t="b">
        <f>IF(AND(B367&gt;='Sim Flight Params'!$B$2,B367&lt;'Sim Flight Params'!$B$3),TRUE,FALSE)</f>
        <v>0</v>
      </c>
      <c r="E367">
        <f>IF(D367,'Sim Flight Params'!$B$4*(-COS((B367-'Sim Flight Params'!$B$2)*PI()/('Sim Flight Params'!$B$3-'Sim Flight Params'!$B$2))+1)/2,0)</f>
        <v>0</v>
      </c>
      <c r="F367" t="b">
        <f>IF(AND(B367&gt;='Sim Flight Params'!$B$3,B367&lt;'Sim Flight Params'!$B$5),TRUE,FALSE)</f>
        <v>0</v>
      </c>
      <c r="G367">
        <f>IF(F367,'Sim Flight Params'!$B$4,0)</f>
        <v>0</v>
      </c>
      <c r="H367" t="b">
        <f>IF(AND(B367&gt;='Sim Flight Params'!$B$5,B367&lt;'Sim Flight Params'!$B$6-('Sim Flight Params'!$B$6-'Sim Flight Params'!$B$5)/2),TRUE,FALSE)</f>
        <v>0</v>
      </c>
      <c r="I367">
        <f>IF(H367,'Sim Flight Params'!$B$4-'Sim Flight Params'!$B$4/2*(('Sim Flight Params'!$B$5-B367)/('Sim Flight Params'!$B$7-'Sim Flight Params'!$B$5))^2,0)</f>
        <v>0</v>
      </c>
      <c r="J367" t="b">
        <f>IF(AND(B367&gt;='Sim Flight Params'!$B$5+('Sim Flight Params'!$B$6-'Sim Flight Params'!$B$5)/2,B367&lt;'Sim Flight Params'!$B$6),TRUE,FALSE)</f>
        <v>1</v>
      </c>
      <c r="K367">
        <f>IF(J367,'Sim Flight Params'!$B$4/2*(('Sim Flight Params'!$B$6-B367)/('Sim Flight Params'!$B$7-'Sim Flight Params'!$B$5))^2,0)</f>
        <v>4.5918367346963133E-2</v>
      </c>
      <c r="L367">
        <f t="shared" si="28"/>
        <v>4.5918367346963133E-2</v>
      </c>
      <c r="M367">
        <f t="shared" si="29"/>
        <v>-0.1265306122449307</v>
      </c>
      <c r="N367">
        <f t="shared" si="30"/>
        <v>0.16326530612244361</v>
      </c>
      <c r="P367">
        <v>0.18347239775201118</v>
      </c>
      <c r="Q367">
        <v>0.4041200920608945</v>
      </c>
      <c r="R367">
        <f t="shared" si="31"/>
        <v>6.5978790540552029E-2</v>
      </c>
      <c r="S367">
        <f>'Sim Flight Params'!$B$22*P367+'Sim Flight Params'!$B$23/100*R367</f>
        <v>7.210108868403179E-3</v>
      </c>
      <c r="U367">
        <v>0.74289253663815691</v>
      </c>
      <c r="V367">
        <v>0.34338257629786806</v>
      </c>
      <c r="W367">
        <f>IF(V367&gt;='Sim Flight Params'!$B$34,'Sim Flight Params'!$B$33*U367,0)</f>
        <v>0</v>
      </c>
    </row>
    <row r="368" spans="1:23" x14ac:dyDescent="0.3">
      <c r="A368">
        <v>366</v>
      </c>
      <c r="B368">
        <v>18.299999999999802</v>
      </c>
      <c r="D368" t="b">
        <f>IF(AND(B368&gt;='Sim Flight Params'!$B$2,B368&lt;'Sim Flight Params'!$B$3),TRUE,FALSE)</f>
        <v>0</v>
      </c>
      <c r="E368">
        <f>IF(D368,'Sim Flight Params'!$B$4*(-COS((B368-'Sim Flight Params'!$B$2)*PI()/('Sim Flight Params'!$B$3-'Sim Flight Params'!$B$2))+1)/2,0)</f>
        <v>0</v>
      </c>
      <c r="F368" t="b">
        <f>IF(AND(B368&gt;='Sim Flight Params'!$B$3,B368&lt;'Sim Flight Params'!$B$5),TRUE,FALSE)</f>
        <v>0</v>
      </c>
      <c r="G368">
        <f>IF(F368,'Sim Flight Params'!$B$4,0)</f>
        <v>0</v>
      </c>
      <c r="H368" t="b">
        <f>IF(AND(B368&gt;='Sim Flight Params'!$B$5,B368&lt;'Sim Flight Params'!$B$6-('Sim Flight Params'!$B$6-'Sim Flight Params'!$B$5)/2),TRUE,FALSE)</f>
        <v>0</v>
      </c>
      <c r="I368">
        <f>IF(H368,'Sim Flight Params'!$B$4-'Sim Flight Params'!$B$4/2*(('Sim Flight Params'!$B$5-B368)/('Sim Flight Params'!$B$7-'Sim Flight Params'!$B$5))^2,0)</f>
        <v>0</v>
      </c>
      <c r="J368" t="b">
        <f>IF(AND(B368&gt;='Sim Flight Params'!$B$5+('Sim Flight Params'!$B$6-'Sim Flight Params'!$B$5)/2,B368&lt;'Sim Flight Params'!$B$6),TRUE,FALSE)</f>
        <v>1</v>
      </c>
      <c r="K368">
        <f>IF(J368,'Sim Flight Params'!$B$4/2*(('Sim Flight Params'!$B$6-B368)/('Sim Flight Params'!$B$7-'Sim Flight Params'!$B$5))^2,0)</f>
        <v>4.0000000000022656E-2</v>
      </c>
      <c r="L368">
        <f t="shared" si="28"/>
        <v>4.0000000000022656E-2</v>
      </c>
      <c r="M368">
        <f t="shared" si="29"/>
        <v>-0.11836734693880786</v>
      </c>
      <c r="N368">
        <f t="shared" si="30"/>
        <v>0.16326530612245443</v>
      </c>
      <c r="P368">
        <v>-0.41983302978689507</v>
      </c>
      <c r="Q368">
        <v>0.33070436728823749</v>
      </c>
      <c r="R368">
        <f t="shared" si="31"/>
        <v>5.3992549761346702E-2</v>
      </c>
      <c r="S368">
        <f>'Sim Flight Params'!$B$22*P368+'Sim Flight Params'!$B$23/100*R368</f>
        <v>-1.5473775868201832E-2</v>
      </c>
      <c r="U368">
        <v>-8.8634970496128451E-2</v>
      </c>
      <c r="V368">
        <v>0.23318359098589925</v>
      </c>
      <c r="W368">
        <f>IF(V368&gt;='Sim Flight Params'!$B$34,'Sim Flight Params'!$B$33*U368,0)</f>
        <v>0</v>
      </c>
    </row>
    <row r="369" spans="1:23" x14ac:dyDescent="0.3">
      <c r="A369">
        <v>367</v>
      </c>
      <c r="B369">
        <v>18.349999999999799</v>
      </c>
      <c r="D369" t="b">
        <f>IF(AND(B369&gt;='Sim Flight Params'!$B$2,B369&lt;'Sim Flight Params'!$B$3),TRUE,FALSE)</f>
        <v>0</v>
      </c>
      <c r="E369">
        <f>IF(D369,'Sim Flight Params'!$B$4*(-COS((B369-'Sim Flight Params'!$B$2)*PI()/('Sim Flight Params'!$B$3-'Sim Flight Params'!$B$2))+1)/2,0)</f>
        <v>0</v>
      </c>
      <c r="F369" t="b">
        <f>IF(AND(B369&gt;='Sim Flight Params'!$B$3,B369&lt;'Sim Flight Params'!$B$5),TRUE,FALSE)</f>
        <v>0</v>
      </c>
      <c r="G369">
        <f>IF(F369,'Sim Flight Params'!$B$4,0)</f>
        <v>0</v>
      </c>
      <c r="H369" t="b">
        <f>IF(AND(B369&gt;='Sim Flight Params'!$B$5,B369&lt;'Sim Flight Params'!$B$6-('Sim Flight Params'!$B$6-'Sim Flight Params'!$B$5)/2),TRUE,FALSE)</f>
        <v>0</v>
      </c>
      <c r="I369">
        <f>IF(H369,'Sim Flight Params'!$B$4-'Sim Flight Params'!$B$4/2*(('Sim Flight Params'!$B$5-B369)/('Sim Flight Params'!$B$7-'Sim Flight Params'!$B$5))^2,0)</f>
        <v>0</v>
      </c>
      <c r="J369" t="b">
        <f>IF(AND(B369&gt;='Sim Flight Params'!$B$5+('Sim Flight Params'!$B$6-'Sim Flight Params'!$B$5)/2,B369&lt;'Sim Flight Params'!$B$6),TRUE,FALSE)</f>
        <v>1</v>
      </c>
      <c r="K369">
        <f>IF(J369,'Sim Flight Params'!$B$4/2*(('Sim Flight Params'!$B$6-B369)/('Sim Flight Params'!$B$7-'Sim Flight Params'!$B$5))^2,0)</f>
        <v>3.4489795918388688E-2</v>
      </c>
      <c r="L369">
        <f t="shared" si="28"/>
        <v>3.4489795918388688E-2</v>
      </c>
      <c r="M369">
        <f t="shared" si="29"/>
        <v>-0.11020408163268562</v>
      </c>
      <c r="N369">
        <f t="shared" si="30"/>
        <v>0.1632653061224541</v>
      </c>
      <c r="P369">
        <v>0.89489090547848815</v>
      </c>
      <c r="Q369">
        <v>0.40309759287637248</v>
      </c>
      <c r="R369">
        <f t="shared" si="31"/>
        <v>6.5811851898185322E-2</v>
      </c>
      <c r="S369">
        <f>'Sim Flight Params'!$B$22*P369+'Sim Flight Params'!$B$23/100*R369</f>
        <v>3.3887468214934234E-2</v>
      </c>
      <c r="U369">
        <v>-0.66347612907513209</v>
      </c>
      <c r="V369">
        <v>0.20923128458072748</v>
      </c>
      <c r="W369">
        <f>IF(V369&gt;='Sim Flight Params'!$B$34,'Sim Flight Params'!$B$33*U369,0)</f>
        <v>0</v>
      </c>
    </row>
    <row r="370" spans="1:23" x14ac:dyDescent="0.3">
      <c r="A370">
        <v>368</v>
      </c>
      <c r="B370">
        <v>18.3999999999998</v>
      </c>
      <c r="D370" t="b">
        <f>IF(AND(B370&gt;='Sim Flight Params'!$B$2,B370&lt;'Sim Flight Params'!$B$3),TRUE,FALSE)</f>
        <v>0</v>
      </c>
      <c r="E370">
        <f>IF(D370,'Sim Flight Params'!$B$4*(-COS((B370-'Sim Flight Params'!$B$2)*PI()/('Sim Flight Params'!$B$3-'Sim Flight Params'!$B$2))+1)/2,0)</f>
        <v>0</v>
      </c>
      <c r="F370" t="b">
        <f>IF(AND(B370&gt;='Sim Flight Params'!$B$3,B370&lt;'Sim Flight Params'!$B$5),TRUE,FALSE)</f>
        <v>0</v>
      </c>
      <c r="G370">
        <f>IF(F370,'Sim Flight Params'!$B$4,0)</f>
        <v>0</v>
      </c>
      <c r="H370" t="b">
        <f>IF(AND(B370&gt;='Sim Flight Params'!$B$5,B370&lt;'Sim Flight Params'!$B$6-('Sim Flight Params'!$B$6-'Sim Flight Params'!$B$5)/2),TRUE,FALSE)</f>
        <v>0</v>
      </c>
      <c r="I370">
        <f>IF(H370,'Sim Flight Params'!$B$4-'Sim Flight Params'!$B$4/2*(('Sim Flight Params'!$B$5-B370)/('Sim Flight Params'!$B$7-'Sim Flight Params'!$B$5))^2,0)</f>
        <v>0</v>
      </c>
      <c r="J370" t="b">
        <f>IF(AND(B370&gt;='Sim Flight Params'!$B$5+('Sim Flight Params'!$B$6-'Sim Flight Params'!$B$5)/2,B370&lt;'Sim Flight Params'!$B$6),TRUE,FALSE)</f>
        <v>1</v>
      </c>
      <c r="K370">
        <f>IF(J370,'Sim Flight Params'!$B$4/2*(('Sim Flight Params'!$B$6-B370)/('Sim Flight Params'!$B$7-'Sim Flight Params'!$B$5))^2,0)</f>
        <v>2.9387755102060448E-2</v>
      </c>
      <c r="L370">
        <f t="shared" si="28"/>
        <v>2.9387755102060448E-2</v>
      </c>
      <c r="M370">
        <f t="shared" si="29"/>
        <v>-0.10204081632656335</v>
      </c>
      <c r="N370">
        <f t="shared" si="30"/>
        <v>0.16326530612244305</v>
      </c>
      <c r="P370">
        <v>-0.26674970799028497</v>
      </c>
      <c r="Q370">
        <v>-0.21613278204971209</v>
      </c>
      <c r="R370">
        <f t="shared" si="31"/>
        <v>-3.5286984824441509E-2</v>
      </c>
      <c r="S370">
        <f>'Sim Flight Params'!$B$22*P370+'Sim Flight Params'!$B$23/100*R370</f>
        <v>-1.0179548973757894E-2</v>
      </c>
      <c r="U370">
        <v>0.17918116767775039</v>
      </c>
      <c r="V370">
        <v>0.77573085326256463</v>
      </c>
      <c r="W370">
        <f>IF(V370&gt;='Sim Flight Params'!$B$34,'Sim Flight Params'!$B$33*U370,0)</f>
        <v>0</v>
      </c>
    </row>
    <row r="371" spans="1:23" x14ac:dyDescent="0.3">
      <c r="A371">
        <v>369</v>
      </c>
      <c r="B371">
        <v>18.4499999999998</v>
      </c>
      <c r="D371" t="b">
        <f>IF(AND(B371&gt;='Sim Flight Params'!$B$2,B371&lt;'Sim Flight Params'!$B$3),TRUE,FALSE)</f>
        <v>0</v>
      </c>
      <c r="E371">
        <f>IF(D371,'Sim Flight Params'!$B$4*(-COS((B371-'Sim Flight Params'!$B$2)*PI()/('Sim Flight Params'!$B$3-'Sim Flight Params'!$B$2))+1)/2,0)</f>
        <v>0</v>
      </c>
      <c r="F371" t="b">
        <f>IF(AND(B371&gt;='Sim Flight Params'!$B$3,B371&lt;'Sim Flight Params'!$B$5),TRUE,FALSE)</f>
        <v>0</v>
      </c>
      <c r="G371">
        <f>IF(F371,'Sim Flight Params'!$B$4,0)</f>
        <v>0</v>
      </c>
      <c r="H371" t="b">
        <f>IF(AND(B371&gt;='Sim Flight Params'!$B$5,B371&lt;'Sim Flight Params'!$B$6-('Sim Flight Params'!$B$6-'Sim Flight Params'!$B$5)/2),TRUE,FALSE)</f>
        <v>0</v>
      </c>
      <c r="I371">
        <f>IF(H371,'Sim Flight Params'!$B$4-'Sim Flight Params'!$B$4/2*(('Sim Flight Params'!$B$5-B371)/('Sim Flight Params'!$B$7-'Sim Flight Params'!$B$5))^2,0)</f>
        <v>0</v>
      </c>
      <c r="J371" t="b">
        <f>IF(AND(B371&gt;='Sim Flight Params'!$B$5+('Sim Flight Params'!$B$6-'Sim Flight Params'!$B$5)/2,B371&lt;'Sim Flight Params'!$B$6),TRUE,FALSE)</f>
        <v>1</v>
      </c>
      <c r="K371">
        <f>IF(J371,'Sim Flight Params'!$B$4/2*(('Sim Flight Params'!$B$6-B371)/('Sim Flight Params'!$B$7-'Sim Flight Params'!$B$5))^2,0)</f>
        <v>2.4693877551038333E-2</v>
      </c>
      <c r="L371">
        <f t="shared" si="28"/>
        <v>2.4693877551038333E-2</v>
      </c>
      <c r="M371">
        <f t="shared" si="29"/>
        <v>-9.3877551020440986E-2</v>
      </c>
      <c r="N371">
        <f t="shared" si="30"/>
        <v>0.163265306122445</v>
      </c>
      <c r="P371">
        <v>0.47546891107765843</v>
      </c>
      <c r="Q371">
        <v>0.29935576441801848</v>
      </c>
      <c r="R371">
        <f t="shared" si="31"/>
        <v>4.8874410517226317E-2</v>
      </c>
      <c r="S371">
        <f>'Sim Flight Params'!$B$22*P371+'Sim Flight Params'!$B$23/100*R371</f>
        <v>1.8074456217998323E-2</v>
      </c>
      <c r="U371">
        <v>-4.7883258775347937E-2</v>
      </c>
      <c r="V371">
        <v>0.81773494601846575</v>
      </c>
      <c r="W371">
        <f>IF(V371&gt;='Sim Flight Params'!$B$34,'Sim Flight Params'!$B$33*U371,0)</f>
        <v>0</v>
      </c>
    </row>
    <row r="372" spans="1:23" x14ac:dyDescent="0.3">
      <c r="A372">
        <v>370</v>
      </c>
      <c r="B372">
        <v>18.499999999999801</v>
      </c>
      <c r="D372" t="b">
        <f>IF(AND(B372&gt;='Sim Flight Params'!$B$2,B372&lt;'Sim Flight Params'!$B$3),TRUE,FALSE)</f>
        <v>0</v>
      </c>
      <c r="E372">
        <f>IF(D372,'Sim Flight Params'!$B$4*(-COS((B372-'Sim Flight Params'!$B$2)*PI()/('Sim Flight Params'!$B$3-'Sim Flight Params'!$B$2))+1)/2,0)</f>
        <v>0</v>
      </c>
      <c r="F372" t="b">
        <f>IF(AND(B372&gt;='Sim Flight Params'!$B$3,B372&lt;'Sim Flight Params'!$B$5),TRUE,FALSE)</f>
        <v>0</v>
      </c>
      <c r="G372">
        <f>IF(F372,'Sim Flight Params'!$B$4,0)</f>
        <v>0</v>
      </c>
      <c r="H372" t="b">
        <f>IF(AND(B372&gt;='Sim Flight Params'!$B$5,B372&lt;'Sim Flight Params'!$B$6-('Sim Flight Params'!$B$6-'Sim Flight Params'!$B$5)/2),TRUE,FALSE)</f>
        <v>0</v>
      </c>
      <c r="I372">
        <f>IF(H372,'Sim Flight Params'!$B$4-'Sim Flight Params'!$B$4/2*(('Sim Flight Params'!$B$5-B372)/('Sim Flight Params'!$B$7-'Sim Flight Params'!$B$5))^2,0)</f>
        <v>0</v>
      </c>
      <c r="J372" t="b">
        <f>IF(AND(B372&gt;='Sim Flight Params'!$B$5+('Sim Flight Params'!$B$6-'Sim Flight Params'!$B$5)/2,B372&lt;'Sim Flight Params'!$B$6),TRUE,FALSE)</f>
        <v>1</v>
      </c>
      <c r="K372">
        <f>IF(J372,'Sim Flight Params'!$B$4/2*(('Sim Flight Params'!$B$6-B372)/('Sim Flight Params'!$B$7-'Sim Flight Params'!$B$5))^2,0)</f>
        <v>2.0408163265322361E-2</v>
      </c>
      <c r="L372">
        <f t="shared" si="28"/>
        <v>2.0408163265322361E-2</v>
      </c>
      <c r="M372">
        <f t="shared" si="29"/>
        <v>-8.5714285714318203E-2</v>
      </c>
      <c r="N372">
        <f t="shared" si="30"/>
        <v>0.16326530612245332</v>
      </c>
      <c r="P372">
        <v>-0.4322811760375378</v>
      </c>
      <c r="Q372">
        <v>0.94695408923742952</v>
      </c>
      <c r="R372">
        <f t="shared" si="31"/>
        <v>0.1546047492632579</v>
      </c>
      <c r="S372">
        <f>'Sim Flight Params'!$B$22*P372+'Sim Flight Params'!$B$23/100*R372</f>
        <v>-1.5437520355091378E-2</v>
      </c>
      <c r="U372">
        <v>-0.73869837124027238</v>
      </c>
      <c r="V372">
        <v>0.28811079798063954</v>
      </c>
      <c r="W372">
        <f>IF(V372&gt;='Sim Flight Params'!$B$34,'Sim Flight Params'!$B$33*U372,0)</f>
        <v>0</v>
      </c>
    </row>
    <row r="373" spans="1:23" x14ac:dyDescent="0.3">
      <c r="A373">
        <v>371</v>
      </c>
      <c r="B373">
        <v>18.549999999999802</v>
      </c>
      <c r="D373" t="b">
        <f>IF(AND(B373&gt;='Sim Flight Params'!$B$2,B373&lt;'Sim Flight Params'!$B$3),TRUE,FALSE)</f>
        <v>0</v>
      </c>
      <c r="E373">
        <f>IF(D373,'Sim Flight Params'!$B$4*(-COS((B373-'Sim Flight Params'!$B$2)*PI()/('Sim Flight Params'!$B$3-'Sim Flight Params'!$B$2))+1)/2,0)</f>
        <v>0</v>
      </c>
      <c r="F373" t="b">
        <f>IF(AND(B373&gt;='Sim Flight Params'!$B$3,B373&lt;'Sim Flight Params'!$B$5),TRUE,FALSE)</f>
        <v>0</v>
      </c>
      <c r="G373">
        <f>IF(F373,'Sim Flight Params'!$B$4,0)</f>
        <v>0</v>
      </c>
      <c r="H373" t="b">
        <f>IF(AND(B373&gt;='Sim Flight Params'!$B$5,B373&lt;'Sim Flight Params'!$B$6-('Sim Flight Params'!$B$6-'Sim Flight Params'!$B$5)/2),TRUE,FALSE)</f>
        <v>0</v>
      </c>
      <c r="I373">
        <f>IF(H373,'Sim Flight Params'!$B$4-'Sim Flight Params'!$B$4/2*(('Sim Flight Params'!$B$5-B373)/('Sim Flight Params'!$B$7-'Sim Flight Params'!$B$5))^2,0)</f>
        <v>0</v>
      </c>
      <c r="J373" t="b">
        <f>IF(AND(B373&gt;='Sim Flight Params'!$B$5+('Sim Flight Params'!$B$6-'Sim Flight Params'!$B$5)/2,B373&lt;'Sim Flight Params'!$B$6),TRUE,FALSE)</f>
        <v>1</v>
      </c>
      <c r="K373">
        <f>IF(J373,'Sim Flight Params'!$B$4/2*(('Sim Flight Params'!$B$6-B373)/('Sim Flight Params'!$B$7-'Sim Flight Params'!$B$5))^2,0)</f>
        <v>1.6530612244912524E-2</v>
      </c>
      <c r="L373">
        <f t="shared" si="28"/>
        <v>1.6530612244912524E-2</v>
      </c>
      <c r="M373">
        <f t="shared" si="29"/>
        <v>-7.7551020408195642E-2</v>
      </c>
      <c r="N373">
        <f t="shared" si="30"/>
        <v>0.16326530612244888</v>
      </c>
      <c r="P373">
        <v>-0.68803209082054906</v>
      </c>
      <c r="Q373">
        <v>0.18265687174013401</v>
      </c>
      <c r="R373">
        <f t="shared" si="31"/>
        <v>2.9821530080021863E-2</v>
      </c>
      <c r="S373">
        <f>'Sim Flight Params'!$B$22*P373+'Sim Flight Params'!$B$23/100*R373</f>
        <v>-2.5652095755370481E-2</v>
      </c>
      <c r="U373">
        <v>-5.8846396687251445E-2</v>
      </c>
      <c r="V373">
        <v>0.80424882600239878</v>
      </c>
      <c r="W373">
        <f>IF(V373&gt;='Sim Flight Params'!$B$34,'Sim Flight Params'!$B$33*U373,0)</f>
        <v>0</v>
      </c>
    </row>
    <row r="374" spans="1:23" x14ac:dyDescent="0.3">
      <c r="A374">
        <v>372</v>
      </c>
      <c r="B374">
        <v>18.599999999999799</v>
      </c>
      <c r="D374" t="b">
        <f>IF(AND(B374&gt;='Sim Flight Params'!$B$2,B374&lt;'Sim Flight Params'!$B$3),TRUE,FALSE)</f>
        <v>0</v>
      </c>
      <c r="E374">
        <f>IF(D374,'Sim Flight Params'!$B$4*(-COS((B374-'Sim Flight Params'!$B$2)*PI()/('Sim Flight Params'!$B$3-'Sim Flight Params'!$B$2))+1)/2,0)</f>
        <v>0</v>
      </c>
      <c r="F374" t="b">
        <f>IF(AND(B374&gt;='Sim Flight Params'!$B$3,B374&lt;'Sim Flight Params'!$B$5),TRUE,FALSE)</f>
        <v>0</v>
      </c>
      <c r="G374">
        <f>IF(F374,'Sim Flight Params'!$B$4,0)</f>
        <v>0</v>
      </c>
      <c r="H374" t="b">
        <f>IF(AND(B374&gt;='Sim Flight Params'!$B$5,B374&lt;'Sim Flight Params'!$B$6-('Sim Flight Params'!$B$6-'Sim Flight Params'!$B$5)/2),TRUE,FALSE)</f>
        <v>0</v>
      </c>
      <c r="I374">
        <f>IF(H374,'Sim Flight Params'!$B$4-'Sim Flight Params'!$B$4/2*(('Sim Flight Params'!$B$5-B374)/('Sim Flight Params'!$B$7-'Sim Flight Params'!$B$5))^2,0)</f>
        <v>0</v>
      </c>
      <c r="J374" t="b">
        <f>IF(AND(B374&gt;='Sim Flight Params'!$B$5+('Sim Flight Params'!$B$6-'Sim Flight Params'!$B$5)/2,B374&lt;'Sim Flight Params'!$B$6),TRUE,FALSE)</f>
        <v>1</v>
      </c>
      <c r="K374">
        <f>IF(J374,'Sim Flight Params'!$B$4/2*(('Sim Flight Params'!$B$6-B374)/('Sim Flight Params'!$B$7-'Sim Flight Params'!$B$5))^2,0)</f>
        <v>1.3061224489809051E-2</v>
      </c>
      <c r="L374">
        <f t="shared" si="28"/>
        <v>1.3061224489809051E-2</v>
      </c>
      <c r="M374">
        <f t="shared" si="29"/>
        <v>-6.9387755102073415E-2</v>
      </c>
      <c r="N374">
        <f t="shared" si="30"/>
        <v>0.16326530612245382</v>
      </c>
      <c r="P374">
        <v>0.55245641682287605</v>
      </c>
      <c r="Q374">
        <v>0.46527823490587639</v>
      </c>
      <c r="R374">
        <f t="shared" si="31"/>
        <v>7.596379345402289E-2</v>
      </c>
      <c r="S374">
        <f>'Sim Flight Params'!$B$22*P374+'Sim Flight Params'!$B$23/100*R374</f>
        <v>2.1096934598127965E-2</v>
      </c>
      <c r="U374">
        <v>-0.65485407174613908</v>
      </c>
      <c r="V374">
        <v>0.10523538084397588</v>
      </c>
      <c r="W374">
        <f>IF(V374&gt;='Sim Flight Params'!$B$34,'Sim Flight Params'!$B$33*U374,0)</f>
        <v>0</v>
      </c>
    </row>
    <row r="375" spans="1:23" x14ac:dyDescent="0.3">
      <c r="A375">
        <v>373</v>
      </c>
      <c r="B375">
        <v>18.6499999999998</v>
      </c>
      <c r="D375" t="b">
        <f>IF(AND(B375&gt;='Sim Flight Params'!$B$2,B375&lt;'Sim Flight Params'!$B$3),TRUE,FALSE)</f>
        <v>0</v>
      </c>
      <c r="E375">
        <f>IF(D375,'Sim Flight Params'!$B$4*(-COS((B375-'Sim Flight Params'!$B$2)*PI()/('Sim Flight Params'!$B$3-'Sim Flight Params'!$B$2))+1)/2,0)</f>
        <v>0</v>
      </c>
      <c r="F375" t="b">
        <f>IF(AND(B375&gt;='Sim Flight Params'!$B$3,B375&lt;'Sim Flight Params'!$B$5),TRUE,FALSE)</f>
        <v>0</v>
      </c>
      <c r="G375">
        <f>IF(F375,'Sim Flight Params'!$B$4,0)</f>
        <v>0</v>
      </c>
      <c r="H375" t="b">
        <f>IF(AND(B375&gt;='Sim Flight Params'!$B$5,B375&lt;'Sim Flight Params'!$B$6-('Sim Flight Params'!$B$6-'Sim Flight Params'!$B$5)/2),TRUE,FALSE)</f>
        <v>0</v>
      </c>
      <c r="I375">
        <f>IF(H375,'Sim Flight Params'!$B$4-'Sim Flight Params'!$B$4/2*(('Sim Flight Params'!$B$5-B375)/('Sim Flight Params'!$B$7-'Sim Flight Params'!$B$5))^2,0)</f>
        <v>0</v>
      </c>
      <c r="J375" t="b">
        <f>IF(AND(B375&gt;='Sim Flight Params'!$B$5+('Sim Flight Params'!$B$6-'Sim Flight Params'!$B$5)/2,B375&lt;'Sim Flight Params'!$B$6),TRUE,FALSE)</f>
        <v>1</v>
      </c>
      <c r="K375">
        <f>IF(J375,'Sim Flight Params'!$B$4/2*(('Sim Flight Params'!$B$6-B375)/('Sim Flight Params'!$B$7-'Sim Flight Params'!$B$5))^2,0)</f>
        <v>1.0000000000011451E-2</v>
      </c>
      <c r="L375">
        <f t="shared" si="28"/>
        <v>1.0000000000011451E-2</v>
      </c>
      <c r="M375">
        <f t="shared" si="29"/>
        <v>-6.1224489795951124E-2</v>
      </c>
      <c r="N375">
        <f t="shared" si="30"/>
        <v>0.16326530612244347</v>
      </c>
      <c r="P375">
        <v>-0.60149395191503174</v>
      </c>
      <c r="Q375">
        <v>0.16786148765015985</v>
      </c>
      <c r="R375">
        <f t="shared" si="31"/>
        <v>2.7405957167372111E-2</v>
      </c>
      <c r="S375">
        <f>'Sim Flight Params'!$B$22*P375+'Sim Flight Params'!$B$23/100*R375</f>
        <v>-2.2418993410976827E-2</v>
      </c>
      <c r="U375">
        <v>0.20017568808464503</v>
      </c>
      <c r="V375">
        <v>0.77431023713003355</v>
      </c>
      <c r="W375">
        <f>IF(V375&gt;='Sim Flight Params'!$B$34,'Sim Flight Params'!$B$33*U375,0)</f>
        <v>0</v>
      </c>
    </row>
    <row r="376" spans="1:23" x14ac:dyDescent="0.3">
      <c r="A376">
        <v>374</v>
      </c>
      <c r="B376">
        <v>18.6999999999998</v>
      </c>
      <c r="D376" t="b">
        <f>IF(AND(B376&gt;='Sim Flight Params'!$B$2,B376&lt;'Sim Flight Params'!$B$3),TRUE,FALSE)</f>
        <v>0</v>
      </c>
      <c r="E376">
        <f>IF(D376,'Sim Flight Params'!$B$4*(-COS((B376-'Sim Flight Params'!$B$2)*PI()/('Sim Flight Params'!$B$3-'Sim Flight Params'!$B$2))+1)/2,0)</f>
        <v>0</v>
      </c>
      <c r="F376" t="b">
        <f>IF(AND(B376&gt;='Sim Flight Params'!$B$3,B376&lt;'Sim Flight Params'!$B$5),TRUE,FALSE)</f>
        <v>0</v>
      </c>
      <c r="G376">
        <f>IF(F376,'Sim Flight Params'!$B$4,0)</f>
        <v>0</v>
      </c>
      <c r="H376" t="b">
        <f>IF(AND(B376&gt;='Sim Flight Params'!$B$5,B376&lt;'Sim Flight Params'!$B$6-('Sim Flight Params'!$B$6-'Sim Flight Params'!$B$5)/2),TRUE,FALSE)</f>
        <v>0</v>
      </c>
      <c r="I376">
        <f>IF(H376,'Sim Flight Params'!$B$4-'Sim Flight Params'!$B$4/2*(('Sim Flight Params'!$B$5-B376)/('Sim Flight Params'!$B$7-'Sim Flight Params'!$B$5))^2,0)</f>
        <v>0</v>
      </c>
      <c r="J376" t="b">
        <f>IF(AND(B376&gt;='Sim Flight Params'!$B$5+('Sim Flight Params'!$B$6-'Sim Flight Params'!$B$5)/2,B376&lt;'Sim Flight Params'!$B$6),TRUE,FALSE)</f>
        <v>1</v>
      </c>
      <c r="K376">
        <f>IF(J376,'Sim Flight Params'!$B$4/2*(('Sim Flight Params'!$B$6-B376)/('Sim Flight Params'!$B$7-'Sim Flight Params'!$B$5))^2,0)</f>
        <v>7.3469387755199841E-3</v>
      </c>
      <c r="L376">
        <f t="shared" si="28"/>
        <v>7.3469387755199841E-3</v>
      </c>
      <c r="M376">
        <f t="shared" si="29"/>
        <v>-5.3061224489828585E-2</v>
      </c>
      <c r="N376">
        <f t="shared" si="30"/>
        <v>0.16326530612244847</v>
      </c>
      <c r="P376">
        <v>-0.46480690915199019</v>
      </c>
      <c r="Q376">
        <v>-0.84989321443598675</v>
      </c>
      <c r="R376">
        <f t="shared" si="31"/>
        <v>-0.13875807582628311</v>
      </c>
      <c r="S376">
        <f>'Sim Flight Params'!$B$22*P376+'Sim Flight Params'!$B$23/100*R376</f>
        <v>-1.8124049472331049E-2</v>
      </c>
      <c r="U376">
        <v>-0.68549829444714749</v>
      </c>
      <c r="V376">
        <v>0.31773252835370336</v>
      </c>
      <c r="W376">
        <f>IF(V376&gt;='Sim Flight Params'!$B$34,'Sim Flight Params'!$B$33*U376,0)</f>
        <v>0</v>
      </c>
    </row>
    <row r="377" spans="1:23" x14ac:dyDescent="0.3">
      <c r="A377">
        <v>375</v>
      </c>
      <c r="B377">
        <v>18.749999999999801</v>
      </c>
      <c r="D377" t="b">
        <f>IF(AND(B377&gt;='Sim Flight Params'!$B$2,B377&lt;'Sim Flight Params'!$B$3),TRUE,FALSE)</f>
        <v>0</v>
      </c>
      <c r="E377">
        <f>IF(D377,'Sim Flight Params'!$B$4*(-COS((B377-'Sim Flight Params'!$B$2)*PI()/('Sim Flight Params'!$B$3-'Sim Flight Params'!$B$2))+1)/2,0)</f>
        <v>0</v>
      </c>
      <c r="F377" t="b">
        <f>IF(AND(B377&gt;='Sim Flight Params'!$B$3,B377&lt;'Sim Flight Params'!$B$5),TRUE,FALSE)</f>
        <v>0</v>
      </c>
      <c r="G377">
        <f>IF(F377,'Sim Flight Params'!$B$4,0)</f>
        <v>0</v>
      </c>
      <c r="H377" t="b">
        <f>IF(AND(B377&gt;='Sim Flight Params'!$B$5,B377&lt;'Sim Flight Params'!$B$6-('Sim Flight Params'!$B$6-'Sim Flight Params'!$B$5)/2),TRUE,FALSE)</f>
        <v>0</v>
      </c>
      <c r="I377">
        <f>IF(H377,'Sim Flight Params'!$B$4-'Sim Flight Params'!$B$4/2*(('Sim Flight Params'!$B$5-B377)/('Sim Flight Params'!$B$7-'Sim Flight Params'!$B$5))^2,0)</f>
        <v>0</v>
      </c>
      <c r="J377" t="b">
        <f>IF(AND(B377&gt;='Sim Flight Params'!$B$5+('Sim Flight Params'!$B$6-'Sim Flight Params'!$B$5)/2,B377&lt;'Sim Flight Params'!$B$6),TRUE,FALSE)</f>
        <v>1</v>
      </c>
      <c r="K377">
        <f>IF(J377,'Sim Flight Params'!$B$4/2*(('Sim Flight Params'!$B$6-B377)/('Sim Flight Params'!$B$7-'Sim Flight Params'!$B$5))^2,0)</f>
        <v>5.1020408163346504E-3</v>
      </c>
      <c r="L377">
        <f t="shared" si="28"/>
        <v>5.1020408163346504E-3</v>
      </c>
      <c r="M377">
        <f t="shared" si="29"/>
        <v>-4.4897959183706038E-2</v>
      </c>
      <c r="N377">
        <f t="shared" si="30"/>
        <v>0.16326530612244861</v>
      </c>
      <c r="P377">
        <v>-0.60280493697805526</v>
      </c>
      <c r="Q377">
        <v>0.37855967792070144</v>
      </c>
      <c r="R377">
        <f t="shared" si="31"/>
        <v>6.1805661701338867E-2</v>
      </c>
      <c r="S377">
        <f>'Sim Flight Params'!$B$22*P377+'Sim Flight Params'!$B$23/100*R377</f>
        <v>-2.2296156828170377E-2</v>
      </c>
      <c r="U377">
        <v>0.5536761691398806</v>
      </c>
      <c r="V377">
        <v>7.7520277700272477E-2</v>
      </c>
      <c r="W377">
        <f>IF(V377&gt;='Sim Flight Params'!$B$34,'Sim Flight Params'!$B$33*U377,0)</f>
        <v>0</v>
      </c>
    </row>
    <row r="378" spans="1:23" x14ac:dyDescent="0.3">
      <c r="A378">
        <v>376</v>
      </c>
      <c r="B378">
        <v>18.799999999999802</v>
      </c>
      <c r="D378" t="b">
        <f>IF(AND(B378&gt;='Sim Flight Params'!$B$2,B378&lt;'Sim Flight Params'!$B$3),TRUE,FALSE)</f>
        <v>0</v>
      </c>
      <c r="E378">
        <f>IF(D378,'Sim Flight Params'!$B$4*(-COS((B378-'Sim Flight Params'!$B$2)*PI()/('Sim Flight Params'!$B$3-'Sim Flight Params'!$B$2))+1)/2,0)</f>
        <v>0</v>
      </c>
      <c r="F378" t="b">
        <f>IF(AND(B378&gt;='Sim Flight Params'!$B$3,B378&lt;'Sim Flight Params'!$B$5),TRUE,FALSE)</f>
        <v>0</v>
      </c>
      <c r="G378">
        <f>IF(F378,'Sim Flight Params'!$B$4,0)</f>
        <v>0</v>
      </c>
      <c r="H378" t="b">
        <f>IF(AND(B378&gt;='Sim Flight Params'!$B$5,B378&lt;'Sim Flight Params'!$B$6-('Sim Flight Params'!$B$6-'Sim Flight Params'!$B$5)/2),TRUE,FALSE)</f>
        <v>0</v>
      </c>
      <c r="I378">
        <f>IF(H378,'Sim Flight Params'!$B$4-'Sim Flight Params'!$B$4/2*(('Sim Flight Params'!$B$5-B378)/('Sim Flight Params'!$B$7-'Sim Flight Params'!$B$5))^2,0)</f>
        <v>0</v>
      </c>
      <c r="J378" t="b">
        <f>IF(AND(B378&gt;='Sim Flight Params'!$B$5+('Sim Flight Params'!$B$6-'Sim Flight Params'!$B$5)/2,B378&lt;'Sim Flight Params'!$B$6),TRUE,FALSE)</f>
        <v>1</v>
      </c>
      <c r="K378">
        <f>IF(J378,'Sim Flight Params'!$B$4/2*(('Sim Flight Params'!$B$6-B378)/('Sim Flight Params'!$B$7-'Sim Flight Params'!$B$5))^2,0)</f>
        <v>3.2653061224554528E-3</v>
      </c>
      <c r="L378">
        <f t="shared" si="28"/>
        <v>3.2653061224554528E-3</v>
      </c>
      <c r="M378">
        <f t="shared" si="29"/>
        <v>-3.6734693877583428E-2</v>
      </c>
      <c r="N378">
        <f t="shared" si="30"/>
        <v>0.16326530612244985</v>
      </c>
      <c r="P378">
        <v>-0.73564074930637879</v>
      </c>
      <c r="Q378">
        <v>0.19146677037345361</v>
      </c>
      <c r="R378">
        <f t="shared" si="31"/>
        <v>3.1259880877298717E-2</v>
      </c>
      <c r="S378">
        <f>'Sim Flight Params'!$B$22*P378+'Sim Flight Params'!$B$23/100*R378</f>
        <v>-2.743022869460271E-2</v>
      </c>
      <c r="U378">
        <v>-0.46246317488388278</v>
      </c>
      <c r="V378">
        <v>0.38820192989965718</v>
      </c>
      <c r="W378">
        <f>IF(V378&gt;='Sim Flight Params'!$B$34,'Sim Flight Params'!$B$33*U378,0)</f>
        <v>0</v>
      </c>
    </row>
    <row r="379" spans="1:23" x14ac:dyDescent="0.3">
      <c r="A379">
        <v>377</v>
      </c>
      <c r="B379">
        <v>18.849999999999799</v>
      </c>
      <c r="D379" t="b">
        <f>IF(AND(B379&gt;='Sim Flight Params'!$B$2,B379&lt;'Sim Flight Params'!$B$3),TRUE,FALSE)</f>
        <v>0</v>
      </c>
      <c r="E379">
        <f>IF(D379,'Sim Flight Params'!$B$4*(-COS((B379-'Sim Flight Params'!$B$2)*PI()/('Sim Flight Params'!$B$3-'Sim Flight Params'!$B$2))+1)/2,0)</f>
        <v>0</v>
      </c>
      <c r="F379" t="b">
        <f>IF(AND(B379&gt;='Sim Flight Params'!$B$3,B379&lt;'Sim Flight Params'!$B$5),TRUE,FALSE)</f>
        <v>0</v>
      </c>
      <c r="G379">
        <f>IF(F379,'Sim Flight Params'!$B$4,0)</f>
        <v>0</v>
      </c>
      <c r="H379" t="b">
        <f>IF(AND(B379&gt;='Sim Flight Params'!$B$5,B379&lt;'Sim Flight Params'!$B$6-('Sim Flight Params'!$B$6-'Sim Flight Params'!$B$5)/2),TRUE,FALSE)</f>
        <v>0</v>
      </c>
      <c r="I379">
        <f>IF(H379,'Sim Flight Params'!$B$4-'Sim Flight Params'!$B$4/2*(('Sim Flight Params'!$B$5-B379)/('Sim Flight Params'!$B$7-'Sim Flight Params'!$B$5))^2,0)</f>
        <v>0</v>
      </c>
      <c r="J379" t="b">
        <f>IF(AND(B379&gt;='Sim Flight Params'!$B$5+('Sim Flight Params'!$B$6-'Sim Flight Params'!$B$5)/2,B379&lt;'Sim Flight Params'!$B$6),TRUE,FALSE)</f>
        <v>1</v>
      </c>
      <c r="K379">
        <f>IF(J379,'Sim Flight Params'!$B$4/2*(('Sim Flight Params'!$B$6-B379)/('Sim Flight Params'!$B$7-'Sim Flight Params'!$B$5))^2,0)</f>
        <v>1.8367346938824756E-3</v>
      </c>
      <c r="L379">
        <f t="shared" si="28"/>
        <v>1.8367346938824756E-3</v>
      </c>
      <c r="M379">
        <f t="shared" si="29"/>
        <v>-2.8571428571461169E-2</v>
      </c>
      <c r="N379">
        <f t="shared" si="30"/>
        <v>0.16326530612245446</v>
      </c>
      <c r="P379">
        <v>0.22405601733691349</v>
      </c>
      <c r="Q379">
        <v>0.47969045890749551</v>
      </c>
      <c r="R379">
        <f t="shared" si="31"/>
        <v>7.8316809617552913E-2</v>
      </c>
      <c r="S379">
        <f>'Sim Flight Params'!$B$22*P379+'Sim Flight Params'!$B$23/100*R379</f>
        <v>8.7936846982220214E-3</v>
      </c>
      <c r="U379">
        <v>0.61285895951581071</v>
      </c>
      <c r="V379">
        <v>0.62858033291280169</v>
      </c>
      <c r="W379">
        <f>IF(V379&gt;='Sim Flight Params'!$B$34,'Sim Flight Params'!$B$33*U379,0)</f>
        <v>0</v>
      </c>
    </row>
    <row r="380" spans="1:23" x14ac:dyDescent="0.3">
      <c r="A380">
        <v>378</v>
      </c>
      <c r="B380">
        <v>18.8999999999998</v>
      </c>
      <c r="D380" t="b">
        <f>IF(AND(B380&gt;='Sim Flight Params'!$B$2,B380&lt;'Sim Flight Params'!$B$3),TRUE,FALSE)</f>
        <v>0</v>
      </c>
      <c r="E380">
        <f>IF(D380,'Sim Flight Params'!$B$4*(-COS((B380-'Sim Flight Params'!$B$2)*PI()/('Sim Flight Params'!$B$3-'Sim Flight Params'!$B$2))+1)/2,0)</f>
        <v>0</v>
      </c>
      <c r="F380" t="b">
        <f>IF(AND(B380&gt;='Sim Flight Params'!$B$3,B380&lt;'Sim Flight Params'!$B$5),TRUE,FALSE)</f>
        <v>0</v>
      </c>
      <c r="G380">
        <f>IF(F380,'Sim Flight Params'!$B$4,0)</f>
        <v>0</v>
      </c>
      <c r="H380" t="b">
        <f>IF(AND(B380&gt;='Sim Flight Params'!$B$5,B380&lt;'Sim Flight Params'!$B$6-('Sim Flight Params'!$B$6-'Sim Flight Params'!$B$5)/2),TRUE,FALSE)</f>
        <v>0</v>
      </c>
      <c r="I380">
        <f>IF(H380,'Sim Flight Params'!$B$4-'Sim Flight Params'!$B$4/2*(('Sim Flight Params'!$B$5-B380)/('Sim Flight Params'!$B$7-'Sim Flight Params'!$B$5))^2,0)</f>
        <v>0</v>
      </c>
      <c r="J380" t="b">
        <f>IF(AND(B380&gt;='Sim Flight Params'!$B$5+('Sim Flight Params'!$B$6-'Sim Flight Params'!$B$5)/2,B380&lt;'Sim Flight Params'!$B$6),TRUE,FALSE)</f>
        <v>1</v>
      </c>
      <c r="K380">
        <f>IF(J380,'Sim Flight Params'!$B$4/2*(('Sim Flight Params'!$B$6-B380)/('Sim Flight Params'!$B$7-'Sim Flight Params'!$B$5))^2,0)</f>
        <v>8.1632653061551629E-4</v>
      </c>
      <c r="L380">
        <f t="shared" si="28"/>
        <v>8.1632653061551629E-4</v>
      </c>
      <c r="M380">
        <f t="shared" si="29"/>
        <v>-2.0408163265338897E-2</v>
      </c>
      <c r="N380">
        <f t="shared" si="30"/>
        <v>0.16326530612244314</v>
      </c>
      <c r="P380">
        <v>6.4271506010991075E-3</v>
      </c>
      <c r="Q380">
        <v>-0.59102980754228351</v>
      </c>
      <c r="R380">
        <f t="shared" si="31"/>
        <v>-9.6494662455879565E-2</v>
      </c>
      <c r="S380">
        <f>'Sim Flight Params'!$B$22*P380+'Sim Flight Params'!$B$23/100*R380</f>
        <v>-2.4145516473818133E-4</v>
      </c>
      <c r="U380">
        <v>0.91087167846813344</v>
      </c>
      <c r="V380">
        <v>0.97587853785029643</v>
      </c>
      <c r="W380">
        <f>IF(V380&gt;='Sim Flight Params'!$B$34,'Sim Flight Params'!$B$33*U380,0)</f>
        <v>0.13663075177022002</v>
      </c>
    </row>
    <row r="381" spans="1:23" x14ac:dyDescent="0.3">
      <c r="A381">
        <v>379</v>
      </c>
      <c r="B381">
        <v>18.9499999999998</v>
      </c>
      <c r="D381" t="b">
        <f>IF(AND(B381&gt;='Sim Flight Params'!$B$2,B381&lt;'Sim Flight Params'!$B$3),TRUE,FALSE)</f>
        <v>0</v>
      </c>
      <c r="E381">
        <f>IF(D381,'Sim Flight Params'!$B$4*(-COS((B381-'Sim Flight Params'!$B$2)*PI()/('Sim Flight Params'!$B$3-'Sim Flight Params'!$B$2))+1)/2,0)</f>
        <v>0</v>
      </c>
      <c r="F381" t="b">
        <f>IF(AND(B381&gt;='Sim Flight Params'!$B$3,B381&lt;'Sim Flight Params'!$B$5),TRUE,FALSE)</f>
        <v>0</v>
      </c>
      <c r="G381">
        <f>IF(F381,'Sim Flight Params'!$B$4,0)</f>
        <v>0</v>
      </c>
      <c r="H381" t="b">
        <f>IF(AND(B381&gt;='Sim Flight Params'!$B$5,B381&lt;'Sim Flight Params'!$B$6-('Sim Flight Params'!$B$6-'Sim Flight Params'!$B$5)/2),TRUE,FALSE)</f>
        <v>0</v>
      </c>
      <c r="I381">
        <f>IF(H381,'Sim Flight Params'!$B$4-'Sim Flight Params'!$B$4/2*(('Sim Flight Params'!$B$5-B381)/('Sim Flight Params'!$B$7-'Sim Flight Params'!$B$5))^2,0)</f>
        <v>0</v>
      </c>
      <c r="J381" t="b">
        <f>IF(AND(B381&gt;='Sim Flight Params'!$B$5+('Sim Flight Params'!$B$6-'Sim Flight Params'!$B$5)/2,B381&lt;'Sim Flight Params'!$B$6),TRUE,FALSE)</f>
        <v>1</v>
      </c>
      <c r="K381">
        <f>IF(J381,'Sim Flight Params'!$B$4/2*(('Sim Flight Params'!$B$6-B381)/('Sim Flight Params'!$B$7-'Sim Flight Params'!$B$5))^2,0)</f>
        <v>2.0408163265469111E-4</v>
      </c>
      <c r="L381">
        <f t="shared" si="28"/>
        <v>2.0408163265469111E-4</v>
      </c>
      <c r="M381">
        <f t="shared" si="29"/>
        <v>-1.2244897959216329E-2</v>
      </c>
      <c r="N381">
        <f t="shared" si="30"/>
        <v>0.16326530612244902</v>
      </c>
      <c r="P381">
        <v>-0.47213361896019279</v>
      </c>
      <c r="Q381">
        <v>-0.71138902459466657</v>
      </c>
      <c r="R381">
        <f t="shared" si="31"/>
        <v>-0.11614514687259865</v>
      </c>
      <c r="S381">
        <f>'Sim Flight Params'!$B$22*P381+'Sim Flight Params'!$B$23/100*R381</f>
        <v>-1.8285736445370224E-2</v>
      </c>
      <c r="U381">
        <v>0.47327061951481086</v>
      </c>
      <c r="V381">
        <v>0.65927771308998995</v>
      </c>
      <c r="W381">
        <f>IF(V381&gt;='Sim Flight Params'!$B$34,'Sim Flight Params'!$B$33*U381,0)</f>
        <v>0</v>
      </c>
    </row>
    <row r="382" spans="1:23" x14ac:dyDescent="0.3">
      <c r="A382">
        <v>380</v>
      </c>
      <c r="B382">
        <v>18.999999999999801</v>
      </c>
      <c r="D382" t="b">
        <f>IF(AND(B382&gt;='Sim Flight Params'!$B$2,B382&lt;'Sim Flight Params'!$B$3),TRUE,FALSE)</f>
        <v>0</v>
      </c>
      <c r="E382">
        <f>IF(D382,'Sim Flight Params'!$B$4*(-COS((B382-'Sim Flight Params'!$B$2)*PI()/('Sim Flight Params'!$B$3-'Sim Flight Params'!$B$2))+1)/2,0)</f>
        <v>0</v>
      </c>
      <c r="F382" t="b">
        <f>IF(AND(B382&gt;='Sim Flight Params'!$B$3,B382&lt;'Sim Flight Params'!$B$5),TRUE,FALSE)</f>
        <v>0</v>
      </c>
      <c r="G382">
        <f>IF(F382,'Sim Flight Params'!$B$4,0)</f>
        <v>0</v>
      </c>
      <c r="H382" t="b">
        <f>IF(AND(B382&gt;='Sim Flight Params'!$B$5,B382&lt;'Sim Flight Params'!$B$6-('Sim Flight Params'!$B$6-'Sim Flight Params'!$B$5)/2),TRUE,FALSE)</f>
        <v>0</v>
      </c>
      <c r="I382">
        <f>IF(H382,'Sim Flight Params'!$B$4-'Sim Flight Params'!$B$4/2*(('Sim Flight Params'!$B$5-B382)/('Sim Flight Params'!$B$7-'Sim Flight Params'!$B$5))^2,0)</f>
        <v>0</v>
      </c>
      <c r="J382" t="b">
        <f>IF(AND(B382&gt;='Sim Flight Params'!$B$5+('Sim Flight Params'!$B$6-'Sim Flight Params'!$B$5)/2,B382&lt;'Sim Flight Params'!$B$6),TRUE,FALSE)</f>
        <v>1</v>
      </c>
      <c r="K382">
        <f>IF(J382,'Sim Flight Params'!$B$4/2*(('Sim Flight Params'!$B$6-B382)/('Sim Flight Params'!$B$7-'Sim Flight Params'!$B$5))^2,0)</f>
        <v>3.2311742677852644E-27</v>
      </c>
      <c r="L382">
        <f t="shared" si="28"/>
        <v>3.2311742677852644E-27</v>
      </c>
      <c r="M382">
        <f t="shared" si="29"/>
        <v>-4.0816326530937639E-3</v>
      </c>
      <c r="N382">
        <f t="shared" si="30"/>
        <v>0.16326530612244897</v>
      </c>
      <c r="P382">
        <v>-0.69270774717632211</v>
      </c>
      <c r="Q382">
        <v>-0.8197603093865935</v>
      </c>
      <c r="R382">
        <f t="shared" si="31"/>
        <v>-0.13383841785903566</v>
      </c>
      <c r="S382">
        <f>'Sim Flight Params'!$B$22*P382+'Sim Flight Params'!$B$23/100*R382</f>
        <v>-2.6645732608407257E-2</v>
      </c>
      <c r="U382">
        <v>0.72504360230224196</v>
      </c>
      <c r="V382">
        <v>0.1578030681325584</v>
      </c>
      <c r="W382">
        <f>IF(V382&gt;='Sim Flight Params'!$B$34,'Sim Flight Params'!$B$33*U382,0)</f>
        <v>0</v>
      </c>
    </row>
    <row r="383" spans="1:23" x14ac:dyDescent="0.3">
      <c r="A383">
        <v>381</v>
      </c>
      <c r="B383">
        <v>19.049999999999802</v>
      </c>
      <c r="D383" t="b">
        <f>IF(AND(B383&gt;='Sim Flight Params'!$B$2,B383&lt;'Sim Flight Params'!$B$3),TRUE,FALSE)</f>
        <v>0</v>
      </c>
      <c r="E383">
        <f>IF(D383,'Sim Flight Params'!$B$4*(-COS((B383-'Sim Flight Params'!$B$2)*PI()/('Sim Flight Params'!$B$3-'Sim Flight Params'!$B$2))+1)/2,0)</f>
        <v>0</v>
      </c>
      <c r="F383" t="b">
        <f>IF(AND(B383&gt;='Sim Flight Params'!$B$3,B383&lt;'Sim Flight Params'!$B$5),TRUE,FALSE)</f>
        <v>0</v>
      </c>
      <c r="G383">
        <f>IF(F383,'Sim Flight Params'!$B$4,0)</f>
        <v>0</v>
      </c>
      <c r="H383" t="b">
        <f>IF(AND(B383&gt;='Sim Flight Params'!$B$5,B383&lt;'Sim Flight Params'!$B$6-('Sim Flight Params'!$B$6-'Sim Flight Params'!$B$5)/2),TRUE,FALSE)</f>
        <v>0</v>
      </c>
      <c r="I383">
        <f>IF(H383,'Sim Flight Params'!$B$4-'Sim Flight Params'!$B$4/2*(('Sim Flight Params'!$B$5-B383)/('Sim Flight Params'!$B$7-'Sim Flight Params'!$B$5))^2,0)</f>
        <v>0</v>
      </c>
      <c r="J383" t="b">
        <f>IF(AND(B383&gt;='Sim Flight Params'!$B$5+('Sim Flight Params'!$B$6-'Sim Flight Params'!$B$5)/2,B383&lt;'Sim Flight Params'!$B$6),TRUE,FALSE)</f>
        <v>0</v>
      </c>
      <c r="K383">
        <f>IF(J383,'Sim Flight Params'!$B$4/2*(('Sim Flight Params'!$B$6-B383)/('Sim Flight Params'!$B$7-'Sim Flight Params'!$B$5))^2,0)</f>
        <v>0</v>
      </c>
      <c r="L383">
        <f t="shared" si="28"/>
        <v>0</v>
      </c>
      <c r="M383">
        <f t="shared" si="29"/>
        <v>-6.4623485355704369E-26</v>
      </c>
      <c r="N383">
        <f t="shared" si="30"/>
        <v>8.1632653061874116E-2</v>
      </c>
      <c r="P383">
        <v>-0.55462459036094858</v>
      </c>
      <c r="Q383">
        <v>0.39479496202681985</v>
      </c>
      <c r="R383">
        <f t="shared" si="31"/>
        <v>3.2228160165711152E-2</v>
      </c>
      <c r="S383">
        <f>'Sim Flight Params'!$B$22*P383+'Sim Flight Params'!$B$23/100*R383</f>
        <v>-2.0637281337707016E-2</v>
      </c>
      <c r="U383">
        <v>-0.74411270903483984</v>
      </c>
      <c r="V383">
        <v>0.30042718329865259</v>
      </c>
      <c r="W383">
        <f>IF(V383&gt;='Sim Flight Params'!$B$34,'Sim Flight Params'!$B$33*U383,0)</f>
        <v>0</v>
      </c>
    </row>
    <row r="384" spans="1:23" x14ac:dyDescent="0.3">
      <c r="A384">
        <v>382</v>
      </c>
      <c r="B384">
        <v>19.099999999999799</v>
      </c>
      <c r="D384" t="b">
        <f>IF(AND(B384&gt;='Sim Flight Params'!$B$2,B384&lt;'Sim Flight Params'!$B$3),TRUE,FALSE)</f>
        <v>0</v>
      </c>
      <c r="E384">
        <f>IF(D384,'Sim Flight Params'!$B$4*(-COS((B384-'Sim Flight Params'!$B$2)*PI()/('Sim Flight Params'!$B$3-'Sim Flight Params'!$B$2))+1)/2,0)</f>
        <v>0</v>
      </c>
      <c r="F384" t="b">
        <f>IF(AND(B384&gt;='Sim Flight Params'!$B$3,B384&lt;'Sim Flight Params'!$B$5),TRUE,FALSE)</f>
        <v>0</v>
      </c>
      <c r="G384">
        <f>IF(F384,'Sim Flight Params'!$B$4,0)</f>
        <v>0</v>
      </c>
      <c r="H384" t="b">
        <f>IF(AND(B384&gt;='Sim Flight Params'!$B$5,B384&lt;'Sim Flight Params'!$B$6-('Sim Flight Params'!$B$6-'Sim Flight Params'!$B$5)/2),TRUE,FALSE)</f>
        <v>0</v>
      </c>
      <c r="I384">
        <f>IF(H384,'Sim Flight Params'!$B$4-'Sim Flight Params'!$B$4/2*(('Sim Flight Params'!$B$5-B384)/('Sim Flight Params'!$B$7-'Sim Flight Params'!$B$5))^2,0)</f>
        <v>0</v>
      </c>
      <c r="J384" t="b">
        <f>IF(AND(B384&gt;='Sim Flight Params'!$B$5+('Sim Flight Params'!$B$6-'Sim Flight Params'!$B$5)/2,B384&lt;'Sim Flight Params'!$B$6),TRUE,FALSE)</f>
        <v>0</v>
      </c>
      <c r="K384">
        <f>IF(J384,'Sim Flight Params'!$B$4/2*(('Sim Flight Params'!$B$6-B384)/('Sim Flight Params'!$B$7-'Sim Flight Params'!$B$5))^2,0)</f>
        <v>0</v>
      </c>
      <c r="L384">
        <f t="shared" si="28"/>
        <v>0</v>
      </c>
      <c r="M384">
        <f t="shared" si="29"/>
        <v>0</v>
      </c>
      <c r="N384">
        <f t="shared" si="30"/>
        <v>1.2924697071141608E-24</v>
      </c>
      <c r="P384">
        <v>0.51767190229491122</v>
      </c>
      <c r="Q384">
        <v>-0.2265498938831656</v>
      </c>
      <c r="R384">
        <f t="shared" si="31"/>
        <v>-2.9280887499391924E-25</v>
      </c>
      <c r="S384">
        <f>'Sim Flight Params'!$B$22*P384+'Sim Flight Params'!$B$23/100*R384</f>
        <v>1.941269633605917E-2</v>
      </c>
      <c r="U384">
        <v>7.9747910925984655E-3</v>
      </c>
      <c r="V384">
        <v>0.92878501388653245</v>
      </c>
      <c r="W384">
        <f>IF(V384&gt;='Sim Flight Params'!$B$34,'Sim Flight Params'!$B$33*U384,0)</f>
        <v>1.1962186638897697E-3</v>
      </c>
    </row>
    <row r="385" spans="1:23" x14ac:dyDescent="0.3">
      <c r="A385">
        <v>383</v>
      </c>
      <c r="B385">
        <v>19.1499999999998</v>
      </c>
      <c r="D385" t="b">
        <f>IF(AND(B385&gt;='Sim Flight Params'!$B$2,B385&lt;'Sim Flight Params'!$B$3),TRUE,FALSE)</f>
        <v>0</v>
      </c>
      <c r="E385">
        <f>IF(D385,'Sim Flight Params'!$B$4*(-COS((B385-'Sim Flight Params'!$B$2)*PI()/('Sim Flight Params'!$B$3-'Sim Flight Params'!$B$2))+1)/2,0)</f>
        <v>0</v>
      </c>
      <c r="F385" t="b">
        <f>IF(AND(B385&gt;='Sim Flight Params'!$B$3,B385&lt;'Sim Flight Params'!$B$5),TRUE,FALSE)</f>
        <v>0</v>
      </c>
      <c r="G385">
        <f>IF(F385,'Sim Flight Params'!$B$4,0)</f>
        <v>0</v>
      </c>
      <c r="H385" t="b">
        <f>IF(AND(B385&gt;='Sim Flight Params'!$B$5,B385&lt;'Sim Flight Params'!$B$6-('Sim Flight Params'!$B$6-'Sim Flight Params'!$B$5)/2),TRUE,FALSE)</f>
        <v>0</v>
      </c>
      <c r="I385">
        <f>IF(H385,'Sim Flight Params'!$B$4-'Sim Flight Params'!$B$4/2*(('Sim Flight Params'!$B$5-B385)/('Sim Flight Params'!$B$7-'Sim Flight Params'!$B$5))^2,0)</f>
        <v>0</v>
      </c>
      <c r="J385" t="b">
        <f>IF(AND(B385&gt;='Sim Flight Params'!$B$5+('Sim Flight Params'!$B$6-'Sim Flight Params'!$B$5)/2,B385&lt;'Sim Flight Params'!$B$6),TRUE,FALSE)</f>
        <v>0</v>
      </c>
      <c r="K385">
        <f>IF(J385,'Sim Flight Params'!$B$4/2*(('Sim Flight Params'!$B$6-B385)/('Sim Flight Params'!$B$7-'Sim Flight Params'!$B$5))^2,0)</f>
        <v>0</v>
      </c>
      <c r="L385">
        <f t="shared" si="28"/>
        <v>0</v>
      </c>
      <c r="M385">
        <f t="shared" si="29"/>
        <v>0</v>
      </c>
      <c r="N385">
        <f t="shared" si="30"/>
        <v>0</v>
      </c>
      <c r="P385">
        <v>0.52887168140967145</v>
      </c>
      <c r="Q385">
        <v>-0.92277293856926401</v>
      </c>
      <c r="R385">
        <f t="shared" si="31"/>
        <v>0</v>
      </c>
      <c r="S385">
        <f>'Sim Flight Params'!$B$22*P385+'Sim Flight Params'!$B$23/100*R385</f>
        <v>1.9832688052862677E-2</v>
      </c>
      <c r="U385">
        <v>0.54207992503186309</v>
      </c>
      <c r="V385">
        <v>0.87172079503347788</v>
      </c>
      <c r="W385">
        <f>IF(V385&gt;='Sim Flight Params'!$B$34,'Sim Flight Params'!$B$33*U385,0)</f>
        <v>0</v>
      </c>
    </row>
    <row r="386" spans="1:23" x14ac:dyDescent="0.3">
      <c r="A386">
        <v>384</v>
      </c>
      <c r="B386">
        <v>19.1999999999998</v>
      </c>
      <c r="D386" t="b">
        <f>IF(AND(B386&gt;='Sim Flight Params'!$B$2,B386&lt;'Sim Flight Params'!$B$3),TRUE,FALSE)</f>
        <v>0</v>
      </c>
      <c r="E386">
        <f>IF(D386,'Sim Flight Params'!$B$4*(-COS((B386-'Sim Flight Params'!$B$2)*PI()/('Sim Flight Params'!$B$3-'Sim Flight Params'!$B$2))+1)/2,0)</f>
        <v>0</v>
      </c>
      <c r="F386" t="b">
        <f>IF(AND(B386&gt;='Sim Flight Params'!$B$3,B386&lt;'Sim Flight Params'!$B$5),TRUE,FALSE)</f>
        <v>0</v>
      </c>
      <c r="G386">
        <f>IF(F386,'Sim Flight Params'!$B$4,0)</f>
        <v>0</v>
      </c>
      <c r="H386" t="b">
        <f>IF(AND(B386&gt;='Sim Flight Params'!$B$5,B386&lt;'Sim Flight Params'!$B$6-('Sim Flight Params'!$B$6-'Sim Flight Params'!$B$5)/2),TRUE,FALSE)</f>
        <v>0</v>
      </c>
      <c r="I386">
        <f>IF(H386,'Sim Flight Params'!$B$4-'Sim Flight Params'!$B$4/2*(('Sim Flight Params'!$B$5-B386)/('Sim Flight Params'!$B$7-'Sim Flight Params'!$B$5))^2,0)</f>
        <v>0</v>
      </c>
      <c r="J386" t="b">
        <f>IF(AND(B386&gt;='Sim Flight Params'!$B$5+('Sim Flight Params'!$B$6-'Sim Flight Params'!$B$5)/2,B386&lt;'Sim Flight Params'!$B$6),TRUE,FALSE)</f>
        <v>0</v>
      </c>
      <c r="K386">
        <f>IF(J386,'Sim Flight Params'!$B$4/2*(('Sim Flight Params'!$B$6-B386)/('Sim Flight Params'!$B$7-'Sim Flight Params'!$B$5))^2,0)</f>
        <v>0</v>
      </c>
      <c r="L386">
        <f t="shared" si="28"/>
        <v>0</v>
      </c>
      <c r="M386">
        <f t="shared" si="29"/>
        <v>0</v>
      </c>
      <c r="N386">
        <f t="shared" si="30"/>
        <v>0</v>
      </c>
      <c r="P386">
        <v>0.3797231847787681</v>
      </c>
      <c r="Q386">
        <v>-0.75549110396907149</v>
      </c>
      <c r="R386">
        <f t="shared" si="31"/>
        <v>0</v>
      </c>
      <c r="S386">
        <f>'Sim Flight Params'!$B$22*P386+'Sim Flight Params'!$B$23/100*R386</f>
        <v>1.4239619429203803E-2</v>
      </c>
      <c r="U386">
        <v>-0.40287575745543913</v>
      </c>
      <c r="V386">
        <v>0.64135859517498905</v>
      </c>
      <c r="W386">
        <f>IF(V386&gt;='Sim Flight Params'!$B$34,'Sim Flight Params'!$B$33*U386,0)</f>
        <v>0</v>
      </c>
    </row>
    <row r="387" spans="1:23" x14ac:dyDescent="0.3">
      <c r="A387">
        <v>385</v>
      </c>
      <c r="B387">
        <v>19.249999999999801</v>
      </c>
      <c r="D387" t="b">
        <f>IF(AND(B387&gt;='Sim Flight Params'!$B$2,B387&lt;'Sim Flight Params'!$B$3),TRUE,FALSE)</f>
        <v>0</v>
      </c>
      <c r="E387">
        <f>IF(D387,'Sim Flight Params'!$B$4*(-COS((B387-'Sim Flight Params'!$B$2)*PI()/('Sim Flight Params'!$B$3-'Sim Flight Params'!$B$2))+1)/2,0)</f>
        <v>0</v>
      </c>
      <c r="F387" t="b">
        <f>IF(AND(B387&gt;='Sim Flight Params'!$B$3,B387&lt;'Sim Flight Params'!$B$5),TRUE,FALSE)</f>
        <v>0</v>
      </c>
      <c r="G387">
        <f>IF(F387,'Sim Flight Params'!$B$4,0)</f>
        <v>0</v>
      </c>
      <c r="H387" t="b">
        <f>IF(AND(B387&gt;='Sim Flight Params'!$B$5,B387&lt;'Sim Flight Params'!$B$6-('Sim Flight Params'!$B$6-'Sim Flight Params'!$B$5)/2),TRUE,FALSE)</f>
        <v>0</v>
      </c>
      <c r="I387">
        <f>IF(H387,'Sim Flight Params'!$B$4-'Sim Flight Params'!$B$4/2*(('Sim Flight Params'!$B$5-B387)/('Sim Flight Params'!$B$7-'Sim Flight Params'!$B$5))^2,0)</f>
        <v>0</v>
      </c>
      <c r="J387" t="b">
        <f>IF(AND(B387&gt;='Sim Flight Params'!$B$5+('Sim Flight Params'!$B$6-'Sim Flight Params'!$B$5)/2,B387&lt;'Sim Flight Params'!$B$6),TRUE,FALSE)</f>
        <v>0</v>
      </c>
      <c r="K387">
        <f>IF(J387,'Sim Flight Params'!$B$4/2*(('Sim Flight Params'!$B$6-B387)/('Sim Flight Params'!$B$7-'Sim Flight Params'!$B$5))^2,0)</f>
        <v>0</v>
      </c>
      <c r="L387">
        <f t="shared" si="28"/>
        <v>0</v>
      </c>
      <c r="M387">
        <f t="shared" si="29"/>
        <v>0</v>
      </c>
      <c r="N387">
        <f t="shared" si="30"/>
        <v>0</v>
      </c>
      <c r="P387">
        <v>-0.44265059447362676</v>
      </c>
      <c r="Q387">
        <v>0.27894426335838385</v>
      </c>
      <c r="R387">
        <f t="shared" si="31"/>
        <v>0</v>
      </c>
      <c r="S387">
        <f>'Sim Flight Params'!$B$22*P387+'Sim Flight Params'!$B$23/100*R387</f>
        <v>-1.6599397292761001E-2</v>
      </c>
      <c r="U387">
        <v>0.8066484166223995</v>
      </c>
      <c r="V387">
        <v>0.24741049394094861</v>
      </c>
      <c r="W387">
        <f>IF(V387&gt;='Sim Flight Params'!$B$34,'Sim Flight Params'!$B$33*U387,0)</f>
        <v>0</v>
      </c>
    </row>
    <row r="388" spans="1:23" x14ac:dyDescent="0.3">
      <c r="A388">
        <v>386</v>
      </c>
      <c r="B388">
        <v>19.299999999999802</v>
      </c>
      <c r="D388" t="b">
        <f>IF(AND(B388&gt;='Sim Flight Params'!$B$2,B388&lt;'Sim Flight Params'!$B$3),TRUE,FALSE)</f>
        <v>0</v>
      </c>
      <c r="E388">
        <f>IF(D388,'Sim Flight Params'!$B$4*(-COS((B388-'Sim Flight Params'!$B$2)*PI()/('Sim Flight Params'!$B$3-'Sim Flight Params'!$B$2))+1)/2,0)</f>
        <v>0</v>
      </c>
      <c r="F388" t="b">
        <f>IF(AND(B388&gt;='Sim Flight Params'!$B$3,B388&lt;'Sim Flight Params'!$B$5),TRUE,FALSE)</f>
        <v>0</v>
      </c>
      <c r="G388">
        <f>IF(F388,'Sim Flight Params'!$B$4,0)</f>
        <v>0</v>
      </c>
      <c r="H388" t="b">
        <f>IF(AND(B388&gt;='Sim Flight Params'!$B$5,B388&lt;'Sim Flight Params'!$B$6-('Sim Flight Params'!$B$6-'Sim Flight Params'!$B$5)/2),TRUE,FALSE)</f>
        <v>0</v>
      </c>
      <c r="I388">
        <f>IF(H388,'Sim Flight Params'!$B$4-'Sim Flight Params'!$B$4/2*(('Sim Flight Params'!$B$5-B388)/('Sim Flight Params'!$B$7-'Sim Flight Params'!$B$5))^2,0)</f>
        <v>0</v>
      </c>
      <c r="J388" t="b">
        <f>IF(AND(B388&gt;='Sim Flight Params'!$B$5+('Sim Flight Params'!$B$6-'Sim Flight Params'!$B$5)/2,B388&lt;'Sim Flight Params'!$B$6),TRUE,FALSE)</f>
        <v>0</v>
      </c>
      <c r="K388">
        <f>IF(J388,'Sim Flight Params'!$B$4/2*(('Sim Flight Params'!$B$6-B388)/('Sim Flight Params'!$B$7-'Sim Flight Params'!$B$5))^2,0)</f>
        <v>0</v>
      </c>
      <c r="L388">
        <f t="shared" si="28"/>
        <v>0</v>
      </c>
      <c r="M388">
        <f t="shared" si="29"/>
        <v>0</v>
      </c>
      <c r="N388">
        <f t="shared" si="30"/>
        <v>0</v>
      </c>
      <c r="P388">
        <v>0.63714112738036555</v>
      </c>
      <c r="Q388">
        <v>0.15111191480198771</v>
      </c>
      <c r="R388">
        <f t="shared" si="31"/>
        <v>0</v>
      </c>
      <c r="S388">
        <f>'Sim Flight Params'!$B$22*P388+'Sim Flight Params'!$B$23/100*R388</f>
        <v>2.3892792276763709E-2</v>
      </c>
      <c r="U388">
        <v>0.16205275313638667</v>
      </c>
      <c r="V388">
        <v>0.17249446160829673</v>
      </c>
      <c r="W388">
        <f>IF(V388&gt;='Sim Flight Params'!$B$34,'Sim Flight Params'!$B$33*U388,0)</f>
        <v>0</v>
      </c>
    </row>
    <row r="389" spans="1:23" x14ac:dyDescent="0.3">
      <c r="A389">
        <v>387</v>
      </c>
      <c r="B389">
        <v>19.349999999999799</v>
      </c>
      <c r="D389" t="b">
        <f>IF(AND(B389&gt;='Sim Flight Params'!$B$2,B389&lt;'Sim Flight Params'!$B$3),TRUE,FALSE)</f>
        <v>0</v>
      </c>
      <c r="E389">
        <f>IF(D389,'Sim Flight Params'!$B$4*(-COS((B389-'Sim Flight Params'!$B$2)*PI()/('Sim Flight Params'!$B$3-'Sim Flight Params'!$B$2))+1)/2,0)</f>
        <v>0</v>
      </c>
      <c r="F389" t="b">
        <f>IF(AND(B389&gt;='Sim Flight Params'!$B$3,B389&lt;'Sim Flight Params'!$B$5),TRUE,FALSE)</f>
        <v>0</v>
      </c>
      <c r="G389">
        <f>IF(F389,'Sim Flight Params'!$B$4,0)</f>
        <v>0</v>
      </c>
      <c r="H389" t="b">
        <f>IF(AND(B389&gt;='Sim Flight Params'!$B$5,B389&lt;'Sim Flight Params'!$B$6-('Sim Flight Params'!$B$6-'Sim Flight Params'!$B$5)/2),TRUE,FALSE)</f>
        <v>0</v>
      </c>
      <c r="I389">
        <f>IF(H389,'Sim Flight Params'!$B$4-'Sim Flight Params'!$B$4/2*(('Sim Flight Params'!$B$5-B389)/('Sim Flight Params'!$B$7-'Sim Flight Params'!$B$5))^2,0)</f>
        <v>0</v>
      </c>
      <c r="J389" t="b">
        <f>IF(AND(B389&gt;='Sim Flight Params'!$B$5+('Sim Flight Params'!$B$6-'Sim Flight Params'!$B$5)/2,B389&lt;'Sim Flight Params'!$B$6),TRUE,FALSE)</f>
        <v>0</v>
      </c>
      <c r="K389">
        <f>IF(J389,'Sim Flight Params'!$B$4/2*(('Sim Flight Params'!$B$6-B389)/('Sim Flight Params'!$B$7-'Sim Flight Params'!$B$5))^2,0)</f>
        <v>0</v>
      </c>
      <c r="L389">
        <f t="shared" si="28"/>
        <v>0</v>
      </c>
      <c r="M389">
        <f t="shared" si="29"/>
        <v>0</v>
      </c>
      <c r="N389">
        <f t="shared" si="30"/>
        <v>0</v>
      </c>
      <c r="P389">
        <v>-0.98061831569460756</v>
      </c>
      <c r="Q389">
        <v>1.8637161659779578E-2</v>
      </c>
      <c r="R389">
        <f t="shared" si="31"/>
        <v>0</v>
      </c>
      <c r="S389">
        <f>'Sim Flight Params'!$B$22*P389+'Sim Flight Params'!$B$23/100*R389</f>
        <v>-3.6773186838547779E-2</v>
      </c>
      <c r="U389">
        <v>-0.44228783231238777</v>
      </c>
      <c r="V389">
        <v>7.7321107345936779E-2</v>
      </c>
      <c r="W389">
        <f>IF(V389&gt;='Sim Flight Params'!$B$34,'Sim Flight Params'!$B$33*U389,0)</f>
        <v>0</v>
      </c>
    </row>
    <row r="390" spans="1:23" x14ac:dyDescent="0.3">
      <c r="A390">
        <v>388</v>
      </c>
      <c r="B390">
        <v>19.3999999999998</v>
      </c>
      <c r="D390" t="b">
        <f>IF(AND(B390&gt;='Sim Flight Params'!$B$2,B390&lt;'Sim Flight Params'!$B$3),TRUE,FALSE)</f>
        <v>0</v>
      </c>
      <c r="E390">
        <f>IF(D390,'Sim Flight Params'!$B$4*(-COS((B390-'Sim Flight Params'!$B$2)*PI()/('Sim Flight Params'!$B$3-'Sim Flight Params'!$B$2))+1)/2,0)</f>
        <v>0</v>
      </c>
      <c r="F390" t="b">
        <f>IF(AND(B390&gt;='Sim Flight Params'!$B$3,B390&lt;'Sim Flight Params'!$B$5),TRUE,FALSE)</f>
        <v>0</v>
      </c>
      <c r="G390">
        <f>IF(F390,'Sim Flight Params'!$B$4,0)</f>
        <v>0</v>
      </c>
      <c r="H390" t="b">
        <f>IF(AND(B390&gt;='Sim Flight Params'!$B$5,B390&lt;'Sim Flight Params'!$B$6-('Sim Flight Params'!$B$6-'Sim Flight Params'!$B$5)/2),TRUE,FALSE)</f>
        <v>0</v>
      </c>
      <c r="I390">
        <f>IF(H390,'Sim Flight Params'!$B$4-'Sim Flight Params'!$B$4/2*(('Sim Flight Params'!$B$5-B390)/('Sim Flight Params'!$B$7-'Sim Flight Params'!$B$5))^2,0)</f>
        <v>0</v>
      </c>
      <c r="J390" t="b">
        <f>IF(AND(B390&gt;='Sim Flight Params'!$B$5+('Sim Flight Params'!$B$6-'Sim Flight Params'!$B$5)/2,B390&lt;'Sim Flight Params'!$B$6),TRUE,FALSE)</f>
        <v>0</v>
      </c>
      <c r="K390">
        <f>IF(J390,'Sim Flight Params'!$B$4/2*(('Sim Flight Params'!$B$6-B390)/('Sim Flight Params'!$B$7-'Sim Flight Params'!$B$5))^2,0)</f>
        <v>0</v>
      </c>
      <c r="L390">
        <f t="shared" si="28"/>
        <v>0</v>
      </c>
      <c r="M390">
        <f t="shared" si="29"/>
        <v>0</v>
      </c>
      <c r="N390">
        <f t="shared" si="30"/>
        <v>0</v>
      </c>
      <c r="P390">
        <v>-0.81328816325496711</v>
      </c>
      <c r="Q390">
        <v>-0.28741771916837644</v>
      </c>
      <c r="R390">
        <f t="shared" si="31"/>
        <v>0</v>
      </c>
      <c r="S390">
        <f>'Sim Flight Params'!$B$22*P390+'Sim Flight Params'!$B$23/100*R390</f>
        <v>-3.0498306122061267E-2</v>
      </c>
      <c r="U390">
        <v>-4.5315680277856929E-2</v>
      </c>
      <c r="V390">
        <v>0.81813324938360887</v>
      </c>
      <c r="W390">
        <f>IF(V390&gt;='Sim Flight Params'!$B$34,'Sim Flight Params'!$B$33*U390,0)</f>
        <v>0</v>
      </c>
    </row>
    <row r="391" spans="1:23" x14ac:dyDescent="0.3">
      <c r="A391">
        <v>389</v>
      </c>
      <c r="B391">
        <v>19.4499999999998</v>
      </c>
      <c r="D391" t="b">
        <f>IF(AND(B391&gt;='Sim Flight Params'!$B$2,B391&lt;'Sim Flight Params'!$B$3),TRUE,FALSE)</f>
        <v>0</v>
      </c>
      <c r="E391">
        <f>IF(D391,'Sim Flight Params'!$B$4*(-COS((B391-'Sim Flight Params'!$B$2)*PI()/('Sim Flight Params'!$B$3-'Sim Flight Params'!$B$2))+1)/2,0)</f>
        <v>0</v>
      </c>
      <c r="F391" t="b">
        <f>IF(AND(B391&gt;='Sim Flight Params'!$B$3,B391&lt;'Sim Flight Params'!$B$5),TRUE,FALSE)</f>
        <v>0</v>
      </c>
      <c r="G391">
        <f>IF(F391,'Sim Flight Params'!$B$4,0)</f>
        <v>0</v>
      </c>
      <c r="H391" t="b">
        <f>IF(AND(B391&gt;='Sim Flight Params'!$B$5,B391&lt;'Sim Flight Params'!$B$6-('Sim Flight Params'!$B$6-'Sim Flight Params'!$B$5)/2),TRUE,FALSE)</f>
        <v>0</v>
      </c>
      <c r="I391">
        <f>IF(H391,'Sim Flight Params'!$B$4-'Sim Flight Params'!$B$4/2*(('Sim Flight Params'!$B$5-B391)/('Sim Flight Params'!$B$7-'Sim Flight Params'!$B$5))^2,0)</f>
        <v>0</v>
      </c>
      <c r="J391" t="b">
        <f>IF(AND(B391&gt;='Sim Flight Params'!$B$5+('Sim Flight Params'!$B$6-'Sim Flight Params'!$B$5)/2,B391&lt;'Sim Flight Params'!$B$6),TRUE,FALSE)</f>
        <v>0</v>
      </c>
      <c r="K391">
        <f>IF(J391,'Sim Flight Params'!$B$4/2*(('Sim Flight Params'!$B$6-B391)/('Sim Flight Params'!$B$7-'Sim Flight Params'!$B$5))^2,0)</f>
        <v>0</v>
      </c>
      <c r="L391">
        <f t="shared" si="28"/>
        <v>0</v>
      </c>
      <c r="M391">
        <f t="shared" si="29"/>
        <v>0</v>
      </c>
      <c r="N391">
        <f t="shared" si="30"/>
        <v>0</v>
      </c>
      <c r="P391">
        <v>0.50993720344757332</v>
      </c>
      <c r="Q391">
        <v>-0.91284958257796234</v>
      </c>
      <c r="R391">
        <f t="shared" si="31"/>
        <v>0</v>
      </c>
      <c r="S391">
        <f>'Sim Flight Params'!$B$22*P391+'Sim Flight Params'!$B$23/100*R391</f>
        <v>1.9122645129283997E-2</v>
      </c>
      <c r="U391">
        <v>0.33053836909280498</v>
      </c>
      <c r="V391">
        <v>0.6133613915886329</v>
      </c>
      <c r="W391">
        <f>IF(V391&gt;='Sim Flight Params'!$B$34,'Sim Flight Params'!$B$33*U391,0)</f>
        <v>0</v>
      </c>
    </row>
    <row r="392" spans="1:23" x14ac:dyDescent="0.3">
      <c r="A392">
        <v>390</v>
      </c>
      <c r="B392">
        <v>19.499999999999801</v>
      </c>
      <c r="D392" t="b">
        <f>IF(AND(B392&gt;='Sim Flight Params'!$B$2,B392&lt;'Sim Flight Params'!$B$3),TRUE,FALSE)</f>
        <v>0</v>
      </c>
      <c r="E392">
        <f>IF(D392,'Sim Flight Params'!$B$4*(-COS((B392-'Sim Flight Params'!$B$2)*PI()/('Sim Flight Params'!$B$3-'Sim Flight Params'!$B$2))+1)/2,0)</f>
        <v>0</v>
      </c>
      <c r="F392" t="b">
        <f>IF(AND(B392&gt;='Sim Flight Params'!$B$3,B392&lt;'Sim Flight Params'!$B$5),TRUE,FALSE)</f>
        <v>0</v>
      </c>
      <c r="G392">
        <f>IF(F392,'Sim Flight Params'!$B$4,0)</f>
        <v>0</v>
      </c>
      <c r="H392" t="b">
        <f>IF(AND(B392&gt;='Sim Flight Params'!$B$5,B392&lt;'Sim Flight Params'!$B$6-('Sim Flight Params'!$B$6-'Sim Flight Params'!$B$5)/2),TRUE,FALSE)</f>
        <v>0</v>
      </c>
      <c r="I392">
        <f>IF(H392,'Sim Flight Params'!$B$4-'Sim Flight Params'!$B$4/2*(('Sim Flight Params'!$B$5-B392)/('Sim Flight Params'!$B$7-'Sim Flight Params'!$B$5))^2,0)</f>
        <v>0</v>
      </c>
      <c r="J392" t="b">
        <f>IF(AND(B392&gt;='Sim Flight Params'!$B$5+('Sim Flight Params'!$B$6-'Sim Flight Params'!$B$5)/2,B392&lt;'Sim Flight Params'!$B$6),TRUE,FALSE)</f>
        <v>0</v>
      </c>
      <c r="K392">
        <f>IF(J392,'Sim Flight Params'!$B$4/2*(('Sim Flight Params'!$B$6-B392)/('Sim Flight Params'!$B$7-'Sim Flight Params'!$B$5))^2,0)</f>
        <v>0</v>
      </c>
      <c r="L392">
        <f t="shared" si="28"/>
        <v>0</v>
      </c>
      <c r="M392">
        <f t="shared" si="29"/>
        <v>0</v>
      </c>
      <c r="N392">
        <f t="shared" si="30"/>
        <v>0</v>
      </c>
      <c r="P392">
        <v>0.85880090776430662</v>
      </c>
      <c r="Q392">
        <v>-0.89859690700019512</v>
      </c>
      <c r="R392">
        <f t="shared" si="31"/>
        <v>0</v>
      </c>
      <c r="S392">
        <f>'Sim Flight Params'!$B$22*P392+'Sim Flight Params'!$B$23/100*R392</f>
        <v>3.2205034041161498E-2</v>
      </c>
      <c r="U392">
        <v>-0.24569836318026694</v>
      </c>
      <c r="V392">
        <v>0.20605851887681237</v>
      </c>
      <c r="W392">
        <f>IF(V392&gt;='Sim Flight Params'!$B$34,'Sim Flight Params'!$B$33*U392,0)</f>
        <v>0</v>
      </c>
    </row>
    <row r="393" spans="1:23" x14ac:dyDescent="0.3">
      <c r="A393">
        <v>391</v>
      </c>
      <c r="B393">
        <v>19.549999999999802</v>
      </c>
      <c r="D393" t="b">
        <f>IF(AND(B393&gt;='Sim Flight Params'!$B$2,B393&lt;'Sim Flight Params'!$B$3),TRUE,FALSE)</f>
        <v>0</v>
      </c>
      <c r="E393">
        <f>IF(D393,'Sim Flight Params'!$B$4*(-COS((B393-'Sim Flight Params'!$B$2)*PI()/('Sim Flight Params'!$B$3-'Sim Flight Params'!$B$2))+1)/2,0)</f>
        <v>0</v>
      </c>
      <c r="F393" t="b">
        <f>IF(AND(B393&gt;='Sim Flight Params'!$B$3,B393&lt;'Sim Flight Params'!$B$5),TRUE,FALSE)</f>
        <v>0</v>
      </c>
      <c r="G393">
        <f>IF(F393,'Sim Flight Params'!$B$4,0)</f>
        <v>0</v>
      </c>
      <c r="H393" t="b">
        <f>IF(AND(B393&gt;='Sim Flight Params'!$B$5,B393&lt;'Sim Flight Params'!$B$6-('Sim Flight Params'!$B$6-'Sim Flight Params'!$B$5)/2),TRUE,FALSE)</f>
        <v>0</v>
      </c>
      <c r="I393">
        <f>IF(H393,'Sim Flight Params'!$B$4-'Sim Flight Params'!$B$4/2*(('Sim Flight Params'!$B$5-B393)/('Sim Flight Params'!$B$7-'Sim Flight Params'!$B$5))^2,0)</f>
        <v>0</v>
      </c>
      <c r="J393" t="b">
        <f>IF(AND(B393&gt;='Sim Flight Params'!$B$5+('Sim Flight Params'!$B$6-'Sim Flight Params'!$B$5)/2,B393&lt;'Sim Flight Params'!$B$6),TRUE,FALSE)</f>
        <v>0</v>
      </c>
      <c r="K393">
        <f>IF(J393,'Sim Flight Params'!$B$4/2*(('Sim Flight Params'!$B$6-B393)/('Sim Flight Params'!$B$7-'Sim Flight Params'!$B$5))^2,0)</f>
        <v>0</v>
      </c>
      <c r="L393">
        <f t="shared" si="28"/>
        <v>0</v>
      </c>
      <c r="M393">
        <f t="shared" si="29"/>
        <v>0</v>
      </c>
      <c r="N393">
        <f t="shared" si="30"/>
        <v>0</v>
      </c>
      <c r="P393">
        <v>0.94277154982443601</v>
      </c>
      <c r="Q393">
        <v>-0.52252612137932331</v>
      </c>
      <c r="R393">
        <f t="shared" si="31"/>
        <v>0</v>
      </c>
      <c r="S393">
        <f>'Sim Flight Params'!$B$22*P393+'Sim Flight Params'!$B$23/100*R393</f>
        <v>3.535393311841635E-2</v>
      </c>
      <c r="U393">
        <v>0.43327982770098195</v>
      </c>
      <c r="V393">
        <v>0.97309893195456942</v>
      </c>
      <c r="W393">
        <f>IF(V393&gt;='Sim Flight Params'!$B$34,'Sim Flight Params'!$B$33*U393,0)</f>
        <v>6.4991974155147292E-2</v>
      </c>
    </row>
    <row r="394" spans="1:23" x14ac:dyDescent="0.3">
      <c r="A394">
        <v>392</v>
      </c>
      <c r="B394">
        <v>19.599999999999799</v>
      </c>
      <c r="D394" t="b">
        <f>IF(AND(B394&gt;='Sim Flight Params'!$B$2,B394&lt;'Sim Flight Params'!$B$3),TRUE,FALSE)</f>
        <v>0</v>
      </c>
      <c r="E394">
        <f>IF(D394,'Sim Flight Params'!$B$4*(-COS((B394-'Sim Flight Params'!$B$2)*PI()/('Sim Flight Params'!$B$3-'Sim Flight Params'!$B$2))+1)/2,0)</f>
        <v>0</v>
      </c>
      <c r="F394" t="b">
        <f>IF(AND(B394&gt;='Sim Flight Params'!$B$3,B394&lt;'Sim Flight Params'!$B$5),TRUE,FALSE)</f>
        <v>0</v>
      </c>
      <c r="G394">
        <f>IF(F394,'Sim Flight Params'!$B$4,0)</f>
        <v>0</v>
      </c>
      <c r="H394" t="b">
        <f>IF(AND(B394&gt;='Sim Flight Params'!$B$5,B394&lt;'Sim Flight Params'!$B$6-('Sim Flight Params'!$B$6-'Sim Flight Params'!$B$5)/2),TRUE,FALSE)</f>
        <v>0</v>
      </c>
      <c r="I394">
        <f>IF(H394,'Sim Flight Params'!$B$4-'Sim Flight Params'!$B$4/2*(('Sim Flight Params'!$B$5-B394)/('Sim Flight Params'!$B$7-'Sim Flight Params'!$B$5))^2,0)</f>
        <v>0</v>
      </c>
      <c r="J394" t="b">
        <f>IF(AND(B394&gt;='Sim Flight Params'!$B$5+('Sim Flight Params'!$B$6-'Sim Flight Params'!$B$5)/2,B394&lt;'Sim Flight Params'!$B$6),TRUE,FALSE)</f>
        <v>0</v>
      </c>
      <c r="K394">
        <f>IF(J394,'Sim Flight Params'!$B$4/2*(('Sim Flight Params'!$B$6-B394)/('Sim Flight Params'!$B$7-'Sim Flight Params'!$B$5))^2,0)</f>
        <v>0</v>
      </c>
      <c r="L394">
        <f t="shared" si="28"/>
        <v>0</v>
      </c>
      <c r="M394">
        <f t="shared" si="29"/>
        <v>0</v>
      </c>
      <c r="N394">
        <f t="shared" si="30"/>
        <v>0</v>
      </c>
      <c r="P394">
        <v>-8.7632433629903028E-2</v>
      </c>
      <c r="Q394">
        <v>0.49389489632854944</v>
      </c>
      <c r="R394">
        <f t="shared" si="31"/>
        <v>0</v>
      </c>
      <c r="S394">
        <f>'Sim Flight Params'!$B$22*P394+'Sim Flight Params'!$B$23/100*R394</f>
        <v>-3.2862162611213635E-3</v>
      </c>
      <c r="U394">
        <v>-0.70706604976531873</v>
      </c>
      <c r="V394">
        <v>8.016223307239434E-2</v>
      </c>
      <c r="W394">
        <f>IF(V394&gt;='Sim Flight Params'!$B$34,'Sim Flight Params'!$B$33*U394,0)</f>
        <v>0</v>
      </c>
    </row>
    <row r="395" spans="1:23" x14ac:dyDescent="0.3">
      <c r="A395">
        <v>393</v>
      </c>
      <c r="B395">
        <v>19.6499999999998</v>
      </c>
      <c r="D395" t="b">
        <f>IF(AND(B395&gt;='Sim Flight Params'!$B$2,B395&lt;'Sim Flight Params'!$B$3),TRUE,FALSE)</f>
        <v>0</v>
      </c>
      <c r="E395">
        <f>IF(D395,'Sim Flight Params'!$B$4*(-COS((B395-'Sim Flight Params'!$B$2)*PI()/('Sim Flight Params'!$B$3-'Sim Flight Params'!$B$2))+1)/2,0)</f>
        <v>0</v>
      </c>
      <c r="F395" t="b">
        <f>IF(AND(B395&gt;='Sim Flight Params'!$B$3,B395&lt;'Sim Flight Params'!$B$5),TRUE,FALSE)</f>
        <v>0</v>
      </c>
      <c r="G395">
        <f>IF(F395,'Sim Flight Params'!$B$4,0)</f>
        <v>0</v>
      </c>
      <c r="H395" t="b">
        <f>IF(AND(B395&gt;='Sim Flight Params'!$B$5,B395&lt;'Sim Flight Params'!$B$6-('Sim Flight Params'!$B$6-'Sim Flight Params'!$B$5)/2),TRUE,FALSE)</f>
        <v>0</v>
      </c>
      <c r="I395">
        <f>IF(H395,'Sim Flight Params'!$B$4-'Sim Flight Params'!$B$4/2*(('Sim Flight Params'!$B$5-B395)/('Sim Flight Params'!$B$7-'Sim Flight Params'!$B$5))^2,0)</f>
        <v>0</v>
      </c>
      <c r="J395" t="b">
        <f>IF(AND(B395&gt;='Sim Flight Params'!$B$5+('Sim Flight Params'!$B$6-'Sim Flight Params'!$B$5)/2,B395&lt;'Sim Flight Params'!$B$6),TRUE,FALSE)</f>
        <v>0</v>
      </c>
      <c r="K395">
        <f>IF(J395,'Sim Flight Params'!$B$4/2*(('Sim Flight Params'!$B$6-B395)/('Sim Flight Params'!$B$7-'Sim Flight Params'!$B$5))^2,0)</f>
        <v>0</v>
      </c>
      <c r="L395">
        <f t="shared" ref="L395:L402" si="32">E395+G395+I395+K395</f>
        <v>0</v>
      </c>
      <c r="M395">
        <f t="shared" ref="M395:M402" si="33">(L395-L394)/($B395-$B394)</f>
        <v>0</v>
      </c>
      <c r="N395">
        <f t="shared" ref="N395:N402" si="34">(M395-M394)/($B395-$B394)</f>
        <v>0</v>
      </c>
      <c r="P395">
        <v>0.8158501580512374</v>
      </c>
      <c r="Q395">
        <v>-0.33741792020813222</v>
      </c>
      <c r="R395">
        <f t="shared" si="31"/>
        <v>0</v>
      </c>
      <c r="S395">
        <f>'Sim Flight Params'!$B$22*P395+'Sim Flight Params'!$B$23/100*R395</f>
        <v>3.0594380926921402E-2</v>
      </c>
      <c r="U395">
        <v>-0.25692564363314419</v>
      </c>
      <c r="V395">
        <v>0.31247567471449444</v>
      </c>
      <c r="W395">
        <f>IF(V395&gt;='Sim Flight Params'!$B$34,'Sim Flight Params'!$B$33*U395,0)</f>
        <v>0</v>
      </c>
    </row>
    <row r="396" spans="1:23" x14ac:dyDescent="0.3">
      <c r="A396">
        <v>394</v>
      </c>
      <c r="B396">
        <v>19.6999999999998</v>
      </c>
      <c r="D396" t="b">
        <f>IF(AND(B396&gt;='Sim Flight Params'!$B$2,B396&lt;'Sim Flight Params'!$B$3),TRUE,FALSE)</f>
        <v>0</v>
      </c>
      <c r="E396">
        <f>IF(D396,'Sim Flight Params'!$B$4*(-COS((B396-'Sim Flight Params'!$B$2)*PI()/('Sim Flight Params'!$B$3-'Sim Flight Params'!$B$2))+1)/2,0)</f>
        <v>0</v>
      </c>
      <c r="F396" t="b">
        <f>IF(AND(B396&gt;='Sim Flight Params'!$B$3,B396&lt;'Sim Flight Params'!$B$5),TRUE,FALSE)</f>
        <v>0</v>
      </c>
      <c r="G396">
        <f>IF(F396,'Sim Flight Params'!$B$4,0)</f>
        <v>0</v>
      </c>
      <c r="H396" t="b">
        <f>IF(AND(B396&gt;='Sim Flight Params'!$B$5,B396&lt;'Sim Flight Params'!$B$6-('Sim Flight Params'!$B$6-'Sim Flight Params'!$B$5)/2),TRUE,FALSE)</f>
        <v>0</v>
      </c>
      <c r="I396">
        <f>IF(H396,'Sim Flight Params'!$B$4-'Sim Flight Params'!$B$4/2*(('Sim Flight Params'!$B$5-B396)/('Sim Flight Params'!$B$7-'Sim Flight Params'!$B$5))^2,0)</f>
        <v>0</v>
      </c>
      <c r="J396" t="b">
        <f>IF(AND(B396&gt;='Sim Flight Params'!$B$5+('Sim Flight Params'!$B$6-'Sim Flight Params'!$B$5)/2,B396&lt;'Sim Flight Params'!$B$6),TRUE,FALSE)</f>
        <v>0</v>
      </c>
      <c r="K396">
        <f>IF(J396,'Sim Flight Params'!$B$4/2*(('Sim Flight Params'!$B$6-B396)/('Sim Flight Params'!$B$7-'Sim Flight Params'!$B$5))^2,0)</f>
        <v>0</v>
      </c>
      <c r="L396">
        <f t="shared" si="32"/>
        <v>0</v>
      </c>
      <c r="M396">
        <f t="shared" si="33"/>
        <v>0</v>
      </c>
      <c r="N396">
        <f t="shared" si="34"/>
        <v>0</v>
      </c>
      <c r="P396">
        <v>-0.55770194763056402</v>
      </c>
      <c r="Q396">
        <v>-0.34799619103371482</v>
      </c>
      <c r="R396">
        <f t="shared" si="31"/>
        <v>0</v>
      </c>
      <c r="S396">
        <f>'Sim Flight Params'!$B$22*P396+'Sim Flight Params'!$B$23/100*R396</f>
        <v>-2.091382303614615E-2</v>
      </c>
      <c r="U396">
        <v>-0.2337198490417236</v>
      </c>
      <c r="V396">
        <v>0.63585161804353718</v>
      </c>
      <c r="W396">
        <f>IF(V396&gt;='Sim Flight Params'!$B$34,'Sim Flight Params'!$B$33*U396,0)</f>
        <v>0</v>
      </c>
    </row>
    <row r="397" spans="1:23" x14ac:dyDescent="0.3">
      <c r="A397">
        <v>395</v>
      </c>
      <c r="B397">
        <v>19.749999999999801</v>
      </c>
      <c r="D397" t="b">
        <f>IF(AND(B397&gt;='Sim Flight Params'!$B$2,B397&lt;'Sim Flight Params'!$B$3),TRUE,FALSE)</f>
        <v>0</v>
      </c>
      <c r="E397">
        <f>IF(D397,'Sim Flight Params'!$B$4*(-COS((B397-'Sim Flight Params'!$B$2)*PI()/('Sim Flight Params'!$B$3-'Sim Flight Params'!$B$2))+1)/2,0)</f>
        <v>0</v>
      </c>
      <c r="F397" t="b">
        <f>IF(AND(B397&gt;='Sim Flight Params'!$B$3,B397&lt;'Sim Flight Params'!$B$5),TRUE,FALSE)</f>
        <v>0</v>
      </c>
      <c r="G397">
        <f>IF(F397,'Sim Flight Params'!$B$4,0)</f>
        <v>0</v>
      </c>
      <c r="H397" t="b">
        <f>IF(AND(B397&gt;='Sim Flight Params'!$B$5,B397&lt;'Sim Flight Params'!$B$6-('Sim Flight Params'!$B$6-'Sim Flight Params'!$B$5)/2),TRUE,FALSE)</f>
        <v>0</v>
      </c>
      <c r="I397">
        <f>IF(H397,'Sim Flight Params'!$B$4-'Sim Flight Params'!$B$4/2*(('Sim Flight Params'!$B$5-B397)/('Sim Flight Params'!$B$7-'Sim Flight Params'!$B$5))^2,0)</f>
        <v>0</v>
      </c>
      <c r="J397" t="b">
        <f>IF(AND(B397&gt;='Sim Flight Params'!$B$5+('Sim Flight Params'!$B$6-'Sim Flight Params'!$B$5)/2,B397&lt;'Sim Flight Params'!$B$6),TRUE,FALSE)</f>
        <v>0</v>
      </c>
      <c r="K397">
        <f>IF(J397,'Sim Flight Params'!$B$4/2*(('Sim Flight Params'!$B$6-B397)/('Sim Flight Params'!$B$7-'Sim Flight Params'!$B$5))^2,0)</f>
        <v>0</v>
      </c>
      <c r="L397">
        <f t="shared" si="32"/>
        <v>0</v>
      </c>
      <c r="M397">
        <f t="shared" si="33"/>
        <v>0</v>
      </c>
      <c r="N397">
        <f t="shared" si="34"/>
        <v>0</v>
      </c>
      <c r="P397">
        <v>-0.56515523944190416</v>
      </c>
      <c r="Q397">
        <v>0.21689905655654496</v>
      </c>
      <c r="R397">
        <f t="shared" si="31"/>
        <v>0</v>
      </c>
      <c r="S397">
        <f>'Sim Flight Params'!$B$22*P397+'Sim Flight Params'!$B$23/100*R397</f>
        <v>-2.1193321479071405E-2</v>
      </c>
      <c r="U397">
        <v>-1.2690020521403778E-2</v>
      </c>
      <c r="V397">
        <v>3.2359755310581217E-2</v>
      </c>
      <c r="W397">
        <f>IF(V397&gt;='Sim Flight Params'!$B$34,'Sim Flight Params'!$B$33*U397,0)</f>
        <v>0</v>
      </c>
    </row>
    <row r="398" spans="1:23" x14ac:dyDescent="0.3">
      <c r="A398">
        <v>396</v>
      </c>
      <c r="B398">
        <v>19.799999999999802</v>
      </c>
      <c r="D398" t="b">
        <f>IF(AND(B398&gt;='Sim Flight Params'!$B$2,B398&lt;'Sim Flight Params'!$B$3),TRUE,FALSE)</f>
        <v>0</v>
      </c>
      <c r="E398">
        <f>IF(D398,'Sim Flight Params'!$B$4*(-COS((B398-'Sim Flight Params'!$B$2)*PI()/('Sim Flight Params'!$B$3-'Sim Flight Params'!$B$2))+1)/2,0)</f>
        <v>0</v>
      </c>
      <c r="F398" t="b">
        <f>IF(AND(B398&gt;='Sim Flight Params'!$B$3,B398&lt;'Sim Flight Params'!$B$5),TRUE,FALSE)</f>
        <v>0</v>
      </c>
      <c r="G398">
        <f>IF(F398,'Sim Flight Params'!$B$4,0)</f>
        <v>0</v>
      </c>
      <c r="H398" t="b">
        <f>IF(AND(B398&gt;='Sim Flight Params'!$B$5,B398&lt;'Sim Flight Params'!$B$6-('Sim Flight Params'!$B$6-'Sim Flight Params'!$B$5)/2),TRUE,FALSE)</f>
        <v>0</v>
      </c>
      <c r="I398">
        <f>IF(H398,'Sim Flight Params'!$B$4-'Sim Flight Params'!$B$4/2*(('Sim Flight Params'!$B$5-B398)/('Sim Flight Params'!$B$7-'Sim Flight Params'!$B$5))^2,0)</f>
        <v>0</v>
      </c>
      <c r="J398" t="b">
        <f>IF(AND(B398&gt;='Sim Flight Params'!$B$5+('Sim Flight Params'!$B$6-'Sim Flight Params'!$B$5)/2,B398&lt;'Sim Flight Params'!$B$6),TRUE,FALSE)</f>
        <v>0</v>
      </c>
      <c r="K398">
        <f>IF(J398,'Sim Flight Params'!$B$4/2*(('Sim Flight Params'!$B$6-B398)/('Sim Flight Params'!$B$7-'Sim Flight Params'!$B$5))^2,0)</f>
        <v>0</v>
      </c>
      <c r="L398">
        <f t="shared" si="32"/>
        <v>0</v>
      </c>
      <c r="M398">
        <f t="shared" si="33"/>
        <v>0</v>
      </c>
      <c r="N398">
        <f t="shared" si="34"/>
        <v>0</v>
      </c>
      <c r="P398">
        <v>0.71819485338815303</v>
      </c>
      <c r="Q398">
        <v>9.1577762946159824E-2</v>
      </c>
      <c r="R398">
        <f t="shared" si="31"/>
        <v>0</v>
      </c>
      <c r="S398">
        <f>'Sim Flight Params'!$B$22*P398+'Sim Flight Params'!$B$23/100*R398</f>
        <v>2.6932307002055737E-2</v>
      </c>
      <c r="U398">
        <v>0.96994155388168446</v>
      </c>
      <c r="V398">
        <v>0.40013739661421888</v>
      </c>
      <c r="W398">
        <f>IF(V398&gt;='Sim Flight Params'!$B$34,'Sim Flight Params'!$B$33*U398,0)</f>
        <v>0</v>
      </c>
    </row>
    <row r="399" spans="1:23" x14ac:dyDescent="0.3">
      <c r="A399">
        <v>397</v>
      </c>
      <c r="B399">
        <v>19.849999999999799</v>
      </c>
      <c r="D399" t="b">
        <f>IF(AND(B399&gt;='Sim Flight Params'!$B$2,B399&lt;'Sim Flight Params'!$B$3),TRUE,FALSE)</f>
        <v>0</v>
      </c>
      <c r="E399">
        <f>IF(D399,'Sim Flight Params'!$B$4*(-COS((B399-'Sim Flight Params'!$B$2)*PI()/('Sim Flight Params'!$B$3-'Sim Flight Params'!$B$2))+1)/2,0)</f>
        <v>0</v>
      </c>
      <c r="F399" t="b">
        <f>IF(AND(B399&gt;='Sim Flight Params'!$B$3,B399&lt;'Sim Flight Params'!$B$5),TRUE,FALSE)</f>
        <v>0</v>
      </c>
      <c r="G399">
        <f>IF(F399,'Sim Flight Params'!$B$4,0)</f>
        <v>0</v>
      </c>
      <c r="H399" t="b">
        <f>IF(AND(B399&gt;='Sim Flight Params'!$B$5,B399&lt;'Sim Flight Params'!$B$6-('Sim Flight Params'!$B$6-'Sim Flight Params'!$B$5)/2),TRUE,FALSE)</f>
        <v>0</v>
      </c>
      <c r="I399">
        <f>IF(H399,'Sim Flight Params'!$B$4-'Sim Flight Params'!$B$4/2*(('Sim Flight Params'!$B$5-B399)/('Sim Flight Params'!$B$7-'Sim Flight Params'!$B$5))^2,0)</f>
        <v>0</v>
      </c>
      <c r="J399" t="b">
        <f>IF(AND(B399&gt;='Sim Flight Params'!$B$5+('Sim Flight Params'!$B$6-'Sim Flight Params'!$B$5)/2,B399&lt;'Sim Flight Params'!$B$6),TRUE,FALSE)</f>
        <v>0</v>
      </c>
      <c r="K399">
        <f>IF(J399,'Sim Flight Params'!$B$4/2*(('Sim Flight Params'!$B$6-B399)/('Sim Flight Params'!$B$7-'Sim Flight Params'!$B$5))^2,0)</f>
        <v>0</v>
      </c>
      <c r="L399">
        <f t="shared" si="32"/>
        <v>0</v>
      </c>
      <c r="M399">
        <f t="shared" si="33"/>
        <v>0</v>
      </c>
      <c r="N399">
        <f t="shared" si="34"/>
        <v>0</v>
      </c>
      <c r="P399">
        <v>-0.50646720392062283</v>
      </c>
      <c r="Q399">
        <v>0.11618058857726132</v>
      </c>
      <c r="R399">
        <f t="shared" si="31"/>
        <v>0</v>
      </c>
      <c r="S399">
        <f>'Sim Flight Params'!$B$22*P399+'Sim Flight Params'!$B$23/100*R399</f>
        <v>-1.8992520147023354E-2</v>
      </c>
      <c r="U399">
        <v>0.47260062490495303</v>
      </c>
      <c r="V399">
        <v>0.15922785480389623</v>
      </c>
      <c r="W399">
        <f>IF(V399&gt;='Sim Flight Params'!$B$34,'Sim Flight Params'!$B$33*U399,0)</f>
        <v>0</v>
      </c>
    </row>
    <row r="400" spans="1:23" x14ac:dyDescent="0.3">
      <c r="A400">
        <v>398</v>
      </c>
      <c r="B400">
        <v>19.8999999999998</v>
      </c>
      <c r="D400" t="b">
        <f>IF(AND(B400&gt;='Sim Flight Params'!$B$2,B400&lt;'Sim Flight Params'!$B$3),TRUE,FALSE)</f>
        <v>0</v>
      </c>
      <c r="E400">
        <f>IF(D400,'Sim Flight Params'!$B$4*(-COS((B400-'Sim Flight Params'!$B$2)*PI()/('Sim Flight Params'!$B$3-'Sim Flight Params'!$B$2))+1)/2,0)</f>
        <v>0</v>
      </c>
      <c r="F400" t="b">
        <f>IF(AND(B400&gt;='Sim Flight Params'!$B$3,B400&lt;'Sim Flight Params'!$B$5),TRUE,FALSE)</f>
        <v>0</v>
      </c>
      <c r="G400">
        <f>IF(F400,'Sim Flight Params'!$B$4,0)</f>
        <v>0</v>
      </c>
      <c r="H400" t="b">
        <f>IF(AND(B400&gt;='Sim Flight Params'!$B$5,B400&lt;'Sim Flight Params'!$B$6-('Sim Flight Params'!$B$6-'Sim Flight Params'!$B$5)/2),TRUE,FALSE)</f>
        <v>0</v>
      </c>
      <c r="I400">
        <f>IF(H400,'Sim Flight Params'!$B$4-'Sim Flight Params'!$B$4/2*(('Sim Flight Params'!$B$5-B400)/('Sim Flight Params'!$B$7-'Sim Flight Params'!$B$5))^2,0)</f>
        <v>0</v>
      </c>
      <c r="J400" t="b">
        <f>IF(AND(B400&gt;='Sim Flight Params'!$B$5+('Sim Flight Params'!$B$6-'Sim Flight Params'!$B$5)/2,B400&lt;'Sim Flight Params'!$B$6),TRUE,FALSE)</f>
        <v>0</v>
      </c>
      <c r="K400">
        <f>IF(J400,'Sim Flight Params'!$B$4/2*(('Sim Flight Params'!$B$6-B400)/('Sim Flight Params'!$B$7-'Sim Flight Params'!$B$5))^2,0)</f>
        <v>0</v>
      </c>
      <c r="L400">
        <f t="shared" si="32"/>
        <v>0</v>
      </c>
      <c r="M400">
        <f t="shared" si="33"/>
        <v>0</v>
      </c>
      <c r="N400">
        <f t="shared" si="34"/>
        <v>0</v>
      </c>
      <c r="P400">
        <v>-8.2446546175023228E-2</v>
      </c>
      <c r="Q400">
        <v>0.35114518464564815</v>
      </c>
      <c r="R400">
        <f t="shared" si="31"/>
        <v>0</v>
      </c>
      <c r="S400">
        <f>'Sim Flight Params'!$B$22*P400+'Sim Flight Params'!$B$23/100*R400</f>
        <v>-3.0917454815633711E-3</v>
      </c>
      <c r="U400">
        <v>0.73562033606312904</v>
      </c>
      <c r="V400">
        <v>0.65674562242828372</v>
      </c>
      <c r="W400">
        <f>IF(V400&gt;='Sim Flight Params'!$B$34,'Sim Flight Params'!$B$33*U400,0)</f>
        <v>0</v>
      </c>
    </row>
    <row r="401" spans="1:23" x14ac:dyDescent="0.3">
      <c r="A401">
        <v>399</v>
      </c>
      <c r="B401">
        <v>19.9499999999998</v>
      </c>
      <c r="D401" t="b">
        <f>IF(AND(B401&gt;='Sim Flight Params'!$B$2,B401&lt;'Sim Flight Params'!$B$3),TRUE,FALSE)</f>
        <v>0</v>
      </c>
      <c r="E401">
        <f>IF(D401,'Sim Flight Params'!$B$4*(-COS((B401-'Sim Flight Params'!$B$2)*PI()/('Sim Flight Params'!$B$3-'Sim Flight Params'!$B$2))+1)/2,0)</f>
        <v>0</v>
      </c>
      <c r="F401" t="b">
        <f>IF(AND(B401&gt;='Sim Flight Params'!$B$3,B401&lt;'Sim Flight Params'!$B$5),TRUE,FALSE)</f>
        <v>0</v>
      </c>
      <c r="G401">
        <f>IF(F401,'Sim Flight Params'!$B$4,0)</f>
        <v>0</v>
      </c>
      <c r="H401" t="b">
        <f>IF(AND(B401&gt;='Sim Flight Params'!$B$5,B401&lt;'Sim Flight Params'!$B$6-('Sim Flight Params'!$B$6-'Sim Flight Params'!$B$5)/2),TRUE,FALSE)</f>
        <v>0</v>
      </c>
      <c r="I401">
        <f>IF(H401,'Sim Flight Params'!$B$4-'Sim Flight Params'!$B$4/2*(('Sim Flight Params'!$B$5-B401)/('Sim Flight Params'!$B$7-'Sim Flight Params'!$B$5))^2,0)</f>
        <v>0</v>
      </c>
      <c r="J401" t="b">
        <f>IF(AND(B401&gt;='Sim Flight Params'!$B$5+('Sim Flight Params'!$B$6-'Sim Flight Params'!$B$5)/2,B401&lt;'Sim Flight Params'!$B$6),TRUE,FALSE)</f>
        <v>0</v>
      </c>
      <c r="K401">
        <f>IF(J401,'Sim Flight Params'!$B$4/2*(('Sim Flight Params'!$B$6-B401)/('Sim Flight Params'!$B$7-'Sim Flight Params'!$B$5))^2,0)</f>
        <v>0</v>
      </c>
      <c r="L401">
        <f t="shared" si="32"/>
        <v>0</v>
      </c>
      <c r="M401">
        <f t="shared" si="33"/>
        <v>0</v>
      </c>
      <c r="N401">
        <f t="shared" si="34"/>
        <v>0</v>
      </c>
      <c r="P401">
        <v>0.36832541375049077</v>
      </c>
      <c r="Q401">
        <v>0.58139541620212554</v>
      </c>
      <c r="R401">
        <f t="shared" si="31"/>
        <v>0</v>
      </c>
      <c r="S401">
        <f>'Sim Flight Params'!$B$22*P401+'Sim Flight Params'!$B$23/100*R401</f>
        <v>1.3812203015643404E-2</v>
      </c>
      <c r="U401">
        <v>-0.42542786001771282</v>
      </c>
      <c r="V401">
        <v>0.92071306604465997</v>
      </c>
      <c r="W401">
        <f>IF(V401&gt;='Sim Flight Params'!$B$34,'Sim Flight Params'!$B$33*U401,0)</f>
        <v>0</v>
      </c>
    </row>
    <row r="402" spans="1:23" x14ac:dyDescent="0.3">
      <c r="A402">
        <v>400</v>
      </c>
      <c r="B402">
        <v>19.999999999999801</v>
      </c>
      <c r="D402" t="b">
        <f>IF(AND(B402&gt;='Sim Flight Params'!$B$2,B402&lt;'Sim Flight Params'!$B$3),TRUE,FALSE)</f>
        <v>0</v>
      </c>
      <c r="E402">
        <f>IF(D402,'Sim Flight Params'!$B$4*(-COS((B402-'Sim Flight Params'!$B$2)*PI()/('Sim Flight Params'!$B$3-'Sim Flight Params'!$B$2))+1)/2,0)</f>
        <v>0</v>
      </c>
      <c r="F402" t="b">
        <f>IF(AND(B402&gt;='Sim Flight Params'!$B$3,B402&lt;'Sim Flight Params'!$B$5),TRUE,FALSE)</f>
        <v>0</v>
      </c>
      <c r="G402">
        <f>IF(F402,'Sim Flight Params'!$B$4,0)</f>
        <v>0</v>
      </c>
      <c r="H402" t="b">
        <f>IF(AND(B402&gt;='Sim Flight Params'!$B$5,B402&lt;'Sim Flight Params'!$B$6-('Sim Flight Params'!$B$6-'Sim Flight Params'!$B$5)/2),TRUE,FALSE)</f>
        <v>0</v>
      </c>
      <c r="I402">
        <f>IF(H402,'Sim Flight Params'!$B$4-'Sim Flight Params'!$B$4/2*(('Sim Flight Params'!$B$5-B402)/('Sim Flight Params'!$B$7-'Sim Flight Params'!$B$5))^2,0)</f>
        <v>0</v>
      </c>
      <c r="J402" t="b">
        <f>IF(AND(B402&gt;='Sim Flight Params'!$B$5+('Sim Flight Params'!$B$6-'Sim Flight Params'!$B$5)/2,B402&lt;'Sim Flight Params'!$B$6),TRUE,FALSE)</f>
        <v>0</v>
      </c>
      <c r="K402">
        <f>IF(J402,'Sim Flight Params'!$B$4/2*(('Sim Flight Params'!$B$6-B402)/('Sim Flight Params'!$B$7-'Sim Flight Params'!$B$5))^2,0)</f>
        <v>0</v>
      </c>
      <c r="L402">
        <f t="shared" si="32"/>
        <v>0</v>
      </c>
      <c r="M402">
        <f t="shared" si="33"/>
        <v>0</v>
      </c>
      <c r="N402">
        <f t="shared" si="34"/>
        <v>0</v>
      </c>
      <c r="P402">
        <v>-0.65711286810696512</v>
      </c>
      <c r="Q402">
        <v>0.13704487964930601</v>
      </c>
      <c r="R402">
        <f t="shared" si="31"/>
        <v>0</v>
      </c>
      <c r="S402">
        <f>'Sim Flight Params'!$B$22*P402+'Sim Flight Params'!$B$23/100*R402</f>
        <v>-2.4641732554011191E-2</v>
      </c>
      <c r="U402">
        <v>-0.50858414989293799</v>
      </c>
      <c r="V402">
        <v>0.7391223147755549</v>
      </c>
      <c r="W402">
        <f>IF(V402&gt;='Sim Flight Params'!$B$34,'Sim Flight Params'!$B$33*U402,0)</f>
        <v>0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O402"/>
  <sheetViews>
    <sheetView zoomScale="70" zoomScaleNormal="70" workbookViewId="0">
      <pane ySplit="1" topLeftCell="A382" activePane="bottomLeft" state="frozen"/>
      <selection pane="bottomLeft" activeCell="M1" sqref="M1"/>
    </sheetView>
  </sheetViews>
  <sheetFormatPr baseColWidth="10" defaultRowHeight="14.4" x14ac:dyDescent="0.3"/>
  <cols>
    <col min="1" max="1" width="5" bestFit="1" customWidth="1"/>
    <col min="2" max="2" width="5" customWidth="1"/>
    <col min="3" max="3" width="12.6640625" bestFit="1" customWidth="1"/>
    <col min="4" max="4" width="1.109375" customWidth="1"/>
    <col min="6" max="6" width="1.109375" customWidth="1"/>
    <col min="10" max="10" width="1.109375" customWidth="1"/>
    <col min="14" max="14" width="1.109375" customWidth="1"/>
  </cols>
  <sheetData>
    <row r="1" spans="1:15" x14ac:dyDescent="0.3">
      <c r="A1" s="2" t="s">
        <v>1</v>
      </c>
      <c r="B1" s="2" t="s">
        <v>74</v>
      </c>
      <c r="C1" s="2" t="s">
        <v>87</v>
      </c>
      <c r="E1" s="4" t="s">
        <v>45</v>
      </c>
      <c r="G1" s="2" t="s">
        <v>50</v>
      </c>
      <c r="H1" s="2" t="s">
        <v>51</v>
      </c>
      <c r="I1" s="2" t="s">
        <v>88</v>
      </c>
      <c r="K1" s="2" t="s">
        <v>70</v>
      </c>
      <c r="L1" s="2" t="s">
        <v>71</v>
      </c>
      <c r="M1" s="2" t="s">
        <v>89</v>
      </c>
      <c r="O1" s="2" t="s">
        <v>75</v>
      </c>
    </row>
    <row r="2" spans="1:15" x14ac:dyDescent="0.3">
      <c r="A2">
        <f>'Sim Flight'!B2</f>
        <v>0</v>
      </c>
      <c r="B2">
        <f>'Sim Flight'!L2</f>
        <v>0</v>
      </c>
      <c r="C2">
        <f>'Sim Flight'!N2</f>
        <v>0</v>
      </c>
      <c r="I2">
        <f>'Sim Flight Params'!$B$15*G2+'Sim Flight Params'!$B$16*H2</f>
        <v>0</v>
      </c>
      <c r="M2">
        <f>'Sim Flight Params'!$B$15*K2+'Sim Flight Params'!$B$16*L2</f>
        <v>0</v>
      </c>
      <c r="O2">
        <f>M2-B2</f>
        <v>0</v>
      </c>
    </row>
    <row r="3" spans="1:15" x14ac:dyDescent="0.3">
      <c r="A3">
        <f>'Sim Flight'!B3</f>
        <v>0.05</v>
      </c>
      <c r="B3">
        <f>'Sim Flight'!L3</f>
        <v>0</v>
      </c>
      <c r="C3">
        <f>'Sim Flight'!N3</f>
        <v>0</v>
      </c>
      <c r="E3">
        <f>A3-A2</f>
        <v>0.05</v>
      </c>
      <c r="G3">
        <f>G2+C3*$E3</f>
        <v>0</v>
      </c>
      <c r="H3">
        <f>(C3-C2)/$E3</f>
        <v>0</v>
      </c>
      <c r="I3">
        <f>'Sim Flight Params'!$B$15*G3+'Sim Flight Params'!$B$16*H3</f>
        <v>0</v>
      </c>
      <c r="K3">
        <f>K2+I3*$E3</f>
        <v>0</v>
      </c>
      <c r="L3">
        <f>(I3-I2)/$E3</f>
        <v>0</v>
      </c>
      <c r="M3">
        <f>'Sim Flight Params'!$B$15*K3+'Sim Flight Params'!$B$16*L3</f>
        <v>0</v>
      </c>
      <c r="O3">
        <f t="shared" ref="O3:O66" si="0">M3-B3</f>
        <v>0</v>
      </c>
    </row>
    <row r="4" spans="1:15" x14ac:dyDescent="0.3">
      <c r="A4">
        <f>'Sim Flight'!B4</f>
        <v>0.1</v>
      </c>
      <c r="B4">
        <f>'Sim Flight'!L4</f>
        <v>0</v>
      </c>
      <c r="C4">
        <f>'Sim Flight'!N4</f>
        <v>0</v>
      </c>
      <c r="E4">
        <f t="shared" ref="E4:E67" si="1">A4-A3</f>
        <v>0.05</v>
      </c>
      <c r="G4">
        <f t="shared" ref="G4:G67" si="2">G3+C4*$E4</f>
        <v>0</v>
      </c>
      <c r="H4">
        <f t="shared" ref="H4:H67" si="3">(C4-C3)/$E4</f>
        <v>0</v>
      </c>
      <c r="I4">
        <f>'Sim Flight Params'!$B$15*G4+'Sim Flight Params'!$B$16*H4</f>
        <v>0</v>
      </c>
      <c r="K4">
        <f t="shared" ref="K4:K67" si="4">K3+I4*$E4</f>
        <v>0</v>
      </c>
      <c r="L4">
        <f t="shared" ref="L4:L67" si="5">(I4-I3)/$E4</f>
        <v>0</v>
      </c>
      <c r="M4">
        <f>'Sim Flight Params'!$B$15*K4+'Sim Flight Params'!$B$16*L4</f>
        <v>0</v>
      </c>
      <c r="O4">
        <f t="shared" si="0"/>
        <v>0</v>
      </c>
    </row>
    <row r="5" spans="1:15" x14ac:dyDescent="0.3">
      <c r="A5">
        <f>'Sim Flight'!B5</f>
        <v>0.15</v>
      </c>
      <c r="B5">
        <f>'Sim Flight'!L5</f>
        <v>0</v>
      </c>
      <c r="C5">
        <f>'Sim Flight'!N5</f>
        <v>0</v>
      </c>
      <c r="E5">
        <f t="shared" si="1"/>
        <v>4.9999999999999989E-2</v>
      </c>
      <c r="G5">
        <f t="shared" si="2"/>
        <v>0</v>
      </c>
      <c r="H5">
        <f t="shared" si="3"/>
        <v>0</v>
      </c>
      <c r="I5">
        <f>'Sim Flight Params'!$B$15*G5+'Sim Flight Params'!$B$16*H5</f>
        <v>0</v>
      </c>
      <c r="K5">
        <f t="shared" si="4"/>
        <v>0</v>
      </c>
      <c r="L5">
        <f t="shared" si="5"/>
        <v>0</v>
      </c>
      <c r="M5">
        <f>'Sim Flight Params'!$B$15*K5+'Sim Flight Params'!$B$16*L5</f>
        <v>0</v>
      </c>
      <c r="O5">
        <f t="shared" si="0"/>
        <v>0</v>
      </c>
    </row>
    <row r="6" spans="1:15" x14ac:dyDescent="0.3">
      <c r="A6">
        <f>'Sim Flight'!B6</f>
        <v>0.2</v>
      </c>
      <c r="B6">
        <f>'Sim Flight'!L6</f>
        <v>0</v>
      </c>
      <c r="C6">
        <f>'Sim Flight'!N6</f>
        <v>0</v>
      </c>
      <c r="E6">
        <f t="shared" si="1"/>
        <v>5.0000000000000017E-2</v>
      </c>
      <c r="G6">
        <f t="shared" si="2"/>
        <v>0</v>
      </c>
      <c r="H6">
        <f t="shared" si="3"/>
        <v>0</v>
      </c>
      <c r="I6">
        <f>'Sim Flight Params'!$B$15*G6+'Sim Flight Params'!$B$16*H6</f>
        <v>0</v>
      </c>
      <c r="K6">
        <f t="shared" si="4"/>
        <v>0</v>
      </c>
      <c r="L6">
        <f t="shared" si="5"/>
        <v>0</v>
      </c>
      <c r="M6">
        <f>'Sim Flight Params'!$B$15*K6+'Sim Flight Params'!$B$16*L6</f>
        <v>0</v>
      </c>
      <c r="O6">
        <f t="shared" si="0"/>
        <v>0</v>
      </c>
    </row>
    <row r="7" spans="1:15" x14ac:dyDescent="0.3">
      <c r="A7">
        <f>'Sim Flight'!B7</f>
        <v>0.25</v>
      </c>
      <c r="B7">
        <f>'Sim Flight'!L7</f>
        <v>0</v>
      </c>
      <c r="C7">
        <f>'Sim Flight'!N7</f>
        <v>0</v>
      </c>
      <c r="E7">
        <f t="shared" si="1"/>
        <v>4.9999999999999989E-2</v>
      </c>
      <c r="G7">
        <f t="shared" si="2"/>
        <v>0</v>
      </c>
      <c r="H7">
        <f t="shared" si="3"/>
        <v>0</v>
      </c>
      <c r="I7">
        <f>'Sim Flight Params'!$B$15*G7+'Sim Flight Params'!$B$16*H7</f>
        <v>0</v>
      </c>
      <c r="K7">
        <f t="shared" si="4"/>
        <v>0</v>
      </c>
      <c r="L7">
        <f t="shared" si="5"/>
        <v>0</v>
      </c>
      <c r="M7">
        <f>'Sim Flight Params'!$B$15*K7+'Sim Flight Params'!$B$16*L7</f>
        <v>0</v>
      </c>
      <c r="O7">
        <f t="shared" si="0"/>
        <v>0</v>
      </c>
    </row>
    <row r="8" spans="1:15" x14ac:dyDescent="0.3">
      <c r="A8">
        <f>'Sim Flight'!B8</f>
        <v>0.3</v>
      </c>
      <c r="B8">
        <f>'Sim Flight'!L8</f>
        <v>0</v>
      </c>
      <c r="C8">
        <f>'Sim Flight'!N8</f>
        <v>0</v>
      </c>
      <c r="E8">
        <f t="shared" si="1"/>
        <v>4.9999999999999989E-2</v>
      </c>
      <c r="G8">
        <f t="shared" si="2"/>
        <v>0</v>
      </c>
      <c r="H8">
        <f t="shared" si="3"/>
        <v>0</v>
      </c>
      <c r="I8">
        <f>'Sim Flight Params'!$B$15*G8+'Sim Flight Params'!$B$16*H8</f>
        <v>0</v>
      </c>
      <c r="K8">
        <f t="shared" si="4"/>
        <v>0</v>
      </c>
      <c r="L8">
        <f t="shared" si="5"/>
        <v>0</v>
      </c>
      <c r="M8">
        <f>'Sim Flight Params'!$B$15*K8+'Sim Flight Params'!$B$16*L8</f>
        <v>0</v>
      </c>
      <c r="O8">
        <f t="shared" si="0"/>
        <v>0</v>
      </c>
    </row>
    <row r="9" spans="1:15" x14ac:dyDescent="0.3">
      <c r="A9">
        <f>'Sim Flight'!B9</f>
        <v>0.35</v>
      </c>
      <c r="B9">
        <f>'Sim Flight'!L9</f>
        <v>0</v>
      </c>
      <c r="C9">
        <f>'Sim Flight'!N9</f>
        <v>0</v>
      </c>
      <c r="E9">
        <f t="shared" si="1"/>
        <v>4.9999999999999989E-2</v>
      </c>
      <c r="G9">
        <f t="shared" si="2"/>
        <v>0</v>
      </c>
      <c r="H9">
        <f t="shared" si="3"/>
        <v>0</v>
      </c>
      <c r="I9">
        <f>'Sim Flight Params'!$B$15*G9+'Sim Flight Params'!$B$16*H9</f>
        <v>0</v>
      </c>
      <c r="K9">
        <f t="shared" si="4"/>
        <v>0</v>
      </c>
      <c r="L9">
        <f t="shared" si="5"/>
        <v>0</v>
      </c>
      <c r="M9">
        <f>'Sim Flight Params'!$B$15*K9+'Sim Flight Params'!$B$16*L9</f>
        <v>0</v>
      </c>
      <c r="O9">
        <f t="shared" si="0"/>
        <v>0</v>
      </c>
    </row>
    <row r="10" spans="1:15" x14ac:dyDescent="0.3">
      <c r="A10">
        <f>'Sim Flight'!B10</f>
        <v>0.4</v>
      </c>
      <c r="B10">
        <f>'Sim Flight'!L10</f>
        <v>0</v>
      </c>
      <c r="C10">
        <f>'Sim Flight'!N10</f>
        <v>0</v>
      </c>
      <c r="E10">
        <f t="shared" si="1"/>
        <v>5.0000000000000044E-2</v>
      </c>
      <c r="G10">
        <f t="shared" si="2"/>
        <v>0</v>
      </c>
      <c r="H10">
        <f t="shared" si="3"/>
        <v>0</v>
      </c>
      <c r="I10">
        <f>'Sim Flight Params'!$B$15*G10+'Sim Flight Params'!$B$16*H10</f>
        <v>0</v>
      </c>
      <c r="K10">
        <f t="shared" si="4"/>
        <v>0</v>
      </c>
      <c r="L10">
        <f t="shared" si="5"/>
        <v>0</v>
      </c>
      <c r="M10">
        <f>'Sim Flight Params'!$B$15*K10+'Sim Flight Params'!$B$16*L10</f>
        <v>0</v>
      </c>
      <c r="O10">
        <f t="shared" si="0"/>
        <v>0</v>
      </c>
    </row>
    <row r="11" spans="1:15" x14ac:dyDescent="0.3">
      <c r="A11">
        <f>'Sim Flight'!B11</f>
        <v>0.45</v>
      </c>
      <c r="B11">
        <f>'Sim Flight'!L11</f>
        <v>0</v>
      </c>
      <c r="C11">
        <f>'Sim Flight'!N11</f>
        <v>0</v>
      </c>
      <c r="E11">
        <f t="shared" si="1"/>
        <v>4.9999999999999989E-2</v>
      </c>
      <c r="G11">
        <f t="shared" si="2"/>
        <v>0</v>
      </c>
      <c r="H11">
        <f t="shared" si="3"/>
        <v>0</v>
      </c>
      <c r="I11">
        <f>'Sim Flight Params'!$B$15*G11+'Sim Flight Params'!$B$16*H11</f>
        <v>0</v>
      </c>
      <c r="K11">
        <f t="shared" si="4"/>
        <v>0</v>
      </c>
      <c r="L11">
        <f t="shared" si="5"/>
        <v>0</v>
      </c>
      <c r="M11">
        <f>'Sim Flight Params'!$B$15*K11+'Sim Flight Params'!$B$16*L11</f>
        <v>0</v>
      </c>
      <c r="O11">
        <f t="shared" si="0"/>
        <v>0</v>
      </c>
    </row>
    <row r="12" spans="1:15" x14ac:dyDescent="0.3">
      <c r="A12">
        <f>'Sim Flight'!B12</f>
        <v>0.5</v>
      </c>
      <c r="B12">
        <f>'Sim Flight'!L12</f>
        <v>0</v>
      </c>
      <c r="C12">
        <f>'Sim Flight'!N12</f>
        <v>0</v>
      </c>
      <c r="E12">
        <f t="shared" si="1"/>
        <v>4.9999999999999989E-2</v>
      </c>
      <c r="G12">
        <f t="shared" si="2"/>
        <v>0</v>
      </c>
      <c r="H12">
        <f t="shared" si="3"/>
        <v>0</v>
      </c>
      <c r="I12">
        <f>'Sim Flight Params'!$B$15*G12+'Sim Flight Params'!$B$16*H12</f>
        <v>0</v>
      </c>
      <c r="K12">
        <f t="shared" si="4"/>
        <v>0</v>
      </c>
      <c r="L12">
        <f t="shared" si="5"/>
        <v>0</v>
      </c>
      <c r="M12">
        <f>'Sim Flight Params'!$B$15*K12+'Sim Flight Params'!$B$16*L12</f>
        <v>0</v>
      </c>
      <c r="O12">
        <f t="shared" si="0"/>
        <v>0</v>
      </c>
    </row>
    <row r="13" spans="1:15" x14ac:dyDescent="0.3">
      <c r="A13">
        <f>'Sim Flight'!B13</f>
        <v>0.55000000000000004</v>
      </c>
      <c r="B13">
        <f>'Sim Flight'!L13</f>
        <v>0</v>
      </c>
      <c r="C13">
        <f>'Sim Flight'!N13</f>
        <v>0</v>
      </c>
      <c r="E13">
        <f t="shared" si="1"/>
        <v>5.0000000000000044E-2</v>
      </c>
      <c r="G13">
        <f t="shared" si="2"/>
        <v>0</v>
      </c>
      <c r="H13">
        <f t="shared" si="3"/>
        <v>0</v>
      </c>
      <c r="I13">
        <f>'Sim Flight Params'!$B$15*G13+'Sim Flight Params'!$B$16*H13</f>
        <v>0</v>
      </c>
      <c r="K13">
        <f t="shared" si="4"/>
        <v>0</v>
      </c>
      <c r="L13">
        <f t="shared" si="5"/>
        <v>0</v>
      </c>
      <c r="M13">
        <f>'Sim Flight Params'!$B$15*K13+'Sim Flight Params'!$B$16*L13</f>
        <v>0</v>
      </c>
      <c r="O13">
        <f t="shared" si="0"/>
        <v>0</v>
      </c>
    </row>
    <row r="14" spans="1:15" x14ac:dyDescent="0.3">
      <c r="A14">
        <f>'Sim Flight'!B14</f>
        <v>0.6</v>
      </c>
      <c r="B14">
        <f>'Sim Flight'!L14</f>
        <v>0</v>
      </c>
      <c r="C14">
        <f>'Sim Flight'!N14</f>
        <v>0</v>
      </c>
      <c r="E14">
        <f t="shared" si="1"/>
        <v>4.9999999999999933E-2</v>
      </c>
      <c r="G14">
        <f t="shared" si="2"/>
        <v>0</v>
      </c>
      <c r="H14">
        <f t="shared" si="3"/>
        <v>0</v>
      </c>
      <c r="I14">
        <f>'Sim Flight Params'!$B$15*G14+'Sim Flight Params'!$B$16*H14</f>
        <v>0</v>
      </c>
      <c r="K14">
        <f t="shared" si="4"/>
        <v>0</v>
      </c>
      <c r="L14">
        <f t="shared" si="5"/>
        <v>0</v>
      </c>
      <c r="M14">
        <f>'Sim Flight Params'!$B$15*K14+'Sim Flight Params'!$B$16*L14</f>
        <v>0</v>
      </c>
      <c r="O14">
        <f t="shared" si="0"/>
        <v>0</v>
      </c>
    </row>
    <row r="15" spans="1:15" x14ac:dyDescent="0.3">
      <c r="A15">
        <f>'Sim Flight'!B15</f>
        <v>0.65</v>
      </c>
      <c r="B15">
        <f>'Sim Flight'!L15</f>
        <v>0</v>
      </c>
      <c r="C15">
        <f>'Sim Flight'!N15</f>
        <v>0</v>
      </c>
      <c r="E15">
        <f t="shared" si="1"/>
        <v>5.0000000000000044E-2</v>
      </c>
      <c r="G15">
        <f t="shared" si="2"/>
        <v>0</v>
      </c>
      <c r="H15">
        <f t="shared" si="3"/>
        <v>0</v>
      </c>
      <c r="I15">
        <f>'Sim Flight Params'!$B$15*G15+'Sim Flight Params'!$B$16*H15</f>
        <v>0</v>
      </c>
      <c r="K15">
        <f t="shared" si="4"/>
        <v>0</v>
      </c>
      <c r="L15">
        <f t="shared" si="5"/>
        <v>0</v>
      </c>
      <c r="M15">
        <f>'Sim Flight Params'!$B$15*K15+'Sim Flight Params'!$B$16*L15</f>
        <v>0</v>
      </c>
      <c r="O15">
        <f t="shared" si="0"/>
        <v>0</v>
      </c>
    </row>
    <row r="16" spans="1:15" x14ac:dyDescent="0.3">
      <c r="A16">
        <f>'Sim Flight'!B16</f>
        <v>0.7</v>
      </c>
      <c r="B16">
        <f>'Sim Flight'!L16</f>
        <v>0</v>
      </c>
      <c r="C16">
        <f>'Sim Flight'!N16</f>
        <v>0</v>
      </c>
      <c r="E16">
        <f t="shared" si="1"/>
        <v>4.9999999999999933E-2</v>
      </c>
      <c r="G16">
        <f t="shared" si="2"/>
        <v>0</v>
      </c>
      <c r="H16">
        <f t="shared" si="3"/>
        <v>0</v>
      </c>
      <c r="I16">
        <f>'Sim Flight Params'!$B$15*G16+'Sim Flight Params'!$B$16*H16</f>
        <v>0</v>
      </c>
      <c r="K16">
        <f t="shared" si="4"/>
        <v>0</v>
      </c>
      <c r="L16">
        <f t="shared" si="5"/>
        <v>0</v>
      </c>
      <c r="M16">
        <f>'Sim Flight Params'!$B$15*K16+'Sim Flight Params'!$B$16*L16</f>
        <v>0</v>
      </c>
      <c r="O16">
        <f t="shared" si="0"/>
        <v>0</v>
      </c>
    </row>
    <row r="17" spans="1:15" x14ac:dyDescent="0.3">
      <c r="A17">
        <f>'Sim Flight'!B17</f>
        <v>0.75</v>
      </c>
      <c r="B17">
        <f>'Sim Flight'!L17</f>
        <v>0</v>
      </c>
      <c r="C17">
        <f>'Sim Flight'!N17</f>
        <v>0</v>
      </c>
      <c r="E17">
        <f t="shared" si="1"/>
        <v>5.0000000000000044E-2</v>
      </c>
      <c r="G17">
        <f t="shared" si="2"/>
        <v>0</v>
      </c>
      <c r="H17">
        <f t="shared" si="3"/>
        <v>0</v>
      </c>
      <c r="I17">
        <f>'Sim Flight Params'!$B$15*G17+'Sim Flight Params'!$B$16*H17</f>
        <v>0</v>
      </c>
      <c r="K17">
        <f t="shared" si="4"/>
        <v>0</v>
      </c>
      <c r="L17">
        <f t="shared" si="5"/>
        <v>0</v>
      </c>
      <c r="M17">
        <f>'Sim Flight Params'!$B$15*K17+'Sim Flight Params'!$B$16*L17</f>
        <v>0</v>
      </c>
      <c r="O17">
        <f t="shared" si="0"/>
        <v>0</v>
      </c>
    </row>
    <row r="18" spans="1:15" x14ac:dyDescent="0.3">
      <c r="A18">
        <f>'Sim Flight'!B18</f>
        <v>0.8</v>
      </c>
      <c r="B18">
        <f>'Sim Flight'!L18</f>
        <v>0</v>
      </c>
      <c r="C18">
        <f>'Sim Flight'!N18</f>
        <v>0</v>
      </c>
      <c r="E18">
        <f t="shared" si="1"/>
        <v>5.0000000000000044E-2</v>
      </c>
      <c r="G18">
        <f t="shared" si="2"/>
        <v>0</v>
      </c>
      <c r="H18">
        <f t="shared" si="3"/>
        <v>0</v>
      </c>
      <c r="I18">
        <f>'Sim Flight Params'!$B$15*G18+'Sim Flight Params'!$B$16*H18</f>
        <v>0</v>
      </c>
      <c r="K18">
        <f t="shared" si="4"/>
        <v>0</v>
      </c>
      <c r="L18">
        <f t="shared" si="5"/>
        <v>0</v>
      </c>
      <c r="M18">
        <f>'Sim Flight Params'!$B$15*K18+'Sim Flight Params'!$B$16*L18</f>
        <v>0</v>
      </c>
      <c r="O18">
        <f t="shared" si="0"/>
        <v>0</v>
      </c>
    </row>
    <row r="19" spans="1:15" x14ac:dyDescent="0.3">
      <c r="A19">
        <f>'Sim Flight'!B19</f>
        <v>0.85</v>
      </c>
      <c r="B19">
        <f>'Sim Flight'!L19</f>
        <v>0</v>
      </c>
      <c r="C19">
        <f>'Sim Flight'!N19</f>
        <v>0</v>
      </c>
      <c r="E19">
        <f t="shared" si="1"/>
        <v>4.9999999999999933E-2</v>
      </c>
      <c r="G19">
        <f t="shared" si="2"/>
        <v>0</v>
      </c>
      <c r="H19">
        <f t="shared" si="3"/>
        <v>0</v>
      </c>
      <c r="I19">
        <f>'Sim Flight Params'!$B$15*G19+'Sim Flight Params'!$B$16*H19</f>
        <v>0</v>
      </c>
      <c r="K19">
        <f t="shared" si="4"/>
        <v>0</v>
      </c>
      <c r="L19">
        <f t="shared" si="5"/>
        <v>0</v>
      </c>
      <c r="M19">
        <f>'Sim Flight Params'!$B$15*K19+'Sim Flight Params'!$B$16*L19</f>
        <v>0</v>
      </c>
      <c r="O19">
        <f t="shared" si="0"/>
        <v>0</v>
      </c>
    </row>
    <row r="20" spans="1:15" x14ac:dyDescent="0.3">
      <c r="A20">
        <f>'Sim Flight'!B20</f>
        <v>0.9</v>
      </c>
      <c r="B20">
        <f>'Sim Flight'!L20</f>
        <v>0</v>
      </c>
      <c r="C20">
        <f>'Sim Flight'!N20</f>
        <v>0</v>
      </c>
      <c r="E20">
        <f t="shared" si="1"/>
        <v>5.0000000000000044E-2</v>
      </c>
      <c r="G20">
        <f t="shared" si="2"/>
        <v>0</v>
      </c>
      <c r="H20">
        <f t="shared" si="3"/>
        <v>0</v>
      </c>
      <c r="I20">
        <f>'Sim Flight Params'!$B$15*G20+'Sim Flight Params'!$B$16*H20</f>
        <v>0</v>
      </c>
      <c r="K20">
        <f t="shared" si="4"/>
        <v>0</v>
      </c>
      <c r="L20">
        <f t="shared" si="5"/>
        <v>0</v>
      </c>
      <c r="M20">
        <f>'Sim Flight Params'!$B$15*K20+'Sim Flight Params'!$B$16*L20</f>
        <v>0</v>
      </c>
      <c r="O20">
        <f t="shared" si="0"/>
        <v>0</v>
      </c>
    </row>
    <row r="21" spans="1:15" x14ac:dyDescent="0.3">
      <c r="A21">
        <f>'Sim Flight'!B21</f>
        <v>0.95</v>
      </c>
      <c r="B21">
        <f>'Sim Flight'!L21</f>
        <v>0</v>
      </c>
      <c r="C21">
        <f>'Sim Flight'!N21</f>
        <v>0</v>
      </c>
      <c r="E21">
        <f t="shared" si="1"/>
        <v>4.9999999999999933E-2</v>
      </c>
      <c r="G21">
        <f t="shared" si="2"/>
        <v>0</v>
      </c>
      <c r="H21">
        <f t="shared" si="3"/>
        <v>0</v>
      </c>
      <c r="I21">
        <f>'Sim Flight Params'!$B$15*G21+'Sim Flight Params'!$B$16*H21</f>
        <v>0</v>
      </c>
      <c r="K21">
        <f t="shared" si="4"/>
        <v>0</v>
      </c>
      <c r="L21">
        <f t="shared" si="5"/>
        <v>0</v>
      </c>
      <c r="M21">
        <f>'Sim Flight Params'!$B$15*K21+'Sim Flight Params'!$B$16*L21</f>
        <v>0</v>
      </c>
      <c r="O21">
        <f t="shared" si="0"/>
        <v>0</v>
      </c>
    </row>
    <row r="22" spans="1:15" x14ac:dyDescent="0.3">
      <c r="A22">
        <f>'Sim Flight'!B22</f>
        <v>1</v>
      </c>
      <c r="B22">
        <f>'Sim Flight'!L22</f>
        <v>0</v>
      </c>
      <c r="C22">
        <f>'Sim Flight'!N22</f>
        <v>0</v>
      </c>
      <c r="E22">
        <f t="shared" si="1"/>
        <v>5.0000000000000044E-2</v>
      </c>
      <c r="G22">
        <f t="shared" si="2"/>
        <v>0</v>
      </c>
      <c r="H22">
        <f t="shared" si="3"/>
        <v>0</v>
      </c>
      <c r="I22">
        <f>'Sim Flight Params'!$B$15*G22+'Sim Flight Params'!$B$16*H22</f>
        <v>0</v>
      </c>
      <c r="K22">
        <f t="shared" si="4"/>
        <v>0</v>
      </c>
      <c r="L22">
        <f t="shared" si="5"/>
        <v>0</v>
      </c>
      <c r="M22">
        <f>'Sim Flight Params'!$B$15*K22+'Sim Flight Params'!$B$16*L22</f>
        <v>0</v>
      </c>
      <c r="O22">
        <f t="shared" si="0"/>
        <v>0</v>
      </c>
    </row>
    <row r="23" spans="1:15" x14ac:dyDescent="0.3">
      <c r="A23">
        <f>'Sim Flight'!B23</f>
        <v>1.05</v>
      </c>
      <c r="B23">
        <f>'Sim Flight'!L23</f>
        <v>1.9275951793518153E-4</v>
      </c>
      <c r="C23">
        <f>'Sim Flight'!N23</f>
        <v>7.7103807174072475E-2</v>
      </c>
      <c r="E23">
        <f t="shared" si="1"/>
        <v>5.0000000000000044E-2</v>
      </c>
      <c r="G23">
        <f t="shared" si="2"/>
        <v>3.8551903587036272E-3</v>
      </c>
      <c r="H23">
        <f t="shared" si="3"/>
        <v>1.5420761434814481</v>
      </c>
      <c r="I23">
        <f>'Sim Flight Params'!$B$15*G23+'Sim Flight Params'!$B$16*H23</f>
        <v>3.8551903587036272E-3</v>
      </c>
      <c r="K23">
        <f t="shared" si="4"/>
        <v>1.9275951793518153E-4</v>
      </c>
      <c r="L23">
        <f t="shared" si="5"/>
        <v>7.7103807174072475E-2</v>
      </c>
      <c r="M23">
        <f>'Sim Flight Params'!$B$15*K23+'Sim Flight Params'!$B$16*L23</f>
        <v>1.9275951793518153E-4</v>
      </c>
      <c r="O23">
        <f t="shared" si="0"/>
        <v>0</v>
      </c>
    </row>
    <row r="24" spans="1:15" x14ac:dyDescent="0.3">
      <c r="A24">
        <f>'Sim Flight'!B24</f>
        <v>1.1000000000000001</v>
      </c>
      <c r="B24">
        <f>'Sim Flight'!L24</f>
        <v>7.7096375927709904E-4</v>
      </c>
      <c r="C24">
        <f>'Sim Flight'!N24</f>
        <v>0.15417788936269411</v>
      </c>
      <c r="E24">
        <f t="shared" si="1"/>
        <v>5.0000000000000044E-2</v>
      </c>
      <c r="G24">
        <f t="shared" si="2"/>
        <v>1.156408482683834E-2</v>
      </c>
      <c r="H24">
        <f t="shared" si="3"/>
        <v>1.5414816437724312</v>
      </c>
      <c r="I24">
        <f>'Sim Flight Params'!$B$15*G24+'Sim Flight Params'!$B$16*H24</f>
        <v>1.156408482683834E-2</v>
      </c>
      <c r="K24">
        <f t="shared" si="4"/>
        <v>7.7096375927709904E-4</v>
      </c>
      <c r="L24">
        <f t="shared" si="5"/>
        <v>0.15417788936269411</v>
      </c>
      <c r="M24">
        <f>'Sim Flight Params'!$B$15*K24+'Sim Flight Params'!$B$16*L24</f>
        <v>7.7096375927709904E-4</v>
      </c>
      <c r="O24">
        <f t="shared" si="0"/>
        <v>0</v>
      </c>
    </row>
    <row r="25" spans="1:15" x14ac:dyDescent="0.3">
      <c r="A25">
        <f>'Sim Flight'!B25</f>
        <v>1.1499999999999999</v>
      </c>
      <c r="B25">
        <f>'Sim Flight'!L25</f>
        <v>1.7343898152840653E-3</v>
      </c>
      <c r="C25">
        <f>'Sim Flight'!N25</f>
        <v>0.15408872586602165</v>
      </c>
      <c r="E25">
        <f t="shared" si="1"/>
        <v>4.9999999999999822E-2</v>
      </c>
      <c r="G25">
        <f t="shared" si="2"/>
        <v>1.9268521120139395E-2</v>
      </c>
      <c r="H25">
        <f t="shared" si="3"/>
        <v>-1.7832699334491338E-3</v>
      </c>
      <c r="I25">
        <f>'Sim Flight Params'!$B$15*G25+'Sim Flight Params'!$B$16*H25</f>
        <v>1.9268521120139395E-2</v>
      </c>
      <c r="K25">
        <f t="shared" si="4"/>
        <v>1.7343898152840653E-3</v>
      </c>
      <c r="L25">
        <f t="shared" si="5"/>
        <v>0.15408872586602165</v>
      </c>
      <c r="M25">
        <f>'Sim Flight Params'!$B$15*K25+'Sim Flight Params'!$B$16*L25</f>
        <v>1.7343898152840653E-3</v>
      </c>
      <c r="O25">
        <f t="shared" si="0"/>
        <v>0</v>
      </c>
    </row>
    <row r="26" spans="1:15" x14ac:dyDescent="0.3">
      <c r="A26">
        <f>'Sim Flight'!B26</f>
        <v>1.2</v>
      </c>
      <c r="B26">
        <f>'Sim Flight'!L26</f>
        <v>3.0826662668720362E-3</v>
      </c>
      <c r="C26">
        <f>'Sim Flight'!N26</f>
        <v>0.15394015823239982</v>
      </c>
      <c r="E26">
        <f t="shared" si="1"/>
        <v>5.0000000000000044E-2</v>
      </c>
      <c r="G26">
        <f t="shared" si="2"/>
        <v>2.6965529031759392E-2</v>
      </c>
      <c r="H26">
        <f t="shared" si="3"/>
        <v>-2.971352672436753E-3</v>
      </c>
      <c r="I26">
        <f>'Sim Flight Params'!$B$15*G26+'Sim Flight Params'!$B$16*H26</f>
        <v>2.6965529031759392E-2</v>
      </c>
      <c r="K26">
        <f t="shared" si="4"/>
        <v>3.0826662668720362E-3</v>
      </c>
      <c r="L26">
        <f t="shared" si="5"/>
        <v>0.15394015823239982</v>
      </c>
      <c r="M26">
        <f>'Sim Flight Params'!$B$15*K26+'Sim Flight Params'!$B$16*L26</f>
        <v>3.0826662668720362E-3</v>
      </c>
      <c r="O26">
        <f t="shared" si="0"/>
        <v>0</v>
      </c>
    </row>
    <row r="27" spans="1:15" x14ac:dyDescent="0.3">
      <c r="A27">
        <f>'Sim Flight'!B27</f>
        <v>1.25</v>
      </c>
      <c r="B27">
        <f>'Sim Flight'!L27</f>
        <v>4.8152733278030713E-3</v>
      </c>
      <c r="C27">
        <f>'Sim Flight'!N27</f>
        <v>0.15373224373722552</v>
      </c>
      <c r="E27">
        <f t="shared" si="1"/>
        <v>5.0000000000000044E-2</v>
      </c>
      <c r="G27">
        <f t="shared" si="2"/>
        <v>3.4652141218620675E-2</v>
      </c>
      <c r="H27">
        <f t="shared" si="3"/>
        <v>-4.1582899034858754E-3</v>
      </c>
      <c r="I27">
        <f>'Sim Flight Params'!$B$15*G27+'Sim Flight Params'!$B$16*H27</f>
        <v>3.4652141218620675E-2</v>
      </c>
      <c r="K27">
        <f t="shared" si="4"/>
        <v>4.8152733278030713E-3</v>
      </c>
      <c r="L27">
        <f t="shared" si="5"/>
        <v>0.15373224373722552</v>
      </c>
      <c r="M27">
        <f>'Sim Flight Params'!$B$15*K27+'Sim Flight Params'!$B$16*L27</f>
        <v>4.8152733278030713E-3</v>
      </c>
      <c r="O27">
        <f t="shared" si="0"/>
        <v>0</v>
      </c>
    </row>
    <row r="28" spans="1:15" x14ac:dyDescent="0.3">
      <c r="A28">
        <f>'Sim Flight'!B28</f>
        <v>1.3</v>
      </c>
      <c r="B28">
        <f>'Sim Flight'!L28</f>
        <v>6.931543045073707E-3</v>
      </c>
      <c r="C28">
        <f>'Sim Flight'!N28</f>
        <v>0.15346506253583997</v>
      </c>
      <c r="E28">
        <f t="shared" si="1"/>
        <v>5.0000000000000044E-2</v>
      </c>
      <c r="G28">
        <f t="shared" si="2"/>
        <v>4.232539434541268E-2</v>
      </c>
      <c r="H28">
        <f t="shared" si="3"/>
        <v>-5.3436240277110426E-3</v>
      </c>
      <c r="I28">
        <f>'Sim Flight Params'!$B$15*G28+'Sim Flight Params'!$B$16*H28</f>
        <v>4.232539434541268E-2</v>
      </c>
      <c r="K28">
        <f t="shared" si="4"/>
        <v>6.931543045073707E-3</v>
      </c>
      <c r="L28">
        <f t="shared" si="5"/>
        <v>0.15346506253583997</v>
      </c>
      <c r="M28">
        <f>'Sim Flight Params'!$B$15*K28+'Sim Flight Params'!$B$16*L28</f>
        <v>6.931543045073707E-3</v>
      </c>
      <c r="O28">
        <f t="shared" si="0"/>
        <v>0</v>
      </c>
    </row>
    <row r="29" spans="1:15" x14ac:dyDescent="0.3">
      <c r="A29">
        <f>'Sim Flight'!B29</f>
        <v>1.35</v>
      </c>
      <c r="B29">
        <f>'Sim Flight'!L29</f>
        <v>9.4306595564227491E-3</v>
      </c>
      <c r="C29">
        <f>'Sim Flight'!N29</f>
        <v>0.15313871763136228</v>
      </c>
      <c r="E29">
        <f t="shared" si="1"/>
        <v>5.0000000000000044E-2</v>
      </c>
      <c r="G29">
        <f t="shared" si="2"/>
        <v>4.9982330226980801E-2</v>
      </c>
      <c r="H29">
        <f t="shared" si="3"/>
        <v>-6.5268980895538614E-3</v>
      </c>
      <c r="I29">
        <f>'Sim Flight Params'!$B$15*G29+'Sim Flight Params'!$B$16*H29</f>
        <v>4.9982330226980801E-2</v>
      </c>
      <c r="K29">
        <f t="shared" si="4"/>
        <v>9.4306595564227491E-3</v>
      </c>
      <c r="L29">
        <f t="shared" si="5"/>
        <v>0.15313871763136228</v>
      </c>
      <c r="M29">
        <f>'Sim Flight Params'!$B$15*K29+'Sim Flight Params'!$B$16*L29</f>
        <v>9.4306595564227491E-3</v>
      </c>
      <c r="O29">
        <f t="shared" si="0"/>
        <v>0</v>
      </c>
    </row>
    <row r="30" spans="1:15" x14ac:dyDescent="0.3">
      <c r="A30">
        <f>'Sim Flight'!B30</f>
        <v>1.4</v>
      </c>
      <c r="B30">
        <f>'Sim Flight'!L30</f>
        <v>1.231165940486223E-2</v>
      </c>
      <c r="C30">
        <f>'Sim Flight'!N30</f>
        <v>0.15275333483618092</v>
      </c>
      <c r="E30">
        <f t="shared" si="1"/>
        <v>4.9999999999999822E-2</v>
      </c>
      <c r="G30">
        <f t="shared" si="2"/>
        <v>5.7619996968789819E-2</v>
      </c>
      <c r="H30">
        <f t="shared" si="3"/>
        <v>-7.7076559036271253E-3</v>
      </c>
      <c r="I30">
        <f>'Sim Flight Params'!$B$15*G30+'Sim Flight Params'!$B$16*H30</f>
        <v>5.7619996968789819E-2</v>
      </c>
      <c r="K30">
        <f t="shared" si="4"/>
        <v>1.231165940486223E-2</v>
      </c>
      <c r="L30">
        <f t="shared" si="5"/>
        <v>0.15275333483618092</v>
      </c>
      <c r="M30">
        <f>'Sim Flight Params'!$B$15*K30+'Sim Flight Params'!$B$16*L30</f>
        <v>1.231165940486223E-2</v>
      </c>
      <c r="O30">
        <f t="shared" si="0"/>
        <v>0</v>
      </c>
    </row>
    <row r="31" spans="1:15" x14ac:dyDescent="0.3">
      <c r="A31">
        <f>'Sim Flight'!B31</f>
        <v>1.45</v>
      </c>
      <c r="B31">
        <f>'Sim Flight'!L31</f>
        <v>1.5573431910108404E-2</v>
      </c>
      <c r="C31">
        <f>'Sim Flight'!N31</f>
        <v>0.15230906272267211</v>
      </c>
      <c r="E31">
        <f t="shared" si="1"/>
        <v>5.0000000000000044E-2</v>
      </c>
      <c r="G31">
        <f t="shared" si="2"/>
        <v>6.5235450104923431E-2</v>
      </c>
      <c r="H31">
        <f t="shared" si="3"/>
        <v>-8.8854422701761717E-3</v>
      </c>
      <c r="I31">
        <f>'Sim Flight Params'!$B$15*G31+'Sim Flight Params'!$B$16*H31</f>
        <v>6.5235450104923431E-2</v>
      </c>
      <c r="K31">
        <f t="shared" si="4"/>
        <v>1.5573431910108404E-2</v>
      </c>
      <c r="L31">
        <f t="shared" si="5"/>
        <v>0.15230906272267211</v>
      </c>
      <c r="M31">
        <f>'Sim Flight Params'!$B$15*K31+'Sim Flight Params'!$B$16*L31</f>
        <v>1.5573431910108404E-2</v>
      </c>
      <c r="O31">
        <f t="shared" si="0"/>
        <v>0</v>
      </c>
    </row>
    <row r="32" spans="1:15" x14ac:dyDescent="0.3">
      <c r="A32">
        <f>'Sim Flight'!B32</f>
        <v>1.5</v>
      </c>
      <c r="B32">
        <f>'Sim Flight'!L32</f>
        <v>1.9214719596769569E-2</v>
      </c>
      <c r="C32">
        <f>'Sim Flight'!N32</f>
        <v>0.15180607256599601</v>
      </c>
      <c r="E32">
        <f t="shared" si="1"/>
        <v>5.0000000000000044E-2</v>
      </c>
      <c r="G32">
        <f t="shared" si="2"/>
        <v>7.2825753733223239E-2</v>
      </c>
      <c r="H32">
        <f t="shared" si="3"/>
        <v>-1.0059803133521941E-2</v>
      </c>
      <c r="I32">
        <f>'Sim Flight Params'!$B$15*G32+'Sim Flight Params'!$B$16*H32</f>
        <v>7.2825753733223239E-2</v>
      </c>
      <c r="K32">
        <f t="shared" si="4"/>
        <v>1.9214719596769569E-2</v>
      </c>
      <c r="L32">
        <f t="shared" si="5"/>
        <v>0.15180607256599601</v>
      </c>
      <c r="M32">
        <f>'Sim Flight Params'!$B$15*K32+'Sim Flight Params'!$B$16*L32</f>
        <v>1.9214719596769569E-2</v>
      </c>
      <c r="O32">
        <f t="shared" si="0"/>
        <v>0</v>
      </c>
    </row>
    <row r="33" spans="1:15" x14ac:dyDescent="0.3">
      <c r="A33">
        <f>'Sim Flight'!B33</f>
        <v>1.55</v>
      </c>
      <c r="B33">
        <f>'Sim Flight'!L33</f>
        <v>2.3234118679127613E-2</v>
      </c>
      <c r="C33">
        <f>'Sim Flight'!N33</f>
        <v>0.15124455827875125</v>
      </c>
      <c r="E33">
        <f t="shared" si="1"/>
        <v>5.0000000000000044E-2</v>
      </c>
      <c r="G33">
        <f t="shared" si="2"/>
        <v>8.0387981647160808E-2</v>
      </c>
      <c r="H33">
        <f t="shared" si="3"/>
        <v>-1.1230285744895364E-2</v>
      </c>
      <c r="I33">
        <f>'Sim Flight Params'!$B$15*G33+'Sim Flight Params'!$B$16*H33</f>
        <v>8.0387981647160808E-2</v>
      </c>
      <c r="K33">
        <f t="shared" si="4"/>
        <v>2.3234118679127613E-2</v>
      </c>
      <c r="L33">
        <f t="shared" si="5"/>
        <v>0.15124455827875125</v>
      </c>
      <c r="M33">
        <f>'Sim Flight Params'!$B$15*K33+'Sim Flight Params'!$B$16*L33</f>
        <v>2.3234118679127613E-2</v>
      </c>
      <c r="O33">
        <f t="shared" si="0"/>
        <v>0</v>
      </c>
    </row>
    <row r="34" spans="1:15" x14ac:dyDescent="0.3">
      <c r="A34">
        <f>'Sim Flight'!B34</f>
        <v>1.6</v>
      </c>
      <c r="B34">
        <f>'Sim Flight'!L34</f>
        <v>2.7630079602323443E-2</v>
      </c>
      <c r="C34">
        <f>'Sim Flight'!N34</f>
        <v>0.15062473633511389</v>
      </c>
      <c r="E34">
        <f t="shared" si="1"/>
        <v>5.0000000000000044E-2</v>
      </c>
      <c r="G34">
        <f t="shared" si="2"/>
        <v>8.791921846391651E-2</v>
      </c>
      <c r="H34">
        <f t="shared" si="3"/>
        <v>-1.2396438872747096E-2</v>
      </c>
      <c r="I34">
        <f>'Sim Flight Params'!$B$15*G34+'Sim Flight Params'!$B$16*H34</f>
        <v>8.791921846391651E-2</v>
      </c>
      <c r="K34">
        <f t="shared" si="4"/>
        <v>2.7630079602323443E-2</v>
      </c>
      <c r="L34">
        <f t="shared" si="5"/>
        <v>0.15062473633511389</v>
      </c>
      <c r="M34">
        <f>'Sim Flight Params'!$B$15*K34+'Sim Flight Params'!$B$16*L34</f>
        <v>2.7630079602323443E-2</v>
      </c>
      <c r="O34">
        <f t="shared" si="0"/>
        <v>0</v>
      </c>
    </row>
    <row r="35" spans="1:15" x14ac:dyDescent="0.3">
      <c r="A35">
        <f>'Sim Flight'!B35</f>
        <v>1.65</v>
      </c>
      <c r="B35">
        <f>'Sim Flight'!L35</f>
        <v>3.240090763974024E-2</v>
      </c>
      <c r="C35">
        <f>'Sim Flight'!N35</f>
        <v>0.14994684568839564</v>
      </c>
      <c r="E35">
        <f t="shared" si="1"/>
        <v>4.9999999999999822E-2</v>
      </c>
      <c r="G35">
        <f t="shared" si="2"/>
        <v>9.5416560748336265E-2</v>
      </c>
      <c r="H35">
        <f t="shared" si="3"/>
        <v>-1.3557812934365025E-2</v>
      </c>
      <c r="I35">
        <f>'Sim Flight Params'!$B$15*G35+'Sim Flight Params'!$B$16*H35</f>
        <v>9.5416560748336265E-2</v>
      </c>
      <c r="K35">
        <f t="shared" si="4"/>
        <v>3.240090763974024E-2</v>
      </c>
      <c r="L35">
        <f t="shared" si="5"/>
        <v>0.14994684568839564</v>
      </c>
      <c r="M35">
        <f>'Sim Flight Params'!$B$15*K35+'Sim Flight Params'!$B$16*L35</f>
        <v>3.240090763974024E-2</v>
      </c>
      <c r="O35">
        <f t="shared" si="0"/>
        <v>0</v>
      </c>
    </row>
    <row r="36" spans="1:15" x14ac:dyDescent="0.3">
      <c r="A36">
        <f>'Sim Flight'!B36</f>
        <v>1.7</v>
      </c>
      <c r="B36">
        <f>'Sim Flight'!L36</f>
        <v>3.7544763546352722E-2</v>
      </c>
      <c r="C36">
        <f>'Sim Flight'!N36</f>
        <v>0.14921114767826552</v>
      </c>
      <c r="E36">
        <f t="shared" si="1"/>
        <v>5.0000000000000044E-2</v>
      </c>
      <c r="G36">
        <f t="shared" si="2"/>
        <v>0.10287711813224955</v>
      </c>
      <c r="H36">
        <f t="shared" si="3"/>
        <v>-1.4713960202602502E-2</v>
      </c>
      <c r="I36">
        <f>'Sim Flight Params'!$B$15*G36+'Sim Flight Params'!$B$16*H36</f>
        <v>0.10287711813224955</v>
      </c>
      <c r="K36">
        <f t="shared" si="4"/>
        <v>3.7544763546352722E-2</v>
      </c>
      <c r="L36">
        <f t="shared" si="5"/>
        <v>0.14921114767826552</v>
      </c>
      <c r="M36">
        <f>'Sim Flight Params'!$B$15*K36+'Sim Flight Params'!$B$16*L36</f>
        <v>3.7544763546352722E-2</v>
      </c>
      <c r="O36">
        <f t="shared" si="0"/>
        <v>0</v>
      </c>
    </row>
    <row r="37" spans="1:15" x14ac:dyDescent="0.3">
      <c r="A37">
        <f>'Sim Flight'!B37</f>
        <v>1.75</v>
      </c>
      <c r="B37">
        <f>'Sim Flight'!L37</f>
        <v>4.3059664267791176E-2</v>
      </c>
      <c r="C37">
        <f>'Sim Flight'!N37</f>
        <v>0.14841792593038847</v>
      </c>
      <c r="E37">
        <f t="shared" si="1"/>
        <v>5.0000000000000044E-2</v>
      </c>
      <c r="G37">
        <f t="shared" si="2"/>
        <v>0.11029801442876898</v>
      </c>
      <c r="H37">
        <f t="shared" si="3"/>
        <v>-1.586443495754096E-2</v>
      </c>
      <c r="I37">
        <f>'Sim Flight Params'!$B$15*G37+'Sim Flight Params'!$B$16*H37</f>
        <v>0.11029801442876898</v>
      </c>
      <c r="K37">
        <f t="shared" si="4"/>
        <v>4.3059664267791176E-2</v>
      </c>
      <c r="L37">
        <f t="shared" si="5"/>
        <v>0.14841792593038847</v>
      </c>
      <c r="M37">
        <f>'Sim Flight Params'!$B$15*K37+'Sim Flight Params'!$B$16*L37</f>
        <v>4.3059664267791176E-2</v>
      </c>
      <c r="O37">
        <f t="shared" si="0"/>
        <v>0</v>
      </c>
    </row>
    <row r="38" spans="1:15" x14ac:dyDescent="0.3">
      <c r="A38">
        <f>'Sim Flight'!B38</f>
        <v>1.8</v>
      </c>
      <c r="B38">
        <f>'Sim Flight'!L38</f>
        <v>4.8943483704846469E-2</v>
      </c>
      <c r="C38">
        <f>'Sim Flight'!N38</f>
        <v>0.14756748624673535</v>
      </c>
      <c r="E38">
        <f t="shared" si="1"/>
        <v>5.0000000000000044E-2</v>
      </c>
      <c r="G38">
        <f t="shared" si="2"/>
        <v>0.11767638874110575</v>
      </c>
      <c r="H38">
        <f t="shared" si="3"/>
        <v>-1.7008793673062281E-2</v>
      </c>
      <c r="I38">
        <f>'Sim Flight Params'!$B$15*G38+'Sim Flight Params'!$B$16*H38</f>
        <v>0.11767638874110575</v>
      </c>
      <c r="K38">
        <f t="shared" si="4"/>
        <v>4.8943483704846469E-2</v>
      </c>
      <c r="L38">
        <f t="shared" si="5"/>
        <v>0.14756748624673535</v>
      </c>
      <c r="M38">
        <f>'Sim Flight Params'!$B$15*K38+'Sim Flight Params'!$B$16*L38</f>
        <v>4.8943483704846469E-2</v>
      </c>
      <c r="O38">
        <f t="shared" si="0"/>
        <v>0</v>
      </c>
    </row>
    <row r="39" spans="1:15" x14ac:dyDescent="0.3">
      <c r="A39">
        <f>'Sim Flight'!B39</f>
        <v>1.85</v>
      </c>
      <c r="B39">
        <f>'Sim Flight'!L39</f>
        <v>5.5193953533121953E-2</v>
      </c>
      <c r="C39">
        <f>'Sim Flight'!N39</f>
        <v>0.14666015648807637</v>
      </c>
      <c r="E39">
        <f t="shared" si="1"/>
        <v>5.0000000000000044E-2</v>
      </c>
      <c r="G39">
        <f t="shared" si="2"/>
        <v>0.12500939656550958</v>
      </c>
      <c r="H39">
        <f t="shared" si="3"/>
        <v>-1.8146595173179608E-2</v>
      </c>
      <c r="I39">
        <f>'Sim Flight Params'!$B$15*G39+'Sim Flight Params'!$B$16*H39</f>
        <v>0.12500939656550958</v>
      </c>
      <c r="K39">
        <f t="shared" si="4"/>
        <v>5.5193953533121953E-2</v>
      </c>
      <c r="L39">
        <f t="shared" si="5"/>
        <v>0.14666015648807637</v>
      </c>
      <c r="M39">
        <f>'Sim Flight Params'!$B$15*K39+'Sim Flight Params'!$B$16*L39</f>
        <v>5.5193953533121953E-2</v>
      </c>
      <c r="O39">
        <f t="shared" si="0"/>
        <v>0</v>
      </c>
    </row>
    <row r="40" spans="1:15" x14ac:dyDescent="0.3">
      <c r="A40">
        <f>'Sim Flight'!B40</f>
        <v>1.9</v>
      </c>
      <c r="B40">
        <f>'Sim Flight'!L40</f>
        <v>6.180866407751584E-2</v>
      </c>
      <c r="C40">
        <f>'Sim Flight'!N40</f>
        <v>0.14569628644737317</v>
      </c>
      <c r="E40">
        <f t="shared" si="1"/>
        <v>4.9999999999999822E-2</v>
      </c>
      <c r="G40">
        <f t="shared" si="2"/>
        <v>0.13229421088787821</v>
      </c>
      <c r="H40">
        <f t="shared" si="3"/>
        <v>-1.9277400814063997E-2</v>
      </c>
      <c r="I40">
        <f>'Sim Flight Params'!$B$15*G40+'Sim Flight Params'!$B$16*H40</f>
        <v>0.13229421088787821</v>
      </c>
      <c r="K40">
        <f t="shared" si="4"/>
        <v>6.180866407751584E-2</v>
      </c>
      <c r="L40">
        <f t="shared" si="5"/>
        <v>0.14569628644737317</v>
      </c>
      <c r="M40">
        <f>'Sim Flight Params'!$B$15*K40+'Sim Flight Params'!$B$16*L40</f>
        <v>6.180866407751584E-2</v>
      </c>
      <c r="O40">
        <f t="shared" si="0"/>
        <v>0</v>
      </c>
    </row>
    <row r="41" spans="1:15" x14ac:dyDescent="0.3">
      <c r="A41">
        <f>'Sim Flight'!B41</f>
        <v>1.95</v>
      </c>
      <c r="B41">
        <f>'Sim Flight'!L41</f>
        <v>6.878506524119643E-2</v>
      </c>
      <c r="C41">
        <f>'Sim Flight'!N41</f>
        <v>0.14467624771466944</v>
      </c>
      <c r="E41">
        <f t="shared" si="1"/>
        <v>5.0000000000000044E-2</v>
      </c>
      <c r="G41">
        <f t="shared" si="2"/>
        <v>0.13952802327361169</v>
      </c>
      <c r="H41">
        <f t="shared" si="3"/>
        <v>-2.0400774654074621E-2</v>
      </c>
      <c r="I41">
        <f>'Sim Flight Params'!$B$15*G41+'Sim Flight Params'!$B$16*H41</f>
        <v>0.13952802327361169</v>
      </c>
      <c r="K41">
        <f t="shared" si="4"/>
        <v>6.878506524119643E-2</v>
      </c>
      <c r="L41">
        <f t="shared" si="5"/>
        <v>0.14467624771466944</v>
      </c>
      <c r="M41">
        <f>'Sim Flight Params'!$B$15*K41+'Sim Flight Params'!$B$16*L41</f>
        <v>6.878506524119643E-2</v>
      </c>
      <c r="O41">
        <f t="shared" si="0"/>
        <v>0</v>
      </c>
    </row>
    <row r="42" spans="1:15" x14ac:dyDescent="0.3">
      <c r="A42">
        <f>'Sim Flight'!B42</f>
        <v>2</v>
      </c>
      <c r="B42">
        <f>'Sim Flight'!L42</f>
        <v>7.6120467488713262E-2</v>
      </c>
      <c r="C42">
        <f>'Sim Flight'!N42</f>
        <v>0.14360043353449578</v>
      </c>
      <c r="E42">
        <f t="shared" si="1"/>
        <v>5.0000000000000044E-2</v>
      </c>
      <c r="G42">
        <f t="shared" si="2"/>
        <v>0.14670804495033649</v>
      </c>
      <c r="H42">
        <f t="shared" si="3"/>
        <v>-2.151628360347322E-2</v>
      </c>
      <c r="I42">
        <f>'Sim Flight Params'!$B$15*G42+'Sim Flight Params'!$B$16*H42</f>
        <v>0.14670804495033649</v>
      </c>
      <c r="K42">
        <f t="shared" si="4"/>
        <v>7.6120467488713262E-2</v>
      </c>
      <c r="L42">
        <f t="shared" si="5"/>
        <v>0.14360043353449578</v>
      </c>
      <c r="M42">
        <f>'Sim Flight Params'!$B$15*K42+'Sim Flight Params'!$B$16*L42</f>
        <v>7.6120467488713262E-2</v>
      </c>
      <c r="O42">
        <f t="shared" si="0"/>
        <v>0</v>
      </c>
    </row>
    <row r="43" spans="1:15" x14ac:dyDescent="0.3">
      <c r="A43">
        <f>'Sim Flight'!B43</f>
        <v>2.0499999999999998</v>
      </c>
      <c r="B43">
        <f>'Sim Flight'!L43</f>
        <v>8.3812042882864035E-2</v>
      </c>
      <c r="C43">
        <f>'Sim Flight'!N43</f>
        <v>0.14246925865359134</v>
      </c>
      <c r="E43">
        <f t="shared" si="1"/>
        <v>4.9999999999999822E-2</v>
      </c>
      <c r="G43">
        <f t="shared" si="2"/>
        <v>0.15383150788301603</v>
      </c>
      <c r="H43">
        <f t="shared" si="3"/>
        <v>-2.2623497618088986E-2</v>
      </c>
      <c r="I43">
        <f>'Sim Flight Params'!$B$15*G43+'Sim Flight Params'!$B$16*H43</f>
        <v>0.15383150788301603</v>
      </c>
      <c r="K43">
        <f t="shared" si="4"/>
        <v>8.3812042882864035E-2</v>
      </c>
      <c r="L43">
        <f t="shared" si="5"/>
        <v>0.14246925865359134</v>
      </c>
      <c r="M43">
        <f>'Sim Flight Params'!$B$15*K43+'Sim Flight Params'!$B$16*L43</f>
        <v>8.3812042882864035E-2</v>
      </c>
      <c r="O43">
        <f t="shared" si="0"/>
        <v>0</v>
      </c>
    </row>
    <row r="44" spans="1:15" x14ac:dyDescent="0.3">
      <c r="A44">
        <f>'Sim Flight'!B44</f>
        <v>2.1</v>
      </c>
      <c r="B44">
        <f>'Sim Flight'!L44</f>
        <v>9.1856826174918749E-2</v>
      </c>
      <c r="C44">
        <f>'Sim Flight'!N44</f>
        <v>0.14128315916154691</v>
      </c>
      <c r="E44">
        <f t="shared" si="1"/>
        <v>5.0000000000000266E-2</v>
      </c>
      <c r="G44">
        <f t="shared" si="2"/>
        <v>0.16089566584109341</v>
      </c>
      <c r="H44">
        <f t="shared" si="3"/>
        <v>-2.3721989840888455E-2</v>
      </c>
      <c r="I44">
        <f>'Sim Flight Params'!$B$15*G44+'Sim Flight Params'!$B$16*H44</f>
        <v>0.16089566584109341</v>
      </c>
      <c r="K44">
        <f t="shared" si="4"/>
        <v>9.1856826174918749E-2</v>
      </c>
      <c r="L44">
        <f t="shared" si="5"/>
        <v>0.14128315916154691</v>
      </c>
      <c r="M44">
        <f>'Sim Flight Params'!$B$15*K44+'Sim Flight Params'!$B$16*L44</f>
        <v>9.1856826174918749E-2</v>
      </c>
      <c r="O44">
        <f t="shared" si="0"/>
        <v>0</v>
      </c>
    </row>
    <row r="45" spans="1:15" x14ac:dyDescent="0.3">
      <c r="A45">
        <f>'Sim Flight'!B45</f>
        <v>2.15</v>
      </c>
      <c r="B45">
        <f>'Sim Flight'!L45</f>
        <v>0.10025171594777849</v>
      </c>
      <c r="C45">
        <f>'Sim Flight'!N45</f>
        <v>0.14004259232203881</v>
      </c>
      <c r="E45">
        <f t="shared" si="1"/>
        <v>4.9999999999999822E-2</v>
      </c>
      <c r="G45">
        <f t="shared" si="2"/>
        <v>0.16789779545719533</v>
      </c>
      <c r="H45">
        <f t="shared" si="3"/>
        <v>-2.4811336790162095E-2</v>
      </c>
      <c r="I45">
        <f>'Sim Flight Params'!$B$15*G45+'Sim Flight Params'!$B$16*H45</f>
        <v>0.16789779545719533</v>
      </c>
      <c r="K45">
        <f t="shared" si="4"/>
        <v>0.10025171594777849</v>
      </c>
      <c r="L45">
        <f t="shared" si="5"/>
        <v>0.14004259232203881</v>
      </c>
      <c r="M45">
        <f>'Sim Flight Params'!$B$15*K45+'Sim Flight Params'!$B$16*L45</f>
        <v>0.10025171594777849</v>
      </c>
      <c r="O45">
        <f t="shared" si="0"/>
        <v>0</v>
      </c>
    </row>
    <row r="46" spans="1:15" x14ac:dyDescent="0.3">
      <c r="A46">
        <f>'Sim Flight'!B46</f>
        <v>2.2000000000000002</v>
      </c>
      <c r="B46">
        <f>'Sim Flight'!L46</f>
        <v>0.1089934758116321</v>
      </c>
      <c r="C46">
        <f>'Sim Flight'!N46</f>
        <v>0.13874803639752001</v>
      </c>
      <c r="E46">
        <f t="shared" si="1"/>
        <v>5.0000000000000266E-2</v>
      </c>
      <c r="G46">
        <f t="shared" si="2"/>
        <v>0.17483519727707136</v>
      </c>
      <c r="H46">
        <f t="shared" si="3"/>
        <v>-2.5891118490375814E-2</v>
      </c>
      <c r="I46">
        <f>'Sim Flight Params'!$B$15*G46+'Sim Flight Params'!$B$16*H46</f>
        <v>0.17483519727707136</v>
      </c>
      <c r="K46">
        <f t="shared" si="4"/>
        <v>0.1089934758116321</v>
      </c>
      <c r="L46">
        <f t="shared" si="5"/>
        <v>0.13874803639752001</v>
      </c>
      <c r="M46">
        <f>'Sim Flight Params'!$B$15*K46+'Sim Flight Params'!$B$16*L46</f>
        <v>0.1089934758116321</v>
      </c>
      <c r="O46">
        <f t="shared" si="0"/>
        <v>0</v>
      </c>
    </row>
    <row r="47" spans="1:15" x14ac:dyDescent="0.3">
      <c r="A47">
        <f>'Sim Flight'!B47</f>
        <v>2.25</v>
      </c>
      <c r="B47">
        <f>'Sim Flight'!L47</f>
        <v>0.11807873565164495</v>
      </c>
      <c r="C47">
        <f>'Sim Flight'!N47</f>
        <v>0.1373999904637257</v>
      </c>
      <c r="E47">
        <f t="shared" si="1"/>
        <v>4.9999999999999822E-2</v>
      </c>
      <c r="G47">
        <f t="shared" si="2"/>
        <v>0.18170519680025762</v>
      </c>
      <c r="H47">
        <f t="shared" si="3"/>
        <v>-2.6960918675886333E-2</v>
      </c>
      <c r="I47">
        <f>'Sim Flight Params'!$B$15*G47+'Sim Flight Params'!$B$16*H47</f>
        <v>0.18170519680025762</v>
      </c>
      <c r="K47">
        <f t="shared" si="4"/>
        <v>0.11807873565164495</v>
      </c>
      <c r="L47">
        <f t="shared" si="5"/>
        <v>0.1373999904637257</v>
      </c>
      <c r="M47">
        <f>'Sim Flight Params'!$B$15*K47+'Sim Flight Params'!$B$16*L47</f>
        <v>0.11807873565164495</v>
      </c>
      <c r="O47">
        <f t="shared" si="0"/>
        <v>0</v>
      </c>
    </row>
    <row r="48" spans="1:15" x14ac:dyDescent="0.3">
      <c r="A48">
        <f>'Sim Flight'!B48</f>
        <v>2.2999999999999998</v>
      </c>
      <c r="B48">
        <f>'Sim Flight'!L48</f>
        <v>0.12750399292720282</v>
      </c>
      <c r="C48">
        <f>'Sim Flight'!N48</f>
        <v>0.13599897421801113</v>
      </c>
      <c r="E48">
        <f t="shared" si="1"/>
        <v>4.9999999999999822E-2</v>
      </c>
      <c r="G48">
        <f t="shared" si="2"/>
        <v>0.18850514551115816</v>
      </c>
      <c r="H48">
        <f t="shared" si="3"/>
        <v>-2.8020324914291395E-2</v>
      </c>
      <c r="I48">
        <f>'Sim Flight Params'!$B$15*G48+'Sim Flight Params'!$B$16*H48</f>
        <v>0.18850514551115816</v>
      </c>
      <c r="K48">
        <f t="shared" si="4"/>
        <v>0.12750399292720282</v>
      </c>
      <c r="L48">
        <f t="shared" si="5"/>
        <v>0.13599897421801113</v>
      </c>
      <c r="M48">
        <f>'Sim Flight Params'!$B$15*K48+'Sim Flight Params'!$B$16*L48</f>
        <v>0.12750399292720282</v>
      </c>
      <c r="O48">
        <f t="shared" si="0"/>
        <v>0</v>
      </c>
    </row>
    <row r="49" spans="1:15" x14ac:dyDescent="0.3">
      <c r="A49">
        <f>'Sim Flight'!B49</f>
        <v>2.35</v>
      </c>
      <c r="B49">
        <f>'Sim Flight'!L49</f>
        <v>0.13726561402220816</v>
      </c>
      <c r="C49">
        <f>'Sim Flight'!N49</f>
        <v>0.13454552777894963</v>
      </c>
      <c r="E49">
        <f t="shared" si="1"/>
        <v>5.0000000000000266E-2</v>
      </c>
      <c r="G49">
        <f t="shared" si="2"/>
        <v>0.19523242190010567</v>
      </c>
      <c r="H49">
        <f t="shared" si="3"/>
        <v>-2.9068928781229974E-2</v>
      </c>
      <c r="I49">
        <f>'Sim Flight Params'!$B$15*G49+'Sim Flight Params'!$B$16*H49</f>
        <v>0.19523242190010567</v>
      </c>
      <c r="K49">
        <f t="shared" si="4"/>
        <v>0.13726561402220816</v>
      </c>
      <c r="L49">
        <f t="shared" si="5"/>
        <v>0.13454552777894963</v>
      </c>
      <c r="M49">
        <f>'Sim Flight Params'!$B$15*K49+'Sim Flight Params'!$B$16*L49</f>
        <v>0.13726561402220816</v>
      </c>
      <c r="O49">
        <f t="shared" si="0"/>
        <v>0</v>
      </c>
    </row>
    <row r="50" spans="1:15" x14ac:dyDescent="0.3">
      <c r="A50">
        <f>'Sim Flight'!B50</f>
        <v>2.4</v>
      </c>
      <c r="B50">
        <f>'Sim Flight'!L50</f>
        <v>0.14735983564590782</v>
      </c>
      <c r="C50">
        <f>'Sim Flight'!N50</f>
        <v>0.13304021147776615</v>
      </c>
      <c r="E50">
        <f t="shared" si="1"/>
        <v>4.9999999999999822E-2</v>
      </c>
      <c r="G50">
        <f t="shared" si="2"/>
        <v>0.20188443247399396</v>
      </c>
      <c r="H50">
        <f t="shared" si="3"/>
        <v>-3.0106326023669579E-2</v>
      </c>
      <c r="I50">
        <f>'Sim Flight Params'!$B$15*G50+'Sim Flight Params'!$B$16*H50</f>
        <v>0.20188443247399396</v>
      </c>
      <c r="K50">
        <f t="shared" si="4"/>
        <v>0.14735983564590782</v>
      </c>
      <c r="L50">
        <f t="shared" si="5"/>
        <v>0.13304021147776615</v>
      </c>
      <c r="M50">
        <f>'Sim Flight Params'!$B$15*K50+'Sim Flight Params'!$B$16*L50</f>
        <v>0.14735983564590782</v>
      </c>
      <c r="O50">
        <f t="shared" si="0"/>
        <v>0</v>
      </c>
    </row>
    <row r="51" spans="1:15" x14ac:dyDescent="0.3">
      <c r="A51">
        <f>'Sim Flight'!B51</f>
        <v>2.4500000000000002</v>
      </c>
      <c r="B51">
        <f>'Sim Flight'!L51</f>
        <v>0.15778276628371346</v>
      </c>
      <c r="C51">
        <f>'Sim Flight'!N51</f>
        <v>0.13148360564235337</v>
      </c>
      <c r="E51">
        <f t="shared" si="1"/>
        <v>5.0000000000000266E-2</v>
      </c>
      <c r="G51">
        <f t="shared" si="2"/>
        <v>0.20845861275611166</v>
      </c>
      <c r="H51">
        <f t="shared" si="3"/>
        <v>-3.1132116708255497E-2</v>
      </c>
      <c r="I51">
        <f>'Sim Flight Params'!$B$15*G51+'Sim Flight Params'!$B$16*H51</f>
        <v>0.20845861275611166</v>
      </c>
      <c r="K51">
        <f t="shared" si="4"/>
        <v>0.15778276628371346</v>
      </c>
      <c r="L51">
        <f t="shared" si="5"/>
        <v>0.13148360564235337</v>
      </c>
      <c r="M51">
        <f>'Sim Flight Params'!$B$15*K51+'Sim Flight Params'!$B$16*L51</f>
        <v>0.15778276628371346</v>
      </c>
      <c r="O51">
        <f t="shared" si="0"/>
        <v>0</v>
      </c>
    </row>
    <row r="52" spans="1:15" x14ac:dyDescent="0.3">
      <c r="A52">
        <f>'Sim Flight'!B52</f>
        <v>2.5</v>
      </c>
      <c r="B52">
        <f>'Sim Flight'!L52</f>
        <v>0.16853038769745476</v>
      </c>
      <c r="C52">
        <f>'Sim Flight'!N52</f>
        <v>0.12987631037430439</v>
      </c>
      <c r="E52">
        <f t="shared" si="1"/>
        <v>4.9999999999999822E-2</v>
      </c>
      <c r="G52">
        <f t="shared" si="2"/>
        <v>0.21495242827482686</v>
      </c>
      <c r="H52">
        <f t="shared" si="3"/>
        <v>-3.2145905360979721E-2</v>
      </c>
      <c r="I52">
        <f>'Sim Flight Params'!$B$15*G52+'Sim Flight Params'!$B$16*H52</f>
        <v>0.21495242827482686</v>
      </c>
      <c r="K52">
        <f t="shared" si="4"/>
        <v>0.16853038769745476</v>
      </c>
      <c r="L52">
        <f t="shared" si="5"/>
        <v>0.12987631037430439</v>
      </c>
      <c r="M52">
        <f>'Sim Flight Params'!$B$15*K52+'Sim Flight Params'!$B$16*L52</f>
        <v>0.16853038769745476</v>
      </c>
      <c r="O52">
        <f t="shared" si="0"/>
        <v>0</v>
      </c>
    </row>
    <row r="53" spans="1:15" x14ac:dyDescent="0.3">
      <c r="A53">
        <f>'Sim Flight'!B53</f>
        <v>2.5499999999999998</v>
      </c>
      <c r="B53">
        <f>'Sim Flight'!L53</f>
        <v>0.1795985564744863</v>
      </c>
      <c r="C53">
        <f>'Sim Flight'!N53</f>
        <v>0.12821894531609468</v>
      </c>
      <c r="E53">
        <f t="shared" si="1"/>
        <v>4.9999999999999822E-2</v>
      </c>
      <c r="G53">
        <f t="shared" si="2"/>
        <v>0.22136337554063157</v>
      </c>
      <c r="H53">
        <f t="shared" si="3"/>
        <v>-3.3147301164194294E-2</v>
      </c>
      <c r="I53">
        <f>'Sim Flight Params'!$B$15*G53+'Sim Flight Params'!$B$16*H53</f>
        <v>0.22136337554063157</v>
      </c>
      <c r="K53">
        <f t="shared" si="4"/>
        <v>0.1795985564744863</v>
      </c>
      <c r="L53">
        <f t="shared" si="5"/>
        <v>0.12821894531609468</v>
      </c>
      <c r="M53">
        <f>'Sim Flight Params'!$B$15*K53+'Sim Flight Params'!$B$16*L53</f>
        <v>0.1795985564744863</v>
      </c>
      <c r="O53">
        <f t="shared" si="0"/>
        <v>0</v>
      </c>
    </row>
    <row r="54" spans="1:15" x14ac:dyDescent="0.3">
      <c r="A54">
        <f>'Sim Flight'!B54</f>
        <v>2.6</v>
      </c>
      <c r="B54">
        <f>'Sim Flight'!L54</f>
        <v>0.19098300562505255</v>
      </c>
      <c r="C54">
        <f>'Sim Flight'!N54</f>
        <v>0.12651214941384148</v>
      </c>
      <c r="E54">
        <f t="shared" si="1"/>
        <v>5.0000000000000266E-2</v>
      </c>
      <c r="G54">
        <f t="shared" si="2"/>
        <v>0.22768898301132368</v>
      </c>
      <c r="H54">
        <f t="shared" si="3"/>
        <v>-3.4135918045063815E-2</v>
      </c>
      <c r="I54">
        <f>'Sim Flight Params'!$B$15*G54+'Sim Flight Params'!$B$16*H54</f>
        <v>0.22768898301132368</v>
      </c>
      <c r="K54">
        <f t="shared" si="4"/>
        <v>0.19098300562505255</v>
      </c>
      <c r="L54">
        <f t="shared" si="5"/>
        <v>0.12651214941384148</v>
      </c>
      <c r="M54">
        <f>'Sim Flight Params'!$B$15*K54+'Sim Flight Params'!$B$16*L54</f>
        <v>0.19098300562505255</v>
      </c>
      <c r="O54">
        <f t="shared" si="0"/>
        <v>0</v>
      </c>
    </row>
    <row r="55" spans="1:15" x14ac:dyDescent="0.3">
      <c r="A55">
        <f>'Sim Flight'!B55</f>
        <v>2.65</v>
      </c>
      <c r="B55">
        <f>'Sim Flight'!L55</f>
        <v>0.20267934622729289</v>
      </c>
      <c r="C55">
        <f>'Sim Flight'!N55</f>
        <v>0.12475658066967976</v>
      </c>
      <c r="E55">
        <f t="shared" si="1"/>
        <v>4.9999999999999822E-2</v>
      </c>
      <c r="G55">
        <f t="shared" si="2"/>
        <v>0.23392681204480764</v>
      </c>
      <c r="H55">
        <f t="shared" si="3"/>
        <v>-3.5111374883234472E-2</v>
      </c>
      <c r="I55">
        <f>'Sim Flight Params'!$B$15*G55+'Sim Flight Params'!$B$16*H55</f>
        <v>0.23392681204480764</v>
      </c>
      <c r="K55">
        <f t="shared" si="4"/>
        <v>0.20267934622729289</v>
      </c>
      <c r="L55">
        <f t="shared" si="5"/>
        <v>0.12475658066967976</v>
      </c>
      <c r="M55">
        <f>'Sim Flight Params'!$B$15*K55+'Sim Flight Params'!$B$16*L55</f>
        <v>0.20267934622729289</v>
      </c>
      <c r="O55">
        <f t="shared" si="0"/>
        <v>0</v>
      </c>
    </row>
    <row r="56" spans="1:15" x14ac:dyDescent="0.3">
      <c r="A56">
        <f>'Sim Flight'!B56</f>
        <v>2.7</v>
      </c>
      <c r="B56">
        <f>'Sim Flight'!L56</f>
        <v>0.21468306911925517</v>
      </c>
      <c r="C56">
        <f>'Sim Flight'!N56</f>
        <v>0.12295291588873149</v>
      </c>
      <c r="E56">
        <f t="shared" si="1"/>
        <v>5.0000000000000266E-2</v>
      </c>
      <c r="G56">
        <f t="shared" si="2"/>
        <v>0.24007445783924425</v>
      </c>
      <c r="H56">
        <f t="shared" si="3"/>
        <v>-3.6073295618965301E-2</v>
      </c>
      <c r="I56">
        <f>'Sim Flight Params'!$B$15*G56+'Sim Flight Params'!$B$16*H56</f>
        <v>0.24007445783924425</v>
      </c>
      <c r="K56">
        <f t="shared" si="4"/>
        <v>0.21468306911925517</v>
      </c>
      <c r="L56">
        <f t="shared" si="5"/>
        <v>0.12295291588873149</v>
      </c>
      <c r="M56">
        <f>'Sim Flight Params'!$B$15*K56+'Sim Flight Params'!$B$16*L56</f>
        <v>0.21468306911925517</v>
      </c>
      <c r="O56">
        <f t="shared" si="0"/>
        <v>0</v>
      </c>
    </row>
    <row r="57" spans="1:15" x14ac:dyDescent="0.3">
      <c r="A57">
        <f>'Sim Flight'!B57</f>
        <v>2.75</v>
      </c>
      <c r="B57">
        <f>'Sim Flight'!L57</f>
        <v>0.22698954663726301</v>
      </c>
      <c r="C57">
        <f>'Sim Flight'!N57</f>
        <v>0.12110185041826969</v>
      </c>
      <c r="E57">
        <f t="shared" si="1"/>
        <v>4.9999999999999822E-2</v>
      </c>
      <c r="G57">
        <f t="shared" si="2"/>
        <v>0.24612955036015771</v>
      </c>
      <c r="H57">
        <f t="shared" si="3"/>
        <v>-3.7021309409236001E-2</v>
      </c>
      <c r="I57">
        <f>'Sim Flight Params'!$B$15*G57+'Sim Flight Params'!$B$16*H57</f>
        <v>0.24612955036015771</v>
      </c>
      <c r="K57">
        <f t="shared" si="4"/>
        <v>0.22698954663726301</v>
      </c>
      <c r="L57">
        <f t="shared" si="5"/>
        <v>0.12110185041826969</v>
      </c>
      <c r="M57">
        <f>'Sim Flight Params'!$B$15*K57+'Sim Flight Params'!$B$16*L57</f>
        <v>0.22698954663726301</v>
      </c>
      <c r="O57">
        <f t="shared" si="0"/>
        <v>0</v>
      </c>
    </row>
    <row r="58" spans="1:15" x14ac:dyDescent="0.3">
      <c r="A58">
        <f>'Sim Flight'!B58</f>
        <v>2.8</v>
      </c>
      <c r="B58">
        <f>'Sim Flight'!L58</f>
        <v>0.23959403439996896</v>
      </c>
      <c r="C58">
        <f>'Sim Flight'!N58</f>
        <v>0.11920409787924456</v>
      </c>
      <c r="E58">
        <f t="shared" si="1"/>
        <v>4.9999999999999822E-2</v>
      </c>
      <c r="G58">
        <f t="shared" si="2"/>
        <v>0.25208975525411992</v>
      </c>
      <c r="H58">
        <f t="shared" si="3"/>
        <v>-3.7955050780502785E-2</v>
      </c>
      <c r="I58">
        <f>'Sim Flight Params'!$B$15*G58+'Sim Flight Params'!$B$16*H58</f>
        <v>0.25208975525411992</v>
      </c>
      <c r="K58">
        <f t="shared" si="4"/>
        <v>0.23959403439996896</v>
      </c>
      <c r="L58">
        <f t="shared" si="5"/>
        <v>0.11920409787924456</v>
      </c>
      <c r="M58">
        <f>'Sim Flight Params'!$B$15*K58+'Sim Flight Params'!$B$16*L58</f>
        <v>0.23959403439996896</v>
      </c>
      <c r="O58">
        <f t="shared" si="0"/>
        <v>0</v>
      </c>
    </row>
    <row r="59" spans="1:15" x14ac:dyDescent="0.3">
      <c r="A59">
        <f>'Sim Flight'!B59</f>
        <v>2.85</v>
      </c>
      <c r="B59">
        <f>'Sim Flight'!L59</f>
        <v>0.25249167313740317</v>
      </c>
      <c r="C59">
        <f>'Sim Flight'!N59</f>
        <v>0.1172603898912588</v>
      </c>
      <c r="E59">
        <f t="shared" si="1"/>
        <v>5.0000000000000266E-2</v>
      </c>
      <c r="G59">
        <f t="shared" si="2"/>
        <v>0.25795277474868289</v>
      </c>
      <c r="H59">
        <f t="shared" si="3"/>
        <v>-3.8874159759715102E-2</v>
      </c>
      <c r="I59">
        <f>'Sim Flight Params'!$B$15*G59+'Sim Flight Params'!$B$16*H59</f>
        <v>0.25795277474868289</v>
      </c>
      <c r="K59">
        <f t="shared" si="4"/>
        <v>0.25249167313740317</v>
      </c>
      <c r="L59">
        <f t="shared" si="5"/>
        <v>0.1172603898912588</v>
      </c>
      <c r="M59">
        <f>'Sim Flight Params'!$B$15*K59+'Sim Flight Params'!$B$16*L59</f>
        <v>0.25249167313740317</v>
      </c>
      <c r="O59">
        <f t="shared" si="0"/>
        <v>0</v>
      </c>
    </row>
    <row r="60" spans="1:15" x14ac:dyDescent="0.3">
      <c r="A60">
        <f>'Sim Flight'!B60</f>
        <v>2.9</v>
      </c>
      <c r="B60">
        <f>'Sim Flight'!L60</f>
        <v>0.26567749056431444</v>
      </c>
      <c r="C60">
        <f>'Sim Flight'!N60</f>
        <v>0.11527147579087058</v>
      </c>
      <c r="E60">
        <f t="shared" si="1"/>
        <v>4.9999999999999822E-2</v>
      </c>
      <c r="G60">
        <f t="shared" si="2"/>
        <v>0.2637163485382264</v>
      </c>
      <c r="H60">
        <f t="shared" si="3"/>
        <v>-3.9778282007764537E-2</v>
      </c>
      <c r="I60">
        <f>'Sim Flight Params'!$B$15*G60+'Sim Flight Params'!$B$16*H60</f>
        <v>0.2637163485382264</v>
      </c>
      <c r="K60">
        <f t="shared" si="4"/>
        <v>0.26567749056431444</v>
      </c>
      <c r="L60">
        <f t="shared" si="5"/>
        <v>0.11527147579087058</v>
      </c>
      <c r="M60">
        <f>'Sim Flight Params'!$B$15*K60+'Sim Flight Params'!$B$16*L60</f>
        <v>0.26567749056431444</v>
      </c>
      <c r="O60">
        <f t="shared" si="0"/>
        <v>0</v>
      </c>
    </row>
    <row r="61" spans="1:15" x14ac:dyDescent="0.3">
      <c r="A61">
        <f>'Sim Flight'!B61</f>
        <v>2.95</v>
      </c>
      <c r="B61">
        <f>'Sim Flight'!L61</f>
        <v>0.27914640329708129</v>
      </c>
      <c r="C61">
        <f>'Sim Flight'!N61</f>
        <v>0.11323812234218129</v>
      </c>
      <c r="E61">
        <f t="shared" si="1"/>
        <v>5.0000000000000266E-2</v>
      </c>
      <c r="G61">
        <f t="shared" si="2"/>
        <v>0.26937825465533549</v>
      </c>
      <c r="H61">
        <f t="shared" si="3"/>
        <v>-4.0667068973785421E-2</v>
      </c>
      <c r="I61">
        <f>'Sim Flight Params'!$B$15*G61+'Sim Flight Params'!$B$16*H61</f>
        <v>0.26937825465533549</v>
      </c>
      <c r="K61">
        <f t="shared" si="4"/>
        <v>0.27914640329708129</v>
      </c>
      <c r="L61">
        <f t="shared" si="5"/>
        <v>0.11323812234218129</v>
      </c>
      <c r="M61">
        <f>'Sim Flight Params'!$B$15*K61+'Sim Flight Params'!$B$16*L61</f>
        <v>0.27914640329708129</v>
      </c>
      <c r="O61">
        <f t="shared" si="0"/>
        <v>0</v>
      </c>
    </row>
    <row r="62" spans="1:15" x14ac:dyDescent="0.3">
      <c r="A62">
        <f>'Sim Flight'!B62</f>
        <v>3</v>
      </c>
      <c r="B62">
        <f>'Sim Flight'!L62</f>
        <v>0.29289321881345243</v>
      </c>
      <c r="C62">
        <f>'Sim Flight'!N62</f>
        <v>0.11116111344176488</v>
      </c>
      <c r="E62">
        <f t="shared" si="1"/>
        <v>4.9999999999999822E-2</v>
      </c>
      <c r="G62">
        <f t="shared" si="2"/>
        <v>0.27493631032742372</v>
      </c>
      <c r="H62">
        <f t="shared" si="3"/>
        <v>-4.1540178008328411E-2</v>
      </c>
      <c r="I62">
        <f>'Sim Flight Params'!$B$15*G62+'Sim Flight Params'!$B$16*H62</f>
        <v>0.27493631032742372</v>
      </c>
      <c r="K62">
        <f t="shared" si="4"/>
        <v>0.29289321881345243</v>
      </c>
      <c r="L62">
        <f t="shared" si="5"/>
        <v>0.11116111344176488</v>
      </c>
      <c r="M62">
        <f>'Sim Flight Params'!$B$15*K62+'Sim Flight Params'!$B$16*L62</f>
        <v>0.29289321881345243</v>
      </c>
      <c r="O62">
        <f t="shared" si="0"/>
        <v>0</v>
      </c>
    </row>
    <row r="63" spans="1:15" x14ac:dyDescent="0.3">
      <c r="A63">
        <f>'Sim Flight'!B63</f>
        <v>3.05</v>
      </c>
      <c r="B63">
        <f>'Sim Flight'!L63</f>
        <v>0.30691263745436403</v>
      </c>
      <c r="C63">
        <f>'Sim Flight'!N63</f>
        <v>0.10904124981618896</v>
      </c>
      <c r="E63">
        <f t="shared" si="1"/>
        <v>4.9999999999999822E-2</v>
      </c>
      <c r="G63">
        <f t="shared" si="2"/>
        <v>0.28038837281823314</v>
      </c>
      <c r="H63">
        <f t="shared" si="3"/>
        <v>-4.2397272511518633E-2</v>
      </c>
      <c r="I63">
        <f>'Sim Flight Params'!$B$15*G63+'Sim Flight Params'!$B$16*H63</f>
        <v>0.28038837281823314</v>
      </c>
      <c r="K63">
        <f t="shared" si="4"/>
        <v>0.30691263745436403</v>
      </c>
      <c r="L63">
        <f t="shared" si="5"/>
        <v>0.10904124981618896</v>
      </c>
      <c r="M63">
        <f>'Sim Flight Params'!$B$15*K63+'Sim Flight Params'!$B$16*L63</f>
        <v>0.30691263745436403</v>
      </c>
      <c r="O63">
        <f t="shared" si="0"/>
        <v>0</v>
      </c>
    </row>
    <row r="64" spans="1:15" x14ac:dyDescent="0.3">
      <c r="A64">
        <f>'Sim Flight'!B64</f>
        <v>3.1</v>
      </c>
      <c r="B64">
        <f>'Sim Flight'!L64</f>
        <v>0.32119925446705822</v>
      </c>
      <c r="C64">
        <f>'Sim Flight'!N64</f>
        <v>0.10687934871297876</v>
      </c>
      <c r="E64">
        <f t="shared" si="1"/>
        <v>5.0000000000000266E-2</v>
      </c>
      <c r="G64">
        <f t="shared" si="2"/>
        <v>0.28573234025388211</v>
      </c>
      <c r="H64">
        <f t="shared" si="3"/>
        <v>-4.3238022064203734E-2</v>
      </c>
      <c r="I64">
        <f>'Sim Flight Params'!$B$15*G64+'Sim Flight Params'!$B$16*H64</f>
        <v>0.28573234025388211</v>
      </c>
      <c r="K64">
        <f t="shared" si="4"/>
        <v>0.32119925446705822</v>
      </c>
      <c r="L64">
        <f t="shared" si="5"/>
        <v>0.10687934871297876</v>
      </c>
      <c r="M64">
        <f>'Sim Flight Params'!$B$15*K64+'Sim Flight Params'!$B$16*L64</f>
        <v>0.32119925446705822</v>
      </c>
      <c r="O64">
        <f t="shared" si="0"/>
        <v>0</v>
      </c>
    </row>
    <row r="65" spans="1:15" x14ac:dyDescent="0.3">
      <c r="A65">
        <f>'Sim Flight'!B65</f>
        <v>3.15</v>
      </c>
      <c r="B65">
        <f>'Sim Flight'!L65</f>
        <v>0.33574756208871825</v>
      </c>
      <c r="C65">
        <f>'Sim Flight'!N65</f>
        <v>0.10467624358639498</v>
      </c>
      <c r="E65">
        <f t="shared" si="1"/>
        <v>4.9999999999999822E-2</v>
      </c>
      <c r="G65">
        <f t="shared" si="2"/>
        <v>0.29096615243320184</v>
      </c>
      <c r="H65">
        <f t="shared" si="3"/>
        <v>-4.4062102531675799E-2</v>
      </c>
      <c r="I65">
        <f>'Sim Flight Params'!$B$15*G65+'Sim Flight Params'!$B$16*H65</f>
        <v>0.29096615243320184</v>
      </c>
      <c r="K65">
        <f t="shared" si="4"/>
        <v>0.33574756208871825</v>
      </c>
      <c r="L65">
        <f t="shared" si="5"/>
        <v>0.10467624358639498</v>
      </c>
      <c r="M65">
        <f>'Sim Flight Params'!$B$15*K65+'Sim Flight Params'!$B$16*L65</f>
        <v>0.33574756208871825</v>
      </c>
      <c r="O65">
        <f t="shared" si="0"/>
        <v>0</v>
      </c>
    </row>
    <row r="66" spans="1:15" x14ac:dyDescent="0.3">
      <c r="A66">
        <f>'Sim Flight'!B66</f>
        <v>3.2</v>
      </c>
      <c r="B66">
        <f>'Sim Flight'!L66</f>
        <v>0.35055195166981645</v>
      </c>
      <c r="C66">
        <f>'Sim Flight'!N66</f>
        <v>0.10243278377521094</v>
      </c>
      <c r="E66">
        <f t="shared" si="1"/>
        <v>5.0000000000000266E-2</v>
      </c>
      <c r="G66">
        <f t="shared" si="2"/>
        <v>0.29608779162196242</v>
      </c>
      <c r="H66">
        <f t="shared" si="3"/>
        <v>-4.486919622368056E-2</v>
      </c>
      <c r="I66">
        <f>'Sim Flight Params'!$B$15*G66+'Sim Flight Params'!$B$16*H66</f>
        <v>0.29608779162196242</v>
      </c>
      <c r="K66">
        <f t="shared" si="4"/>
        <v>0.35055195166981645</v>
      </c>
      <c r="L66">
        <f t="shared" si="5"/>
        <v>0.10243278377521094</v>
      </c>
      <c r="M66">
        <f>'Sim Flight Params'!$B$15*K66+'Sim Flight Params'!$B$16*L66</f>
        <v>0.35055195166981645</v>
      </c>
      <c r="O66">
        <f t="shared" si="0"/>
        <v>0</v>
      </c>
    </row>
    <row r="67" spans="1:15" x14ac:dyDescent="0.3">
      <c r="A67">
        <f>'Sim Flight'!B67</f>
        <v>3.25</v>
      </c>
      <c r="B67">
        <f>'Sim Flight'!L67</f>
        <v>0.36560671583635451</v>
      </c>
      <c r="C67">
        <f>'Sim Flight'!N67</f>
        <v>0.1001498341759969</v>
      </c>
      <c r="E67">
        <f t="shared" si="1"/>
        <v>4.9999999999999822E-2</v>
      </c>
      <c r="G67">
        <f t="shared" si="2"/>
        <v>0.30109528333076224</v>
      </c>
      <c r="H67">
        <f t="shared" si="3"/>
        <v>-4.5658991984280799E-2</v>
      </c>
      <c r="I67">
        <f>'Sim Flight Params'!$B$15*G67+'Sim Flight Params'!$B$16*H67</f>
        <v>0.30109528333076224</v>
      </c>
      <c r="K67">
        <f t="shared" si="4"/>
        <v>0.36560671583635451</v>
      </c>
      <c r="L67">
        <f t="shared" si="5"/>
        <v>0.1001498341759969</v>
      </c>
      <c r="M67">
        <f>'Sim Flight Params'!$B$15*K67+'Sim Flight Params'!$B$16*L67</f>
        <v>0.36560671583635451</v>
      </c>
      <c r="O67">
        <f t="shared" ref="O67:O130" si="6">M67-B67</f>
        <v>0</v>
      </c>
    </row>
    <row r="68" spans="1:15" x14ac:dyDescent="0.3">
      <c r="A68">
        <f>'Sim Flight'!B68</f>
        <v>3.3</v>
      </c>
      <c r="B68">
        <f>'Sim Flight'!L68</f>
        <v>0.38090605069016592</v>
      </c>
      <c r="C68">
        <f>'Sim Flight'!N68</f>
        <v>9.7828274909340998E-2</v>
      </c>
      <c r="E68">
        <f t="shared" ref="E68:E131" si="7">A68-A67</f>
        <v>4.9999999999999822E-2</v>
      </c>
      <c r="G68">
        <f t="shared" ref="G68:G131" si="8">G67+C68*$E68</f>
        <v>0.30598669707622927</v>
      </c>
      <c r="H68">
        <f t="shared" ref="H68:H131" si="9">(C68-C67)/$E68</f>
        <v>-4.6431185333118297E-2</v>
      </c>
      <c r="I68">
        <f>'Sim Flight Params'!$B$15*G68+'Sim Flight Params'!$B$16*H68</f>
        <v>0.30598669707622927</v>
      </c>
      <c r="K68">
        <f t="shared" ref="K68:K131" si="10">K67+I68*$E68</f>
        <v>0.38090605069016592</v>
      </c>
      <c r="L68">
        <f t="shared" ref="L68:L131" si="11">(I68-I67)/$E68</f>
        <v>9.7828274909340998E-2</v>
      </c>
      <c r="M68">
        <f>'Sim Flight Params'!$B$15*K68+'Sim Flight Params'!$B$16*L68</f>
        <v>0.38090605069016592</v>
      </c>
      <c r="O68">
        <f t="shared" si="6"/>
        <v>0</v>
      </c>
    </row>
    <row r="69" spans="1:15" x14ac:dyDescent="0.3">
      <c r="A69">
        <f>'Sim Flight'!B69</f>
        <v>3.35</v>
      </c>
      <c r="B69">
        <f>'Sim Flight'!L69</f>
        <v>0.39644405804642857</v>
      </c>
      <c r="C69">
        <f>'Sim Flight'!N69</f>
        <v>9.5469000980441018E-2</v>
      </c>
      <c r="E69">
        <f t="shared" si="7"/>
        <v>5.0000000000000266E-2</v>
      </c>
      <c r="G69">
        <f t="shared" si="8"/>
        <v>0.31076014712525135</v>
      </c>
      <c r="H69">
        <f t="shared" si="9"/>
        <v>-4.7185478577999346E-2</v>
      </c>
      <c r="I69">
        <f>'Sim Flight Params'!$B$15*G69+'Sim Flight Params'!$B$16*H69</f>
        <v>0.31076014712525135</v>
      </c>
      <c r="K69">
        <f t="shared" si="10"/>
        <v>0.39644405804642857</v>
      </c>
      <c r="L69">
        <f t="shared" si="11"/>
        <v>9.5469000980441018E-2</v>
      </c>
      <c r="M69">
        <f>'Sim Flight Params'!$B$15*K69+'Sim Flight Params'!$B$16*L69</f>
        <v>0.39644405804642857</v>
      </c>
      <c r="O69">
        <f t="shared" si="6"/>
        <v>0</v>
      </c>
    </row>
    <row r="70" spans="1:15" x14ac:dyDescent="0.3">
      <c r="A70">
        <f>'Sim Flight'!B70</f>
        <v>3.4</v>
      </c>
      <c r="B70">
        <f>'Sim Flight'!L70</f>
        <v>0.41221474770752686</v>
      </c>
      <c r="C70">
        <f>'Sim Flight'!N70</f>
        <v>9.3072921934312158E-2</v>
      </c>
      <c r="E70">
        <f t="shared" si="7"/>
        <v>4.9999999999999822E-2</v>
      </c>
      <c r="G70">
        <f t="shared" si="8"/>
        <v>0.31541379322196694</v>
      </c>
      <c r="H70">
        <f t="shared" si="9"/>
        <v>-4.7921580922577374E-2</v>
      </c>
      <c r="I70">
        <f>'Sim Flight Params'!$B$15*G70+'Sim Flight Params'!$B$16*H70</f>
        <v>0.31541379322196694</v>
      </c>
      <c r="K70">
        <f t="shared" si="10"/>
        <v>0.41221474770752686</v>
      </c>
      <c r="L70">
        <f t="shared" si="11"/>
        <v>9.3072921934312158E-2</v>
      </c>
      <c r="M70">
        <f>'Sim Flight Params'!$B$15*K70+'Sim Flight Params'!$B$16*L70</f>
        <v>0.41221474770752686</v>
      </c>
      <c r="O70">
        <f t="shared" si="6"/>
        <v>0</v>
      </c>
    </row>
    <row r="71" spans="1:15" x14ac:dyDescent="0.3">
      <c r="A71">
        <f>'Sim Flight'!B71</f>
        <v>3.45</v>
      </c>
      <c r="B71">
        <f>'Sim Flight'!L71</f>
        <v>0.42821203977238775</v>
      </c>
      <c r="C71">
        <f>'Sim Flight'!N71</f>
        <v>9.0640961504982534E-2</v>
      </c>
      <c r="E71">
        <f t="shared" si="7"/>
        <v>5.0000000000000266E-2</v>
      </c>
      <c r="G71">
        <f t="shared" si="8"/>
        <v>0.31994584129721609</v>
      </c>
      <c r="H71">
        <f t="shared" si="9"/>
        <v>-4.8639208586592229E-2</v>
      </c>
      <c r="I71">
        <f>'Sim Flight Params'!$B$15*G71+'Sim Flight Params'!$B$16*H71</f>
        <v>0.31994584129721609</v>
      </c>
      <c r="K71">
        <f t="shared" si="10"/>
        <v>0.42821203977238775</v>
      </c>
      <c r="L71">
        <f t="shared" si="11"/>
        <v>9.0640961504982534E-2</v>
      </c>
      <c r="M71">
        <f>'Sim Flight Params'!$B$15*K71+'Sim Flight Params'!$B$16*L71</f>
        <v>0.42821203977238775</v>
      </c>
      <c r="O71">
        <f t="shared" si="6"/>
        <v>0</v>
      </c>
    </row>
    <row r="72" spans="1:15" x14ac:dyDescent="0.3">
      <c r="A72">
        <f>'Sim Flight'!B72</f>
        <v>3.5</v>
      </c>
      <c r="B72">
        <f>'Sim Flight'!L72</f>
        <v>0.44442976698039771</v>
      </c>
      <c r="C72">
        <f>'Sim Flight'!N72</f>
        <v>8.8174057259684843E-2</v>
      </c>
      <c r="E72">
        <f t="shared" si="7"/>
        <v>4.9999999999999822E-2</v>
      </c>
      <c r="G72">
        <f t="shared" si="8"/>
        <v>0.32435454416020032</v>
      </c>
      <c r="H72">
        <f t="shared" si="9"/>
        <v>-4.933808490595399E-2</v>
      </c>
      <c r="I72">
        <f>'Sim Flight Params'!$B$15*G72+'Sim Flight Params'!$B$16*H72</f>
        <v>0.32435454416020032</v>
      </c>
      <c r="K72">
        <f t="shared" si="10"/>
        <v>0.44442976698039771</v>
      </c>
      <c r="L72">
        <f t="shared" si="11"/>
        <v>8.8174057259684843E-2</v>
      </c>
      <c r="M72">
        <f>'Sim Flight Params'!$B$15*K72+'Sim Flight Params'!$B$16*L72</f>
        <v>0.44442976698039771</v>
      </c>
      <c r="O72">
        <f t="shared" si="6"/>
        <v>0</v>
      </c>
    </row>
    <row r="73" spans="1:15" x14ac:dyDescent="0.3">
      <c r="A73">
        <f>'Sim Flight'!B73</f>
        <v>3.55</v>
      </c>
      <c r="B73">
        <f>'Sim Flight'!L73</f>
        <v>0.46086167708899961</v>
      </c>
      <c r="C73">
        <f>'Sim Flight'!N73</f>
        <v>8.567316023677693E-2</v>
      </c>
      <c r="E73">
        <f t="shared" si="7"/>
        <v>4.9999999999999822E-2</v>
      </c>
      <c r="G73">
        <f t="shared" si="8"/>
        <v>0.32863820217203915</v>
      </c>
      <c r="H73">
        <f t="shared" si="9"/>
        <v>-5.0017940458158452E-2</v>
      </c>
      <c r="I73">
        <f>'Sim Flight Params'!$B$15*G73+'Sim Flight Params'!$B$16*H73</f>
        <v>0.32863820217203915</v>
      </c>
      <c r="K73">
        <f t="shared" si="10"/>
        <v>0.46086167708899961</v>
      </c>
      <c r="L73">
        <f t="shared" si="11"/>
        <v>8.567316023677693E-2</v>
      </c>
      <c r="M73">
        <f>'Sim Flight Params'!$B$15*K73+'Sim Flight Params'!$B$16*L73</f>
        <v>0.46086167708899961</v>
      </c>
      <c r="O73">
        <f t="shared" si="6"/>
        <v>0</v>
      </c>
    </row>
    <row r="74" spans="1:15" x14ac:dyDescent="0.3">
      <c r="A74">
        <f>'Sim Flight'!B74</f>
        <v>3.6</v>
      </c>
      <c r="B74">
        <f>'Sim Flight'!L74</f>
        <v>0.47750143528405109</v>
      </c>
      <c r="C74">
        <f>'Sim Flight'!N74</f>
        <v>8.3139234579772792E-2</v>
      </c>
      <c r="E74">
        <f t="shared" si="7"/>
        <v>5.0000000000000266E-2</v>
      </c>
      <c r="G74">
        <f t="shared" si="8"/>
        <v>0.33279516390102781</v>
      </c>
      <c r="H74">
        <f t="shared" si="9"/>
        <v>-5.0678513140082489E-2</v>
      </c>
      <c r="I74">
        <f>'Sim Flight Params'!$B$15*G74+'Sim Flight Params'!$B$16*H74</f>
        <v>0.33279516390102781</v>
      </c>
      <c r="K74">
        <f t="shared" si="10"/>
        <v>0.47750143528405109</v>
      </c>
      <c r="L74">
        <f t="shared" si="11"/>
        <v>8.3139234579772792E-2</v>
      </c>
      <c r="M74">
        <f>'Sim Flight Params'!$B$15*K74+'Sim Flight Params'!$B$16*L74</f>
        <v>0.47750143528405109</v>
      </c>
      <c r="O74">
        <f t="shared" si="6"/>
        <v>0</v>
      </c>
    </row>
    <row r="75" spans="1:15" x14ac:dyDescent="0.3">
      <c r="A75">
        <f>'Sim Flight'!B75</f>
        <v>3.65</v>
      </c>
      <c r="B75">
        <f>'Sim Flight'!L75</f>
        <v>0.49434262662201522</v>
      </c>
      <c r="C75">
        <f>'Sim Flight'!N75</f>
        <v>8.0573257165122161E-2</v>
      </c>
      <c r="E75">
        <f t="shared" si="7"/>
        <v>4.9999999999999822E-2</v>
      </c>
      <c r="G75">
        <f t="shared" si="8"/>
        <v>0.33682382675928391</v>
      </c>
      <c r="H75">
        <f t="shared" si="9"/>
        <v>-5.1319548293012787E-2</v>
      </c>
      <c r="I75">
        <f>'Sim Flight Params'!$B$15*G75+'Sim Flight Params'!$B$16*H75</f>
        <v>0.33682382675928391</v>
      </c>
      <c r="K75">
        <f t="shared" si="10"/>
        <v>0.49434262662201522</v>
      </c>
      <c r="L75">
        <f t="shared" si="11"/>
        <v>8.0573257165122161E-2</v>
      </c>
      <c r="M75">
        <f>'Sim Flight Params'!$B$15*K75+'Sim Flight Params'!$B$16*L75</f>
        <v>0.49434262662201522</v>
      </c>
      <c r="O75">
        <f t="shared" si="6"/>
        <v>0</v>
      </c>
    </row>
    <row r="76" spans="1:15" x14ac:dyDescent="0.3">
      <c r="A76">
        <f>'Sim Flight'!B76</f>
        <v>3.7</v>
      </c>
      <c r="B76">
        <f>'Sim Flight'!L76</f>
        <v>0.51137875850304504</v>
      </c>
      <c r="C76">
        <f>'Sim Flight'!N76</f>
        <v>7.7976217226210648E-2</v>
      </c>
      <c r="E76">
        <f t="shared" si="7"/>
        <v>5.0000000000000266E-2</v>
      </c>
      <c r="G76">
        <f t="shared" si="8"/>
        <v>0.34072263762059446</v>
      </c>
      <c r="H76">
        <f t="shared" si="9"/>
        <v>-5.1940798778229991E-2</v>
      </c>
      <c r="I76">
        <f>'Sim Flight Params'!$B$15*G76+'Sim Flight Params'!$B$16*H76</f>
        <v>0.34072263762059446</v>
      </c>
      <c r="K76">
        <f t="shared" si="10"/>
        <v>0.51137875850304504</v>
      </c>
      <c r="L76">
        <f t="shared" si="11"/>
        <v>7.7976217226210648E-2</v>
      </c>
      <c r="M76">
        <f>'Sim Flight Params'!$B$15*K76+'Sim Flight Params'!$B$16*L76</f>
        <v>0.51137875850304504</v>
      </c>
      <c r="O76">
        <f t="shared" si="6"/>
        <v>0</v>
      </c>
    </row>
    <row r="77" spans="1:15" x14ac:dyDescent="0.3">
      <c r="A77">
        <f>'Sim Flight'!B77</f>
        <v>3.75</v>
      </c>
      <c r="B77">
        <f>'Sim Flight'!L77</f>
        <v>0.52860326317400219</v>
      </c>
      <c r="C77">
        <f>'Sim Flight'!N77</f>
        <v>7.5349115970996514E-2</v>
      </c>
      <c r="E77">
        <f t="shared" si="7"/>
        <v>4.9999999999999822E-2</v>
      </c>
      <c r="G77">
        <f t="shared" si="8"/>
        <v>0.34449009341914427</v>
      </c>
      <c r="H77">
        <f t="shared" si="9"/>
        <v>-5.2542025104282873E-2</v>
      </c>
      <c r="I77">
        <f>'Sim Flight Params'!$B$15*G77+'Sim Flight Params'!$B$16*H77</f>
        <v>0.34449009341914427</v>
      </c>
      <c r="K77">
        <f t="shared" si="10"/>
        <v>0.52860326317400219</v>
      </c>
      <c r="L77">
        <f t="shared" si="11"/>
        <v>7.5349115970996514E-2</v>
      </c>
      <c r="M77">
        <f>'Sim Flight Params'!$B$15*K77+'Sim Flight Params'!$B$16*L77</f>
        <v>0.52860326317400219</v>
      </c>
      <c r="O77">
        <f t="shared" si="6"/>
        <v>0</v>
      </c>
    </row>
    <row r="78" spans="1:15" x14ac:dyDescent="0.3">
      <c r="A78">
        <f>'Sim Flight'!B78</f>
        <v>3.8</v>
      </c>
      <c r="B78">
        <f>'Sim Flight'!L78</f>
        <v>0.54600950026045325</v>
      </c>
      <c r="C78">
        <f>'Sim Flight'!N78</f>
        <v>7.2692966197563089E-2</v>
      </c>
      <c r="E78">
        <f t="shared" si="7"/>
        <v>4.9999999999999822E-2</v>
      </c>
      <c r="G78">
        <f t="shared" si="8"/>
        <v>0.34812474172902241</v>
      </c>
      <c r="H78">
        <f t="shared" si="9"/>
        <v>-5.3122995468668686E-2</v>
      </c>
      <c r="I78">
        <f>'Sim Flight Params'!$B$15*G78+'Sim Flight Params'!$B$16*H78</f>
        <v>0.34812474172902241</v>
      </c>
      <c r="K78">
        <f t="shared" si="10"/>
        <v>0.54600950026045325</v>
      </c>
      <c r="L78">
        <f t="shared" si="11"/>
        <v>7.2692966197563089E-2</v>
      </c>
      <c r="M78">
        <f>'Sim Flight Params'!$B$15*K78+'Sim Flight Params'!$B$16*L78</f>
        <v>0.54600950026045325</v>
      </c>
      <c r="O78">
        <f t="shared" si="6"/>
        <v>0</v>
      </c>
    </row>
    <row r="79" spans="1:15" x14ac:dyDescent="0.3">
      <c r="A79">
        <f>'Sim Flight'!B79</f>
        <v>3.85</v>
      </c>
      <c r="B79">
        <f>'Sim Flight'!L79</f>
        <v>0.56359075932665803</v>
      </c>
      <c r="C79">
        <f>'Sim Flight'!N79</f>
        <v>7.0008791901425463E-2</v>
      </c>
      <c r="E79">
        <f t="shared" si="7"/>
        <v>5.0000000000000266E-2</v>
      </c>
      <c r="G79">
        <f t="shared" si="8"/>
        <v>0.35162518132409371</v>
      </c>
      <c r="H79">
        <f t="shared" si="9"/>
        <v>-5.3683485922752232E-2</v>
      </c>
      <c r="I79">
        <f>'Sim Flight Params'!$B$15*G79+'Sim Flight Params'!$B$16*H79</f>
        <v>0.35162518132409371</v>
      </c>
      <c r="K79">
        <f t="shared" si="10"/>
        <v>0.56359075932665803</v>
      </c>
      <c r="L79">
        <f t="shared" si="11"/>
        <v>7.0008791901425463E-2</v>
      </c>
      <c r="M79">
        <f>'Sim Flight Params'!$B$15*K79+'Sim Flight Params'!$B$16*L79</f>
        <v>0.56359075932665803</v>
      </c>
      <c r="O79">
        <f t="shared" si="6"/>
        <v>0</v>
      </c>
    </row>
    <row r="80" spans="1:15" x14ac:dyDescent="0.3">
      <c r="A80">
        <f>'Sim Flight'!B80</f>
        <v>3.9</v>
      </c>
      <c r="B80">
        <f>'Sim Flight'!L80</f>
        <v>0.58134026246257187</v>
      </c>
      <c r="C80">
        <f>'Sim Flight'!N80</f>
        <v>6.7297627883685887E-2</v>
      </c>
      <c r="E80">
        <f t="shared" si="7"/>
        <v>4.9999999999999822E-2</v>
      </c>
      <c r="G80">
        <f t="shared" si="8"/>
        <v>0.35499006271827799</v>
      </c>
      <c r="H80">
        <f t="shared" si="9"/>
        <v>-5.4223280354791709E-2</v>
      </c>
      <c r="I80">
        <f>'Sim Flight Params'!$B$15*G80+'Sim Flight Params'!$B$16*H80</f>
        <v>0.35499006271827799</v>
      </c>
      <c r="K80">
        <f t="shared" si="10"/>
        <v>0.58134026246257187</v>
      </c>
      <c r="L80">
        <f t="shared" si="11"/>
        <v>6.7297627883685887E-2</v>
      </c>
      <c r="M80">
        <f>'Sim Flight Params'!$B$15*K80+'Sim Flight Params'!$B$16*L80</f>
        <v>0.58134026246257187</v>
      </c>
      <c r="O80">
        <f t="shared" si="6"/>
        <v>0</v>
      </c>
    </row>
    <row r="81" spans="1:15" x14ac:dyDescent="0.3">
      <c r="A81">
        <f>'Sim Flight'!B81</f>
        <v>3.95</v>
      </c>
      <c r="B81">
        <f>'Sim Flight'!L81</f>
        <v>0.59925116689685909</v>
      </c>
      <c r="C81">
        <f>'Sim Flight'!N81</f>
        <v>6.4560519349291176E-2</v>
      </c>
      <c r="E81">
        <f t="shared" si="7"/>
        <v>5.0000000000000266E-2</v>
      </c>
      <c r="G81">
        <f t="shared" si="8"/>
        <v>0.35821808868574256</v>
      </c>
      <c r="H81">
        <f t="shared" si="9"/>
        <v>-5.4742170687893929E-2</v>
      </c>
      <c r="I81">
        <f>'Sim Flight Params'!$B$15*G81+'Sim Flight Params'!$B$16*H81</f>
        <v>0.35821808868574256</v>
      </c>
      <c r="K81">
        <f t="shared" si="10"/>
        <v>0.59925116689685909</v>
      </c>
      <c r="L81">
        <f t="shared" si="11"/>
        <v>6.4560519349291176E-2</v>
      </c>
      <c r="M81">
        <f>'Sim Flight Params'!$B$15*K81+'Sim Flight Params'!$B$16*L81</f>
        <v>0.59925116689685909</v>
      </c>
      <c r="O81">
        <f t="shared" si="6"/>
        <v>0</v>
      </c>
    </row>
    <row r="82" spans="1:15" x14ac:dyDescent="0.3">
      <c r="A82">
        <f>'Sim Flight'!B82</f>
        <v>4</v>
      </c>
      <c r="B82">
        <f>'Sim Flight'!L82</f>
        <v>0.61731656763491016</v>
      </c>
      <c r="C82">
        <f>'Sim Flight'!N82</f>
        <v>6.1798521505604054E-2</v>
      </c>
      <c r="E82">
        <f t="shared" si="7"/>
        <v>4.9999999999999822E-2</v>
      </c>
      <c r="G82">
        <f t="shared" si="8"/>
        <v>0.36130801476102276</v>
      </c>
      <c r="H82">
        <f t="shared" si="9"/>
        <v>-5.5239956873742641E-2</v>
      </c>
      <c r="I82">
        <f>'Sim Flight Params'!$B$15*G82+'Sim Flight Params'!$B$16*H82</f>
        <v>0.36130801476102276</v>
      </c>
      <c r="K82">
        <f t="shared" si="10"/>
        <v>0.61731656763491016</v>
      </c>
      <c r="L82">
        <f t="shared" si="11"/>
        <v>6.1798521505604054E-2</v>
      </c>
      <c r="M82">
        <f>'Sim Flight Params'!$B$15*K82+'Sim Flight Params'!$B$16*L82</f>
        <v>0.61731656763491016</v>
      </c>
      <c r="O82">
        <f t="shared" si="6"/>
        <v>0</v>
      </c>
    </row>
    <row r="83" spans="1:15" x14ac:dyDescent="0.3">
      <c r="A83">
        <f>'Sim Flight'!B83</f>
        <v>4.05</v>
      </c>
      <c r="B83">
        <f>'Sim Flight'!L83</f>
        <v>0.63552950012085019</v>
      </c>
      <c r="C83">
        <f>'Sim Flight'!N83</f>
        <v>5.9012699155580814E-2</v>
      </c>
      <c r="E83">
        <f t="shared" si="7"/>
        <v>4.9999999999999822E-2</v>
      </c>
      <c r="G83">
        <f t="shared" si="8"/>
        <v>0.36425864971880179</v>
      </c>
      <c r="H83">
        <f t="shared" si="9"/>
        <v>-5.5716447000464998E-2</v>
      </c>
      <c r="I83">
        <f>'Sim Flight Params'!$B$15*G83+'Sim Flight Params'!$B$16*H83</f>
        <v>0.36425864971880179</v>
      </c>
      <c r="K83">
        <f t="shared" si="10"/>
        <v>0.63552950012085019</v>
      </c>
      <c r="L83">
        <f t="shared" si="11"/>
        <v>5.9012699155580814E-2</v>
      </c>
      <c r="M83">
        <f>'Sim Flight Params'!$B$15*K83+'Sim Flight Params'!$B$16*L83</f>
        <v>0.63552950012085019</v>
      </c>
      <c r="O83">
        <f t="shared" si="6"/>
        <v>0</v>
      </c>
    </row>
    <row r="84" spans="1:15" x14ac:dyDescent="0.3">
      <c r="A84">
        <f>'Sim Flight'!B84</f>
        <v>4.0999999999999996</v>
      </c>
      <c r="B84">
        <f>'Sim Flight'!L84</f>
        <v>0.65388294292250682</v>
      </c>
      <c r="C84">
        <f>'Sim Flight'!N84</f>
        <v>5.6204126286641044E-2</v>
      </c>
      <c r="E84">
        <f t="shared" si="7"/>
        <v>4.9999999999999822E-2</v>
      </c>
      <c r="G84">
        <f t="shared" si="8"/>
        <v>0.36706885603313383</v>
      </c>
      <c r="H84">
        <f t="shared" si="9"/>
        <v>-5.6171457378795593E-2</v>
      </c>
      <c r="I84">
        <f>'Sim Flight Params'!$B$15*G84+'Sim Flight Params'!$B$16*H84</f>
        <v>0.36706885603313383</v>
      </c>
      <c r="K84">
        <f t="shared" si="10"/>
        <v>0.65388294292250682</v>
      </c>
      <c r="L84">
        <f t="shared" si="11"/>
        <v>5.6204126286641044E-2</v>
      </c>
      <c r="M84">
        <f>'Sim Flight Params'!$B$15*K84+'Sim Flight Params'!$B$16*L84</f>
        <v>0.65388294292250682</v>
      </c>
      <c r="O84">
        <f t="shared" si="6"/>
        <v>0</v>
      </c>
    </row>
    <row r="85" spans="1:15" x14ac:dyDescent="0.3">
      <c r="A85">
        <f>'Sim Flight'!B85</f>
        <v>4.1500000000000004</v>
      </c>
      <c r="B85">
        <f>'Sim Flight'!L85</f>
        <v>0.67236982043830662</v>
      </c>
      <c r="C85">
        <f>'Sim Flight'!N85</f>
        <v>5.3373885657138985E-2</v>
      </c>
      <c r="E85">
        <f t="shared" si="7"/>
        <v>5.0000000000000711E-2</v>
      </c>
      <c r="G85">
        <f t="shared" si="8"/>
        <v>0.36973755031599081</v>
      </c>
      <c r="H85">
        <f t="shared" si="9"/>
        <v>-5.6604812590040382E-2</v>
      </c>
      <c r="I85">
        <f>'Sim Flight Params'!$B$15*G85+'Sim Flight Params'!$B$16*H85</f>
        <v>0.36973755031599081</v>
      </c>
      <c r="K85">
        <f t="shared" si="10"/>
        <v>0.67236982043830662</v>
      </c>
      <c r="L85">
        <f t="shared" si="11"/>
        <v>5.3373885657138985E-2</v>
      </c>
      <c r="M85">
        <f>'Sim Flight Params'!$B$15*K85+'Sim Flight Params'!$B$16*L85</f>
        <v>0.67236982043830662</v>
      </c>
      <c r="O85">
        <f t="shared" si="6"/>
        <v>0</v>
      </c>
    </row>
    <row r="86" spans="1:15" x14ac:dyDescent="0.3">
      <c r="A86">
        <f>'Sim Flight'!B86</f>
        <v>4.2</v>
      </c>
      <c r="B86">
        <f>'Sim Flight'!L86</f>
        <v>0.69098300562505255</v>
      </c>
      <c r="C86">
        <f>'Sim Flight'!N86</f>
        <v>5.0523068378581962E-2</v>
      </c>
      <c r="E86">
        <f t="shared" si="7"/>
        <v>4.9999999999999822E-2</v>
      </c>
      <c r="G86">
        <f t="shared" si="8"/>
        <v>0.3722637037349199</v>
      </c>
      <c r="H86">
        <f t="shared" si="9"/>
        <v>-5.7016345571140666E-2</v>
      </c>
      <c r="I86">
        <f>'Sim Flight Params'!$B$15*G86+'Sim Flight Params'!$B$16*H86</f>
        <v>0.3722637037349199</v>
      </c>
      <c r="K86">
        <f t="shared" si="10"/>
        <v>0.69098300562505255</v>
      </c>
      <c r="L86">
        <f t="shared" si="11"/>
        <v>5.0523068378581962E-2</v>
      </c>
      <c r="M86">
        <f>'Sim Flight Params'!$B$15*K86+'Sim Flight Params'!$B$16*L86</f>
        <v>0.69098300562505255</v>
      </c>
      <c r="O86">
        <f t="shared" si="6"/>
        <v>0</v>
      </c>
    </row>
    <row r="87" spans="1:15" x14ac:dyDescent="0.3">
      <c r="A87">
        <f>'Sim Flight'!B87</f>
        <v>4.25</v>
      </c>
      <c r="B87">
        <f>'Sim Flight'!L87</f>
        <v>0.70971532274553772</v>
      </c>
      <c r="C87">
        <f>'Sim Flight'!N87</f>
        <v>4.7652773495699019E-2</v>
      </c>
      <c r="E87">
        <f t="shared" si="7"/>
        <v>4.9999999999999822E-2</v>
      </c>
      <c r="G87">
        <f t="shared" si="8"/>
        <v>0.37464634240970485</v>
      </c>
      <c r="H87">
        <f t="shared" si="9"/>
        <v>-5.7405897657659057E-2</v>
      </c>
      <c r="I87">
        <f>'Sim Flight Params'!$B$15*G87+'Sim Flight Params'!$B$16*H87</f>
        <v>0.37464634240970485</v>
      </c>
      <c r="K87">
        <f t="shared" si="10"/>
        <v>0.70971532274553772</v>
      </c>
      <c r="L87">
        <f t="shared" si="11"/>
        <v>4.7652773495699019E-2</v>
      </c>
      <c r="M87">
        <f>'Sim Flight Params'!$B$15*K87+'Sim Flight Params'!$B$16*L87</f>
        <v>0.70971532274553772</v>
      </c>
      <c r="O87">
        <f t="shared" si="6"/>
        <v>0</v>
      </c>
    </row>
    <row r="88" spans="1:15" x14ac:dyDescent="0.3">
      <c r="A88">
        <f>'Sim Flight'!B88</f>
        <v>4.3</v>
      </c>
      <c r="B88">
        <f>'Sim Flight'!L88</f>
        <v>0.72855955013492568</v>
      </c>
      <c r="C88">
        <f>'Sim Flight'!N88</f>
        <v>4.4764107561112869E-2</v>
      </c>
      <c r="E88">
        <f t="shared" si="7"/>
        <v>4.9999999999999822E-2</v>
      </c>
      <c r="G88">
        <f t="shared" si="8"/>
        <v>0.37688454778776048</v>
      </c>
      <c r="H88">
        <f t="shared" si="9"/>
        <v>-5.7773318691723211E-2</v>
      </c>
      <c r="I88">
        <f>'Sim Flight Params'!$B$15*G88+'Sim Flight Params'!$B$16*H88</f>
        <v>0.37688454778776048</v>
      </c>
      <c r="K88">
        <f t="shared" si="10"/>
        <v>0.72855955013492568</v>
      </c>
      <c r="L88">
        <f t="shared" si="11"/>
        <v>4.4764107561112869E-2</v>
      </c>
      <c r="M88">
        <f>'Sim Flight Params'!$B$15*K88+'Sim Flight Params'!$B$16*L88</f>
        <v>0.72855955013492568</v>
      </c>
      <c r="O88">
        <f t="shared" si="6"/>
        <v>0</v>
      </c>
    </row>
    <row r="89" spans="1:15" x14ac:dyDescent="0.3">
      <c r="A89">
        <f>'Sim Flight'!B89</f>
        <v>4.3499999999999996</v>
      </c>
      <c r="B89">
        <f>'Sim Flight'!L89</f>
        <v>0.74750842298484188</v>
      </c>
      <c r="C89">
        <f>'Sim Flight'!N89</f>
        <v>4.1858184211296535E-2</v>
      </c>
      <c r="E89">
        <f t="shared" si="7"/>
        <v>4.9999999999999822E-2</v>
      </c>
      <c r="G89">
        <f t="shared" si="8"/>
        <v>0.3789774569983253</v>
      </c>
      <c r="H89">
        <f t="shared" si="9"/>
        <v>-5.8118466996326876E-2</v>
      </c>
      <c r="I89">
        <f>'Sim Flight Params'!$B$15*G89+'Sim Flight Params'!$B$16*H89</f>
        <v>0.3789774569983253</v>
      </c>
      <c r="K89">
        <f t="shared" si="10"/>
        <v>0.74750842298484188</v>
      </c>
      <c r="L89">
        <f t="shared" si="11"/>
        <v>4.1858184211296535E-2</v>
      </c>
      <c r="M89">
        <f>'Sim Flight Params'!$B$15*K89+'Sim Flight Params'!$B$16*L89</f>
        <v>0.74750842298484188</v>
      </c>
      <c r="O89">
        <f t="shared" si="6"/>
        <v>0</v>
      </c>
    </row>
    <row r="90" spans="1:15" x14ac:dyDescent="0.3">
      <c r="A90">
        <f>'Sim Flight'!B90</f>
        <v>4.4000000000000004</v>
      </c>
      <c r="B90">
        <f>'Sim Flight'!L90</f>
        <v>0.76655463614409469</v>
      </c>
      <c r="C90">
        <f>'Sim Flight'!N90</f>
        <v>3.8936123734509276E-2</v>
      </c>
      <c r="E90">
        <f t="shared" si="7"/>
        <v>5.0000000000000711E-2</v>
      </c>
      <c r="G90">
        <f t="shared" si="8"/>
        <v>0.38092426318505079</v>
      </c>
      <c r="H90">
        <f t="shared" si="9"/>
        <v>-5.844120953574436E-2</v>
      </c>
      <c r="I90">
        <f>'Sim Flight Params'!$B$15*G90+'Sim Flight Params'!$B$16*H90</f>
        <v>0.38092426318505079</v>
      </c>
      <c r="K90">
        <f t="shared" si="10"/>
        <v>0.76655463614409469</v>
      </c>
      <c r="L90">
        <f t="shared" si="11"/>
        <v>3.8936123734509276E-2</v>
      </c>
      <c r="M90">
        <f>'Sim Flight Params'!$B$15*K90+'Sim Flight Params'!$B$16*L90</f>
        <v>0.76655463614409469</v>
      </c>
      <c r="O90">
        <f t="shared" si="6"/>
        <v>0</v>
      </c>
    </row>
    <row r="91" spans="1:15" x14ac:dyDescent="0.3">
      <c r="A91">
        <f>'Sim Flight'!B91</f>
        <v>4.45</v>
      </c>
      <c r="B91">
        <f>'Sim Flight'!L91</f>
        <v>0.78569084693494928</v>
      </c>
      <c r="C91">
        <f>'Sim Flight'!N91</f>
        <v>3.5999052640847254E-2</v>
      </c>
      <c r="E91">
        <f t="shared" si="7"/>
        <v>4.9999999999999822E-2</v>
      </c>
      <c r="G91">
        <f t="shared" si="8"/>
        <v>0.38272421581709315</v>
      </c>
      <c r="H91">
        <f t="shared" si="9"/>
        <v>-5.8741421873240648E-2</v>
      </c>
      <c r="I91">
        <f>'Sim Flight Params'!$B$15*G91+'Sim Flight Params'!$B$16*H91</f>
        <v>0.38272421581709315</v>
      </c>
      <c r="K91">
        <f t="shared" si="10"/>
        <v>0.78569084693494928</v>
      </c>
      <c r="L91">
        <f t="shared" si="11"/>
        <v>3.5999052640847254E-2</v>
      </c>
      <c r="M91">
        <f>'Sim Flight Params'!$B$15*K91+'Sim Flight Params'!$B$16*L91</f>
        <v>0.78569084693494928</v>
      </c>
      <c r="O91">
        <f t="shared" si="6"/>
        <v>0</v>
      </c>
    </row>
    <row r="92" spans="1:15" x14ac:dyDescent="0.3">
      <c r="A92">
        <f>'Sim Flight'!B92</f>
        <v>4.5</v>
      </c>
      <c r="B92">
        <f>'Sim Flight'!L92</f>
        <v>0.8049096779838717</v>
      </c>
      <c r="C92">
        <f>'Sim Flight'!N92</f>
        <v>3.3048103227130261E-2</v>
      </c>
      <c r="E92">
        <f t="shared" si="7"/>
        <v>4.9999999999999822E-2</v>
      </c>
      <c r="G92">
        <f t="shared" si="8"/>
        <v>0.38437662097844966</v>
      </c>
      <c r="H92">
        <f t="shared" si="9"/>
        <v>-5.9018988274340059E-2</v>
      </c>
      <c r="I92">
        <f>'Sim Flight Params'!$B$15*G92+'Sim Flight Params'!$B$16*H92</f>
        <v>0.38437662097844966</v>
      </c>
      <c r="K92">
        <f t="shared" si="10"/>
        <v>0.8049096779838717</v>
      </c>
      <c r="L92">
        <f t="shared" si="11"/>
        <v>3.3048103227130261E-2</v>
      </c>
      <c r="M92">
        <f>'Sim Flight Params'!$B$15*K92+'Sim Flight Params'!$B$16*L92</f>
        <v>0.8049096779838717</v>
      </c>
      <c r="O92">
        <f t="shared" si="6"/>
        <v>0</v>
      </c>
    </row>
    <row r="93" spans="1:15" x14ac:dyDescent="0.3">
      <c r="A93">
        <f>'Sim Flight'!B93</f>
        <v>4.55</v>
      </c>
      <c r="B93">
        <f>'Sim Flight'!L93</f>
        <v>0.82420372006564535</v>
      </c>
      <c r="C93">
        <f>'Sim Flight'!N93</f>
        <v>3.0084413140496587E-2</v>
      </c>
      <c r="E93">
        <f t="shared" si="7"/>
        <v>4.9999999999999822E-2</v>
      </c>
      <c r="G93">
        <f t="shared" si="8"/>
        <v>0.38588084163547448</v>
      </c>
      <c r="H93">
        <f t="shared" si="9"/>
        <v>-5.9273801732673687E-2</v>
      </c>
      <c r="I93">
        <f>'Sim Flight Params'!$B$15*G93+'Sim Flight Params'!$B$16*H93</f>
        <v>0.38588084163547448</v>
      </c>
      <c r="K93">
        <f t="shared" si="10"/>
        <v>0.82420372006564535</v>
      </c>
      <c r="L93">
        <f t="shared" si="11"/>
        <v>3.0084413140496587E-2</v>
      </c>
      <c r="M93">
        <f>'Sim Flight Params'!$B$15*K93+'Sim Flight Params'!$B$16*L93</f>
        <v>0.82420372006564535</v>
      </c>
      <c r="O93">
        <f t="shared" si="6"/>
        <v>0</v>
      </c>
    </row>
    <row r="94" spans="1:15" x14ac:dyDescent="0.3">
      <c r="A94">
        <f>'Sim Flight'!B94</f>
        <v>4.5999999999999996</v>
      </c>
      <c r="B94">
        <f>'Sim Flight'!L94</f>
        <v>0.84356553495976883</v>
      </c>
      <c r="C94">
        <f>'Sim Flight'!N94</f>
        <v>2.7109124939928106E-2</v>
      </c>
      <c r="E94">
        <f t="shared" si="7"/>
        <v>4.9999999999999822E-2</v>
      </c>
      <c r="G94">
        <f t="shared" si="8"/>
        <v>0.38723629788247088</v>
      </c>
      <c r="H94">
        <f t="shared" si="9"/>
        <v>-5.9505764011369838E-2</v>
      </c>
      <c r="I94">
        <f>'Sim Flight Params'!$B$15*G94+'Sim Flight Params'!$B$16*H94</f>
        <v>0.38723629788247088</v>
      </c>
      <c r="K94">
        <f t="shared" si="10"/>
        <v>0.84356553495976883</v>
      </c>
      <c r="L94">
        <f t="shared" si="11"/>
        <v>2.7109124939928106E-2</v>
      </c>
      <c r="M94">
        <f>'Sim Flight Params'!$B$15*K94+'Sim Flight Params'!$B$16*L94</f>
        <v>0.84356553495976883</v>
      </c>
      <c r="O94">
        <f t="shared" si="6"/>
        <v>0</v>
      </c>
    </row>
    <row r="95" spans="1:15" x14ac:dyDescent="0.3">
      <c r="A95">
        <f>'Sim Flight'!B95</f>
        <v>4.6500000000000004</v>
      </c>
      <c r="B95">
        <f>'Sim Flight'!L95</f>
        <v>0.86298765831803204</v>
      </c>
      <c r="C95">
        <f>'Sim Flight'!N95</f>
        <v>2.4123385655756214E-2</v>
      </c>
      <c r="E95">
        <f t="shared" si="7"/>
        <v>5.0000000000000711E-2</v>
      </c>
      <c r="G95">
        <f t="shared" si="8"/>
        <v>0.38844246716525871</v>
      </c>
      <c r="H95">
        <f t="shared" si="9"/>
        <v>-5.9714785683436994E-2</v>
      </c>
      <c r="I95">
        <f>'Sim Flight Params'!$B$15*G95+'Sim Flight Params'!$B$16*H95</f>
        <v>0.38844246716525871</v>
      </c>
      <c r="K95">
        <f t="shared" si="10"/>
        <v>0.86298765831803204</v>
      </c>
      <c r="L95">
        <f t="shared" si="11"/>
        <v>2.4123385655756214E-2</v>
      </c>
      <c r="M95">
        <f>'Sim Flight Params'!$B$15*K95+'Sim Flight Params'!$B$16*L95</f>
        <v>0.86298765831803204</v>
      </c>
      <c r="O95">
        <f t="shared" si="6"/>
        <v>0</v>
      </c>
    </row>
    <row r="96" spans="1:15" x14ac:dyDescent="0.3">
      <c r="A96">
        <f>'Sim Flight'!B96</f>
        <v>4.7</v>
      </c>
      <c r="B96">
        <f>'Sim Flight'!L96</f>
        <v>0.88246260254216224</v>
      </c>
      <c r="C96">
        <f>'Sim Flight'!N96</f>
        <v>2.112834634693702E-2</v>
      </c>
      <c r="E96">
        <f t="shared" si="7"/>
        <v>4.9999999999999822E-2</v>
      </c>
      <c r="G96">
        <f t="shared" si="8"/>
        <v>0.38949888448260556</v>
      </c>
      <c r="H96">
        <f t="shared" si="9"/>
        <v>-5.9900786176384092E-2</v>
      </c>
      <c r="I96">
        <f>'Sim Flight Params'!$B$15*G96+'Sim Flight Params'!$B$16*H96</f>
        <v>0.38949888448260556</v>
      </c>
      <c r="K96">
        <f t="shared" si="10"/>
        <v>0.88246260254216224</v>
      </c>
      <c r="L96">
        <f t="shared" si="11"/>
        <v>2.112834634693702E-2</v>
      </c>
      <c r="M96">
        <f>'Sim Flight Params'!$B$15*K96+'Sim Flight Params'!$B$16*L96</f>
        <v>0.88246260254216224</v>
      </c>
      <c r="O96">
        <f t="shared" si="6"/>
        <v>0</v>
      </c>
    </row>
    <row r="97" spans="1:15" x14ac:dyDescent="0.3">
      <c r="A97">
        <f>'Sim Flight'!B97</f>
        <v>4.75</v>
      </c>
      <c r="B97">
        <f>'Sim Flight'!L97</f>
        <v>0.90198285967043923</v>
      </c>
      <c r="C97">
        <f>'Sim Flight'!N97</f>
        <v>1.8125161658710875E-2</v>
      </c>
      <c r="E97">
        <f t="shared" si="7"/>
        <v>4.9999999999999822E-2</v>
      </c>
      <c r="G97">
        <f t="shared" si="8"/>
        <v>0.3904051425655411</v>
      </c>
      <c r="H97">
        <f t="shared" si="9"/>
        <v>-6.006369376452312E-2</v>
      </c>
      <c r="I97">
        <f>'Sim Flight Params'!$B$15*G97+'Sim Flight Params'!$B$16*H97</f>
        <v>0.3904051425655411</v>
      </c>
      <c r="K97">
        <f t="shared" si="10"/>
        <v>0.90198285967043923</v>
      </c>
      <c r="L97">
        <f t="shared" si="11"/>
        <v>1.8125161658710875E-2</v>
      </c>
      <c r="M97">
        <f>'Sim Flight Params'!$B$15*K97+'Sim Flight Params'!$B$16*L97</f>
        <v>0.90198285967043923</v>
      </c>
      <c r="O97">
        <f t="shared" si="6"/>
        <v>0</v>
      </c>
    </row>
    <row r="98" spans="1:15" x14ac:dyDescent="0.3">
      <c r="A98">
        <f>'Sim Flight'!B98</f>
        <v>4.8</v>
      </c>
      <c r="B98">
        <f>'Sim Flight'!L98</f>
        <v>0.92154090427215496</v>
      </c>
      <c r="C98">
        <f>'Sim Flight'!N98</f>
        <v>1.5114989375497654E-2</v>
      </c>
      <c r="E98">
        <f t="shared" si="7"/>
        <v>4.9999999999999822E-2</v>
      </c>
      <c r="G98">
        <f t="shared" si="8"/>
        <v>0.39116089203431598</v>
      </c>
      <c r="H98">
        <f t="shared" si="9"/>
        <v>-6.0203445664264624E-2</v>
      </c>
      <c r="I98">
        <f>'Sim Flight Params'!$B$15*G98+'Sim Flight Params'!$B$16*H98</f>
        <v>0.39116089203431598</v>
      </c>
      <c r="K98">
        <f t="shared" si="10"/>
        <v>0.92154090427215496</v>
      </c>
      <c r="L98">
        <f t="shared" si="11"/>
        <v>1.5114989375497654E-2</v>
      </c>
      <c r="M98">
        <f>'Sim Flight Params'!$B$15*K98+'Sim Flight Params'!$B$16*L98</f>
        <v>0.92154090427215496</v>
      </c>
      <c r="O98">
        <f t="shared" si="6"/>
        <v>0</v>
      </c>
    </row>
    <row r="99" spans="1:15" x14ac:dyDescent="0.3">
      <c r="A99">
        <f>'Sim Flight'!B99</f>
        <v>4.8499999999999996</v>
      </c>
      <c r="B99">
        <f>'Sim Flight'!L99</f>
        <v>0.94112919634881076</v>
      </c>
      <c r="C99">
        <f>'Sim Flight'!N99</f>
        <v>1.2098989976028251E-2</v>
      </c>
      <c r="E99">
        <f t="shared" si="7"/>
        <v>4.9999999999999822E-2</v>
      </c>
      <c r="G99">
        <f t="shared" si="8"/>
        <v>0.39176584153311739</v>
      </c>
      <c r="H99">
        <f t="shared" si="9"/>
        <v>-6.0319987989388292E-2</v>
      </c>
      <c r="I99">
        <f>'Sim Flight Params'!$B$15*G99+'Sim Flight Params'!$B$16*H99</f>
        <v>0.39176584153311739</v>
      </c>
      <c r="K99">
        <f t="shared" si="10"/>
        <v>0.94112919634881076</v>
      </c>
      <c r="L99">
        <f t="shared" si="11"/>
        <v>1.2098989976028251E-2</v>
      </c>
      <c r="M99">
        <f>'Sim Flight Params'!$B$15*K99+'Sim Flight Params'!$B$16*L99</f>
        <v>0.94112919634881076</v>
      </c>
      <c r="O99">
        <f t="shared" si="6"/>
        <v>0</v>
      </c>
    </row>
    <row r="100" spans="1:15" x14ac:dyDescent="0.3">
      <c r="A100">
        <f>'Sim Flight'!B100</f>
        <v>4.9000000000000004</v>
      </c>
      <c r="B100">
        <f>'Sim Flight'!L100</f>
        <v>0.96074018424093155</v>
      </c>
      <c r="C100">
        <f>'Sim Flight'!N100</f>
        <v>9.0783261858572266E-3</v>
      </c>
      <c r="E100">
        <f t="shared" si="7"/>
        <v>5.0000000000000711E-2</v>
      </c>
      <c r="G100">
        <f t="shared" si="8"/>
        <v>0.39221975784241025</v>
      </c>
      <c r="H100">
        <f t="shared" si="9"/>
        <v>-6.0413275803419618E-2</v>
      </c>
      <c r="I100">
        <f>'Sim Flight Params'!$B$15*G100+'Sim Flight Params'!$B$16*H100</f>
        <v>0.39221975784241025</v>
      </c>
      <c r="K100">
        <f t="shared" si="10"/>
        <v>0.96074018424093155</v>
      </c>
      <c r="L100">
        <f t="shared" si="11"/>
        <v>9.0783261858572266E-3</v>
      </c>
      <c r="M100">
        <f>'Sim Flight Params'!$B$15*K100+'Sim Flight Params'!$B$16*L100</f>
        <v>0.96074018424093155</v>
      </c>
      <c r="O100">
        <f t="shared" si="6"/>
        <v>0</v>
      </c>
    </row>
    <row r="101" spans="1:15" x14ac:dyDescent="0.3">
      <c r="A101">
        <f>'Sim Flight'!B101</f>
        <v>4.95</v>
      </c>
      <c r="B101">
        <f>'Sim Flight'!L101</f>
        <v>0.98036630753937171</v>
      </c>
      <c r="C101">
        <f>'Sim Flight'!N101</f>
        <v>6.0541625278853978E-3</v>
      </c>
      <c r="E101">
        <f t="shared" si="7"/>
        <v>4.9999999999999822E-2</v>
      </c>
      <c r="G101">
        <f t="shared" si="8"/>
        <v>0.39252246596880452</v>
      </c>
      <c r="H101">
        <f t="shared" si="9"/>
        <v>-6.0483273159436787E-2</v>
      </c>
      <c r="I101">
        <f>'Sim Flight Params'!$B$15*G101+'Sim Flight Params'!$B$16*H101</f>
        <v>0.39252246596880452</v>
      </c>
      <c r="K101">
        <f t="shared" si="10"/>
        <v>0.98036630753937171</v>
      </c>
      <c r="L101">
        <f t="shared" si="11"/>
        <v>6.0541625278853978E-3</v>
      </c>
      <c r="M101">
        <f>'Sim Flight Params'!$B$15*K101+'Sim Flight Params'!$B$16*L101</f>
        <v>0.98036630753937171</v>
      </c>
      <c r="O101">
        <f t="shared" si="6"/>
        <v>0</v>
      </c>
    </row>
    <row r="102" spans="1:15" x14ac:dyDescent="0.3">
      <c r="A102">
        <f>'Sim Flight'!B102</f>
        <v>5</v>
      </c>
      <c r="B102">
        <f>'Sim Flight'!L102</f>
        <v>0.99999999999999989</v>
      </c>
      <c r="C102">
        <f>'Sim Flight'!N102</f>
        <v>3.027664875210345E-3</v>
      </c>
      <c r="E102">
        <f t="shared" si="7"/>
        <v>4.9999999999999822E-2</v>
      </c>
      <c r="G102">
        <f t="shared" si="8"/>
        <v>0.39267384921256504</v>
      </c>
      <c r="H102">
        <f t="shared" si="9"/>
        <v>-6.052995305350127E-2</v>
      </c>
      <c r="I102">
        <f>'Sim Flight Params'!$B$15*G102+'Sim Flight Params'!$B$16*H102</f>
        <v>0.39267384921256504</v>
      </c>
      <c r="K102">
        <f t="shared" si="10"/>
        <v>0.99999999999999989</v>
      </c>
      <c r="L102">
        <f t="shared" si="11"/>
        <v>3.027664875210345E-3</v>
      </c>
      <c r="M102">
        <f>'Sim Flight Params'!$B$15*K102+'Sim Flight Params'!$B$16*L102</f>
        <v>0.99999999999999989</v>
      </c>
      <c r="O102">
        <f t="shared" si="6"/>
        <v>0</v>
      </c>
    </row>
    <row r="103" spans="1:15" x14ac:dyDescent="0.3">
      <c r="A103">
        <f>'Sim Flight'!B103</f>
        <v>5.05</v>
      </c>
      <c r="B103">
        <f>'Sim Flight'!L103</f>
        <v>1.0196336924606282</v>
      </c>
      <c r="C103">
        <f>'Sim Flight'!N103</f>
        <v>4.4408920985006419E-14</v>
      </c>
      <c r="E103">
        <f t="shared" si="7"/>
        <v>4.9999999999999822E-2</v>
      </c>
      <c r="G103">
        <f t="shared" si="8"/>
        <v>0.39267384921256726</v>
      </c>
      <c r="H103">
        <f t="shared" si="9"/>
        <v>-6.0553297503318934E-2</v>
      </c>
      <c r="I103">
        <f>'Sim Flight Params'!$B$15*G103+'Sim Flight Params'!$B$16*H103</f>
        <v>0.39267384921256726</v>
      </c>
      <c r="K103">
        <f t="shared" si="10"/>
        <v>1.0196336924606282</v>
      </c>
      <c r="L103">
        <f t="shared" si="11"/>
        <v>4.4408920985006419E-14</v>
      </c>
      <c r="M103">
        <f>'Sim Flight Params'!$B$15*K103+'Sim Flight Params'!$B$16*L103</f>
        <v>1.0196336924606282</v>
      </c>
      <c r="O103">
        <f t="shared" si="6"/>
        <v>0</v>
      </c>
    </row>
    <row r="104" spans="1:15" x14ac:dyDescent="0.3">
      <c r="A104">
        <f>'Sim Flight'!B104</f>
        <v>5.0999999999999996</v>
      </c>
      <c r="B104">
        <f>'Sim Flight'!L104</f>
        <v>1.0392598157590682</v>
      </c>
      <c r="C104">
        <f>'Sim Flight'!N104</f>
        <v>-3.0276648752991628E-3</v>
      </c>
      <c r="E104">
        <f t="shared" si="7"/>
        <v>4.9999999999999822E-2</v>
      </c>
      <c r="G104">
        <f t="shared" si="8"/>
        <v>0.3925224659688023</v>
      </c>
      <c r="H104">
        <f t="shared" si="9"/>
        <v>-6.0553297506871648E-2</v>
      </c>
      <c r="I104">
        <f>'Sim Flight Params'!$B$15*G104+'Sim Flight Params'!$B$16*H104</f>
        <v>0.3925224659688023</v>
      </c>
      <c r="K104">
        <f t="shared" si="10"/>
        <v>1.0392598157590682</v>
      </c>
      <c r="L104">
        <f t="shared" si="11"/>
        <v>-3.0276648752991628E-3</v>
      </c>
      <c r="M104">
        <f>'Sim Flight Params'!$B$15*K104+'Sim Flight Params'!$B$16*L104</f>
        <v>1.0392598157590682</v>
      </c>
      <c r="O104">
        <f t="shared" si="6"/>
        <v>0</v>
      </c>
    </row>
    <row r="105" spans="1:15" x14ac:dyDescent="0.3">
      <c r="A105">
        <f>'Sim Flight'!B105</f>
        <v>5.15</v>
      </c>
      <c r="B105">
        <f>'Sim Flight'!L105</f>
        <v>1.0588708036511891</v>
      </c>
      <c r="C105">
        <f>'Sim Flight'!N105</f>
        <v>-6.0541625277964724E-3</v>
      </c>
      <c r="E105">
        <f t="shared" si="7"/>
        <v>5.0000000000000711E-2</v>
      </c>
      <c r="G105">
        <f t="shared" si="8"/>
        <v>0.39221975784241248</v>
      </c>
      <c r="H105">
        <f t="shared" si="9"/>
        <v>-6.052995304994533E-2</v>
      </c>
      <c r="I105">
        <f>'Sim Flight Params'!$B$15*G105+'Sim Flight Params'!$B$16*H105</f>
        <v>0.39221975784241248</v>
      </c>
      <c r="K105">
        <f t="shared" si="10"/>
        <v>1.0588708036511891</v>
      </c>
      <c r="L105">
        <f t="shared" si="11"/>
        <v>-6.0541625277964724E-3</v>
      </c>
      <c r="M105">
        <f>'Sim Flight Params'!$B$15*K105+'Sim Flight Params'!$B$16*L105</f>
        <v>1.0588708036511891</v>
      </c>
      <c r="O105">
        <f t="shared" si="6"/>
        <v>0</v>
      </c>
    </row>
    <row r="106" spans="1:15" x14ac:dyDescent="0.3">
      <c r="A106">
        <f>'Sim Flight'!B106</f>
        <v>5.2</v>
      </c>
      <c r="B106">
        <f>'Sim Flight'!L106</f>
        <v>1.0784590957278448</v>
      </c>
      <c r="C106">
        <f>'Sim Flight'!N106</f>
        <v>-9.0783261859462058E-3</v>
      </c>
      <c r="E106">
        <f t="shared" si="7"/>
        <v>4.9999999999999822E-2</v>
      </c>
      <c r="G106">
        <f t="shared" si="8"/>
        <v>0.39176584153311517</v>
      </c>
      <c r="H106">
        <f t="shared" si="9"/>
        <v>-6.0483273162994879E-2</v>
      </c>
      <c r="I106">
        <f>'Sim Flight Params'!$B$15*G106+'Sim Flight Params'!$B$16*H106</f>
        <v>0.39176584153311517</v>
      </c>
      <c r="K106">
        <f t="shared" si="10"/>
        <v>1.0784590957278448</v>
      </c>
      <c r="L106">
        <f t="shared" si="11"/>
        <v>-9.0783261859462058E-3</v>
      </c>
      <c r="M106">
        <f>'Sim Flight Params'!$B$15*K106+'Sim Flight Params'!$B$16*L106</f>
        <v>1.0784590957278448</v>
      </c>
      <c r="O106">
        <f t="shared" si="6"/>
        <v>0</v>
      </c>
    </row>
    <row r="107" spans="1:15" x14ac:dyDescent="0.3">
      <c r="A107">
        <f>'Sim Flight'!B107</f>
        <v>5.25</v>
      </c>
      <c r="B107">
        <f>'Sim Flight'!L107</f>
        <v>1.0980171403295607</v>
      </c>
      <c r="C107">
        <f>'Sim Flight'!N107</f>
        <v>-1.2098989975939433E-2</v>
      </c>
      <c r="E107">
        <f t="shared" si="7"/>
        <v>4.9999999999999822E-2</v>
      </c>
      <c r="G107">
        <f t="shared" si="8"/>
        <v>0.3911608920343182</v>
      </c>
      <c r="H107">
        <f t="shared" si="9"/>
        <v>-6.0413275799864753E-2</v>
      </c>
      <c r="I107">
        <f>'Sim Flight Params'!$B$15*G107+'Sim Flight Params'!$B$16*H107</f>
        <v>0.3911608920343182</v>
      </c>
      <c r="K107">
        <f t="shared" si="10"/>
        <v>1.0980171403295607</v>
      </c>
      <c r="L107">
        <f t="shared" si="11"/>
        <v>-1.2098989975939433E-2</v>
      </c>
      <c r="M107">
        <f>'Sim Flight Params'!$B$15*K107+'Sim Flight Params'!$B$16*L107</f>
        <v>1.0980171403295607</v>
      </c>
      <c r="O107">
        <f t="shared" si="6"/>
        <v>0</v>
      </c>
    </row>
    <row r="108" spans="1:15" x14ac:dyDescent="0.3">
      <c r="A108">
        <f>'Sim Flight'!B108</f>
        <v>5.3</v>
      </c>
      <c r="B108">
        <f>'Sim Flight'!L108</f>
        <v>1.1175373974578375</v>
      </c>
      <c r="C108">
        <f>'Sim Flight'!N108</f>
        <v>-1.5114989375586472E-2</v>
      </c>
      <c r="E108">
        <f t="shared" si="7"/>
        <v>4.9999999999999822E-2</v>
      </c>
      <c r="G108">
        <f t="shared" si="8"/>
        <v>0.39040514256553888</v>
      </c>
      <c r="H108">
        <f t="shared" si="9"/>
        <v>-6.0319987992941006E-2</v>
      </c>
      <c r="I108">
        <f>'Sim Flight Params'!$B$15*G108+'Sim Flight Params'!$B$16*H108</f>
        <v>0.39040514256553888</v>
      </c>
      <c r="K108">
        <f t="shared" si="10"/>
        <v>1.1175373974578375</v>
      </c>
      <c r="L108">
        <f t="shared" si="11"/>
        <v>-1.5114989375586472E-2</v>
      </c>
      <c r="M108">
        <f>'Sim Flight Params'!$B$15*K108+'Sim Flight Params'!$B$16*L108</f>
        <v>1.1175373974578375</v>
      </c>
      <c r="O108">
        <f t="shared" si="6"/>
        <v>0</v>
      </c>
    </row>
    <row r="109" spans="1:15" x14ac:dyDescent="0.3">
      <c r="A109">
        <f>'Sim Flight'!B109</f>
        <v>5.35</v>
      </c>
      <c r="B109">
        <f>'Sim Flight'!L109</f>
        <v>1.137012341681968</v>
      </c>
      <c r="C109">
        <f>'Sim Flight'!N109</f>
        <v>-1.8125161658577648E-2</v>
      </c>
      <c r="E109">
        <f t="shared" si="7"/>
        <v>4.9999999999999822E-2</v>
      </c>
      <c r="G109">
        <f t="shared" si="8"/>
        <v>0.38949888448261</v>
      </c>
      <c r="H109">
        <f t="shared" si="9"/>
        <v>-6.0203445659823732E-2</v>
      </c>
      <c r="I109">
        <f>'Sim Flight Params'!$B$15*G109+'Sim Flight Params'!$B$16*H109</f>
        <v>0.38949888448261</v>
      </c>
      <c r="K109">
        <f t="shared" si="10"/>
        <v>1.137012341681968</v>
      </c>
      <c r="L109">
        <f t="shared" si="11"/>
        <v>-1.8125161658577648E-2</v>
      </c>
      <c r="M109">
        <f>'Sim Flight Params'!$B$15*K109+'Sim Flight Params'!$B$16*L109</f>
        <v>1.137012341681968</v>
      </c>
      <c r="O109">
        <f t="shared" si="6"/>
        <v>0</v>
      </c>
    </row>
    <row r="110" spans="1:15" x14ac:dyDescent="0.3">
      <c r="A110">
        <f>'Sim Flight'!B110</f>
        <v>5.4</v>
      </c>
      <c r="B110">
        <f>'Sim Flight'!L110</f>
        <v>1.156434465040231</v>
      </c>
      <c r="C110">
        <f>'Sim Flight'!N110</f>
        <v>-2.1128346347114278E-2</v>
      </c>
      <c r="E110">
        <f t="shared" si="7"/>
        <v>5.0000000000000711E-2</v>
      </c>
      <c r="G110">
        <f t="shared" si="8"/>
        <v>0.38844246716525427</v>
      </c>
      <c r="H110">
        <f t="shared" si="9"/>
        <v>-6.0063693770731737E-2</v>
      </c>
      <c r="I110">
        <f>'Sim Flight Params'!$B$15*G110+'Sim Flight Params'!$B$16*H110</f>
        <v>0.38844246716525427</v>
      </c>
      <c r="K110">
        <f t="shared" si="10"/>
        <v>1.156434465040231</v>
      </c>
      <c r="L110">
        <f t="shared" si="11"/>
        <v>-2.1128346347114278E-2</v>
      </c>
      <c r="M110">
        <f>'Sim Flight Params'!$B$15*K110+'Sim Flight Params'!$B$16*L110</f>
        <v>1.156434465040231</v>
      </c>
      <c r="O110">
        <f t="shared" si="6"/>
        <v>0</v>
      </c>
    </row>
    <row r="111" spans="1:15" x14ac:dyDescent="0.3">
      <c r="A111">
        <f>'Sim Flight'!B111</f>
        <v>5.45</v>
      </c>
      <c r="B111">
        <f>'Sim Flight'!L111</f>
        <v>1.1757962799343544</v>
      </c>
      <c r="C111">
        <f>'Sim Flight'!N111</f>
        <v>-2.4123385655667826E-2</v>
      </c>
      <c r="E111">
        <f t="shared" si="7"/>
        <v>4.9999999999999822E-2</v>
      </c>
      <c r="G111">
        <f t="shared" si="8"/>
        <v>0.38723629788247088</v>
      </c>
      <c r="H111">
        <f t="shared" si="9"/>
        <v>-5.9900786171071189E-2</v>
      </c>
      <c r="I111">
        <f>'Sim Flight Params'!$B$15*G111+'Sim Flight Params'!$B$16*H111</f>
        <v>0.38723629788247088</v>
      </c>
      <c r="K111">
        <f t="shared" si="10"/>
        <v>1.1757962799343544</v>
      </c>
      <c r="L111">
        <f t="shared" si="11"/>
        <v>-2.4123385655667826E-2</v>
      </c>
      <c r="M111">
        <f>'Sim Flight Params'!$B$15*K111+'Sim Flight Params'!$B$16*L111</f>
        <v>1.1757962799343544</v>
      </c>
      <c r="O111">
        <f t="shared" si="6"/>
        <v>0</v>
      </c>
    </row>
    <row r="112" spans="1:15" x14ac:dyDescent="0.3">
      <c r="A112">
        <f>'Sim Flight'!B112</f>
        <v>5.5</v>
      </c>
      <c r="B112">
        <f>'Sim Flight'!L112</f>
        <v>1.1950903220161282</v>
      </c>
      <c r="C112">
        <f>'Sim Flight'!N112</f>
        <v>-2.7109124939883697E-2</v>
      </c>
      <c r="E112">
        <f t="shared" si="7"/>
        <v>4.9999999999999822E-2</v>
      </c>
      <c r="G112">
        <f t="shared" si="8"/>
        <v>0.3858808416354767</v>
      </c>
      <c r="H112">
        <f t="shared" si="9"/>
        <v>-5.971478568431763E-2</v>
      </c>
      <c r="I112">
        <f>'Sim Flight Params'!$B$15*G112+'Sim Flight Params'!$B$16*H112</f>
        <v>0.3858808416354767</v>
      </c>
      <c r="K112">
        <f t="shared" si="10"/>
        <v>1.1950903220161282</v>
      </c>
      <c r="L112">
        <f t="shared" si="11"/>
        <v>-2.7109124939883697E-2</v>
      </c>
      <c r="M112">
        <f>'Sim Flight Params'!$B$15*K112+'Sim Flight Params'!$B$16*L112</f>
        <v>1.1950903220161282</v>
      </c>
      <c r="O112">
        <f t="shared" si="6"/>
        <v>0</v>
      </c>
    </row>
    <row r="113" spans="1:15" x14ac:dyDescent="0.3">
      <c r="A113">
        <f>'Sim Flight'!B113</f>
        <v>5.55</v>
      </c>
      <c r="B113">
        <f>'Sim Flight'!L113</f>
        <v>1.2143091530650505</v>
      </c>
      <c r="C113">
        <f>'Sim Flight'!N113</f>
        <v>-3.0084413140585405E-2</v>
      </c>
      <c r="E113">
        <f t="shared" si="7"/>
        <v>4.9999999999999822E-2</v>
      </c>
      <c r="G113">
        <f t="shared" si="8"/>
        <v>0.38437662097844744</v>
      </c>
      <c r="H113">
        <f t="shared" si="9"/>
        <v>-5.9505764014034374E-2</v>
      </c>
      <c r="I113">
        <f>'Sim Flight Params'!$B$15*G113+'Sim Flight Params'!$B$16*H113</f>
        <v>0.38437662097844744</v>
      </c>
      <c r="K113">
        <f t="shared" si="10"/>
        <v>1.2143091530650505</v>
      </c>
      <c r="L113">
        <f t="shared" si="11"/>
        <v>-3.0084413140585405E-2</v>
      </c>
      <c r="M113">
        <f>'Sim Flight Params'!$B$15*K113+'Sim Flight Params'!$B$16*L113</f>
        <v>1.2143091530650505</v>
      </c>
      <c r="O113">
        <f t="shared" si="6"/>
        <v>0</v>
      </c>
    </row>
    <row r="114" spans="1:15" x14ac:dyDescent="0.3">
      <c r="A114">
        <f>'Sim Flight'!B114</f>
        <v>5.6</v>
      </c>
      <c r="B114">
        <f>'Sim Flight'!L114</f>
        <v>1.2334453638559051</v>
      </c>
      <c r="C114">
        <f>'Sim Flight'!N114</f>
        <v>-3.3048103227085852E-2</v>
      </c>
      <c r="E114">
        <f t="shared" si="7"/>
        <v>4.9999999999999822E-2</v>
      </c>
      <c r="G114">
        <f t="shared" si="8"/>
        <v>0.38272421581709315</v>
      </c>
      <c r="H114">
        <f t="shared" si="9"/>
        <v>-5.9273801730009151E-2</v>
      </c>
      <c r="I114">
        <f>'Sim Flight Params'!$B$15*G114+'Sim Flight Params'!$B$16*H114</f>
        <v>0.38272421581709315</v>
      </c>
      <c r="K114">
        <f t="shared" si="10"/>
        <v>1.2334453638559051</v>
      </c>
      <c r="L114">
        <f t="shared" si="11"/>
        <v>-3.3048103227085852E-2</v>
      </c>
      <c r="M114">
        <f>'Sim Flight Params'!$B$15*K114+'Sim Flight Params'!$B$16*L114</f>
        <v>1.2334453638559051</v>
      </c>
      <c r="O114">
        <f t="shared" si="6"/>
        <v>0</v>
      </c>
    </row>
    <row r="115" spans="1:15" x14ac:dyDescent="0.3">
      <c r="A115">
        <f>'Sim Flight'!B115</f>
        <v>5.65</v>
      </c>
      <c r="B115">
        <f>'Sim Flight'!L115</f>
        <v>1.2524915770151579</v>
      </c>
      <c r="C115">
        <f>'Sim Flight'!N115</f>
        <v>-3.5999052640846615E-2</v>
      </c>
      <c r="E115">
        <f t="shared" si="7"/>
        <v>5.0000000000000711E-2</v>
      </c>
      <c r="G115">
        <f t="shared" si="8"/>
        <v>0.38092426318505079</v>
      </c>
      <c r="H115">
        <f t="shared" si="9"/>
        <v>-5.9018988275214422E-2</v>
      </c>
      <c r="I115">
        <f>'Sim Flight Params'!$B$15*G115+'Sim Flight Params'!$B$16*H115</f>
        <v>0.38092426318505079</v>
      </c>
      <c r="K115">
        <f t="shared" si="10"/>
        <v>1.2524915770151579</v>
      </c>
      <c r="L115">
        <f t="shared" si="11"/>
        <v>-3.5999052640846615E-2</v>
      </c>
      <c r="M115">
        <f>'Sim Flight Params'!$B$15*K115+'Sim Flight Params'!$B$16*L115</f>
        <v>1.2524915770151579</v>
      </c>
      <c r="O115">
        <f t="shared" si="6"/>
        <v>0</v>
      </c>
    </row>
    <row r="116" spans="1:15" x14ac:dyDescent="0.3">
      <c r="A116">
        <f>'Sim Flight'!B116</f>
        <v>5.7</v>
      </c>
      <c r="B116">
        <f>'Sim Flight'!L116</f>
        <v>1.2714404498650742</v>
      </c>
      <c r="C116">
        <f>'Sim Flight'!N116</f>
        <v>-3.8936123734465561E-2</v>
      </c>
      <c r="E116">
        <f t="shared" si="7"/>
        <v>4.9999999999999822E-2</v>
      </c>
      <c r="G116">
        <f t="shared" si="8"/>
        <v>0.37897745699832752</v>
      </c>
      <c r="H116">
        <f t="shared" si="9"/>
        <v>-5.8741421872379115E-2</v>
      </c>
      <c r="I116">
        <f>'Sim Flight Params'!$B$15*G116+'Sim Flight Params'!$B$16*H116</f>
        <v>0.37897745699832752</v>
      </c>
      <c r="K116">
        <f t="shared" si="10"/>
        <v>1.2714404498650742</v>
      </c>
      <c r="L116">
        <f t="shared" si="11"/>
        <v>-3.8936123734465561E-2</v>
      </c>
      <c r="M116">
        <f>'Sim Flight Params'!$B$15*K116+'Sim Flight Params'!$B$16*L116</f>
        <v>1.2714404498650742</v>
      </c>
      <c r="O116">
        <f t="shared" si="6"/>
        <v>0</v>
      </c>
    </row>
    <row r="117" spans="1:15" x14ac:dyDescent="0.3">
      <c r="A117">
        <f>'Sim Flight'!B117</f>
        <v>5.75</v>
      </c>
      <c r="B117">
        <f>'Sim Flight'!L117</f>
        <v>1.2902846772544621</v>
      </c>
      <c r="C117">
        <f>'Sim Flight'!N117</f>
        <v>-4.1858184211385353E-2</v>
      </c>
      <c r="E117">
        <f t="shared" si="7"/>
        <v>4.9999999999999822E-2</v>
      </c>
      <c r="G117">
        <f t="shared" si="8"/>
        <v>0.37688454778775826</v>
      </c>
      <c r="H117">
        <f t="shared" si="9"/>
        <v>-5.8441209538396058E-2</v>
      </c>
      <c r="I117">
        <f>'Sim Flight Params'!$B$15*G117+'Sim Flight Params'!$B$16*H117</f>
        <v>0.37688454778775826</v>
      </c>
      <c r="K117">
        <f t="shared" si="10"/>
        <v>1.2902846772544621</v>
      </c>
      <c r="L117">
        <f t="shared" si="11"/>
        <v>-4.1858184211385353E-2</v>
      </c>
      <c r="M117">
        <f>'Sim Flight Params'!$B$15*K117+'Sim Flight Params'!$B$16*L117</f>
        <v>1.2902846772544621</v>
      </c>
      <c r="O117">
        <f t="shared" si="6"/>
        <v>0</v>
      </c>
    </row>
    <row r="118" spans="1:15" x14ac:dyDescent="0.3">
      <c r="A118">
        <f>'Sim Flight'!B118</f>
        <v>5.8</v>
      </c>
      <c r="B118">
        <f>'Sim Flight'!L118</f>
        <v>1.3090169943749475</v>
      </c>
      <c r="C118">
        <f>'Sim Flight'!N118</f>
        <v>-4.4764107560979642E-2</v>
      </c>
      <c r="E118">
        <f t="shared" si="7"/>
        <v>4.9999999999999822E-2</v>
      </c>
      <c r="G118">
        <f t="shared" si="8"/>
        <v>0.37464634240970929</v>
      </c>
      <c r="H118">
        <f t="shared" si="9"/>
        <v>-5.8118466991885984E-2</v>
      </c>
      <c r="I118">
        <f>'Sim Flight Params'!$B$15*G118+'Sim Flight Params'!$B$16*H118</f>
        <v>0.37464634240970929</v>
      </c>
      <c r="K118">
        <f t="shared" si="10"/>
        <v>1.3090169943749475</v>
      </c>
      <c r="L118">
        <f t="shared" si="11"/>
        <v>-4.4764107560979642E-2</v>
      </c>
      <c r="M118">
        <f>'Sim Flight Params'!$B$15*K118+'Sim Flight Params'!$B$16*L118</f>
        <v>1.3090169943749475</v>
      </c>
      <c r="O118">
        <f t="shared" si="6"/>
        <v>0</v>
      </c>
    </row>
    <row r="119" spans="1:15" x14ac:dyDescent="0.3">
      <c r="A119">
        <f>'Sim Flight'!B119</f>
        <v>5.85</v>
      </c>
      <c r="B119">
        <f>'Sim Flight'!L119</f>
        <v>1.3276301795616934</v>
      </c>
      <c r="C119">
        <f>'Sim Flight'!N119</f>
        <v>-4.7652773495787837E-2</v>
      </c>
      <c r="E119">
        <f t="shared" si="7"/>
        <v>4.9999999999999822E-2</v>
      </c>
      <c r="G119">
        <f t="shared" si="8"/>
        <v>0.3722637037349199</v>
      </c>
      <c r="H119">
        <f t="shared" si="9"/>
        <v>-5.7773318696164103E-2</v>
      </c>
      <c r="I119">
        <f>'Sim Flight Params'!$B$15*G119+'Sim Flight Params'!$B$16*H119</f>
        <v>0.3722637037349199</v>
      </c>
      <c r="K119">
        <f t="shared" si="10"/>
        <v>1.3276301795616934</v>
      </c>
      <c r="L119">
        <f t="shared" si="11"/>
        <v>-4.7652773495787837E-2</v>
      </c>
      <c r="M119">
        <f>'Sim Flight Params'!$B$15*K119+'Sim Flight Params'!$B$16*L119</f>
        <v>1.3276301795616934</v>
      </c>
      <c r="O119">
        <f t="shared" si="6"/>
        <v>0</v>
      </c>
    </row>
    <row r="120" spans="1:15" x14ac:dyDescent="0.3">
      <c r="A120">
        <f>'Sim Flight'!B120</f>
        <v>5.9</v>
      </c>
      <c r="B120">
        <f>'Sim Flight'!L120</f>
        <v>1.3461170570774932</v>
      </c>
      <c r="C120">
        <f>'Sim Flight'!N120</f>
        <v>-5.0523068378581067E-2</v>
      </c>
      <c r="E120">
        <f t="shared" si="7"/>
        <v>5.0000000000000711E-2</v>
      </c>
      <c r="G120">
        <f t="shared" si="8"/>
        <v>0.36973755031599081</v>
      </c>
      <c r="H120">
        <f t="shared" si="9"/>
        <v>-5.7405897655863777E-2</v>
      </c>
      <c r="I120">
        <f>'Sim Flight Params'!$B$15*G120+'Sim Flight Params'!$B$16*H120</f>
        <v>0.36973755031599081</v>
      </c>
      <c r="K120">
        <f t="shared" si="10"/>
        <v>1.3461170570774932</v>
      </c>
      <c r="L120">
        <f t="shared" si="11"/>
        <v>-5.0523068378581067E-2</v>
      </c>
      <c r="M120">
        <f>'Sim Flight Params'!$B$15*K120+'Sim Flight Params'!$B$16*L120</f>
        <v>1.3461170570774932</v>
      </c>
      <c r="O120">
        <f t="shared" si="6"/>
        <v>0</v>
      </c>
    </row>
    <row r="121" spans="1:15" x14ac:dyDescent="0.3">
      <c r="A121">
        <f>'Sim Flight'!B121</f>
        <v>5.95</v>
      </c>
      <c r="B121">
        <f>'Sim Flight'!L121</f>
        <v>1.3644704998791497</v>
      </c>
      <c r="C121">
        <f>'Sim Flight'!N121</f>
        <v>-5.3373885657184338E-2</v>
      </c>
      <c r="E121">
        <f t="shared" si="7"/>
        <v>4.9999999999999822E-2</v>
      </c>
      <c r="G121">
        <f t="shared" si="8"/>
        <v>0.36706885603313161</v>
      </c>
      <c r="H121">
        <f t="shared" si="9"/>
        <v>-5.701634557206562E-2</v>
      </c>
      <c r="I121">
        <f>'Sim Flight Params'!$B$15*G121+'Sim Flight Params'!$B$16*H121</f>
        <v>0.36706885603313161</v>
      </c>
      <c r="K121">
        <f t="shared" si="10"/>
        <v>1.3644704998791497</v>
      </c>
      <c r="L121">
        <f t="shared" si="11"/>
        <v>-5.3373885657184338E-2</v>
      </c>
      <c r="M121">
        <f>'Sim Flight Params'!$B$15*K121+'Sim Flight Params'!$B$16*L121</f>
        <v>1.3644704998791497</v>
      </c>
      <c r="O121">
        <f t="shared" si="6"/>
        <v>0</v>
      </c>
    </row>
    <row r="122" spans="1:15" x14ac:dyDescent="0.3">
      <c r="A122">
        <f>'Sim Flight'!B122</f>
        <v>6</v>
      </c>
      <c r="B122">
        <f>'Sim Flight'!L122</f>
        <v>1.3826834323650896</v>
      </c>
      <c r="C122">
        <f>'Sim Flight'!N122</f>
        <v>-5.6204126286641044E-2</v>
      </c>
      <c r="E122">
        <f t="shared" si="7"/>
        <v>4.9999999999999822E-2</v>
      </c>
      <c r="G122">
        <f t="shared" si="8"/>
        <v>0.36425864971879957</v>
      </c>
      <c r="H122">
        <f t="shared" si="9"/>
        <v>-5.6604812589134336E-2</v>
      </c>
      <c r="I122">
        <f>'Sim Flight Params'!$B$15*G122+'Sim Flight Params'!$B$16*H122</f>
        <v>0.36425864971879957</v>
      </c>
      <c r="K122">
        <f t="shared" si="10"/>
        <v>1.3826834323650896</v>
      </c>
      <c r="L122">
        <f t="shared" si="11"/>
        <v>-5.6204126286641044E-2</v>
      </c>
      <c r="M122">
        <f>'Sim Flight Params'!$B$15*K122+'Sim Flight Params'!$B$16*L122</f>
        <v>1.3826834323650896</v>
      </c>
      <c r="O122">
        <f t="shared" si="6"/>
        <v>0</v>
      </c>
    </row>
    <row r="123" spans="1:15" x14ac:dyDescent="0.3">
      <c r="A123">
        <f>'Sim Flight'!B123</f>
        <v>6.05</v>
      </c>
      <c r="B123">
        <f>'Sim Flight'!L123</f>
        <v>1.4007488331031408</v>
      </c>
      <c r="C123">
        <f>'Sim Flight'!N123</f>
        <v>-5.9012699155491996E-2</v>
      </c>
      <c r="E123">
        <f t="shared" si="7"/>
        <v>4.9999999999999822E-2</v>
      </c>
      <c r="G123">
        <f t="shared" si="8"/>
        <v>0.36130801476102498</v>
      </c>
      <c r="H123">
        <f t="shared" si="9"/>
        <v>-5.6171457377019236E-2</v>
      </c>
      <c r="I123">
        <f>'Sim Flight Params'!$B$15*G123+'Sim Flight Params'!$B$16*H123</f>
        <v>0.36130801476102498</v>
      </c>
      <c r="K123">
        <f t="shared" si="10"/>
        <v>1.4007488331031408</v>
      </c>
      <c r="L123">
        <f t="shared" si="11"/>
        <v>-5.9012699155491996E-2</v>
      </c>
      <c r="M123">
        <f>'Sim Flight Params'!$B$15*K123+'Sim Flight Params'!$B$16*L123</f>
        <v>1.4007488331031408</v>
      </c>
      <c r="O123">
        <f t="shared" si="6"/>
        <v>0</v>
      </c>
    </row>
    <row r="124" spans="1:15" x14ac:dyDescent="0.3">
      <c r="A124">
        <f>'Sim Flight'!B124</f>
        <v>6.1</v>
      </c>
      <c r="B124">
        <f>'Sim Flight'!L124</f>
        <v>1.4186597375374279</v>
      </c>
      <c r="C124">
        <f>'Sim Flight'!N124</f>
        <v>-6.1798521505629589E-2</v>
      </c>
      <c r="E124">
        <f t="shared" si="7"/>
        <v>4.9999999999999822E-2</v>
      </c>
      <c r="G124">
        <f t="shared" si="8"/>
        <v>0.35821808868574351</v>
      </c>
      <c r="H124">
        <f t="shared" si="9"/>
        <v>-5.5716447002752058E-2</v>
      </c>
      <c r="I124">
        <f>'Sim Flight Params'!$B$15*G124+'Sim Flight Params'!$B$16*H124</f>
        <v>0.35821808868574351</v>
      </c>
      <c r="K124">
        <f t="shared" si="10"/>
        <v>1.4186597375374279</v>
      </c>
      <c r="L124">
        <f t="shared" si="11"/>
        <v>-6.1798521505629589E-2</v>
      </c>
      <c r="M124">
        <f>'Sim Flight Params'!$B$15*K124+'Sim Flight Params'!$B$16*L124</f>
        <v>1.4186597375374279</v>
      </c>
      <c r="O124">
        <f t="shared" si="6"/>
        <v>0</v>
      </c>
    </row>
    <row r="125" spans="1:15" x14ac:dyDescent="0.3">
      <c r="A125">
        <f>'Sim Flight'!B125</f>
        <v>6.15</v>
      </c>
      <c r="B125">
        <f>'Sim Flight'!L125</f>
        <v>1.4364092406733424</v>
      </c>
      <c r="C125">
        <f>'Sim Flight'!N125</f>
        <v>-6.4560519349169593E-2</v>
      </c>
      <c r="E125">
        <f t="shared" si="7"/>
        <v>5.0000000000000711E-2</v>
      </c>
      <c r="G125">
        <f t="shared" si="8"/>
        <v>0.35499006271828498</v>
      </c>
      <c r="H125">
        <f t="shared" si="9"/>
        <v>-5.5239956870799294E-2</v>
      </c>
      <c r="I125">
        <f>'Sim Flight Params'!$B$15*G125+'Sim Flight Params'!$B$16*H125</f>
        <v>0.35499006271828498</v>
      </c>
      <c r="K125">
        <f t="shared" si="10"/>
        <v>1.4364092406733424</v>
      </c>
      <c r="L125">
        <f t="shared" si="11"/>
        <v>-6.4560519349169593E-2</v>
      </c>
      <c r="M125">
        <f>'Sim Flight Params'!$B$15*K125+'Sim Flight Params'!$B$16*L125</f>
        <v>1.4364092406733424</v>
      </c>
      <c r="O125">
        <f t="shared" si="6"/>
        <v>0</v>
      </c>
    </row>
    <row r="126" spans="1:15" x14ac:dyDescent="0.3">
      <c r="A126">
        <f>'Sim Flight'!B126</f>
        <v>6.2</v>
      </c>
      <c r="B126">
        <f>'Sim Flight'!L126</f>
        <v>1.4539904997395467</v>
      </c>
      <c r="C126">
        <f>'Sim Flight'!N126</f>
        <v>-6.7297627883940128E-2</v>
      </c>
      <c r="E126">
        <f t="shared" si="7"/>
        <v>4.9999999999999822E-2</v>
      </c>
      <c r="G126">
        <f t="shared" si="8"/>
        <v>0.35162518132408799</v>
      </c>
      <c r="H126">
        <f t="shared" si="9"/>
        <v>-5.4742170695410902E-2</v>
      </c>
      <c r="I126">
        <f>'Sim Flight Params'!$B$15*G126+'Sim Flight Params'!$B$16*H126</f>
        <v>0.35162518132408799</v>
      </c>
      <c r="K126">
        <f t="shared" si="10"/>
        <v>1.4539904997395467</v>
      </c>
      <c r="L126">
        <f t="shared" si="11"/>
        <v>-6.7297627883940128E-2</v>
      </c>
      <c r="M126">
        <f>'Sim Flight Params'!$B$15*K126+'Sim Flight Params'!$B$16*L126</f>
        <v>1.4539904997395467</v>
      </c>
      <c r="O126">
        <f t="shared" si="6"/>
        <v>0</v>
      </c>
    </row>
    <row r="127" spans="1:15" x14ac:dyDescent="0.3">
      <c r="A127">
        <f>'Sim Flight'!B127</f>
        <v>6.25</v>
      </c>
      <c r="B127">
        <f>'Sim Flight'!L127</f>
        <v>1.4713967368259977</v>
      </c>
      <c r="C127">
        <f>'Sim Flight'!N127</f>
        <v>-7.0008791901356143E-2</v>
      </c>
      <c r="E127">
        <f t="shared" si="7"/>
        <v>4.9999999999999822E-2</v>
      </c>
      <c r="G127">
        <f t="shared" si="8"/>
        <v>0.34812474172902019</v>
      </c>
      <c r="H127">
        <f t="shared" si="9"/>
        <v>-5.4223280348320496E-2</v>
      </c>
      <c r="I127">
        <f>'Sim Flight Params'!$B$15*G127+'Sim Flight Params'!$B$16*H127</f>
        <v>0.34812474172902019</v>
      </c>
      <c r="K127">
        <f t="shared" si="10"/>
        <v>1.4713967368259977</v>
      </c>
      <c r="L127">
        <f t="shared" si="11"/>
        <v>-7.0008791901356143E-2</v>
      </c>
      <c r="M127">
        <f>'Sim Flight Params'!$B$15*K127+'Sim Flight Params'!$B$16*L127</f>
        <v>1.4713967368259977</v>
      </c>
      <c r="O127">
        <f t="shared" si="6"/>
        <v>0</v>
      </c>
    </row>
    <row r="128" spans="1:15" x14ac:dyDescent="0.3">
      <c r="A128">
        <f>'Sim Flight'!B128</f>
        <v>6.3</v>
      </c>
      <c r="B128">
        <f>'Sim Flight'!L128</f>
        <v>1.4886212414969546</v>
      </c>
      <c r="C128">
        <f>'Sim Flight'!N128</f>
        <v>-7.2692966197607498E-2</v>
      </c>
      <c r="E128">
        <f t="shared" si="7"/>
        <v>4.9999999999999822E-2</v>
      </c>
      <c r="G128">
        <f t="shared" si="8"/>
        <v>0.34449009341913983</v>
      </c>
      <c r="H128">
        <f t="shared" si="9"/>
        <v>-5.3683485925027273E-2</v>
      </c>
      <c r="I128">
        <f>'Sim Flight Params'!$B$15*G128+'Sim Flight Params'!$B$16*H128</f>
        <v>0.34449009341913983</v>
      </c>
      <c r="K128">
        <f t="shared" si="10"/>
        <v>1.4886212414969546</v>
      </c>
      <c r="L128">
        <f t="shared" si="11"/>
        <v>-7.2692966197607498E-2</v>
      </c>
      <c r="M128">
        <f>'Sim Flight Params'!$B$15*K128+'Sim Flight Params'!$B$16*L128</f>
        <v>1.4886212414969546</v>
      </c>
      <c r="O128">
        <f t="shared" si="6"/>
        <v>0</v>
      </c>
    </row>
    <row r="129" spans="1:15" x14ac:dyDescent="0.3">
      <c r="A129">
        <f>'Sim Flight'!B129</f>
        <v>6.35</v>
      </c>
      <c r="B129">
        <f>'Sim Flight'!L129</f>
        <v>1.5056573733779843</v>
      </c>
      <c r="C129">
        <f>'Sim Flight'!N129</f>
        <v>-7.5349115970891042E-2</v>
      </c>
      <c r="E129">
        <f t="shared" si="7"/>
        <v>4.9999999999999822E-2</v>
      </c>
      <c r="G129">
        <f t="shared" si="8"/>
        <v>0.34072263762059529</v>
      </c>
      <c r="H129">
        <f t="shared" si="9"/>
        <v>-5.3122995465671084E-2</v>
      </c>
      <c r="I129">
        <f>'Sim Flight Params'!$B$15*G129+'Sim Flight Params'!$B$16*H129</f>
        <v>0.34072263762059529</v>
      </c>
      <c r="K129">
        <f t="shared" si="10"/>
        <v>1.5056573733779843</v>
      </c>
      <c r="L129">
        <f t="shared" si="11"/>
        <v>-7.5349115970891042E-2</v>
      </c>
      <c r="M129">
        <f>'Sim Flight Params'!$B$15*K129+'Sim Flight Params'!$B$16*L129</f>
        <v>1.5056573733779843</v>
      </c>
      <c r="O129">
        <f t="shared" si="6"/>
        <v>0</v>
      </c>
    </row>
    <row r="130" spans="1:15" x14ac:dyDescent="0.3">
      <c r="A130">
        <f>'Sim Flight'!B130</f>
        <v>6.4</v>
      </c>
      <c r="B130">
        <f>'Sim Flight'!L130</f>
        <v>1.5224985647159488</v>
      </c>
      <c r="C130">
        <f>'Sim Flight'!N130</f>
        <v>-7.7976217226213285E-2</v>
      </c>
      <c r="E130">
        <f t="shared" si="7"/>
        <v>5.0000000000000711E-2</v>
      </c>
      <c r="G130">
        <f t="shared" si="8"/>
        <v>0.33682382675928457</v>
      </c>
      <c r="H130">
        <f t="shared" si="9"/>
        <v>-5.2542025106444096E-2</v>
      </c>
      <c r="I130">
        <f>'Sim Flight Params'!$B$15*G130+'Sim Flight Params'!$B$16*H130</f>
        <v>0.33682382675928457</v>
      </c>
      <c r="K130">
        <f t="shared" si="10"/>
        <v>1.5224985647159488</v>
      </c>
      <c r="L130">
        <f t="shared" si="11"/>
        <v>-7.7976217226213285E-2</v>
      </c>
      <c r="M130">
        <f>'Sim Flight Params'!$B$15*K130+'Sim Flight Params'!$B$16*L130</f>
        <v>1.5224985647159488</v>
      </c>
      <c r="O130">
        <f t="shared" si="6"/>
        <v>0</v>
      </c>
    </row>
    <row r="131" spans="1:15" x14ac:dyDescent="0.3">
      <c r="A131">
        <f>'Sim Flight'!B131</f>
        <v>6.45</v>
      </c>
      <c r="B131">
        <f>'Sim Flight'!L131</f>
        <v>1.5391383229110003</v>
      </c>
      <c r="C131">
        <f>'Sim Flight'!N131</f>
        <v>-8.0573257165076642E-2</v>
      </c>
      <c r="E131">
        <f t="shared" si="7"/>
        <v>4.9999999999999822E-2</v>
      </c>
      <c r="G131">
        <f t="shared" si="8"/>
        <v>0.33279516390103075</v>
      </c>
      <c r="H131">
        <f t="shared" si="9"/>
        <v>-5.1940798777267337E-2</v>
      </c>
      <c r="I131">
        <f>'Sim Flight Params'!$B$15*G131+'Sim Flight Params'!$B$16*H131</f>
        <v>0.33279516390103075</v>
      </c>
      <c r="K131">
        <f t="shared" si="10"/>
        <v>1.5391383229110003</v>
      </c>
      <c r="L131">
        <f t="shared" si="11"/>
        <v>-8.0573257165076642E-2</v>
      </c>
      <c r="M131">
        <f>'Sim Flight Params'!$B$15*K131+'Sim Flight Params'!$B$16*L131</f>
        <v>1.5391383229110003</v>
      </c>
      <c r="O131">
        <f t="shared" ref="O131:O194" si="12">M131-B131</f>
        <v>0</v>
      </c>
    </row>
    <row r="132" spans="1:15" x14ac:dyDescent="0.3">
      <c r="A132">
        <f>'Sim Flight'!B132</f>
        <v>6.5</v>
      </c>
      <c r="B132">
        <f>'Sim Flight'!L132</f>
        <v>1.555570233019602</v>
      </c>
      <c r="C132">
        <f>'Sim Flight'!N132</f>
        <v>-8.3139234579921187E-2</v>
      </c>
      <c r="E132">
        <f t="shared" ref="E132:E195" si="13">A132-A131</f>
        <v>4.9999999999999822E-2</v>
      </c>
      <c r="G132">
        <f t="shared" ref="G132:G195" si="14">G131+C132*$E132</f>
        <v>0.32863820217203471</v>
      </c>
      <c r="H132">
        <f t="shared" ref="H132:H195" si="15">(C132-C131)/$E132</f>
        <v>-5.1319548296891074E-2</v>
      </c>
      <c r="I132">
        <f>'Sim Flight Params'!$B$15*G132+'Sim Flight Params'!$B$16*H132</f>
        <v>0.32863820217203471</v>
      </c>
      <c r="K132">
        <f t="shared" ref="K132:K195" si="16">K131+I132*$E132</f>
        <v>1.555570233019602</v>
      </c>
      <c r="L132">
        <f t="shared" ref="L132:L195" si="17">(I132-I131)/$E132</f>
        <v>-8.3139234579921187E-2</v>
      </c>
      <c r="M132">
        <f>'Sim Flight Params'!$B$15*K132+'Sim Flight Params'!$B$16*L132</f>
        <v>1.555570233019602</v>
      </c>
      <c r="O132">
        <f t="shared" si="12"/>
        <v>0</v>
      </c>
    </row>
    <row r="133" spans="1:15" x14ac:dyDescent="0.3">
      <c r="A133">
        <f>'Sim Flight'!B133</f>
        <v>6.55</v>
      </c>
      <c r="B133">
        <f>'Sim Flight'!L133</f>
        <v>1.5717879602276121</v>
      </c>
      <c r="C133">
        <f>'Sim Flight'!N133</f>
        <v>-8.5673160236599294E-2</v>
      </c>
      <c r="E133">
        <f t="shared" si="13"/>
        <v>4.9999999999999822E-2</v>
      </c>
      <c r="G133">
        <f t="shared" si="14"/>
        <v>0.32435454416020476</v>
      </c>
      <c r="H133">
        <f t="shared" si="15"/>
        <v>-5.0678513133562322E-2</v>
      </c>
      <c r="I133">
        <f>'Sim Flight Params'!$B$15*G133+'Sim Flight Params'!$B$16*H133</f>
        <v>0.32435454416020476</v>
      </c>
      <c r="K133">
        <f t="shared" si="16"/>
        <v>1.5717879602276121</v>
      </c>
      <c r="L133">
        <f t="shared" si="17"/>
        <v>-8.5673160236599294E-2</v>
      </c>
      <c r="M133">
        <f>'Sim Flight Params'!$B$15*K133+'Sim Flight Params'!$B$16*L133</f>
        <v>1.5717879602276121</v>
      </c>
      <c r="O133">
        <f t="shared" si="12"/>
        <v>0</v>
      </c>
    </row>
    <row r="134" spans="1:15" x14ac:dyDescent="0.3">
      <c r="A134">
        <f>'Sim Flight'!B134</f>
        <v>6.6</v>
      </c>
      <c r="B134">
        <f>'Sim Flight'!L134</f>
        <v>1.5877852522924729</v>
      </c>
      <c r="C134">
        <f>'Sim Flight'!N134</f>
        <v>-8.8174057259761449E-2</v>
      </c>
      <c r="E134">
        <f t="shared" si="13"/>
        <v>4.9999999999999822E-2</v>
      </c>
      <c r="G134">
        <f t="shared" si="14"/>
        <v>0.3199458412972167</v>
      </c>
      <c r="H134">
        <f t="shared" si="15"/>
        <v>-5.0017940463243274E-2</v>
      </c>
      <c r="I134">
        <f>'Sim Flight Params'!$B$15*G134+'Sim Flight Params'!$B$16*H134</f>
        <v>0.3199458412972167</v>
      </c>
      <c r="K134">
        <f t="shared" si="16"/>
        <v>1.5877852522924729</v>
      </c>
      <c r="L134">
        <f t="shared" si="17"/>
        <v>-8.8174057259761449E-2</v>
      </c>
      <c r="M134">
        <f>'Sim Flight Params'!$B$15*K134+'Sim Flight Params'!$B$16*L134</f>
        <v>1.5877852522924729</v>
      </c>
      <c r="O134">
        <f t="shared" si="12"/>
        <v>0</v>
      </c>
    </row>
    <row r="135" spans="1:15" x14ac:dyDescent="0.3">
      <c r="A135">
        <f>'Sim Flight'!B135</f>
        <v>6.65</v>
      </c>
      <c r="B135">
        <f>'Sim Flight'!L135</f>
        <v>1.6035559419535714</v>
      </c>
      <c r="C135">
        <f>'Sim Flight'!N135</f>
        <v>-9.0640961505017256E-2</v>
      </c>
      <c r="E135">
        <f t="shared" si="13"/>
        <v>5.0000000000000711E-2</v>
      </c>
      <c r="G135">
        <f t="shared" si="14"/>
        <v>0.31541379322196578</v>
      </c>
      <c r="H135">
        <f t="shared" si="15"/>
        <v>-4.9338084905115452E-2</v>
      </c>
      <c r="I135">
        <f>'Sim Flight Params'!$B$15*G135+'Sim Flight Params'!$B$16*H135</f>
        <v>0.31541379322196578</v>
      </c>
      <c r="K135">
        <f t="shared" si="16"/>
        <v>1.6035559419535714</v>
      </c>
      <c r="L135">
        <f t="shared" si="17"/>
        <v>-9.0640961505017256E-2</v>
      </c>
      <c r="M135">
        <f>'Sim Flight Params'!$B$15*K135+'Sim Flight Params'!$B$16*L135</f>
        <v>1.6035559419535714</v>
      </c>
      <c r="O135">
        <f t="shared" si="12"/>
        <v>0</v>
      </c>
    </row>
    <row r="136" spans="1:15" x14ac:dyDescent="0.3">
      <c r="A136">
        <f>'Sim Flight'!B136</f>
        <v>6.7</v>
      </c>
      <c r="B136">
        <f>'Sim Flight'!L136</f>
        <v>1.6190939493098342</v>
      </c>
      <c r="C136">
        <f>'Sim Flight'!N136</f>
        <v>-9.3072921934188924E-2</v>
      </c>
      <c r="E136">
        <f t="shared" si="13"/>
        <v>4.9999999999999822E-2</v>
      </c>
      <c r="G136">
        <f t="shared" si="14"/>
        <v>0.31076014712525635</v>
      </c>
      <c r="H136">
        <f t="shared" si="15"/>
        <v>-4.863920858343352E-2</v>
      </c>
      <c r="I136">
        <f>'Sim Flight Params'!$B$15*G136+'Sim Flight Params'!$B$16*H136</f>
        <v>0.31076014712525635</v>
      </c>
      <c r="K136">
        <f t="shared" si="16"/>
        <v>1.6190939493098342</v>
      </c>
      <c r="L136">
        <f t="shared" si="17"/>
        <v>-9.3072921934188924E-2</v>
      </c>
      <c r="M136">
        <f>'Sim Flight Params'!$B$15*K136+'Sim Flight Params'!$B$16*L136</f>
        <v>1.6190939493098342</v>
      </c>
      <c r="O136">
        <f t="shared" si="12"/>
        <v>0</v>
      </c>
    </row>
    <row r="137" spans="1:15" x14ac:dyDescent="0.3">
      <c r="A137">
        <f>'Sim Flight'!B137</f>
        <v>6.75</v>
      </c>
      <c r="B137">
        <f>'Sim Flight'!L137</f>
        <v>1.6343932841636453</v>
      </c>
      <c r="C137">
        <f>'Sim Flight'!N137</f>
        <v>-9.5469000980675012E-2</v>
      </c>
      <c r="E137">
        <f t="shared" si="13"/>
        <v>4.9999999999999822E-2</v>
      </c>
      <c r="G137">
        <f t="shared" si="14"/>
        <v>0.30598669707622261</v>
      </c>
      <c r="H137">
        <f t="shared" si="15"/>
        <v>-4.7921580929721937E-2</v>
      </c>
      <c r="I137">
        <f>'Sim Flight Params'!$B$15*G137+'Sim Flight Params'!$B$16*H137</f>
        <v>0.30598669707622261</v>
      </c>
      <c r="K137">
        <f t="shared" si="16"/>
        <v>1.6343932841636453</v>
      </c>
      <c r="L137">
        <f t="shared" si="17"/>
        <v>-9.5469000980675012E-2</v>
      </c>
      <c r="M137">
        <f>'Sim Flight Params'!$B$15*K137+'Sim Flight Params'!$B$16*L137</f>
        <v>1.6343932841636453</v>
      </c>
      <c r="O137">
        <f t="shared" si="12"/>
        <v>0</v>
      </c>
    </row>
    <row r="138" spans="1:15" x14ac:dyDescent="0.3">
      <c r="A138">
        <f>'Sim Flight'!B138</f>
        <v>6.8</v>
      </c>
      <c r="B138">
        <f>'Sim Flight'!L138</f>
        <v>1.6494480483301834</v>
      </c>
      <c r="C138">
        <f>'Sim Flight'!N138</f>
        <v>-9.7828274909163362E-2</v>
      </c>
      <c r="E138">
        <f t="shared" si="13"/>
        <v>4.9999999999999822E-2</v>
      </c>
      <c r="G138">
        <f t="shared" si="14"/>
        <v>0.30109528333076446</v>
      </c>
      <c r="H138">
        <f t="shared" si="15"/>
        <v>-4.7185478569767181E-2</v>
      </c>
      <c r="I138">
        <f>'Sim Flight Params'!$B$15*G138+'Sim Flight Params'!$B$16*H138</f>
        <v>0.30109528333076446</v>
      </c>
      <c r="K138">
        <f t="shared" si="16"/>
        <v>1.6494480483301834</v>
      </c>
      <c r="L138">
        <f t="shared" si="17"/>
        <v>-9.7828274909163362E-2</v>
      </c>
      <c r="M138">
        <f>'Sim Flight Params'!$B$15*K138+'Sim Flight Params'!$B$16*L138</f>
        <v>1.6494480483301834</v>
      </c>
      <c r="O138">
        <f t="shared" si="12"/>
        <v>0</v>
      </c>
    </row>
    <row r="139" spans="1:15" x14ac:dyDescent="0.3">
      <c r="A139">
        <f>'Sim Flight'!B139</f>
        <v>6.85</v>
      </c>
      <c r="B139">
        <f>'Sim Flight'!L139</f>
        <v>1.6642524379112813</v>
      </c>
      <c r="C139">
        <f>'Sim Flight'!N139</f>
        <v>-0.10014983417612236</v>
      </c>
      <c r="E139">
        <f t="shared" si="13"/>
        <v>4.9999999999999822E-2</v>
      </c>
      <c r="G139">
        <f t="shared" si="14"/>
        <v>0.29608779162195836</v>
      </c>
      <c r="H139">
        <f t="shared" si="15"/>
        <v>-4.6431185339180114E-2</v>
      </c>
      <c r="I139">
        <f>'Sim Flight Params'!$B$15*G139+'Sim Flight Params'!$B$16*H139</f>
        <v>0.29608779162195836</v>
      </c>
      <c r="K139">
        <f t="shared" si="16"/>
        <v>1.6642524379112813</v>
      </c>
      <c r="L139">
        <f t="shared" si="17"/>
        <v>-0.10014983417612236</v>
      </c>
      <c r="M139">
        <f>'Sim Flight Params'!$B$15*K139+'Sim Flight Params'!$B$16*L139</f>
        <v>1.6642524379112813</v>
      </c>
      <c r="O139">
        <f t="shared" si="12"/>
        <v>0</v>
      </c>
    </row>
    <row r="140" spans="1:15" x14ac:dyDescent="0.3">
      <c r="A140">
        <f>'Sim Flight'!B140</f>
        <v>6.9</v>
      </c>
      <c r="B140">
        <f>'Sim Flight'!L140</f>
        <v>1.6788007455329419</v>
      </c>
      <c r="C140">
        <f>'Sim Flight'!N140</f>
        <v>-0.10243278377501018</v>
      </c>
      <c r="E140">
        <f t="shared" si="13"/>
        <v>5.0000000000000711E-2</v>
      </c>
      <c r="G140">
        <f t="shared" si="14"/>
        <v>0.29096615243320778</v>
      </c>
      <c r="H140">
        <f t="shared" si="15"/>
        <v>-4.5658991977755761E-2</v>
      </c>
      <c r="I140">
        <f>'Sim Flight Params'!$B$15*G140+'Sim Flight Params'!$B$16*H140</f>
        <v>0.29096615243320778</v>
      </c>
      <c r="K140">
        <f t="shared" si="16"/>
        <v>1.6788007455329419</v>
      </c>
      <c r="L140">
        <f t="shared" si="17"/>
        <v>-0.10243278377501018</v>
      </c>
      <c r="M140">
        <f>'Sim Flight Params'!$B$15*K140+'Sim Flight Params'!$B$16*L140</f>
        <v>1.6788007455329419</v>
      </c>
      <c r="O140">
        <f t="shared" si="12"/>
        <v>0</v>
      </c>
    </row>
    <row r="141" spans="1:15" x14ac:dyDescent="0.3">
      <c r="A141">
        <f>'Sim Flight'!B141</f>
        <v>6.95</v>
      </c>
      <c r="B141">
        <f>'Sim Flight'!L141</f>
        <v>1.6930873625456357</v>
      </c>
      <c r="C141">
        <f>'Sim Flight'!N141</f>
        <v>-0.10467624358659704</v>
      </c>
      <c r="E141">
        <f t="shared" si="13"/>
        <v>4.9999999999999822E-2</v>
      </c>
      <c r="G141">
        <f t="shared" si="14"/>
        <v>0.28573234025387795</v>
      </c>
      <c r="H141">
        <f t="shared" si="15"/>
        <v>-4.4869196231737289E-2</v>
      </c>
      <c r="I141">
        <f>'Sim Flight Params'!$B$15*G141+'Sim Flight Params'!$B$16*H141</f>
        <v>0.28573234025387795</v>
      </c>
      <c r="K141">
        <f t="shared" si="16"/>
        <v>1.6930873625456357</v>
      </c>
      <c r="L141">
        <f t="shared" si="17"/>
        <v>-0.10467624358659704</v>
      </c>
      <c r="M141">
        <f>'Sim Flight Params'!$B$15*K141+'Sim Flight Params'!$B$16*L141</f>
        <v>1.6930873625456357</v>
      </c>
      <c r="O141">
        <f t="shared" si="12"/>
        <v>0</v>
      </c>
    </row>
    <row r="142" spans="1:15" x14ac:dyDescent="0.3">
      <c r="A142">
        <f>'Sim Flight'!B142</f>
        <v>7</v>
      </c>
      <c r="B142">
        <f>'Sim Flight'!L142</f>
        <v>1.7071067811865475</v>
      </c>
      <c r="C142">
        <f>'Sim Flight'!N142</f>
        <v>-0.10687934871285203</v>
      </c>
      <c r="E142">
        <f t="shared" si="13"/>
        <v>4.9999999999999822E-2</v>
      </c>
      <c r="G142">
        <f t="shared" si="14"/>
        <v>0.28038837281823537</v>
      </c>
      <c r="H142">
        <f t="shared" si="15"/>
        <v>-4.4062102525099948E-2</v>
      </c>
      <c r="I142">
        <f>'Sim Flight Params'!$B$15*G142+'Sim Flight Params'!$B$16*H142</f>
        <v>0.28038837281823537</v>
      </c>
      <c r="K142">
        <f t="shared" si="16"/>
        <v>1.7071067811865475</v>
      </c>
      <c r="L142">
        <f t="shared" si="17"/>
        <v>-0.10687934871285203</v>
      </c>
      <c r="M142">
        <f>'Sim Flight Params'!$B$15*K142+'Sim Flight Params'!$B$16*L142</f>
        <v>1.7071067811865475</v>
      </c>
      <c r="O142">
        <f t="shared" si="12"/>
        <v>0</v>
      </c>
    </row>
    <row r="143" spans="1:15" x14ac:dyDescent="0.3">
      <c r="A143">
        <f>'Sim Flight'!B143</f>
        <v>7.05</v>
      </c>
      <c r="B143">
        <f>'Sim Flight'!L143</f>
        <v>1.7208535967029188</v>
      </c>
      <c r="C143">
        <f>'Sim Flight'!N143</f>
        <v>-0.10904124981614455</v>
      </c>
      <c r="E143">
        <f t="shared" si="13"/>
        <v>4.9999999999999822E-2</v>
      </c>
      <c r="G143">
        <f t="shared" si="14"/>
        <v>0.27493631032742816</v>
      </c>
      <c r="H143">
        <f t="shared" si="15"/>
        <v>-4.3238022065850576E-2</v>
      </c>
      <c r="I143">
        <f>'Sim Flight Params'!$B$15*G143+'Sim Flight Params'!$B$16*H143</f>
        <v>0.27493631032742816</v>
      </c>
      <c r="K143">
        <f t="shared" si="16"/>
        <v>1.7208535967029188</v>
      </c>
      <c r="L143">
        <f t="shared" si="17"/>
        <v>-0.10904124981614455</v>
      </c>
      <c r="M143">
        <f>'Sim Flight Params'!$B$15*K143+'Sim Flight Params'!$B$16*L143</f>
        <v>1.7208535967029188</v>
      </c>
      <c r="O143">
        <f t="shared" si="12"/>
        <v>0</v>
      </c>
    </row>
    <row r="144" spans="1:15" x14ac:dyDescent="0.3">
      <c r="A144">
        <f>'Sim Flight'!B144</f>
        <v>7.1</v>
      </c>
      <c r="B144">
        <f>'Sim Flight'!L144</f>
        <v>1.7343225094356853</v>
      </c>
      <c r="C144">
        <f>'Sim Flight'!N144</f>
        <v>-0.11116111344193919</v>
      </c>
      <c r="E144">
        <f t="shared" si="13"/>
        <v>4.9999999999999822E-2</v>
      </c>
      <c r="G144">
        <f t="shared" si="14"/>
        <v>0.26937825465533122</v>
      </c>
      <c r="H144">
        <f t="shared" si="15"/>
        <v>-4.2397272515892911E-2</v>
      </c>
      <c r="I144">
        <f>'Sim Flight Params'!$B$15*G144+'Sim Flight Params'!$B$16*H144</f>
        <v>0.26937825465533122</v>
      </c>
      <c r="K144">
        <f t="shared" si="16"/>
        <v>1.7343225094356853</v>
      </c>
      <c r="L144">
        <f t="shared" si="17"/>
        <v>-0.11116111344193919</v>
      </c>
      <c r="M144">
        <f>'Sim Flight Params'!$B$15*K144+'Sim Flight Params'!$B$16*L144</f>
        <v>1.7343225094356853</v>
      </c>
      <c r="O144">
        <f t="shared" si="12"/>
        <v>0</v>
      </c>
    </row>
    <row r="145" spans="1:15" x14ac:dyDescent="0.3">
      <c r="A145">
        <f>'Sim Flight'!B145</f>
        <v>7.15</v>
      </c>
      <c r="B145">
        <f>'Sim Flight'!L145</f>
        <v>1.7475083268625968</v>
      </c>
      <c r="C145">
        <f>'Sim Flight'!N145</f>
        <v>-0.11323812234210034</v>
      </c>
      <c r="E145">
        <f t="shared" si="13"/>
        <v>5.0000000000000711E-2</v>
      </c>
      <c r="G145">
        <f t="shared" si="14"/>
        <v>0.26371634853822612</v>
      </c>
      <c r="H145">
        <f t="shared" si="15"/>
        <v>-4.1540178003222593E-2</v>
      </c>
      <c r="I145">
        <f>'Sim Flight Params'!$B$15*G145+'Sim Flight Params'!$B$16*H145</f>
        <v>0.26371634853822612</v>
      </c>
      <c r="K145">
        <f t="shared" si="16"/>
        <v>1.7475083268625968</v>
      </c>
      <c r="L145">
        <f t="shared" si="17"/>
        <v>-0.11323812234210034</v>
      </c>
      <c r="M145">
        <f>'Sim Flight Params'!$B$15*K145+'Sim Flight Params'!$B$16*L145</f>
        <v>1.7475083268625968</v>
      </c>
      <c r="O145">
        <f t="shared" si="12"/>
        <v>0</v>
      </c>
    </row>
    <row r="146" spans="1:15" x14ac:dyDescent="0.3">
      <c r="A146">
        <f>'Sim Flight'!B146</f>
        <v>7.2</v>
      </c>
      <c r="B146">
        <f>'Sim Flight'!L146</f>
        <v>1.760405965600031</v>
      </c>
      <c r="C146">
        <f>'Sim Flight'!N146</f>
        <v>-0.1152714757908184</v>
      </c>
      <c r="E146">
        <f t="shared" si="13"/>
        <v>4.9999999999999822E-2</v>
      </c>
      <c r="G146">
        <f t="shared" si="14"/>
        <v>0.25795277474868522</v>
      </c>
      <c r="H146">
        <f t="shared" si="15"/>
        <v>-4.0667068974361155E-2</v>
      </c>
      <c r="I146">
        <f>'Sim Flight Params'!$B$15*G146+'Sim Flight Params'!$B$16*H146</f>
        <v>0.25795277474868522</v>
      </c>
      <c r="K146">
        <f t="shared" si="16"/>
        <v>1.760405965600031</v>
      </c>
      <c r="L146">
        <f t="shared" si="17"/>
        <v>-0.1152714757908184</v>
      </c>
      <c r="M146">
        <f>'Sim Flight Params'!$B$15*K146+'Sim Flight Params'!$B$16*L146</f>
        <v>1.760405965600031</v>
      </c>
      <c r="O146">
        <f t="shared" si="12"/>
        <v>0</v>
      </c>
    </row>
    <row r="147" spans="1:15" x14ac:dyDescent="0.3">
      <c r="A147">
        <f>'Sim Flight'!B147</f>
        <v>7.25</v>
      </c>
      <c r="B147">
        <f>'Sim Flight'!L147</f>
        <v>1.7730104533627369</v>
      </c>
      <c r="C147">
        <f>'Sim Flight'!N147</f>
        <v>-0.11726038989135087</v>
      </c>
      <c r="E147">
        <f t="shared" si="13"/>
        <v>4.9999999999999822E-2</v>
      </c>
      <c r="G147">
        <f t="shared" si="14"/>
        <v>0.2520897552541177</v>
      </c>
      <c r="H147">
        <f t="shared" si="15"/>
        <v>-3.9778282010649729E-2</v>
      </c>
      <c r="I147">
        <f>'Sim Flight Params'!$B$15*G147+'Sim Flight Params'!$B$16*H147</f>
        <v>0.2520897552541177</v>
      </c>
      <c r="K147">
        <f t="shared" si="16"/>
        <v>1.7730104533627369</v>
      </c>
      <c r="L147">
        <f t="shared" si="17"/>
        <v>-0.11726038989135087</v>
      </c>
      <c r="M147">
        <f>'Sim Flight Params'!$B$15*K147+'Sim Flight Params'!$B$16*L147</f>
        <v>1.7730104533627369</v>
      </c>
      <c r="O147">
        <f t="shared" si="12"/>
        <v>0</v>
      </c>
    </row>
    <row r="148" spans="1:15" x14ac:dyDescent="0.3">
      <c r="A148">
        <f>'Sim Flight'!B148</f>
        <v>7.3</v>
      </c>
      <c r="B148">
        <f>'Sim Flight'!L148</f>
        <v>1.7853169308807448</v>
      </c>
      <c r="C148">
        <f>'Sim Flight'!N148</f>
        <v>-0.11920409787915574</v>
      </c>
      <c r="E148">
        <f t="shared" si="13"/>
        <v>4.9999999999999822E-2</v>
      </c>
      <c r="G148">
        <f t="shared" si="14"/>
        <v>0.24612955036015993</v>
      </c>
      <c r="H148">
        <f t="shared" si="15"/>
        <v>-3.8874159756097509E-2</v>
      </c>
      <c r="I148">
        <f>'Sim Flight Params'!$B$15*G148+'Sim Flight Params'!$B$16*H148</f>
        <v>0.24612955036015993</v>
      </c>
      <c r="K148">
        <f t="shared" si="16"/>
        <v>1.7853169308807448</v>
      </c>
      <c r="L148">
        <f t="shared" si="17"/>
        <v>-0.11920409787915574</v>
      </c>
      <c r="M148">
        <f>'Sim Flight Params'!$B$15*K148+'Sim Flight Params'!$B$16*L148</f>
        <v>1.7853169308807448</v>
      </c>
      <c r="O148">
        <f t="shared" si="12"/>
        <v>0</v>
      </c>
    </row>
    <row r="149" spans="1:15" x14ac:dyDescent="0.3">
      <c r="A149">
        <f>'Sim Flight'!B149</f>
        <v>7.35</v>
      </c>
      <c r="B149">
        <f>'Sim Flight'!L149</f>
        <v>1.7973206537727071</v>
      </c>
      <c r="C149">
        <f>'Sim Flight'!N149</f>
        <v>-0.12110185041827136</v>
      </c>
      <c r="E149">
        <f t="shared" si="13"/>
        <v>4.9999999999999822E-2</v>
      </c>
      <c r="G149">
        <f t="shared" si="14"/>
        <v>0.24007445783924639</v>
      </c>
      <c r="H149">
        <f t="shared" si="15"/>
        <v>-3.7955050782312448E-2</v>
      </c>
      <c r="I149">
        <f>'Sim Flight Params'!$B$15*G149+'Sim Flight Params'!$B$16*H149</f>
        <v>0.24007445783924639</v>
      </c>
      <c r="K149">
        <f t="shared" si="16"/>
        <v>1.7973206537727071</v>
      </c>
      <c r="L149">
        <f t="shared" si="17"/>
        <v>-0.12110185041827136</v>
      </c>
      <c r="M149">
        <f>'Sim Flight Params'!$B$15*K149+'Sim Flight Params'!$B$16*L149</f>
        <v>1.7973206537727071</v>
      </c>
      <c r="O149">
        <f t="shared" si="12"/>
        <v>0</v>
      </c>
    </row>
    <row r="150" spans="1:15" x14ac:dyDescent="0.3">
      <c r="A150">
        <f>'Sim Flight'!B150</f>
        <v>7.4</v>
      </c>
      <c r="B150">
        <f>'Sim Flight'!L150</f>
        <v>1.8090169943749475</v>
      </c>
      <c r="C150">
        <f>'Sim Flight'!N150</f>
        <v>-0.1229529158888564</v>
      </c>
      <c r="E150">
        <f t="shared" si="13"/>
        <v>5.0000000000000711E-2</v>
      </c>
      <c r="G150">
        <f t="shared" si="14"/>
        <v>0.23392681204480348</v>
      </c>
      <c r="H150">
        <f t="shared" si="15"/>
        <v>-3.7021309411700315E-2</v>
      </c>
      <c r="I150">
        <f>'Sim Flight Params'!$B$15*G150+'Sim Flight Params'!$B$16*H150</f>
        <v>0.23392681204480348</v>
      </c>
      <c r="K150">
        <f t="shared" si="16"/>
        <v>1.8090169943749475</v>
      </c>
      <c r="L150">
        <f t="shared" si="17"/>
        <v>-0.1229529158888564</v>
      </c>
      <c r="M150">
        <f>'Sim Flight Params'!$B$15*K150+'Sim Flight Params'!$B$16*L150</f>
        <v>1.8090169943749475</v>
      </c>
      <c r="O150">
        <f t="shared" si="12"/>
        <v>0</v>
      </c>
    </row>
    <row r="151" spans="1:15" x14ac:dyDescent="0.3">
      <c r="A151">
        <f>'Sim Flight'!B151</f>
        <v>7.45</v>
      </c>
      <c r="B151">
        <f>'Sim Flight'!L151</f>
        <v>1.8204014435255136</v>
      </c>
      <c r="C151">
        <f>'Sim Flight'!N151</f>
        <v>-0.12475658066960038</v>
      </c>
      <c r="E151">
        <f t="shared" si="13"/>
        <v>4.9999999999999822E-2</v>
      </c>
      <c r="G151">
        <f t="shared" si="14"/>
        <v>0.22768898301132348</v>
      </c>
      <c r="H151">
        <f t="shared" si="15"/>
        <v>-3.6073295614879722E-2</v>
      </c>
      <c r="I151">
        <f>'Sim Flight Params'!$B$15*G151+'Sim Flight Params'!$B$16*H151</f>
        <v>0.22768898301132348</v>
      </c>
      <c r="K151">
        <f t="shared" si="16"/>
        <v>1.8204014435255136</v>
      </c>
      <c r="L151">
        <f t="shared" si="17"/>
        <v>-0.12475658066960038</v>
      </c>
      <c r="M151">
        <f>'Sim Flight Params'!$B$15*K151+'Sim Flight Params'!$B$16*L151</f>
        <v>1.8204014435255136</v>
      </c>
      <c r="O151">
        <f t="shared" si="12"/>
        <v>0</v>
      </c>
    </row>
    <row r="152" spans="1:15" x14ac:dyDescent="0.3">
      <c r="A152">
        <f>'Sim Flight'!B152</f>
        <v>7.5</v>
      </c>
      <c r="B152">
        <f>'Sim Flight'!L152</f>
        <v>1.8314696123025453</v>
      </c>
      <c r="C152">
        <f>'Sim Flight'!N152</f>
        <v>-0.12651214941374989</v>
      </c>
      <c r="E152">
        <f t="shared" si="13"/>
        <v>4.9999999999999822E-2</v>
      </c>
      <c r="G152">
        <f t="shared" si="14"/>
        <v>0.22136337554063601</v>
      </c>
      <c r="H152">
        <f t="shared" si="15"/>
        <v>-3.5111374882990223E-2</v>
      </c>
      <c r="I152">
        <f>'Sim Flight Params'!$B$15*G152+'Sim Flight Params'!$B$16*H152</f>
        <v>0.22136337554063601</v>
      </c>
      <c r="K152">
        <f t="shared" si="16"/>
        <v>1.8314696123025453</v>
      </c>
      <c r="L152">
        <f t="shared" si="17"/>
        <v>-0.12651214941374989</v>
      </c>
      <c r="M152">
        <f>'Sim Flight Params'!$B$15*K152+'Sim Flight Params'!$B$16*L152</f>
        <v>1.8314696123025453</v>
      </c>
      <c r="O152">
        <f t="shared" si="12"/>
        <v>0</v>
      </c>
    </row>
    <row r="153" spans="1:15" x14ac:dyDescent="0.3">
      <c r="A153">
        <f>'Sim Flight'!B153</f>
        <v>7.55</v>
      </c>
      <c r="B153">
        <f>'Sim Flight'!L153</f>
        <v>1.8422172337162865</v>
      </c>
      <c r="C153">
        <f>'Sim Flight'!N153</f>
        <v>-0.12821894531622791</v>
      </c>
      <c r="E153">
        <f t="shared" si="13"/>
        <v>4.9999999999999822E-2</v>
      </c>
      <c r="G153">
        <f t="shared" si="14"/>
        <v>0.21495242827482464</v>
      </c>
      <c r="H153">
        <f t="shared" si="15"/>
        <v>-3.4135918049560517E-2</v>
      </c>
      <c r="I153">
        <f>'Sim Flight Params'!$B$15*G153+'Sim Flight Params'!$B$16*H153</f>
        <v>0.21495242827482464</v>
      </c>
      <c r="K153">
        <f t="shared" si="16"/>
        <v>1.8422172337162865</v>
      </c>
      <c r="L153">
        <f t="shared" si="17"/>
        <v>-0.12821894531622791</v>
      </c>
      <c r="M153">
        <f>'Sim Flight Params'!$B$15*K153+'Sim Flight Params'!$B$16*L153</f>
        <v>1.8422172337162865</v>
      </c>
      <c r="O153">
        <f t="shared" si="12"/>
        <v>0</v>
      </c>
    </row>
    <row r="154" spans="1:15" x14ac:dyDescent="0.3">
      <c r="A154">
        <f>'Sim Flight'!B154</f>
        <v>7.6</v>
      </c>
      <c r="B154">
        <f>'Sim Flight'!L154</f>
        <v>1.8526401643540922</v>
      </c>
      <c r="C154">
        <f>'Sim Flight'!N154</f>
        <v>-0.12987631037422279</v>
      </c>
      <c r="E154">
        <f t="shared" si="13"/>
        <v>4.9999999999999822E-2</v>
      </c>
      <c r="G154">
        <f t="shared" si="14"/>
        <v>0.20845861275611352</v>
      </c>
      <c r="H154">
        <f t="shared" si="15"/>
        <v>-3.3147301159897731E-2</v>
      </c>
      <c r="I154">
        <f>'Sim Flight Params'!$B$15*G154+'Sim Flight Params'!$B$16*H154</f>
        <v>0.20845861275611352</v>
      </c>
      <c r="K154">
        <f t="shared" si="16"/>
        <v>1.8526401643540922</v>
      </c>
      <c r="L154">
        <f t="shared" si="17"/>
        <v>-0.12987631037422279</v>
      </c>
      <c r="M154">
        <f>'Sim Flight Params'!$B$15*K154+'Sim Flight Params'!$B$16*L154</f>
        <v>1.8526401643540922</v>
      </c>
      <c r="O154">
        <f t="shared" si="12"/>
        <v>0</v>
      </c>
    </row>
    <row r="155" spans="1:15" x14ac:dyDescent="0.3">
      <c r="A155">
        <f>'Sim Flight'!B155</f>
        <v>7.65</v>
      </c>
      <c r="B155">
        <f>'Sim Flight'!L155</f>
        <v>1.8627343859777918</v>
      </c>
      <c r="C155">
        <f>'Sim Flight'!N155</f>
        <v>-0.131483605642461</v>
      </c>
      <c r="E155">
        <f t="shared" si="13"/>
        <v>5.0000000000000711E-2</v>
      </c>
      <c r="G155">
        <f t="shared" si="14"/>
        <v>0.20188443247399038</v>
      </c>
      <c r="H155">
        <f t="shared" si="15"/>
        <v>-3.2145905364763902E-2</v>
      </c>
      <c r="I155">
        <f>'Sim Flight Params'!$B$15*G155+'Sim Flight Params'!$B$16*H155</f>
        <v>0.20188443247399038</v>
      </c>
      <c r="K155">
        <f t="shared" si="16"/>
        <v>1.8627343859777918</v>
      </c>
      <c r="L155">
        <f t="shared" si="17"/>
        <v>-0.131483605642461</v>
      </c>
      <c r="M155">
        <f>'Sim Flight Params'!$B$15*K155+'Sim Flight Params'!$B$16*L155</f>
        <v>1.8627343859777918</v>
      </c>
      <c r="O155">
        <f t="shared" si="12"/>
        <v>0</v>
      </c>
    </row>
    <row r="156" spans="1:15" x14ac:dyDescent="0.3">
      <c r="A156">
        <f>'Sim Flight'!B156</f>
        <v>7.7</v>
      </c>
      <c r="B156">
        <f>'Sim Flight'!L156</f>
        <v>1.8724960070727972</v>
      </c>
      <c r="C156">
        <f>'Sim Flight'!N156</f>
        <v>-0.13304021147766013</v>
      </c>
      <c r="E156">
        <f t="shared" si="13"/>
        <v>4.9999999999999822E-2</v>
      </c>
      <c r="G156">
        <f t="shared" si="14"/>
        <v>0.19523242190010739</v>
      </c>
      <c r="H156">
        <f t="shared" si="15"/>
        <v>-3.1132116703982526E-2</v>
      </c>
      <c r="I156">
        <f>'Sim Flight Params'!$B$15*G156+'Sim Flight Params'!$B$16*H156</f>
        <v>0.19523242190010739</v>
      </c>
      <c r="K156">
        <f t="shared" si="16"/>
        <v>1.8724960070727972</v>
      </c>
      <c r="L156">
        <f t="shared" si="17"/>
        <v>-0.13304021147766013</v>
      </c>
      <c r="M156">
        <f>'Sim Flight Params'!$B$15*K156+'Sim Flight Params'!$B$16*L156</f>
        <v>1.8724960070727972</v>
      </c>
      <c r="O156">
        <f t="shared" si="12"/>
        <v>0</v>
      </c>
    </row>
    <row r="157" spans="1:15" x14ac:dyDescent="0.3">
      <c r="A157">
        <f>'Sim Flight'!B157</f>
        <v>7.75</v>
      </c>
      <c r="B157">
        <f>'Sim Flight'!L157</f>
        <v>1.8819212643483549</v>
      </c>
      <c r="C157">
        <f>'Sim Flight'!N157</f>
        <v>-0.13454552777902964</v>
      </c>
      <c r="E157">
        <f t="shared" si="13"/>
        <v>4.9999999999999822E-2</v>
      </c>
      <c r="G157">
        <f t="shared" si="14"/>
        <v>0.18850514551115594</v>
      </c>
      <c r="H157">
        <f t="shared" si="15"/>
        <v>-3.0106326027390492E-2</v>
      </c>
      <c r="I157">
        <f>'Sim Flight Params'!$B$15*G157+'Sim Flight Params'!$B$16*H157</f>
        <v>0.18850514551115594</v>
      </c>
      <c r="K157">
        <f t="shared" si="16"/>
        <v>1.8819212643483549</v>
      </c>
      <c r="L157">
        <f t="shared" si="17"/>
        <v>-0.13454552777902964</v>
      </c>
      <c r="M157">
        <f>'Sim Flight Params'!$B$15*K157+'Sim Flight Params'!$B$16*L157</f>
        <v>1.8819212643483549</v>
      </c>
      <c r="O157">
        <f t="shared" si="12"/>
        <v>0</v>
      </c>
    </row>
    <row r="158" spans="1:15" x14ac:dyDescent="0.3">
      <c r="A158">
        <f>'Sim Flight'!B158</f>
        <v>7.8</v>
      </c>
      <c r="B158">
        <f>'Sim Flight'!L158</f>
        <v>1.8910065241883678</v>
      </c>
      <c r="C158">
        <f>'Sim Flight'!N158</f>
        <v>-0.13599897421796672</v>
      </c>
      <c r="E158">
        <f t="shared" si="13"/>
        <v>4.9999999999999822E-2</v>
      </c>
      <c r="G158">
        <f t="shared" si="14"/>
        <v>0.18170519680025762</v>
      </c>
      <c r="H158">
        <f t="shared" si="15"/>
        <v>-2.9068928778741669E-2</v>
      </c>
      <c r="I158">
        <f>'Sim Flight Params'!$B$15*G158+'Sim Flight Params'!$B$16*H158</f>
        <v>0.18170519680025762</v>
      </c>
      <c r="K158">
        <f t="shared" si="16"/>
        <v>1.8910065241883678</v>
      </c>
      <c r="L158">
        <f t="shared" si="17"/>
        <v>-0.13599897421796672</v>
      </c>
      <c r="M158">
        <f>'Sim Flight Params'!$B$15*K158+'Sim Flight Params'!$B$16*L158</f>
        <v>1.8910065241883678</v>
      </c>
      <c r="O158">
        <f t="shared" si="12"/>
        <v>0</v>
      </c>
    </row>
    <row r="159" spans="1:15" x14ac:dyDescent="0.3">
      <c r="A159">
        <f>'Sim Flight'!B159</f>
        <v>7.85</v>
      </c>
      <c r="B159">
        <f>'Sim Flight'!L159</f>
        <v>1.8997482840522213</v>
      </c>
      <c r="C159">
        <f>'Sim Flight'!N159</f>
        <v>-0.13739999046373902</v>
      </c>
      <c r="E159">
        <f t="shared" si="13"/>
        <v>4.9999999999999822E-2</v>
      </c>
      <c r="G159">
        <f t="shared" si="14"/>
        <v>0.1748351972770707</v>
      </c>
      <c r="H159">
        <f t="shared" si="15"/>
        <v>-2.8020324915446027E-2</v>
      </c>
      <c r="I159">
        <f>'Sim Flight Params'!$B$15*G159+'Sim Flight Params'!$B$16*H159</f>
        <v>0.1748351972770707</v>
      </c>
      <c r="K159">
        <f t="shared" si="16"/>
        <v>1.8997482840522213</v>
      </c>
      <c r="L159">
        <f t="shared" si="17"/>
        <v>-0.13739999046373902</v>
      </c>
      <c r="M159">
        <f>'Sim Flight Params'!$B$15*K159+'Sim Flight Params'!$B$16*L159</f>
        <v>1.8997482840522213</v>
      </c>
      <c r="O159">
        <f t="shared" si="12"/>
        <v>0</v>
      </c>
    </row>
    <row r="160" spans="1:15" x14ac:dyDescent="0.3">
      <c r="A160">
        <f>'Sim Flight'!B160</f>
        <v>7.9</v>
      </c>
      <c r="B160">
        <f>'Sim Flight'!L160</f>
        <v>1.9081431738250814</v>
      </c>
      <c r="C160">
        <f>'Sim Flight'!N160</f>
        <v>-0.13874803639743163</v>
      </c>
      <c r="E160">
        <f t="shared" si="13"/>
        <v>5.0000000000000711E-2</v>
      </c>
      <c r="G160">
        <f t="shared" si="14"/>
        <v>0.16789779545719902</v>
      </c>
      <c r="H160">
        <f t="shared" si="15"/>
        <v>-2.6960918673851926E-2</v>
      </c>
      <c r="I160">
        <f>'Sim Flight Params'!$B$15*G160+'Sim Flight Params'!$B$16*H160</f>
        <v>0.16789779545719902</v>
      </c>
      <c r="K160">
        <f t="shared" si="16"/>
        <v>1.9081431738250814</v>
      </c>
      <c r="L160">
        <f t="shared" si="17"/>
        <v>-0.13874803639743163</v>
      </c>
      <c r="M160">
        <f>'Sim Flight Params'!$B$15*K160+'Sim Flight Params'!$B$16*L160</f>
        <v>1.9081431738250814</v>
      </c>
      <c r="O160">
        <f t="shared" si="12"/>
        <v>0</v>
      </c>
    </row>
    <row r="161" spans="1:15" x14ac:dyDescent="0.3">
      <c r="A161">
        <f>'Sim Flight'!B161</f>
        <v>7.95</v>
      </c>
      <c r="B161">
        <f>'Sim Flight'!L161</f>
        <v>1.9161879571171359</v>
      </c>
      <c r="C161">
        <f>'Sim Flight'!N161</f>
        <v>-0.14004259232217259</v>
      </c>
      <c r="E161">
        <f t="shared" si="13"/>
        <v>4.9999999999999822E-2</v>
      </c>
      <c r="G161">
        <f t="shared" si="14"/>
        <v>0.16089566584109041</v>
      </c>
      <c r="H161">
        <f t="shared" si="15"/>
        <v>-2.5891118494819159E-2</v>
      </c>
      <c r="I161">
        <f>'Sim Flight Params'!$B$15*G161+'Sim Flight Params'!$B$16*H161</f>
        <v>0.16089566584109041</v>
      </c>
      <c r="K161">
        <f t="shared" si="16"/>
        <v>1.9161879571171359</v>
      </c>
      <c r="L161">
        <f t="shared" si="17"/>
        <v>-0.14004259232217259</v>
      </c>
      <c r="M161">
        <f>'Sim Flight Params'!$B$15*K161+'Sim Flight Params'!$B$16*L161</f>
        <v>1.9161879571171359</v>
      </c>
      <c r="O161">
        <f t="shared" si="12"/>
        <v>0</v>
      </c>
    </row>
    <row r="162" spans="1:15" x14ac:dyDescent="0.3">
      <c r="A162">
        <f>'Sim Flight'!B162</f>
        <v>8</v>
      </c>
      <c r="B162">
        <f>'Sim Flight'!L162</f>
        <v>1.9238795325112867</v>
      </c>
      <c r="C162">
        <f>'Sim Flight'!N162</f>
        <v>-0.14128315916144379</v>
      </c>
      <c r="E162">
        <f t="shared" si="13"/>
        <v>4.9999999999999822E-2</v>
      </c>
      <c r="G162">
        <f t="shared" si="14"/>
        <v>0.15383150788301825</v>
      </c>
      <c r="H162">
        <f t="shared" si="15"/>
        <v>-2.4811336785424219E-2</v>
      </c>
      <c r="I162">
        <f>'Sim Flight Params'!$B$15*G162+'Sim Flight Params'!$B$16*H162</f>
        <v>0.15383150788301825</v>
      </c>
      <c r="K162">
        <f t="shared" si="16"/>
        <v>1.9238795325112867</v>
      </c>
      <c r="L162">
        <f t="shared" si="17"/>
        <v>-0.14128315916144379</v>
      </c>
      <c r="M162">
        <f>'Sim Flight Params'!$B$15*K162+'Sim Flight Params'!$B$16*L162</f>
        <v>1.9238795325112867</v>
      </c>
      <c r="O162">
        <f t="shared" si="12"/>
        <v>0</v>
      </c>
    </row>
    <row r="163" spans="1:15" x14ac:dyDescent="0.3">
      <c r="A163">
        <f>'Sim Flight'!B163</f>
        <v>8.0500000000000007</v>
      </c>
      <c r="B163">
        <f>'Sim Flight'!L163</f>
        <v>1.9312149347588035</v>
      </c>
      <c r="C163">
        <f>'Sim Flight'!N163</f>
        <v>-0.14246925865371649</v>
      </c>
      <c r="E163">
        <f t="shared" si="13"/>
        <v>5.0000000000000711E-2</v>
      </c>
      <c r="G163">
        <f t="shared" si="14"/>
        <v>0.14670804495033232</v>
      </c>
      <c r="H163">
        <f t="shared" si="15"/>
        <v>-2.372198984545348E-2</v>
      </c>
      <c r="I163">
        <f>'Sim Flight Params'!$B$15*G163+'Sim Flight Params'!$B$16*H163</f>
        <v>0.14670804495033232</v>
      </c>
      <c r="K163">
        <f t="shared" si="16"/>
        <v>1.9312149347588035</v>
      </c>
      <c r="L163">
        <f t="shared" si="17"/>
        <v>-0.14246925865371649</v>
      </c>
      <c r="M163">
        <f>'Sim Flight Params'!$B$15*K163+'Sim Flight Params'!$B$16*L163</f>
        <v>1.9312149347588035</v>
      </c>
      <c r="O163">
        <f t="shared" si="12"/>
        <v>0</v>
      </c>
    </row>
    <row r="164" spans="1:15" x14ac:dyDescent="0.3">
      <c r="A164">
        <f>'Sim Flight'!B164</f>
        <v>8.1</v>
      </c>
      <c r="B164">
        <f>'Sim Flight'!L164</f>
        <v>1.938191335922484</v>
      </c>
      <c r="C164">
        <f>'Sim Flight'!N164</f>
        <v>-0.14360043353435409</v>
      </c>
      <c r="E164">
        <f t="shared" si="13"/>
        <v>4.9999999999998934E-2</v>
      </c>
      <c r="G164">
        <f t="shared" si="14"/>
        <v>0.13952802327361477</v>
      </c>
      <c r="H164">
        <f t="shared" si="15"/>
        <v>-2.2623497612752546E-2</v>
      </c>
      <c r="I164">
        <f>'Sim Flight Params'!$B$15*G164+'Sim Flight Params'!$B$16*H164</f>
        <v>0.13952802327361477</v>
      </c>
      <c r="K164">
        <f t="shared" si="16"/>
        <v>1.938191335922484</v>
      </c>
      <c r="L164">
        <f t="shared" si="17"/>
        <v>-0.14360043353435409</v>
      </c>
      <c r="M164">
        <f>'Sim Flight Params'!$B$15*K164+'Sim Flight Params'!$B$16*L164</f>
        <v>1.938191335922484</v>
      </c>
      <c r="O164">
        <f t="shared" si="12"/>
        <v>0</v>
      </c>
    </row>
    <row r="165" spans="1:15" x14ac:dyDescent="0.3">
      <c r="A165">
        <f>'Sim Flight'!B165</f>
        <v>8.15</v>
      </c>
      <c r="B165">
        <f>'Sim Flight'!L165</f>
        <v>1.9448060464668782</v>
      </c>
      <c r="C165">
        <f>'Sim Flight'!N165</f>
        <v>-0.14467624771468751</v>
      </c>
      <c r="E165">
        <f t="shared" si="13"/>
        <v>5.0000000000000711E-2</v>
      </c>
      <c r="G165">
        <f t="shared" si="14"/>
        <v>0.13229421088788029</v>
      </c>
      <c r="H165">
        <f t="shared" si="15"/>
        <v>-2.1516283606668157E-2</v>
      </c>
      <c r="I165">
        <f>'Sim Flight Params'!$B$15*G165+'Sim Flight Params'!$B$16*H165</f>
        <v>0.13229421088788029</v>
      </c>
      <c r="K165">
        <f t="shared" si="16"/>
        <v>1.9448060464668782</v>
      </c>
      <c r="L165">
        <f t="shared" si="17"/>
        <v>-0.14467624771468751</v>
      </c>
      <c r="M165">
        <f>'Sim Flight Params'!$B$15*K165+'Sim Flight Params'!$B$16*L165</f>
        <v>1.9448060464668782</v>
      </c>
      <c r="O165">
        <f t="shared" si="12"/>
        <v>0</v>
      </c>
    </row>
    <row r="166" spans="1:15" x14ac:dyDescent="0.3">
      <c r="A166">
        <f>'Sim Flight'!B166</f>
        <v>8.1999999999999993</v>
      </c>
      <c r="B166">
        <f>'Sim Flight'!L166</f>
        <v>1.9510565162951534</v>
      </c>
      <c r="C166">
        <f>'Sim Flight'!N166</f>
        <v>-0.1456962864474507</v>
      </c>
      <c r="E166">
        <f t="shared" si="13"/>
        <v>4.9999999999998934E-2</v>
      </c>
      <c r="G166">
        <f t="shared" si="14"/>
        <v>0.12500939656550791</v>
      </c>
      <c r="H166">
        <f t="shared" si="15"/>
        <v>-2.0400774655264121E-2</v>
      </c>
      <c r="I166">
        <f>'Sim Flight Params'!$B$15*G166+'Sim Flight Params'!$B$16*H166</f>
        <v>0.12500939656550791</v>
      </c>
      <c r="K166">
        <f t="shared" si="16"/>
        <v>1.9510565162951534</v>
      </c>
      <c r="L166">
        <f t="shared" si="17"/>
        <v>-0.1456962864474507</v>
      </c>
      <c r="M166">
        <f>'Sim Flight Params'!$B$15*K166+'Sim Flight Params'!$B$16*L166</f>
        <v>1.9510565162951534</v>
      </c>
      <c r="O166">
        <f t="shared" si="12"/>
        <v>0</v>
      </c>
    </row>
    <row r="167" spans="1:15" x14ac:dyDescent="0.3">
      <c r="A167">
        <f>'Sim Flight'!B167</f>
        <v>8.25</v>
      </c>
      <c r="B167">
        <f>'Sim Flight'!L167</f>
        <v>1.9569403357322088</v>
      </c>
      <c r="C167">
        <f>'Sim Flight'!N167</f>
        <v>-0.14666015648802808</v>
      </c>
      <c r="E167">
        <f t="shared" si="13"/>
        <v>5.0000000000000711E-2</v>
      </c>
      <c r="G167">
        <f t="shared" si="14"/>
        <v>0.11767638874110641</v>
      </c>
      <c r="H167">
        <f t="shared" si="15"/>
        <v>-1.9277400811547333E-2</v>
      </c>
      <c r="I167">
        <f>'Sim Flight Params'!$B$15*G167+'Sim Flight Params'!$B$16*H167</f>
        <v>0.11767638874110641</v>
      </c>
      <c r="K167">
        <f t="shared" si="16"/>
        <v>1.9569403357322088</v>
      </c>
      <c r="L167">
        <f t="shared" si="17"/>
        <v>-0.14666015648802808</v>
      </c>
      <c r="M167">
        <f>'Sim Flight Params'!$B$15*K167+'Sim Flight Params'!$B$16*L167</f>
        <v>1.9569403357322088</v>
      </c>
      <c r="O167">
        <f t="shared" si="12"/>
        <v>0</v>
      </c>
    </row>
    <row r="168" spans="1:15" x14ac:dyDescent="0.3">
      <c r="A168">
        <f>'Sim Flight'!B168</f>
        <v>8.3000000000000007</v>
      </c>
      <c r="B168">
        <f>'Sim Flight'!L168</f>
        <v>1.9624552364536472</v>
      </c>
      <c r="C168">
        <f>'Sim Flight'!N168</f>
        <v>-0.14756748624682026</v>
      </c>
      <c r="E168">
        <f t="shared" si="13"/>
        <v>5.0000000000000711E-2</v>
      </c>
      <c r="G168">
        <f t="shared" si="14"/>
        <v>0.11029801442876529</v>
      </c>
      <c r="H168">
        <f t="shared" si="15"/>
        <v>-1.8146595175843348E-2</v>
      </c>
      <c r="I168">
        <f>'Sim Flight Params'!$B$15*G168+'Sim Flight Params'!$B$16*H168</f>
        <v>0.11029801442876529</v>
      </c>
      <c r="K168">
        <f t="shared" si="16"/>
        <v>1.9624552364536472</v>
      </c>
      <c r="L168">
        <f t="shared" si="17"/>
        <v>-0.14756748624682026</v>
      </c>
      <c r="M168">
        <f>'Sim Flight Params'!$B$15*K168+'Sim Flight Params'!$B$16*L168</f>
        <v>1.9624552364536472</v>
      </c>
      <c r="O168">
        <f t="shared" si="12"/>
        <v>0</v>
      </c>
    </row>
    <row r="169" spans="1:15" x14ac:dyDescent="0.3">
      <c r="A169">
        <f>'Sim Flight'!B169</f>
        <v>8.35</v>
      </c>
      <c r="B169">
        <f>'Sim Flight'!L169</f>
        <v>1.9675990923602598</v>
      </c>
      <c r="C169">
        <f>'Sim Flight'!N169</f>
        <v>-0.14841792593022773</v>
      </c>
      <c r="E169">
        <f t="shared" si="13"/>
        <v>4.9999999999998934E-2</v>
      </c>
      <c r="G169">
        <f t="shared" si="14"/>
        <v>0.10287711813225406</v>
      </c>
      <c r="H169">
        <f t="shared" si="15"/>
        <v>-1.7008793668149922E-2</v>
      </c>
      <c r="I169">
        <f>'Sim Flight Params'!$B$15*G169+'Sim Flight Params'!$B$16*H169</f>
        <v>0.10287711813225406</v>
      </c>
      <c r="K169">
        <f t="shared" si="16"/>
        <v>1.9675990923602598</v>
      </c>
      <c r="L169">
        <f t="shared" si="17"/>
        <v>-0.14841792593022773</v>
      </c>
      <c r="M169">
        <f>'Sim Flight Params'!$B$15*K169+'Sim Flight Params'!$B$16*L169</f>
        <v>1.9675990923602598</v>
      </c>
      <c r="O169">
        <f t="shared" si="12"/>
        <v>0</v>
      </c>
    </row>
    <row r="170" spans="1:15" x14ac:dyDescent="0.3">
      <c r="A170">
        <f>'Sim Flight'!B170</f>
        <v>8.4</v>
      </c>
      <c r="B170">
        <f>'Sim Flight'!L170</f>
        <v>1.9723699203976766</v>
      </c>
      <c r="C170">
        <f>'Sim Flight'!N170</f>
        <v>-0.14921114767838761</v>
      </c>
      <c r="E170">
        <f t="shared" si="13"/>
        <v>5.0000000000000711E-2</v>
      </c>
      <c r="G170">
        <f t="shared" si="14"/>
        <v>9.5416560748334572E-2</v>
      </c>
      <c r="H170">
        <f t="shared" si="15"/>
        <v>-1.5864434963197335E-2</v>
      </c>
      <c r="I170">
        <f>'Sim Flight Params'!$B$15*G170+'Sim Flight Params'!$B$16*H170</f>
        <v>9.5416560748334572E-2</v>
      </c>
      <c r="K170">
        <f t="shared" si="16"/>
        <v>1.9723699203976766</v>
      </c>
      <c r="L170">
        <f t="shared" si="17"/>
        <v>-0.14921114767838761</v>
      </c>
      <c r="M170">
        <f>'Sim Flight Params'!$B$15*K170+'Sim Flight Params'!$B$16*L170</f>
        <v>1.9723699203976766</v>
      </c>
      <c r="O170">
        <f t="shared" si="12"/>
        <v>0</v>
      </c>
    </row>
    <row r="171" spans="1:15" x14ac:dyDescent="0.3">
      <c r="A171">
        <f>'Sim Flight'!B171</f>
        <v>8.4499999999999993</v>
      </c>
      <c r="B171">
        <f>'Sim Flight'!L171</f>
        <v>1.9767658813208724</v>
      </c>
      <c r="C171">
        <f>'Sim Flight'!N171</f>
        <v>-0.14994684568832531</v>
      </c>
      <c r="E171">
        <f t="shared" si="13"/>
        <v>4.9999999999998934E-2</v>
      </c>
      <c r="G171">
        <f t="shared" si="14"/>
        <v>8.7919218463918467E-2</v>
      </c>
      <c r="H171">
        <f t="shared" si="15"/>
        <v>-1.4713960198754242E-2</v>
      </c>
      <c r="I171">
        <f>'Sim Flight Params'!$B$15*G171+'Sim Flight Params'!$B$16*H171</f>
        <v>8.7919218463918467E-2</v>
      </c>
      <c r="K171">
        <f t="shared" si="16"/>
        <v>1.9767658813208724</v>
      </c>
      <c r="L171">
        <f t="shared" si="17"/>
        <v>-0.14994684568832531</v>
      </c>
      <c r="M171">
        <f>'Sim Flight Params'!$B$15*K171+'Sim Flight Params'!$B$16*L171</f>
        <v>1.9767658813208724</v>
      </c>
      <c r="O171">
        <f t="shared" si="12"/>
        <v>0</v>
      </c>
    </row>
    <row r="172" spans="1:15" x14ac:dyDescent="0.3">
      <c r="A172">
        <f>'Sim Flight'!B172</f>
        <v>8.5</v>
      </c>
      <c r="B172">
        <f>'Sim Flight'!L172</f>
        <v>1.9807852804032304</v>
      </c>
      <c r="C172">
        <f>'Sim Flight'!N172</f>
        <v>-0.1506247363351724</v>
      </c>
      <c r="E172">
        <f t="shared" si="13"/>
        <v>5.0000000000000711E-2</v>
      </c>
      <c r="G172">
        <f t="shared" si="14"/>
        <v>8.038798164715974E-2</v>
      </c>
      <c r="H172">
        <f t="shared" si="15"/>
        <v>-1.3557812936941612E-2</v>
      </c>
      <c r="I172">
        <f>'Sim Flight Params'!$B$15*G172+'Sim Flight Params'!$B$16*H172</f>
        <v>8.038798164715974E-2</v>
      </c>
      <c r="K172">
        <f t="shared" si="16"/>
        <v>1.9807852804032304</v>
      </c>
      <c r="L172">
        <f t="shared" si="17"/>
        <v>-0.1506247363351724</v>
      </c>
      <c r="M172">
        <f>'Sim Flight Params'!$B$15*K172+'Sim Flight Params'!$B$16*L172</f>
        <v>1.9807852804032304</v>
      </c>
      <c r="O172">
        <f t="shared" si="12"/>
        <v>0</v>
      </c>
    </row>
    <row r="173" spans="1:15" x14ac:dyDescent="0.3">
      <c r="A173">
        <f>'Sim Flight'!B173</f>
        <v>8.5500000000000007</v>
      </c>
      <c r="B173">
        <f>'Sim Flight'!L173</f>
        <v>1.9844265680898916</v>
      </c>
      <c r="C173">
        <f>'Sim Flight'!N173</f>
        <v>-0.1512445582787473</v>
      </c>
      <c r="E173">
        <f t="shared" si="13"/>
        <v>5.0000000000000711E-2</v>
      </c>
      <c r="G173">
        <f t="shared" si="14"/>
        <v>7.2825753733222268E-2</v>
      </c>
      <c r="H173">
        <f t="shared" si="15"/>
        <v>-1.2396438871497929E-2</v>
      </c>
      <c r="I173">
        <f>'Sim Flight Params'!$B$15*G173+'Sim Flight Params'!$B$16*H173</f>
        <v>7.2825753733222268E-2</v>
      </c>
      <c r="K173">
        <f t="shared" si="16"/>
        <v>1.9844265680898916</v>
      </c>
      <c r="L173">
        <f t="shared" si="17"/>
        <v>-0.1512445582787473</v>
      </c>
      <c r="M173">
        <f>'Sim Flight Params'!$B$15*K173+'Sim Flight Params'!$B$16*L173</f>
        <v>1.9844265680898916</v>
      </c>
      <c r="O173">
        <f t="shared" si="12"/>
        <v>0</v>
      </c>
    </row>
    <row r="174" spans="1:15" x14ac:dyDescent="0.3">
      <c r="A174">
        <f>'Sim Flight'!B174</f>
        <v>8.6</v>
      </c>
      <c r="B174">
        <f>'Sim Flight'!L174</f>
        <v>1.9876883405951378</v>
      </c>
      <c r="C174">
        <f>'Sim Flight'!N174</f>
        <v>-0.15180607256595111</v>
      </c>
      <c r="E174">
        <f t="shared" si="13"/>
        <v>4.9999999999998934E-2</v>
      </c>
      <c r="G174">
        <f t="shared" si="14"/>
        <v>6.5235450104924875E-2</v>
      </c>
      <c r="H174">
        <f t="shared" si="15"/>
        <v>-1.1230285744076269E-2</v>
      </c>
      <c r="I174">
        <f>'Sim Flight Params'!$B$15*G174+'Sim Flight Params'!$B$16*H174</f>
        <v>6.5235450104924875E-2</v>
      </c>
      <c r="K174">
        <f t="shared" si="16"/>
        <v>1.9876883405951378</v>
      </c>
      <c r="L174">
        <f t="shared" si="17"/>
        <v>-0.15180607256595111</v>
      </c>
      <c r="M174">
        <f>'Sim Flight Params'!$B$15*K174+'Sim Flight Params'!$B$16*L174</f>
        <v>1.9876883405951378</v>
      </c>
      <c r="O174">
        <f t="shared" si="12"/>
        <v>0</v>
      </c>
    </row>
    <row r="175" spans="1:15" x14ac:dyDescent="0.3">
      <c r="A175">
        <f>'Sim Flight'!B175</f>
        <v>8.65</v>
      </c>
      <c r="B175">
        <f>'Sim Flight'!L175</f>
        <v>1.9905693404435771</v>
      </c>
      <c r="C175">
        <f>'Sim Flight'!N175</f>
        <v>-0.1523090627227639</v>
      </c>
      <c r="E175">
        <f t="shared" si="13"/>
        <v>5.0000000000000711E-2</v>
      </c>
      <c r="G175">
        <f t="shared" si="14"/>
        <v>5.7619996968786572E-2</v>
      </c>
      <c r="H175">
        <f t="shared" si="15"/>
        <v>-1.0059803136255731E-2</v>
      </c>
      <c r="I175">
        <f>'Sim Flight Params'!$B$15*G175+'Sim Flight Params'!$B$16*H175</f>
        <v>5.7619996968786572E-2</v>
      </c>
      <c r="K175">
        <f t="shared" si="16"/>
        <v>1.9905693404435771</v>
      </c>
      <c r="L175">
        <f t="shared" si="17"/>
        <v>-0.1523090627227639</v>
      </c>
      <c r="M175">
        <f>'Sim Flight Params'!$B$15*K175+'Sim Flight Params'!$B$16*L175</f>
        <v>1.9905693404435771</v>
      </c>
      <c r="O175">
        <f t="shared" si="12"/>
        <v>0</v>
      </c>
    </row>
    <row r="176" spans="1:15" x14ac:dyDescent="0.3">
      <c r="A176">
        <f>'Sim Flight'!B176</f>
        <v>8.6999999999999993</v>
      </c>
      <c r="B176">
        <f>'Sim Flight'!L176</f>
        <v>1.9930684569549264</v>
      </c>
      <c r="C176">
        <f>'Sim Flight'!N176</f>
        <v>-0.15275333483600764</v>
      </c>
      <c r="E176">
        <f t="shared" si="13"/>
        <v>4.9999999999998934E-2</v>
      </c>
      <c r="G176">
        <f t="shared" si="14"/>
        <v>4.9982330226986352E-2</v>
      </c>
      <c r="H176">
        <f t="shared" si="15"/>
        <v>-8.8854422648750545E-3</v>
      </c>
      <c r="I176">
        <f>'Sim Flight Params'!$B$15*G176+'Sim Flight Params'!$B$16*H176</f>
        <v>4.9982330226986352E-2</v>
      </c>
      <c r="K176">
        <f t="shared" si="16"/>
        <v>1.9930684569549264</v>
      </c>
      <c r="L176">
        <f t="shared" si="17"/>
        <v>-0.15275333483600764</v>
      </c>
      <c r="M176">
        <f>'Sim Flight Params'!$B$15*K176+'Sim Flight Params'!$B$16*L176</f>
        <v>1.9930684569549264</v>
      </c>
      <c r="O176">
        <f t="shared" si="12"/>
        <v>0</v>
      </c>
    </row>
    <row r="177" spans="1:15" x14ac:dyDescent="0.3">
      <c r="A177">
        <f>'Sim Flight'!B177</f>
        <v>8.75</v>
      </c>
      <c r="B177">
        <f>'Sim Flight'!L177</f>
        <v>1.9951847266721967</v>
      </c>
      <c r="C177">
        <f>'Sim Flight'!N177</f>
        <v>-0.15313871763161588</v>
      </c>
      <c r="E177">
        <f t="shared" si="13"/>
        <v>5.0000000000000711E-2</v>
      </c>
      <c r="G177">
        <f t="shared" si="14"/>
        <v>4.232539434540545E-2</v>
      </c>
      <c r="H177">
        <f t="shared" si="15"/>
        <v>-7.7076559121646033E-3</v>
      </c>
      <c r="I177">
        <f>'Sim Flight Params'!$B$15*G177+'Sim Flight Params'!$B$16*H177</f>
        <v>4.232539434540545E-2</v>
      </c>
      <c r="K177">
        <f t="shared" si="16"/>
        <v>1.9951847266721967</v>
      </c>
      <c r="L177">
        <f t="shared" si="17"/>
        <v>-0.15313871763161588</v>
      </c>
      <c r="M177">
        <f>'Sim Flight Params'!$B$15*K177+'Sim Flight Params'!$B$16*L177</f>
        <v>1.9951847266721967</v>
      </c>
      <c r="O177">
        <f t="shared" si="12"/>
        <v>0</v>
      </c>
    </row>
    <row r="178" spans="1:15" x14ac:dyDescent="0.3">
      <c r="A178">
        <f>'Sim Flight'!B178</f>
        <v>8.8000000000000007</v>
      </c>
      <c r="B178">
        <f>'Sim Flight'!L178</f>
        <v>1.9969173337331281</v>
      </c>
      <c r="C178">
        <f>'Sim Flight'!N178</f>
        <v>-0.15346506253556938</v>
      </c>
      <c r="E178">
        <f t="shared" si="13"/>
        <v>5.0000000000000711E-2</v>
      </c>
      <c r="G178">
        <f t="shared" si="14"/>
        <v>3.4652141218626871E-2</v>
      </c>
      <c r="H178">
        <f t="shared" si="15"/>
        <v>-6.5268980790699387E-3</v>
      </c>
      <c r="I178">
        <f>'Sim Flight Params'!$B$15*G178+'Sim Flight Params'!$B$16*H178</f>
        <v>3.4652141218626871E-2</v>
      </c>
      <c r="K178">
        <f t="shared" si="16"/>
        <v>1.9969173337331281</v>
      </c>
      <c r="L178">
        <f t="shared" si="17"/>
        <v>-0.15346506253556938</v>
      </c>
      <c r="M178">
        <f>'Sim Flight Params'!$B$15*K178+'Sim Flight Params'!$B$16*L178</f>
        <v>1.9969173337331281</v>
      </c>
      <c r="O178">
        <f t="shared" si="12"/>
        <v>0</v>
      </c>
    </row>
    <row r="179" spans="1:15" x14ac:dyDescent="0.3">
      <c r="A179">
        <f>'Sim Flight'!B179</f>
        <v>8.85</v>
      </c>
      <c r="B179">
        <f>'Sim Flight'!L179</f>
        <v>1.9982656101847158</v>
      </c>
      <c r="C179">
        <f>'Sim Flight'!N179</f>
        <v>-0.15373224373742966</v>
      </c>
      <c r="E179">
        <f t="shared" si="13"/>
        <v>4.9999999999998934E-2</v>
      </c>
      <c r="G179">
        <f t="shared" si="14"/>
        <v>2.6965529031755552E-2</v>
      </c>
      <c r="H179">
        <f t="shared" si="15"/>
        <v>-5.3436240372057879E-3</v>
      </c>
      <c r="I179">
        <f>'Sim Flight Params'!$B$15*G179+'Sim Flight Params'!$B$16*H179</f>
        <v>2.6965529031755552E-2</v>
      </c>
      <c r="K179">
        <f t="shared" si="16"/>
        <v>1.9982656101847158</v>
      </c>
      <c r="L179">
        <f t="shared" si="17"/>
        <v>-0.15373224373742966</v>
      </c>
      <c r="M179">
        <f>'Sim Flight Params'!$B$15*K179+'Sim Flight Params'!$B$16*L179</f>
        <v>1.9982656101847158</v>
      </c>
      <c r="O179">
        <f t="shared" si="12"/>
        <v>0</v>
      </c>
    </row>
    <row r="180" spans="1:15" x14ac:dyDescent="0.3">
      <c r="A180">
        <f>'Sim Flight'!B180</f>
        <v>8.9</v>
      </c>
      <c r="B180">
        <f>'Sim Flight'!L180</f>
        <v>1.999229036240723</v>
      </c>
      <c r="C180">
        <f>'Sim Flight'!N180</f>
        <v>-0.153940158232239</v>
      </c>
      <c r="E180">
        <f t="shared" si="13"/>
        <v>5.0000000000000711E-2</v>
      </c>
      <c r="G180">
        <f t="shared" si="14"/>
        <v>1.9268521120143493E-2</v>
      </c>
      <c r="H180">
        <f t="shared" si="15"/>
        <v>-4.1582898961866586E-3</v>
      </c>
      <c r="I180">
        <f>'Sim Flight Params'!$B$15*G180+'Sim Flight Params'!$B$16*H180</f>
        <v>1.9268521120143493E-2</v>
      </c>
      <c r="K180">
        <f t="shared" si="16"/>
        <v>1.999229036240723</v>
      </c>
      <c r="L180">
        <f t="shared" si="17"/>
        <v>-0.153940158232239</v>
      </c>
      <c r="M180">
        <f>'Sim Flight Params'!$B$15*K180+'Sim Flight Params'!$B$16*L180</f>
        <v>1.999229036240723</v>
      </c>
      <c r="O180">
        <f t="shared" si="12"/>
        <v>0</v>
      </c>
    </row>
    <row r="181" spans="1:15" x14ac:dyDescent="0.3">
      <c r="A181">
        <f>'Sim Flight'!B181</f>
        <v>8.9499999999999993</v>
      </c>
      <c r="B181">
        <f>'Sim Flight'!L181</f>
        <v>1.9998072404820648</v>
      </c>
      <c r="C181">
        <f>'Sim Flight'!N181</f>
        <v>-0.15408872586614561</v>
      </c>
      <c r="E181">
        <f t="shared" si="13"/>
        <v>4.9999999999998934E-2</v>
      </c>
      <c r="G181">
        <f t="shared" si="14"/>
        <v>1.1564084826836376E-2</v>
      </c>
      <c r="H181">
        <f t="shared" si="15"/>
        <v>-2.971352678132263E-3</v>
      </c>
      <c r="I181">
        <f>'Sim Flight Params'!$B$15*G181+'Sim Flight Params'!$B$16*H181</f>
        <v>1.1564084826836376E-2</v>
      </c>
      <c r="K181">
        <f t="shared" si="16"/>
        <v>1.9998072404820648</v>
      </c>
      <c r="L181">
        <f t="shared" si="17"/>
        <v>-0.15408872586614561</v>
      </c>
      <c r="M181">
        <f>'Sim Flight Params'!$B$15*K181+'Sim Flight Params'!$B$16*L181</f>
        <v>1.9998072404820648</v>
      </c>
      <c r="O181">
        <f t="shared" si="12"/>
        <v>0</v>
      </c>
    </row>
    <row r="182" spans="1:15" x14ac:dyDescent="0.3">
      <c r="A182">
        <f>'Sim Flight'!B182</f>
        <v>9</v>
      </c>
      <c r="B182">
        <f>'Sim Flight'!L182</f>
        <v>2</v>
      </c>
      <c r="C182">
        <f>'Sim Flight'!N182</f>
        <v>-0.15417788936265381</v>
      </c>
      <c r="E182">
        <f t="shared" si="13"/>
        <v>5.0000000000000711E-2</v>
      </c>
      <c r="G182">
        <f t="shared" si="14"/>
        <v>3.855190358703576E-3</v>
      </c>
      <c r="H182">
        <f t="shared" si="15"/>
        <v>-1.7832699301639522E-3</v>
      </c>
      <c r="I182">
        <f>'Sim Flight Params'!$B$15*G182+'Sim Flight Params'!$B$16*H182</f>
        <v>3.855190358703576E-3</v>
      </c>
      <c r="K182">
        <f t="shared" si="16"/>
        <v>2</v>
      </c>
      <c r="L182">
        <f t="shared" si="17"/>
        <v>-0.15417788936265381</v>
      </c>
      <c r="M182">
        <f>'Sim Flight Params'!$B$15*K182+'Sim Flight Params'!$B$16*L182</f>
        <v>2</v>
      </c>
      <c r="O182">
        <f t="shared" si="12"/>
        <v>0</v>
      </c>
    </row>
    <row r="183" spans="1:15" x14ac:dyDescent="0.3">
      <c r="A183">
        <f>'Sim Flight'!B183</f>
        <v>9.0500000000000007</v>
      </c>
      <c r="B183">
        <f>'Sim Flight'!L183</f>
        <v>2</v>
      </c>
      <c r="C183">
        <f>'Sim Flight'!N183</f>
        <v>-7.7103807174070421E-2</v>
      </c>
      <c r="E183">
        <f t="shared" si="13"/>
        <v>5.0000000000000711E-2</v>
      </c>
      <c r="G183">
        <f t="shared" si="14"/>
        <v>0</v>
      </c>
      <c r="H183">
        <f t="shared" si="15"/>
        <v>1.5414816437716459</v>
      </c>
      <c r="I183">
        <f>'Sim Flight Params'!$B$15*G183+'Sim Flight Params'!$B$16*H183</f>
        <v>0</v>
      </c>
      <c r="K183">
        <f t="shared" si="16"/>
        <v>2</v>
      </c>
      <c r="L183">
        <f t="shared" si="17"/>
        <v>-7.7103807174070421E-2</v>
      </c>
      <c r="M183">
        <f>'Sim Flight Params'!$B$15*K183+'Sim Flight Params'!$B$16*L183</f>
        <v>2</v>
      </c>
      <c r="O183">
        <f t="shared" si="12"/>
        <v>0</v>
      </c>
    </row>
    <row r="184" spans="1:15" x14ac:dyDescent="0.3">
      <c r="A184">
        <f>'Sim Flight'!B184</f>
        <v>9.1</v>
      </c>
      <c r="B184">
        <f>'Sim Flight'!L184</f>
        <v>2</v>
      </c>
      <c r="C184">
        <f>'Sim Flight'!N184</f>
        <v>0</v>
      </c>
      <c r="E184">
        <f t="shared" si="13"/>
        <v>4.9999999999998934E-2</v>
      </c>
      <c r="G184">
        <f t="shared" si="14"/>
        <v>0</v>
      </c>
      <c r="H184">
        <f t="shared" si="15"/>
        <v>1.5420761434814414</v>
      </c>
      <c r="I184">
        <f>'Sim Flight Params'!$B$15*G184+'Sim Flight Params'!$B$16*H184</f>
        <v>0</v>
      </c>
      <c r="K184">
        <f t="shared" si="16"/>
        <v>2</v>
      </c>
      <c r="L184">
        <f t="shared" si="17"/>
        <v>0</v>
      </c>
      <c r="M184">
        <f>'Sim Flight Params'!$B$15*K184+'Sim Flight Params'!$B$16*L184</f>
        <v>2</v>
      </c>
      <c r="O184">
        <f t="shared" si="12"/>
        <v>0</v>
      </c>
    </row>
    <row r="185" spans="1:15" x14ac:dyDescent="0.3">
      <c r="A185">
        <f>'Sim Flight'!B185</f>
        <v>9.1499999999999897</v>
      </c>
      <c r="B185">
        <f>'Sim Flight'!L185</f>
        <v>2</v>
      </c>
      <c r="C185">
        <f>'Sim Flight'!N185</f>
        <v>0</v>
      </c>
      <c r="E185">
        <f t="shared" si="13"/>
        <v>4.9999999999990052E-2</v>
      </c>
      <c r="G185">
        <f t="shared" si="14"/>
        <v>0</v>
      </c>
      <c r="H185">
        <f t="shared" si="15"/>
        <v>0</v>
      </c>
      <c r="I185">
        <f>'Sim Flight Params'!$B$15*G185+'Sim Flight Params'!$B$16*H185</f>
        <v>0</v>
      </c>
      <c r="K185">
        <f t="shared" si="16"/>
        <v>2</v>
      </c>
      <c r="L185">
        <f t="shared" si="17"/>
        <v>0</v>
      </c>
      <c r="M185">
        <f>'Sim Flight Params'!$B$15*K185+'Sim Flight Params'!$B$16*L185</f>
        <v>2</v>
      </c>
      <c r="O185">
        <f t="shared" si="12"/>
        <v>0</v>
      </c>
    </row>
    <row r="186" spans="1:15" x14ac:dyDescent="0.3">
      <c r="A186">
        <f>'Sim Flight'!B186</f>
        <v>9.1999999999999904</v>
      </c>
      <c r="B186">
        <f>'Sim Flight'!L186</f>
        <v>2</v>
      </c>
      <c r="C186">
        <f>'Sim Flight'!N186</f>
        <v>0</v>
      </c>
      <c r="E186">
        <f t="shared" si="13"/>
        <v>5.0000000000000711E-2</v>
      </c>
      <c r="G186">
        <f t="shared" si="14"/>
        <v>0</v>
      </c>
      <c r="H186">
        <f t="shared" si="15"/>
        <v>0</v>
      </c>
      <c r="I186">
        <f>'Sim Flight Params'!$B$15*G186+'Sim Flight Params'!$B$16*H186</f>
        <v>0</v>
      </c>
      <c r="K186">
        <f t="shared" si="16"/>
        <v>2</v>
      </c>
      <c r="L186">
        <f t="shared" si="17"/>
        <v>0</v>
      </c>
      <c r="M186">
        <f>'Sim Flight Params'!$B$15*K186+'Sim Flight Params'!$B$16*L186</f>
        <v>2</v>
      </c>
      <c r="O186">
        <f t="shared" si="12"/>
        <v>0</v>
      </c>
    </row>
    <row r="187" spans="1:15" x14ac:dyDescent="0.3">
      <c r="A187">
        <f>'Sim Flight'!B187</f>
        <v>9.2499999999999893</v>
      </c>
      <c r="B187">
        <f>'Sim Flight'!L187</f>
        <v>2</v>
      </c>
      <c r="C187">
        <f>'Sim Flight'!N187</f>
        <v>0</v>
      </c>
      <c r="E187">
        <f t="shared" si="13"/>
        <v>4.9999999999998934E-2</v>
      </c>
      <c r="G187">
        <f t="shared" si="14"/>
        <v>0</v>
      </c>
      <c r="H187">
        <f t="shared" si="15"/>
        <v>0</v>
      </c>
      <c r="I187">
        <f>'Sim Flight Params'!$B$15*G187+'Sim Flight Params'!$B$16*H187</f>
        <v>0</v>
      </c>
      <c r="K187">
        <f t="shared" si="16"/>
        <v>2</v>
      </c>
      <c r="L187">
        <f t="shared" si="17"/>
        <v>0</v>
      </c>
      <c r="M187">
        <f>'Sim Flight Params'!$B$15*K187+'Sim Flight Params'!$B$16*L187</f>
        <v>2</v>
      </c>
      <c r="O187">
        <f t="shared" si="12"/>
        <v>0</v>
      </c>
    </row>
    <row r="188" spans="1:15" x14ac:dyDescent="0.3">
      <c r="A188">
        <f>'Sim Flight'!B188</f>
        <v>9.2999999999999901</v>
      </c>
      <c r="B188">
        <f>'Sim Flight'!L188</f>
        <v>2</v>
      </c>
      <c r="C188">
        <f>'Sim Flight'!N188</f>
        <v>0</v>
      </c>
      <c r="E188">
        <f t="shared" si="13"/>
        <v>5.0000000000000711E-2</v>
      </c>
      <c r="G188">
        <f t="shared" si="14"/>
        <v>0</v>
      </c>
      <c r="H188">
        <f t="shared" si="15"/>
        <v>0</v>
      </c>
      <c r="I188">
        <f>'Sim Flight Params'!$B$15*G188+'Sim Flight Params'!$B$16*H188</f>
        <v>0</v>
      </c>
      <c r="K188">
        <f t="shared" si="16"/>
        <v>2</v>
      </c>
      <c r="L188">
        <f t="shared" si="17"/>
        <v>0</v>
      </c>
      <c r="M188">
        <f>'Sim Flight Params'!$B$15*K188+'Sim Flight Params'!$B$16*L188</f>
        <v>2</v>
      </c>
      <c r="O188">
        <f t="shared" si="12"/>
        <v>0</v>
      </c>
    </row>
    <row r="189" spans="1:15" x14ac:dyDescent="0.3">
      <c r="A189">
        <f>'Sim Flight'!B189</f>
        <v>9.3499999999999908</v>
      </c>
      <c r="B189">
        <f>'Sim Flight'!L189</f>
        <v>2</v>
      </c>
      <c r="C189">
        <f>'Sim Flight'!N189</f>
        <v>0</v>
      </c>
      <c r="E189">
        <f t="shared" si="13"/>
        <v>5.0000000000000711E-2</v>
      </c>
      <c r="G189">
        <f t="shared" si="14"/>
        <v>0</v>
      </c>
      <c r="H189">
        <f t="shared" si="15"/>
        <v>0</v>
      </c>
      <c r="I189">
        <f>'Sim Flight Params'!$B$15*G189+'Sim Flight Params'!$B$16*H189</f>
        <v>0</v>
      </c>
      <c r="K189">
        <f t="shared" si="16"/>
        <v>2</v>
      </c>
      <c r="L189">
        <f t="shared" si="17"/>
        <v>0</v>
      </c>
      <c r="M189">
        <f>'Sim Flight Params'!$B$15*K189+'Sim Flight Params'!$B$16*L189</f>
        <v>2</v>
      </c>
      <c r="O189">
        <f t="shared" si="12"/>
        <v>0</v>
      </c>
    </row>
    <row r="190" spans="1:15" x14ac:dyDescent="0.3">
      <c r="A190">
        <f>'Sim Flight'!B190</f>
        <v>9.3999999999999897</v>
      </c>
      <c r="B190">
        <f>'Sim Flight'!L190</f>
        <v>2</v>
      </c>
      <c r="C190">
        <f>'Sim Flight'!N190</f>
        <v>0</v>
      </c>
      <c r="E190">
        <f t="shared" si="13"/>
        <v>4.9999999999998934E-2</v>
      </c>
      <c r="G190">
        <f t="shared" si="14"/>
        <v>0</v>
      </c>
      <c r="H190">
        <f t="shared" si="15"/>
        <v>0</v>
      </c>
      <c r="I190">
        <f>'Sim Flight Params'!$B$15*G190+'Sim Flight Params'!$B$16*H190</f>
        <v>0</v>
      </c>
      <c r="K190">
        <f t="shared" si="16"/>
        <v>2</v>
      </c>
      <c r="L190">
        <f t="shared" si="17"/>
        <v>0</v>
      </c>
      <c r="M190">
        <f>'Sim Flight Params'!$B$15*K190+'Sim Flight Params'!$B$16*L190</f>
        <v>2</v>
      </c>
      <c r="O190">
        <f t="shared" si="12"/>
        <v>0</v>
      </c>
    </row>
    <row r="191" spans="1:15" x14ac:dyDescent="0.3">
      <c r="A191">
        <f>'Sim Flight'!B191</f>
        <v>9.4499999999999904</v>
      </c>
      <c r="B191">
        <f>'Sim Flight'!L191</f>
        <v>2</v>
      </c>
      <c r="C191">
        <f>'Sim Flight'!N191</f>
        <v>0</v>
      </c>
      <c r="E191">
        <f t="shared" si="13"/>
        <v>5.0000000000000711E-2</v>
      </c>
      <c r="G191">
        <f t="shared" si="14"/>
        <v>0</v>
      </c>
      <c r="H191">
        <f t="shared" si="15"/>
        <v>0</v>
      </c>
      <c r="I191">
        <f>'Sim Flight Params'!$B$15*G191+'Sim Flight Params'!$B$16*H191</f>
        <v>0</v>
      </c>
      <c r="K191">
        <f t="shared" si="16"/>
        <v>2</v>
      </c>
      <c r="L191">
        <f t="shared" si="17"/>
        <v>0</v>
      </c>
      <c r="M191">
        <f>'Sim Flight Params'!$B$15*K191+'Sim Flight Params'!$B$16*L191</f>
        <v>2</v>
      </c>
      <c r="O191">
        <f t="shared" si="12"/>
        <v>0</v>
      </c>
    </row>
    <row r="192" spans="1:15" x14ac:dyDescent="0.3">
      <c r="A192">
        <f>'Sim Flight'!B192</f>
        <v>9.4999999999999805</v>
      </c>
      <c r="B192">
        <f>'Sim Flight'!L192</f>
        <v>2</v>
      </c>
      <c r="C192">
        <f>'Sim Flight'!N192</f>
        <v>0</v>
      </c>
      <c r="E192">
        <f t="shared" si="13"/>
        <v>4.9999999999990052E-2</v>
      </c>
      <c r="G192">
        <f t="shared" si="14"/>
        <v>0</v>
      </c>
      <c r="H192">
        <f t="shared" si="15"/>
        <v>0</v>
      </c>
      <c r="I192">
        <f>'Sim Flight Params'!$B$15*G192+'Sim Flight Params'!$B$16*H192</f>
        <v>0</v>
      </c>
      <c r="K192">
        <f t="shared" si="16"/>
        <v>2</v>
      </c>
      <c r="L192">
        <f t="shared" si="17"/>
        <v>0</v>
      </c>
      <c r="M192">
        <f>'Sim Flight Params'!$B$15*K192+'Sim Flight Params'!$B$16*L192</f>
        <v>2</v>
      </c>
      <c r="O192">
        <f t="shared" si="12"/>
        <v>0</v>
      </c>
    </row>
    <row r="193" spans="1:15" x14ac:dyDescent="0.3">
      <c r="A193">
        <f>'Sim Flight'!B193</f>
        <v>9.5499999999999794</v>
      </c>
      <c r="B193">
        <f>'Sim Flight'!L193</f>
        <v>2</v>
      </c>
      <c r="C193">
        <f>'Sim Flight'!N193</f>
        <v>0</v>
      </c>
      <c r="E193">
        <f t="shared" si="13"/>
        <v>4.9999999999998934E-2</v>
      </c>
      <c r="G193">
        <f t="shared" si="14"/>
        <v>0</v>
      </c>
      <c r="H193">
        <f t="shared" si="15"/>
        <v>0</v>
      </c>
      <c r="I193">
        <f>'Sim Flight Params'!$B$15*G193+'Sim Flight Params'!$B$16*H193</f>
        <v>0</v>
      </c>
      <c r="K193">
        <f t="shared" si="16"/>
        <v>2</v>
      </c>
      <c r="L193">
        <f t="shared" si="17"/>
        <v>0</v>
      </c>
      <c r="M193">
        <f>'Sim Flight Params'!$B$15*K193+'Sim Flight Params'!$B$16*L193</f>
        <v>2</v>
      </c>
      <c r="O193">
        <f t="shared" si="12"/>
        <v>0</v>
      </c>
    </row>
    <row r="194" spans="1:15" x14ac:dyDescent="0.3">
      <c r="A194">
        <f>'Sim Flight'!B194</f>
        <v>9.5999999999999801</v>
      </c>
      <c r="B194">
        <f>'Sim Flight'!L194</f>
        <v>2</v>
      </c>
      <c r="C194">
        <f>'Sim Flight'!N194</f>
        <v>0</v>
      </c>
      <c r="E194">
        <f t="shared" si="13"/>
        <v>5.0000000000000711E-2</v>
      </c>
      <c r="G194">
        <f t="shared" si="14"/>
        <v>0</v>
      </c>
      <c r="H194">
        <f t="shared" si="15"/>
        <v>0</v>
      </c>
      <c r="I194">
        <f>'Sim Flight Params'!$B$15*G194+'Sim Flight Params'!$B$16*H194</f>
        <v>0</v>
      </c>
      <c r="K194">
        <f t="shared" si="16"/>
        <v>2</v>
      </c>
      <c r="L194">
        <f t="shared" si="17"/>
        <v>0</v>
      </c>
      <c r="M194">
        <f>'Sim Flight Params'!$B$15*K194+'Sim Flight Params'!$B$16*L194</f>
        <v>2</v>
      </c>
      <c r="O194">
        <f t="shared" si="12"/>
        <v>0</v>
      </c>
    </row>
    <row r="195" spans="1:15" x14ac:dyDescent="0.3">
      <c r="A195">
        <f>'Sim Flight'!B195</f>
        <v>9.6499999999999808</v>
      </c>
      <c r="B195">
        <f>'Sim Flight'!L195</f>
        <v>2</v>
      </c>
      <c r="C195">
        <f>'Sim Flight'!N195</f>
        <v>0</v>
      </c>
      <c r="E195">
        <f t="shared" si="13"/>
        <v>5.0000000000000711E-2</v>
      </c>
      <c r="G195">
        <f t="shared" si="14"/>
        <v>0</v>
      </c>
      <c r="H195">
        <f t="shared" si="15"/>
        <v>0</v>
      </c>
      <c r="I195">
        <f>'Sim Flight Params'!$B$15*G195+'Sim Flight Params'!$B$16*H195</f>
        <v>0</v>
      </c>
      <c r="K195">
        <f t="shared" si="16"/>
        <v>2</v>
      </c>
      <c r="L195">
        <f t="shared" si="17"/>
        <v>0</v>
      </c>
      <c r="M195">
        <f>'Sim Flight Params'!$B$15*K195+'Sim Flight Params'!$B$16*L195</f>
        <v>2</v>
      </c>
      <c r="O195">
        <f t="shared" ref="O195:O199" si="18">M195-B195</f>
        <v>0</v>
      </c>
    </row>
    <row r="196" spans="1:15" x14ac:dyDescent="0.3">
      <c r="A196">
        <f>'Sim Flight'!B196</f>
        <v>9.6999999999999797</v>
      </c>
      <c r="B196">
        <f>'Sim Flight'!L196</f>
        <v>2</v>
      </c>
      <c r="C196">
        <f>'Sim Flight'!N196</f>
        <v>0</v>
      </c>
      <c r="E196">
        <f t="shared" ref="E196:E199" si="19">A196-A195</f>
        <v>4.9999999999998934E-2</v>
      </c>
      <c r="G196">
        <f t="shared" ref="G196:G199" si="20">G195+C196*$E196</f>
        <v>0</v>
      </c>
      <c r="H196">
        <f t="shared" ref="H196:H199" si="21">(C196-C195)/$E196</f>
        <v>0</v>
      </c>
      <c r="I196">
        <f>'Sim Flight Params'!$B$15*G196+'Sim Flight Params'!$B$16*H196</f>
        <v>0</v>
      </c>
      <c r="K196">
        <f t="shared" ref="K196:K199" si="22">K195+I196*$E196</f>
        <v>2</v>
      </c>
      <c r="L196">
        <f t="shared" ref="L196:L199" si="23">(I196-I195)/$E196</f>
        <v>0</v>
      </c>
      <c r="M196">
        <f>'Sim Flight Params'!$B$15*K196+'Sim Flight Params'!$B$16*L196</f>
        <v>2</v>
      </c>
      <c r="O196">
        <f t="shared" si="18"/>
        <v>0</v>
      </c>
    </row>
    <row r="197" spans="1:15" x14ac:dyDescent="0.3">
      <c r="A197">
        <f>'Sim Flight'!B197</f>
        <v>9.7499999999999805</v>
      </c>
      <c r="B197">
        <f>'Sim Flight'!L197</f>
        <v>2</v>
      </c>
      <c r="C197">
        <f>'Sim Flight'!N197</f>
        <v>0</v>
      </c>
      <c r="E197">
        <f t="shared" si="19"/>
        <v>5.0000000000000711E-2</v>
      </c>
      <c r="G197">
        <f t="shared" si="20"/>
        <v>0</v>
      </c>
      <c r="H197">
        <f t="shared" si="21"/>
        <v>0</v>
      </c>
      <c r="I197">
        <f>'Sim Flight Params'!$B$15*G197+'Sim Flight Params'!$B$16*H197</f>
        <v>0</v>
      </c>
      <c r="K197">
        <f t="shared" si="22"/>
        <v>2</v>
      </c>
      <c r="L197">
        <f t="shared" si="23"/>
        <v>0</v>
      </c>
      <c r="M197">
        <f>'Sim Flight Params'!$B$15*K197+'Sim Flight Params'!$B$16*L197</f>
        <v>2</v>
      </c>
      <c r="O197">
        <f t="shared" si="18"/>
        <v>0</v>
      </c>
    </row>
    <row r="198" spans="1:15" x14ac:dyDescent="0.3">
      <c r="A198">
        <f>'Sim Flight'!B198</f>
        <v>9.7999999999999794</v>
      </c>
      <c r="B198">
        <f>'Sim Flight'!L198</f>
        <v>2</v>
      </c>
      <c r="C198">
        <f>'Sim Flight'!N198</f>
        <v>0</v>
      </c>
      <c r="E198">
        <f t="shared" si="19"/>
        <v>4.9999999999998934E-2</v>
      </c>
      <c r="G198">
        <f t="shared" si="20"/>
        <v>0</v>
      </c>
      <c r="H198">
        <f t="shared" si="21"/>
        <v>0</v>
      </c>
      <c r="I198">
        <f>'Sim Flight Params'!$B$15*G198+'Sim Flight Params'!$B$16*H198</f>
        <v>0</v>
      </c>
      <c r="K198">
        <f t="shared" si="22"/>
        <v>2</v>
      </c>
      <c r="L198">
        <f t="shared" si="23"/>
        <v>0</v>
      </c>
      <c r="M198">
        <f>'Sim Flight Params'!$B$15*K198+'Sim Flight Params'!$B$16*L198</f>
        <v>2</v>
      </c>
      <c r="O198">
        <f t="shared" si="18"/>
        <v>0</v>
      </c>
    </row>
    <row r="199" spans="1:15" x14ac:dyDescent="0.3">
      <c r="A199">
        <f>'Sim Flight'!B199</f>
        <v>9.8499999999999801</v>
      </c>
      <c r="B199">
        <f>'Sim Flight'!L199</f>
        <v>2</v>
      </c>
      <c r="C199">
        <f>'Sim Flight'!N199</f>
        <v>0</v>
      </c>
      <c r="E199">
        <f t="shared" si="19"/>
        <v>5.0000000000000711E-2</v>
      </c>
      <c r="G199">
        <f t="shared" si="20"/>
        <v>0</v>
      </c>
      <c r="H199">
        <f t="shared" si="21"/>
        <v>0</v>
      </c>
      <c r="I199">
        <f>'Sim Flight Params'!$B$15*G199+'Sim Flight Params'!$B$16*H199</f>
        <v>0</v>
      </c>
      <c r="K199">
        <f t="shared" si="22"/>
        <v>2</v>
      </c>
      <c r="L199">
        <f t="shared" si="23"/>
        <v>0</v>
      </c>
      <c r="M199">
        <f>'Sim Flight Params'!$B$15*K199+'Sim Flight Params'!$B$16*L199</f>
        <v>2</v>
      </c>
      <c r="O199">
        <f t="shared" si="18"/>
        <v>0</v>
      </c>
    </row>
    <row r="200" spans="1:15" x14ac:dyDescent="0.3">
      <c r="A200">
        <f>'Sim Flight'!B200</f>
        <v>9.8999999999999808</v>
      </c>
      <c r="B200">
        <f>'Sim Flight'!L200</f>
        <v>2</v>
      </c>
      <c r="C200">
        <f>'Sim Flight'!N200</f>
        <v>0</v>
      </c>
      <c r="E200">
        <f t="shared" ref="E200:E263" si="24">A200-A199</f>
        <v>5.0000000000000711E-2</v>
      </c>
      <c r="G200">
        <f t="shared" ref="G200:G263" si="25">G199+C200*$E200</f>
        <v>0</v>
      </c>
      <c r="H200">
        <f t="shared" ref="H200:H263" si="26">(C200-C199)/$E200</f>
        <v>0</v>
      </c>
      <c r="I200">
        <f>'Sim Flight Params'!$B$15*G200+'Sim Flight Params'!$B$16*H200</f>
        <v>0</v>
      </c>
      <c r="K200">
        <f t="shared" ref="K200:K263" si="27">K199+I200*$E200</f>
        <v>2</v>
      </c>
      <c r="L200">
        <f t="shared" ref="L200:L263" si="28">(I200-I199)/$E200</f>
        <v>0</v>
      </c>
      <c r="M200">
        <f>'Sim Flight Params'!$B$15*K200+'Sim Flight Params'!$B$16*L200</f>
        <v>2</v>
      </c>
      <c r="O200">
        <f t="shared" ref="O200:O263" si="29">M200-B200</f>
        <v>0</v>
      </c>
    </row>
    <row r="201" spans="1:15" x14ac:dyDescent="0.3">
      <c r="A201">
        <f>'Sim Flight'!B201</f>
        <v>9.9499999999999709</v>
      </c>
      <c r="B201">
        <f>'Sim Flight'!L201</f>
        <v>2</v>
      </c>
      <c r="C201">
        <f>'Sim Flight'!N201</f>
        <v>0</v>
      </c>
      <c r="E201">
        <f t="shared" si="24"/>
        <v>4.9999999999990052E-2</v>
      </c>
      <c r="G201">
        <f t="shared" si="25"/>
        <v>0</v>
      </c>
      <c r="H201">
        <f t="shared" si="26"/>
        <v>0</v>
      </c>
      <c r="I201">
        <f>'Sim Flight Params'!$B$15*G201+'Sim Flight Params'!$B$16*H201</f>
        <v>0</v>
      </c>
      <c r="K201">
        <f t="shared" si="27"/>
        <v>2</v>
      </c>
      <c r="L201">
        <f t="shared" si="28"/>
        <v>0</v>
      </c>
      <c r="M201">
        <f>'Sim Flight Params'!$B$15*K201+'Sim Flight Params'!$B$16*L201</f>
        <v>2</v>
      </c>
      <c r="O201">
        <f t="shared" si="29"/>
        <v>0</v>
      </c>
    </row>
    <row r="202" spans="1:15" x14ac:dyDescent="0.3">
      <c r="A202">
        <f>'Sim Flight'!B202</f>
        <v>9.9999999999999698</v>
      </c>
      <c r="B202">
        <f>'Sim Flight'!L202</f>
        <v>2</v>
      </c>
      <c r="C202">
        <f>'Sim Flight'!N202</f>
        <v>0</v>
      </c>
      <c r="E202">
        <f t="shared" si="24"/>
        <v>4.9999999999998934E-2</v>
      </c>
      <c r="G202">
        <f t="shared" si="25"/>
        <v>0</v>
      </c>
      <c r="H202">
        <f t="shared" si="26"/>
        <v>0</v>
      </c>
      <c r="I202">
        <f>'Sim Flight Params'!$B$15*G202+'Sim Flight Params'!$B$16*H202</f>
        <v>0</v>
      </c>
      <c r="K202">
        <f t="shared" si="27"/>
        <v>2</v>
      </c>
      <c r="L202">
        <f t="shared" si="28"/>
        <v>0</v>
      </c>
      <c r="M202">
        <f>'Sim Flight Params'!$B$15*K202+'Sim Flight Params'!$B$16*L202</f>
        <v>2</v>
      </c>
      <c r="O202">
        <f t="shared" si="29"/>
        <v>0</v>
      </c>
    </row>
    <row r="203" spans="1:15" x14ac:dyDescent="0.3">
      <c r="A203">
        <f>'Sim Flight'!B203</f>
        <v>10.050000000000001</v>
      </c>
      <c r="B203">
        <f>'Sim Flight'!L203</f>
        <v>2</v>
      </c>
      <c r="C203">
        <f>'Sim Flight'!N203</f>
        <v>0</v>
      </c>
      <c r="E203">
        <f t="shared" si="24"/>
        <v>5.0000000000030909E-2</v>
      </c>
      <c r="G203">
        <f t="shared" si="25"/>
        <v>0</v>
      </c>
      <c r="H203">
        <f t="shared" si="26"/>
        <v>0</v>
      </c>
      <c r="I203">
        <f>'Sim Flight Params'!$B$15*G203+'Sim Flight Params'!$B$16*H203</f>
        <v>0</v>
      </c>
      <c r="K203">
        <f t="shared" si="27"/>
        <v>2</v>
      </c>
      <c r="L203">
        <f t="shared" si="28"/>
        <v>0</v>
      </c>
      <c r="M203">
        <f>'Sim Flight Params'!$B$15*K203+'Sim Flight Params'!$B$16*L203</f>
        <v>2</v>
      </c>
      <c r="O203">
        <f t="shared" si="29"/>
        <v>0</v>
      </c>
    </row>
    <row r="204" spans="1:15" x14ac:dyDescent="0.3">
      <c r="A204">
        <f>'Sim Flight'!B204</f>
        <v>10.1</v>
      </c>
      <c r="B204">
        <f>'Sim Flight'!L204</f>
        <v>2</v>
      </c>
      <c r="C204">
        <f>'Sim Flight'!N204</f>
        <v>0</v>
      </c>
      <c r="E204">
        <f t="shared" si="24"/>
        <v>4.9999999999998934E-2</v>
      </c>
      <c r="G204">
        <f t="shared" si="25"/>
        <v>0</v>
      </c>
      <c r="H204">
        <f t="shared" si="26"/>
        <v>0</v>
      </c>
      <c r="I204">
        <f>'Sim Flight Params'!$B$15*G204+'Sim Flight Params'!$B$16*H204</f>
        <v>0</v>
      </c>
      <c r="K204">
        <f t="shared" si="27"/>
        <v>2</v>
      </c>
      <c r="L204">
        <f t="shared" si="28"/>
        <v>0</v>
      </c>
      <c r="M204">
        <f>'Sim Flight Params'!$B$15*K204+'Sim Flight Params'!$B$16*L204</f>
        <v>2</v>
      </c>
      <c r="O204">
        <f t="shared" si="29"/>
        <v>0</v>
      </c>
    </row>
    <row r="205" spans="1:15" x14ac:dyDescent="0.3">
      <c r="A205">
        <f>'Sim Flight'!B205</f>
        <v>10.15</v>
      </c>
      <c r="B205">
        <f>'Sim Flight'!L205</f>
        <v>2</v>
      </c>
      <c r="C205">
        <f>'Sim Flight'!N205</f>
        <v>0</v>
      </c>
      <c r="E205">
        <f t="shared" si="24"/>
        <v>5.0000000000000711E-2</v>
      </c>
      <c r="G205">
        <f t="shared" si="25"/>
        <v>0</v>
      </c>
      <c r="H205">
        <f t="shared" si="26"/>
        <v>0</v>
      </c>
      <c r="I205">
        <f>'Sim Flight Params'!$B$15*G205+'Sim Flight Params'!$B$16*H205</f>
        <v>0</v>
      </c>
      <c r="K205">
        <f t="shared" si="27"/>
        <v>2</v>
      </c>
      <c r="L205">
        <f t="shared" si="28"/>
        <v>0</v>
      </c>
      <c r="M205">
        <f>'Sim Flight Params'!$B$15*K205+'Sim Flight Params'!$B$16*L205</f>
        <v>2</v>
      </c>
      <c r="O205">
        <f t="shared" si="29"/>
        <v>0</v>
      </c>
    </row>
    <row r="206" spans="1:15" x14ac:dyDescent="0.3">
      <c r="A206">
        <f>'Sim Flight'!B206</f>
        <v>10.199999999999999</v>
      </c>
      <c r="B206">
        <f>'Sim Flight'!L206</f>
        <v>2</v>
      </c>
      <c r="C206">
        <f>'Sim Flight'!N206</f>
        <v>0</v>
      </c>
      <c r="E206">
        <f t="shared" si="24"/>
        <v>4.9999999999998934E-2</v>
      </c>
      <c r="G206">
        <f t="shared" si="25"/>
        <v>0</v>
      </c>
      <c r="H206">
        <f t="shared" si="26"/>
        <v>0</v>
      </c>
      <c r="I206">
        <f>'Sim Flight Params'!$B$15*G206+'Sim Flight Params'!$B$16*H206</f>
        <v>0</v>
      </c>
      <c r="K206">
        <f t="shared" si="27"/>
        <v>2</v>
      </c>
      <c r="L206">
        <f t="shared" si="28"/>
        <v>0</v>
      </c>
      <c r="M206">
        <f>'Sim Flight Params'!$B$15*K206+'Sim Flight Params'!$B$16*L206</f>
        <v>2</v>
      </c>
      <c r="O206">
        <f t="shared" si="29"/>
        <v>0</v>
      </c>
    </row>
    <row r="207" spans="1:15" x14ac:dyDescent="0.3">
      <c r="A207">
        <f>'Sim Flight'!B207</f>
        <v>10.25</v>
      </c>
      <c r="B207">
        <f>'Sim Flight'!L207</f>
        <v>2</v>
      </c>
      <c r="C207">
        <f>'Sim Flight'!N207</f>
        <v>0</v>
      </c>
      <c r="E207">
        <f t="shared" si="24"/>
        <v>5.0000000000000711E-2</v>
      </c>
      <c r="G207">
        <f t="shared" si="25"/>
        <v>0</v>
      </c>
      <c r="H207">
        <f t="shared" si="26"/>
        <v>0</v>
      </c>
      <c r="I207">
        <f>'Sim Flight Params'!$B$15*G207+'Sim Flight Params'!$B$16*H207</f>
        <v>0</v>
      </c>
      <c r="K207">
        <f t="shared" si="27"/>
        <v>2</v>
      </c>
      <c r="L207">
        <f t="shared" si="28"/>
        <v>0</v>
      </c>
      <c r="M207">
        <f>'Sim Flight Params'!$B$15*K207+'Sim Flight Params'!$B$16*L207</f>
        <v>2</v>
      </c>
      <c r="O207">
        <f t="shared" si="29"/>
        <v>0</v>
      </c>
    </row>
    <row r="208" spans="1:15" x14ac:dyDescent="0.3">
      <c r="A208">
        <f>'Sim Flight'!B208</f>
        <v>10.3</v>
      </c>
      <c r="B208">
        <f>'Sim Flight'!L208</f>
        <v>2</v>
      </c>
      <c r="C208">
        <f>'Sim Flight'!N208</f>
        <v>0</v>
      </c>
      <c r="E208">
        <f t="shared" si="24"/>
        <v>5.0000000000000711E-2</v>
      </c>
      <c r="G208">
        <f t="shared" si="25"/>
        <v>0</v>
      </c>
      <c r="H208">
        <f t="shared" si="26"/>
        <v>0</v>
      </c>
      <c r="I208">
        <f>'Sim Flight Params'!$B$15*G208+'Sim Flight Params'!$B$16*H208</f>
        <v>0</v>
      </c>
      <c r="K208">
        <f t="shared" si="27"/>
        <v>2</v>
      </c>
      <c r="L208">
        <f t="shared" si="28"/>
        <v>0</v>
      </c>
      <c r="M208">
        <f>'Sim Flight Params'!$B$15*K208+'Sim Flight Params'!$B$16*L208</f>
        <v>2</v>
      </c>
      <c r="O208">
        <f t="shared" si="29"/>
        <v>0</v>
      </c>
    </row>
    <row r="209" spans="1:15" x14ac:dyDescent="0.3">
      <c r="A209">
        <f>'Sim Flight'!B209</f>
        <v>10.35</v>
      </c>
      <c r="B209">
        <f>'Sim Flight'!L209</f>
        <v>2</v>
      </c>
      <c r="C209">
        <f>'Sim Flight'!N209</f>
        <v>0</v>
      </c>
      <c r="E209">
        <f t="shared" si="24"/>
        <v>4.9999999999998934E-2</v>
      </c>
      <c r="G209">
        <f t="shared" si="25"/>
        <v>0</v>
      </c>
      <c r="H209">
        <f t="shared" si="26"/>
        <v>0</v>
      </c>
      <c r="I209">
        <f>'Sim Flight Params'!$B$15*G209+'Sim Flight Params'!$B$16*H209</f>
        <v>0</v>
      </c>
      <c r="K209">
        <f t="shared" si="27"/>
        <v>2</v>
      </c>
      <c r="L209">
        <f t="shared" si="28"/>
        <v>0</v>
      </c>
      <c r="M209">
        <f>'Sim Flight Params'!$B$15*K209+'Sim Flight Params'!$B$16*L209</f>
        <v>2</v>
      </c>
      <c r="O209">
        <f t="shared" si="29"/>
        <v>0</v>
      </c>
    </row>
    <row r="210" spans="1:15" x14ac:dyDescent="0.3">
      <c r="A210">
        <f>'Sim Flight'!B210</f>
        <v>10.4</v>
      </c>
      <c r="B210">
        <f>'Sim Flight'!L210</f>
        <v>2</v>
      </c>
      <c r="C210">
        <f>'Sim Flight'!N210</f>
        <v>0</v>
      </c>
      <c r="E210">
        <f t="shared" si="24"/>
        <v>5.0000000000000711E-2</v>
      </c>
      <c r="G210">
        <f t="shared" si="25"/>
        <v>0</v>
      </c>
      <c r="H210">
        <f t="shared" si="26"/>
        <v>0</v>
      </c>
      <c r="I210">
        <f>'Sim Flight Params'!$B$15*G210+'Sim Flight Params'!$B$16*H210</f>
        <v>0</v>
      </c>
      <c r="K210">
        <f t="shared" si="27"/>
        <v>2</v>
      </c>
      <c r="L210">
        <f t="shared" si="28"/>
        <v>0</v>
      </c>
      <c r="M210">
        <f>'Sim Flight Params'!$B$15*K210+'Sim Flight Params'!$B$16*L210</f>
        <v>2</v>
      </c>
      <c r="O210">
        <f t="shared" si="29"/>
        <v>0</v>
      </c>
    </row>
    <row r="211" spans="1:15" x14ac:dyDescent="0.3">
      <c r="A211">
        <f>'Sim Flight'!B211</f>
        <v>10.45</v>
      </c>
      <c r="B211">
        <f>'Sim Flight'!L211</f>
        <v>2</v>
      </c>
      <c r="C211">
        <f>'Sim Flight'!N211</f>
        <v>0</v>
      </c>
      <c r="E211">
        <f t="shared" si="24"/>
        <v>4.9999999999998934E-2</v>
      </c>
      <c r="G211">
        <f t="shared" si="25"/>
        <v>0</v>
      </c>
      <c r="H211">
        <f t="shared" si="26"/>
        <v>0</v>
      </c>
      <c r="I211">
        <f>'Sim Flight Params'!$B$15*G211+'Sim Flight Params'!$B$16*H211</f>
        <v>0</v>
      </c>
      <c r="K211">
        <f t="shared" si="27"/>
        <v>2</v>
      </c>
      <c r="L211">
        <f t="shared" si="28"/>
        <v>0</v>
      </c>
      <c r="M211">
        <f>'Sim Flight Params'!$B$15*K211+'Sim Flight Params'!$B$16*L211</f>
        <v>2</v>
      </c>
      <c r="O211">
        <f t="shared" si="29"/>
        <v>0</v>
      </c>
    </row>
    <row r="212" spans="1:15" x14ac:dyDescent="0.3">
      <c r="A212">
        <f>'Sim Flight'!B212</f>
        <v>10.5</v>
      </c>
      <c r="B212">
        <f>'Sim Flight'!L212</f>
        <v>2</v>
      </c>
      <c r="C212">
        <f>'Sim Flight'!N212</f>
        <v>0</v>
      </c>
      <c r="E212">
        <f t="shared" si="24"/>
        <v>5.0000000000000711E-2</v>
      </c>
      <c r="G212">
        <f t="shared" si="25"/>
        <v>0</v>
      </c>
      <c r="H212">
        <f t="shared" si="26"/>
        <v>0</v>
      </c>
      <c r="I212">
        <f>'Sim Flight Params'!$B$15*G212+'Sim Flight Params'!$B$16*H212</f>
        <v>0</v>
      </c>
      <c r="K212">
        <f t="shared" si="27"/>
        <v>2</v>
      </c>
      <c r="L212">
        <f t="shared" si="28"/>
        <v>0</v>
      </c>
      <c r="M212">
        <f>'Sim Flight Params'!$B$15*K212+'Sim Flight Params'!$B$16*L212</f>
        <v>2</v>
      </c>
      <c r="O212">
        <f t="shared" si="29"/>
        <v>0</v>
      </c>
    </row>
    <row r="213" spans="1:15" x14ac:dyDescent="0.3">
      <c r="A213">
        <f>'Sim Flight'!B213</f>
        <v>10.55</v>
      </c>
      <c r="B213">
        <f>'Sim Flight'!L213</f>
        <v>2</v>
      </c>
      <c r="C213">
        <f>'Sim Flight'!N213</f>
        <v>0</v>
      </c>
      <c r="E213">
        <f t="shared" si="24"/>
        <v>5.0000000000000711E-2</v>
      </c>
      <c r="G213">
        <f t="shared" si="25"/>
        <v>0</v>
      </c>
      <c r="H213">
        <f t="shared" si="26"/>
        <v>0</v>
      </c>
      <c r="I213">
        <f>'Sim Flight Params'!$B$15*G213+'Sim Flight Params'!$B$16*H213</f>
        <v>0</v>
      </c>
      <c r="K213">
        <f t="shared" si="27"/>
        <v>2</v>
      </c>
      <c r="L213">
        <f t="shared" si="28"/>
        <v>0</v>
      </c>
      <c r="M213">
        <f>'Sim Flight Params'!$B$15*K213+'Sim Flight Params'!$B$16*L213</f>
        <v>2</v>
      </c>
      <c r="O213">
        <f t="shared" si="29"/>
        <v>0</v>
      </c>
    </row>
    <row r="214" spans="1:15" x14ac:dyDescent="0.3">
      <c r="A214">
        <f>'Sim Flight'!B214</f>
        <v>10.6</v>
      </c>
      <c r="B214">
        <f>'Sim Flight'!L214</f>
        <v>2</v>
      </c>
      <c r="C214">
        <f>'Sim Flight'!N214</f>
        <v>0</v>
      </c>
      <c r="E214">
        <f t="shared" si="24"/>
        <v>4.9999999999998934E-2</v>
      </c>
      <c r="G214">
        <f t="shared" si="25"/>
        <v>0</v>
      </c>
      <c r="H214">
        <f t="shared" si="26"/>
        <v>0</v>
      </c>
      <c r="I214">
        <f>'Sim Flight Params'!$B$15*G214+'Sim Flight Params'!$B$16*H214</f>
        <v>0</v>
      </c>
      <c r="K214">
        <f t="shared" si="27"/>
        <v>2</v>
      </c>
      <c r="L214">
        <f t="shared" si="28"/>
        <v>0</v>
      </c>
      <c r="M214">
        <f>'Sim Flight Params'!$B$15*K214+'Sim Flight Params'!$B$16*L214</f>
        <v>2</v>
      </c>
      <c r="O214">
        <f t="shared" si="29"/>
        <v>0</v>
      </c>
    </row>
    <row r="215" spans="1:15" x14ac:dyDescent="0.3">
      <c r="A215">
        <f>'Sim Flight'!B215</f>
        <v>10.65</v>
      </c>
      <c r="B215">
        <f>'Sim Flight'!L215</f>
        <v>2</v>
      </c>
      <c r="C215">
        <f>'Sim Flight'!N215</f>
        <v>0</v>
      </c>
      <c r="E215">
        <f t="shared" si="24"/>
        <v>5.0000000000000711E-2</v>
      </c>
      <c r="G215">
        <f t="shared" si="25"/>
        <v>0</v>
      </c>
      <c r="H215">
        <f t="shared" si="26"/>
        <v>0</v>
      </c>
      <c r="I215">
        <f>'Sim Flight Params'!$B$15*G215+'Sim Flight Params'!$B$16*H215</f>
        <v>0</v>
      </c>
      <c r="K215">
        <f t="shared" si="27"/>
        <v>2</v>
      </c>
      <c r="L215">
        <f t="shared" si="28"/>
        <v>0</v>
      </c>
      <c r="M215">
        <f>'Sim Flight Params'!$B$15*K215+'Sim Flight Params'!$B$16*L215</f>
        <v>2</v>
      </c>
      <c r="O215">
        <f t="shared" si="29"/>
        <v>0</v>
      </c>
    </row>
    <row r="216" spans="1:15" x14ac:dyDescent="0.3">
      <c r="A216">
        <f>'Sim Flight'!B216</f>
        <v>10.7</v>
      </c>
      <c r="B216">
        <f>'Sim Flight'!L216</f>
        <v>2</v>
      </c>
      <c r="C216">
        <f>'Sim Flight'!N216</f>
        <v>0</v>
      </c>
      <c r="E216">
        <f t="shared" si="24"/>
        <v>4.9999999999998934E-2</v>
      </c>
      <c r="G216">
        <f t="shared" si="25"/>
        <v>0</v>
      </c>
      <c r="H216">
        <f t="shared" si="26"/>
        <v>0</v>
      </c>
      <c r="I216">
        <f>'Sim Flight Params'!$B$15*G216+'Sim Flight Params'!$B$16*H216</f>
        <v>0</v>
      </c>
      <c r="K216">
        <f t="shared" si="27"/>
        <v>2</v>
      </c>
      <c r="L216">
        <f t="shared" si="28"/>
        <v>0</v>
      </c>
      <c r="M216">
        <f>'Sim Flight Params'!$B$15*K216+'Sim Flight Params'!$B$16*L216</f>
        <v>2</v>
      </c>
      <c r="O216">
        <f t="shared" si="29"/>
        <v>0</v>
      </c>
    </row>
    <row r="217" spans="1:15" x14ac:dyDescent="0.3">
      <c r="A217">
        <f>'Sim Flight'!B217</f>
        <v>10.75</v>
      </c>
      <c r="B217">
        <f>'Sim Flight'!L217</f>
        <v>2</v>
      </c>
      <c r="C217">
        <f>'Sim Flight'!N217</f>
        <v>0</v>
      </c>
      <c r="E217">
        <f t="shared" si="24"/>
        <v>5.0000000000000711E-2</v>
      </c>
      <c r="G217">
        <f t="shared" si="25"/>
        <v>0</v>
      </c>
      <c r="H217">
        <f t="shared" si="26"/>
        <v>0</v>
      </c>
      <c r="I217">
        <f>'Sim Flight Params'!$B$15*G217+'Sim Flight Params'!$B$16*H217</f>
        <v>0</v>
      </c>
      <c r="K217">
        <f t="shared" si="27"/>
        <v>2</v>
      </c>
      <c r="L217">
        <f t="shared" si="28"/>
        <v>0</v>
      </c>
      <c r="M217">
        <f>'Sim Flight Params'!$B$15*K217+'Sim Flight Params'!$B$16*L217</f>
        <v>2</v>
      </c>
      <c r="O217">
        <f t="shared" si="29"/>
        <v>0</v>
      </c>
    </row>
    <row r="218" spans="1:15" x14ac:dyDescent="0.3">
      <c r="A218">
        <f>'Sim Flight'!B218</f>
        <v>10.8</v>
      </c>
      <c r="B218">
        <f>'Sim Flight'!L218</f>
        <v>2</v>
      </c>
      <c r="C218">
        <f>'Sim Flight'!N218</f>
        <v>0</v>
      </c>
      <c r="E218">
        <f t="shared" si="24"/>
        <v>5.0000000000000711E-2</v>
      </c>
      <c r="G218">
        <f t="shared" si="25"/>
        <v>0</v>
      </c>
      <c r="H218">
        <f t="shared" si="26"/>
        <v>0</v>
      </c>
      <c r="I218">
        <f>'Sim Flight Params'!$B$15*G218+'Sim Flight Params'!$B$16*H218</f>
        <v>0</v>
      </c>
      <c r="K218">
        <f t="shared" si="27"/>
        <v>2</v>
      </c>
      <c r="L218">
        <f t="shared" si="28"/>
        <v>0</v>
      </c>
      <c r="M218">
        <f>'Sim Flight Params'!$B$15*K218+'Sim Flight Params'!$B$16*L218</f>
        <v>2</v>
      </c>
      <c r="O218">
        <f t="shared" si="29"/>
        <v>0</v>
      </c>
    </row>
    <row r="219" spans="1:15" x14ac:dyDescent="0.3">
      <c r="A219">
        <f>'Sim Flight'!B219</f>
        <v>10.85</v>
      </c>
      <c r="B219">
        <f>'Sim Flight'!L219</f>
        <v>2</v>
      </c>
      <c r="C219">
        <f>'Sim Flight'!N219</f>
        <v>0</v>
      </c>
      <c r="E219">
        <f t="shared" si="24"/>
        <v>4.9999999999998934E-2</v>
      </c>
      <c r="G219">
        <f t="shared" si="25"/>
        <v>0</v>
      </c>
      <c r="H219">
        <f t="shared" si="26"/>
        <v>0</v>
      </c>
      <c r="I219">
        <f>'Sim Flight Params'!$B$15*G219+'Sim Flight Params'!$B$16*H219</f>
        <v>0</v>
      </c>
      <c r="K219">
        <f t="shared" si="27"/>
        <v>2</v>
      </c>
      <c r="L219">
        <f t="shared" si="28"/>
        <v>0</v>
      </c>
      <c r="M219">
        <f>'Sim Flight Params'!$B$15*K219+'Sim Flight Params'!$B$16*L219</f>
        <v>2</v>
      </c>
      <c r="O219">
        <f t="shared" si="29"/>
        <v>0</v>
      </c>
    </row>
    <row r="220" spans="1:15" x14ac:dyDescent="0.3">
      <c r="A220">
        <f>'Sim Flight'!B220</f>
        <v>10.9</v>
      </c>
      <c r="B220">
        <f>'Sim Flight'!L220</f>
        <v>2</v>
      </c>
      <c r="C220">
        <f>'Sim Flight'!N220</f>
        <v>0</v>
      </c>
      <c r="E220">
        <f t="shared" si="24"/>
        <v>5.0000000000000711E-2</v>
      </c>
      <c r="G220">
        <f t="shared" si="25"/>
        <v>0</v>
      </c>
      <c r="H220">
        <f t="shared" si="26"/>
        <v>0</v>
      </c>
      <c r="I220">
        <f>'Sim Flight Params'!$B$15*G220+'Sim Flight Params'!$B$16*H220</f>
        <v>0</v>
      </c>
      <c r="K220">
        <f t="shared" si="27"/>
        <v>2</v>
      </c>
      <c r="L220">
        <f t="shared" si="28"/>
        <v>0</v>
      </c>
      <c r="M220">
        <f>'Sim Flight Params'!$B$15*K220+'Sim Flight Params'!$B$16*L220</f>
        <v>2</v>
      </c>
      <c r="O220">
        <f t="shared" si="29"/>
        <v>0</v>
      </c>
    </row>
    <row r="221" spans="1:15" x14ac:dyDescent="0.3">
      <c r="A221">
        <f>'Sim Flight'!B221</f>
        <v>10.9499999999999</v>
      </c>
      <c r="B221">
        <f>'Sim Flight'!L221</f>
        <v>2</v>
      </c>
      <c r="C221">
        <f>'Sim Flight'!N221</f>
        <v>0</v>
      </c>
      <c r="E221">
        <f t="shared" si="24"/>
        <v>4.9999999999899458E-2</v>
      </c>
      <c r="G221">
        <f t="shared" si="25"/>
        <v>0</v>
      </c>
      <c r="H221">
        <f t="shared" si="26"/>
        <v>0</v>
      </c>
      <c r="I221">
        <f>'Sim Flight Params'!$B$15*G221+'Sim Flight Params'!$B$16*H221</f>
        <v>0</v>
      </c>
      <c r="K221">
        <f t="shared" si="27"/>
        <v>2</v>
      </c>
      <c r="L221">
        <f t="shared" si="28"/>
        <v>0</v>
      </c>
      <c r="M221">
        <f>'Sim Flight Params'!$B$15*K221+'Sim Flight Params'!$B$16*L221</f>
        <v>2</v>
      </c>
      <c r="O221">
        <f t="shared" si="29"/>
        <v>0</v>
      </c>
    </row>
    <row r="222" spans="1:15" x14ac:dyDescent="0.3">
      <c r="A222">
        <f>'Sim Flight'!B222</f>
        <v>11</v>
      </c>
      <c r="B222">
        <f>'Sim Flight'!L222</f>
        <v>2</v>
      </c>
      <c r="C222">
        <f>'Sim Flight'!N222</f>
        <v>0</v>
      </c>
      <c r="E222">
        <f t="shared" si="24"/>
        <v>5.0000000000100187E-2</v>
      </c>
      <c r="G222">
        <f t="shared" si="25"/>
        <v>0</v>
      </c>
      <c r="H222">
        <f t="shared" si="26"/>
        <v>0</v>
      </c>
      <c r="I222">
        <f>'Sim Flight Params'!$B$15*G222+'Sim Flight Params'!$B$16*H222</f>
        <v>0</v>
      </c>
      <c r="K222">
        <f t="shared" si="27"/>
        <v>2</v>
      </c>
      <c r="L222">
        <f t="shared" si="28"/>
        <v>0</v>
      </c>
      <c r="M222">
        <f>'Sim Flight Params'!$B$15*K222+'Sim Flight Params'!$B$16*L222</f>
        <v>2</v>
      </c>
      <c r="O222">
        <f t="shared" si="29"/>
        <v>0</v>
      </c>
    </row>
    <row r="223" spans="1:15" x14ac:dyDescent="0.3">
      <c r="A223">
        <f>'Sim Flight'!B223</f>
        <v>11.05</v>
      </c>
      <c r="B223">
        <f>'Sim Flight'!L223</f>
        <v>2</v>
      </c>
      <c r="C223">
        <f>'Sim Flight'!N223</f>
        <v>0</v>
      </c>
      <c r="E223">
        <f t="shared" si="24"/>
        <v>5.0000000000000711E-2</v>
      </c>
      <c r="G223">
        <f t="shared" si="25"/>
        <v>0</v>
      </c>
      <c r="H223">
        <f t="shared" si="26"/>
        <v>0</v>
      </c>
      <c r="I223">
        <f>'Sim Flight Params'!$B$15*G223+'Sim Flight Params'!$B$16*H223</f>
        <v>0</v>
      </c>
      <c r="K223">
        <f t="shared" si="27"/>
        <v>2</v>
      </c>
      <c r="L223">
        <f t="shared" si="28"/>
        <v>0</v>
      </c>
      <c r="M223">
        <f>'Sim Flight Params'!$B$15*K223+'Sim Flight Params'!$B$16*L223</f>
        <v>2</v>
      </c>
      <c r="O223">
        <f t="shared" si="29"/>
        <v>0</v>
      </c>
    </row>
    <row r="224" spans="1:15" x14ac:dyDescent="0.3">
      <c r="A224">
        <f>'Sim Flight'!B224</f>
        <v>11.1</v>
      </c>
      <c r="B224">
        <f>'Sim Flight'!L224</f>
        <v>2</v>
      </c>
      <c r="C224">
        <f>'Sim Flight'!N224</f>
        <v>0</v>
      </c>
      <c r="E224">
        <f t="shared" si="24"/>
        <v>4.9999999999998934E-2</v>
      </c>
      <c r="G224">
        <f t="shared" si="25"/>
        <v>0</v>
      </c>
      <c r="H224">
        <f t="shared" si="26"/>
        <v>0</v>
      </c>
      <c r="I224">
        <f>'Sim Flight Params'!$B$15*G224+'Sim Flight Params'!$B$16*H224</f>
        <v>0</v>
      </c>
      <c r="K224">
        <f t="shared" si="27"/>
        <v>2</v>
      </c>
      <c r="L224">
        <f t="shared" si="28"/>
        <v>0</v>
      </c>
      <c r="M224">
        <f>'Sim Flight Params'!$B$15*K224+'Sim Flight Params'!$B$16*L224</f>
        <v>2</v>
      </c>
      <c r="O224">
        <f t="shared" si="29"/>
        <v>0</v>
      </c>
    </row>
    <row r="225" spans="1:15" x14ac:dyDescent="0.3">
      <c r="A225">
        <f>'Sim Flight'!B225</f>
        <v>11.149999999999901</v>
      </c>
      <c r="B225">
        <f>'Sim Flight'!L225</f>
        <v>2</v>
      </c>
      <c r="C225">
        <f>'Sim Flight'!N225</f>
        <v>0</v>
      </c>
      <c r="E225">
        <f t="shared" si="24"/>
        <v>4.9999999999901235E-2</v>
      </c>
      <c r="G225">
        <f t="shared" si="25"/>
        <v>0</v>
      </c>
      <c r="H225">
        <f t="shared" si="26"/>
        <v>0</v>
      </c>
      <c r="I225">
        <f>'Sim Flight Params'!$B$15*G225+'Sim Flight Params'!$B$16*H225</f>
        <v>0</v>
      </c>
      <c r="K225">
        <f t="shared" si="27"/>
        <v>2</v>
      </c>
      <c r="L225">
        <f t="shared" si="28"/>
        <v>0</v>
      </c>
      <c r="M225">
        <f>'Sim Flight Params'!$B$15*K225+'Sim Flight Params'!$B$16*L225</f>
        <v>2</v>
      </c>
      <c r="O225">
        <f t="shared" si="29"/>
        <v>0</v>
      </c>
    </row>
    <row r="226" spans="1:15" x14ac:dyDescent="0.3">
      <c r="A226">
        <f>'Sim Flight'!B226</f>
        <v>11.1999999999999</v>
      </c>
      <c r="B226">
        <f>'Sim Flight'!L226</f>
        <v>2</v>
      </c>
      <c r="C226">
        <f>'Sim Flight'!N226</f>
        <v>0</v>
      </c>
      <c r="E226">
        <f t="shared" si="24"/>
        <v>4.9999999999998934E-2</v>
      </c>
      <c r="G226">
        <f t="shared" si="25"/>
        <v>0</v>
      </c>
      <c r="H226">
        <f t="shared" si="26"/>
        <v>0</v>
      </c>
      <c r="I226">
        <f>'Sim Flight Params'!$B$15*G226+'Sim Flight Params'!$B$16*H226</f>
        <v>0</v>
      </c>
      <c r="K226">
        <f t="shared" si="27"/>
        <v>2</v>
      </c>
      <c r="L226">
        <f t="shared" si="28"/>
        <v>0</v>
      </c>
      <c r="M226">
        <f>'Sim Flight Params'!$B$15*K226+'Sim Flight Params'!$B$16*L226</f>
        <v>2</v>
      </c>
      <c r="O226">
        <f t="shared" si="29"/>
        <v>0</v>
      </c>
    </row>
    <row r="227" spans="1:15" x14ac:dyDescent="0.3">
      <c r="A227">
        <f>'Sim Flight'!B227</f>
        <v>11.249999999999901</v>
      </c>
      <c r="B227">
        <f>'Sim Flight'!L227</f>
        <v>2</v>
      </c>
      <c r="C227">
        <f>'Sim Flight'!N227</f>
        <v>0</v>
      </c>
      <c r="E227">
        <f t="shared" si="24"/>
        <v>5.0000000000000711E-2</v>
      </c>
      <c r="G227">
        <f t="shared" si="25"/>
        <v>0</v>
      </c>
      <c r="H227">
        <f t="shared" si="26"/>
        <v>0</v>
      </c>
      <c r="I227">
        <f>'Sim Flight Params'!$B$15*G227+'Sim Flight Params'!$B$16*H227</f>
        <v>0</v>
      </c>
      <c r="K227">
        <f t="shared" si="27"/>
        <v>2</v>
      </c>
      <c r="L227">
        <f t="shared" si="28"/>
        <v>0</v>
      </c>
      <c r="M227">
        <f>'Sim Flight Params'!$B$15*K227+'Sim Flight Params'!$B$16*L227</f>
        <v>2</v>
      </c>
      <c r="O227">
        <f t="shared" si="29"/>
        <v>0</v>
      </c>
    </row>
    <row r="228" spans="1:15" x14ac:dyDescent="0.3">
      <c r="A228">
        <f>'Sim Flight'!B228</f>
        <v>11.299999999999899</v>
      </c>
      <c r="B228">
        <f>'Sim Flight'!L228</f>
        <v>2</v>
      </c>
      <c r="C228">
        <f>'Sim Flight'!N228</f>
        <v>0</v>
      </c>
      <c r="E228">
        <f t="shared" si="24"/>
        <v>4.9999999999998934E-2</v>
      </c>
      <c r="G228">
        <f t="shared" si="25"/>
        <v>0</v>
      </c>
      <c r="H228">
        <f t="shared" si="26"/>
        <v>0</v>
      </c>
      <c r="I228">
        <f>'Sim Flight Params'!$B$15*G228+'Sim Flight Params'!$B$16*H228</f>
        <v>0</v>
      </c>
      <c r="K228">
        <f t="shared" si="27"/>
        <v>2</v>
      </c>
      <c r="L228">
        <f t="shared" si="28"/>
        <v>0</v>
      </c>
      <c r="M228">
        <f>'Sim Flight Params'!$B$15*K228+'Sim Flight Params'!$B$16*L228</f>
        <v>2</v>
      </c>
      <c r="O228">
        <f t="shared" si="29"/>
        <v>0</v>
      </c>
    </row>
    <row r="229" spans="1:15" x14ac:dyDescent="0.3">
      <c r="A229">
        <f>'Sim Flight'!B229</f>
        <v>11.3499999999999</v>
      </c>
      <c r="B229">
        <f>'Sim Flight'!L229</f>
        <v>2</v>
      </c>
      <c r="C229">
        <f>'Sim Flight'!N229</f>
        <v>0</v>
      </c>
      <c r="E229">
        <f t="shared" si="24"/>
        <v>5.0000000000000711E-2</v>
      </c>
      <c r="G229">
        <f t="shared" si="25"/>
        <v>0</v>
      </c>
      <c r="H229">
        <f t="shared" si="26"/>
        <v>0</v>
      </c>
      <c r="I229">
        <f>'Sim Flight Params'!$B$15*G229+'Sim Flight Params'!$B$16*H229</f>
        <v>0</v>
      </c>
      <c r="K229">
        <f t="shared" si="27"/>
        <v>2</v>
      </c>
      <c r="L229">
        <f t="shared" si="28"/>
        <v>0</v>
      </c>
      <c r="M229">
        <f>'Sim Flight Params'!$B$15*K229+'Sim Flight Params'!$B$16*L229</f>
        <v>2</v>
      </c>
      <c r="O229">
        <f t="shared" si="29"/>
        <v>0</v>
      </c>
    </row>
    <row r="230" spans="1:15" x14ac:dyDescent="0.3">
      <c r="A230">
        <f>'Sim Flight'!B230</f>
        <v>11.399999999999901</v>
      </c>
      <c r="B230">
        <f>'Sim Flight'!L230</f>
        <v>2</v>
      </c>
      <c r="C230">
        <f>'Sim Flight'!N230</f>
        <v>0</v>
      </c>
      <c r="E230">
        <f t="shared" si="24"/>
        <v>5.0000000000000711E-2</v>
      </c>
      <c r="G230">
        <f t="shared" si="25"/>
        <v>0</v>
      </c>
      <c r="H230">
        <f t="shared" si="26"/>
        <v>0</v>
      </c>
      <c r="I230">
        <f>'Sim Flight Params'!$B$15*G230+'Sim Flight Params'!$B$16*H230</f>
        <v>0</v>
      </c>
      <c r="K230">
        <f t="shared" si="27"/>
        <v>2</v>
      </c>
      <c r="L230">
        <f t="shared" si="28"/>
        <v>0</v>
      </c>
      <c r="M230">
        <f>'Sim Flight Params'!$B$15*K230+'Sim Flight Params'!$B$16*L230</f>
        <v>2</v>
      </c>
      <c r="O230">
        <f t="shared" si="29"/>
        <v>0</v>
      </c>
    </row>
    <row r="231" spans="1:15" x14ac:dyDescent="0.3">
      <c r="A231">
        <f>'Sim Flight'!B231</f>
        <v>11.4499999999999</v>
      </c>
      <c r="B231">
        <f>'Sim Flight'!L231</f>
        <v>2</v>
      </c>
      <c r="C231">
        <f>'Sim Flight'!N231</f>
        <v>0</v>
      </c>
      <c r="E231">
        <f t="shared" si="24"/>
        <v>4.9999999999998934E-2</v>
      </c>
      <c r="G231">
        <f t="shared" si="25"/>
        <v>0</v>
      </c>
      <c r="H231">
        <f t="shared" si="26"/>
        <v>0</v>
      </c>
      <c r="I231">
        <f>'Sim Flight Params'!$B$15*G231+'Sim Flight Params'!$B$16*H231</f>
        <v>0</v>
      </c>
      <c r="K231">
        <f t="shared" si="27"/>
        <v>2</v>
      </c>
      <c r="L231">
        <f t="shared" si="28"/>
        <v>0</v>
      </c>
      <c r="M231">
        <f>'Sim Flight Params'!$B$15*K231+'Sim Flight Params'!$B$16*L231</f>
        <v>2</v>
      </c>
      <c r="O231">
        <f t="shared" si="29"/>
        <v>0</v>
      </c>
    </row>
    <row r="232" spans="1:15" x14ac:dyDescent="0.3">
      <c r="A232">
        <f>'Sim Flight'!B232</f>
        <v>11.499999999999901</v>
      </c>
      <c r="B232">
        <f>'Sim Flight'!L232</f>
        <v>2</v>
      </c>
      <c r="C232">
        <f>'Sim Flight'!N232</f>
        <v>0</v>
      </c>
      <c r="E232">
        <f t="shared" si="24"/>
        <v>5.0000000000000711E-2</v>
      </c>
      <c r="G232">
        <f t="shared" si="25"/>
        <v>0</v>
      </c>
      <c r="H232">
        <f t="shared" si="26"/>
        <v>0</v>
      </c>
      <c r="I232">
        <f>'Sim Flight Params'!$B$15*G232+'Sim Flight Params'!$B$16*H232</f>
        <v>0</v>
      </c>
      <c r="K232">
        <f t="shared" si="27"/>
        <v>2</v>
      </c>
      <c r="L232">
        <f t="shared" si="28"/>
        <v>0</v>
      </c>
      <c r="M232">
        <f>'Sim Flight Params'!$B$15*K232+'Sim Flight Params'!$B$16*L232</f>
        <v>2</v>
      </c>
      <c r="O232">
        <f t="shared" si="29"/>
        <v>0</v>
      </c>
    </row>
    <row r="233" spans="1:15" x14ac:dyDescent="0.3">
      <c r="A233">
        <f>'Sim Flight'!B233</f>
        <v>11.549999999999899</v>
      </c>
      <c r="B233">
        <f>'Sim Flight'!L233</f>
        <v>2</v>
      </c>
      <c r="C233">
        <f>'Sim Flight'!N233</f>
        <v>0</v>
      </c>
      <c r="E233">
        <f t="shared" si="24"/>
        <v>4.9999999999998934E-2</v>
      </c>
      <c r="G233">
        <f t="shared" si="25"/>
        <v>0</v>
      </c>
      <c r="H233">
        <f t="shared" si="26"/>
        <v>0</v>
      </c>
      <c r="I233">
        <f>'Sim Flight Params'!$B$15*G233+'Sim Flight Params'!$B$16*H233</f>
        <v>0</v>
      </c>
      <c r="K233">
        <f t="shared" si="27"/>
        <v>2</v>
      </c>
      <c r="L233">
        <f t="shared" si="28"/>
        <v>0</v>
      </c>
      <c r="M233">
        <f>'Sim Flight Params'!$B$15*K233+'Sim Flight Params'!$B$16*L233</f>
        <v>2</v>
      </c>
      <c r="O233">
        <f t="shared" si="29"/>
        <v>0</v>
      </c>
    </row>
    <row r="234" spans="1:15" x14ac:dyDescent="0.3">
      <c r="A234">
        <f>'Sim Flight'!B234</f>
        <v>11.5999999999999</v>
      </c>
      <c r="B234">
        <f>'Sim Flight'!L234</f>
        <v>2</v>
      </c>
      <c r="C234">
        <f>'Sim Flight'!N234</f>
        <v>0</v>
      </c>
      <c r="E234">
        <f t="shared" si="24"/>
        <v>5.0000000000000711E-2</v>
      </c>
      <c r="G234">
        <f t="shared" si="25"/>
        <v>0</v>
      </c>
      <c r="H234">
        <f t="shared" si="26"/>
        <v>0</v>
      </c>
      <c r="I234">
        <f>'Sim Flight Params'!$B$15*G234+'Sim Flight Params'!$B$16*H234</f>
        <v>0</v>
      </c>
      <c r="K234">
        <f t="shared" si="27"/>
        <v>2</v>
      </c>
      <c r="L234">
        <f t="shared" si="28"/>
        <v>0</v>
      </c>
      <c r="M234">
        <f>'Sim Flight Params'!$B$15*K234+'Sim Flight Params'!$B$16*L234</f>
        <v>2</v>
      </c>
      <c r="O234">
        <f t="shared" si="29"/>
        <v>0</v>
      </c>
    </row>
    <row r="235" spans="1:15" x14ac:dyDescent="0.3">
      <c r="A235">
        <f>'Sim Flight'!B235</f>
        <v>11.649999999999901</v>
      </c>
      <c r="B235">
        <f>'Sim Flight'!L235</f>
        <v>2</v>
      </c>
      <c r="C235">
        <f>'Sim Flight'!N235</f>
        <v>0</v>
      </c>
      <c r="E235">
        <f t="shared" si="24"/>
        <v>5.0000000000000711E-2</v>
      </c>
      <c r="G235">
        <f t="shared" si="25"/>
        <v>0</v>
      </c>
      <c r="H235">
        <f t="shared" si="26"/>
        <v>0</v>
      </c>
      <c r="I235">
        <f>'Sim Flight Params'!$B$15*G235+'Sim Flight Params'!$B$16*H235</f>
        <v>0</v>
      </c>
      <c r="K235">
        <f t="shared" si="27"/>
        <v>2</v>
      </c>
      <c r="L235">
        <f t="shared" si="28"/>
        <v>0</v>
      </c>
      <c r="M235">
        <f>'Sim Flight Params'!$B$15*K235+'Sim Flight Params'!$B$16*L235</f>
        <v>2</v>
      </c>
      <c r="O235">
        <f t="shared" si="29"/>
        <v>0</v>
      </c>
    </row>
    <row r="236" spans="1:15" x14ac:dyDescent="0.3">
      <c r="A236">
        <f>'Sim Flight'!B236</f>
        <v>11.6999999999999</v>
      </c>
      <c r="B236">
        <f>'Sim Flight'!L236</f>
        <v>2</v>
      </c>
      <c r="C236">
        <f>'Sim Flight'!N236</f>
        <v>0</v>
      </c>
      <c r="E236">
        <f t="shared" si="24"/>
        <v>4.9999999999998934E-2</v>
      </c>
      <c r="G236">
        <f t="shared" si="25"/>
        <v>0</v>
      </c>
      <c r="H236">
        <f t="shared" si="26"/>
        <v>0</v>
      </c>
      <c r="I236">
        <f>'Sim Flight Params'!$B$15*G236+'Sim Flight Params'!$B$16*H236</f>
        <v>0</v>
      </c>
      <c r="K236">
        <f t="shared" si="27"/>
        <v>2</v>
      </c>
      <c r="L236">
        <f t="shared" si="28"/>
        <v>0</v>
      </c>
      <c r="M236">
        <f>'Sim Flight Params'!$B$15*K236+'Sim Flight Params'!$B$16*L236</f>
        <v>2</v>
      </c>
      <c r="O236">
        <f t="shared" si="29"/>
        <v>0</v>
      </c>
    </row>
    <row r="237" spans="1:15" x14ac:dyDescent="0.3">
      <c r="A237">
        <f>'Sim Flight'!B237</f>
        <v>11.749999999999901</v>
      </c>
      <c r="B237">
        <f>'Sim Flight'!L237</f>
        <v>2</v>
      </c>
      <c r="C237">
        <f>'Sim Flight'!N237</f>
        <v>0</v>
      </c>
      <c r="E237">
        <f t="shared" si="24"/>
        <v>5.0000000000000711E-2</v>
      </c>
      <c r="G237">
        <f t="shared" si="25"/>
        <v>0</v>
      </c>
      <c r="H237">
        <f t="shared" si="26"/>
        <v>0</v>
      </c>
      <c r="I237">
        <f>'Sim Flight Params'!$B$15*G237+'Sim Flight Params'!$B$16*H237</f>
        <v>0</v>
      </c>
      <c r="K237">
        <f t="shared" si="27"/>
        <v>2</v>
      </c>
      <c r="L237">
        <f t="shared" si="28"/>
        <v>0</v>
      </c>
      <c r="M237">
        <f>'Sim Flight Params'!$B$15*K237+'Sim Flight Params'!$B$16*L237</f>
        <v>2</v>
      </c>
      <c r="O237">
        <f t="shared" si="29"/>
        <v>0</v>
      </c>
    </row>
    <row r="238" spans="1:15" x14ac:dyDescent="0.3">
      <c r="A238">
        <f>'Sim Flight'!B238</f>
        <v>11.799999999999899</v>
      </c>
      <c r="B238">
        <f>'Sim Flight'!L238</f>
        <v>2</v>
      </c>
      <c r="C238">
        <f>'Sim Flight'!N238</f>
        <v>0</v>
      </c>
      <c r="E238">
        <f t="shared" si="24"/>
        <v>4.9999999999998934E-2</v>
      </c>
      <c r="G238">
        <f t="shared" si="25"/>
        <v>0</v>
      </c>
      <c r="H238">
        <f t="shared" si="26"/>
        <v>0</v>
      </c>
      <c r="I238">
        <f>'Sim Flight Params'!$B$15*G238+'Sim Flight Params'!$B$16*H238</f>
        <v>0</v>
      </c>
      <c r="K238">
        <f t="shared" si="27"/>
        <v>2</v>
      </c>
      <c r="L238">
        <f t="shared" si="28"/>
        <v>0</v>
      </c>
      <c r="M238">
        <f>'Sim Flight Params'!$B$15*K238+'Sim Flight Params'!$B$16*L238</f>
        <v>2</v>
      </c>
      <c r="O238">
        <f t="shared" si="29"/>
        <v>0</v>
      </c>
    </row>
    <row r="239" spans="1:15" x14ac:dyDescent="0.3">
      <c r="A239">
        <f>'Sim Flight'!B239</f>
        <v>11.8499999999999</v>
      </c>
      <c r="B239">
        <f>'Sim Flight'!L239</f>
        <v>2</v>
      </c>
      <c r="C239">
        <f>'Sim Flight'!N239</f>
        <v>0</v>
      </c>
      <c r="E239">
        <f t="shared" si="24"/>
        <v>5.0000000000000711E-2</v>
      </c>
      <c r="G239">
        <f t="shared" si="25"/>
        <v>0</v>
      </c>
      <c r="H239">
        <f t="shared" si="26"/>
        <v>0</v>
      </c>
      <c r="I239">
        <f>'Sim Flight Params'!$B$15*G239+'Sim Flight Params'!$B$16*H239</f>
        <v>0</v>
      </c>
      <c r="K239">
        <f t="shared" si="27"/>
        <v>2</v>
      </c>
      <c r="L239">
        <f t="shared" si="28"/>
        <v>0</v>
      </c>
      <c r="M239">
        <f>'Sim Flight Params'!$B$15*K239+'Sim Flight Params'!$B$16*L239</f>
        <v>2</v>
      </c>
      <c r="O239">
        <f t="shared" si="29"/>
        <v>0</v>
      </c>
    </row>
    <row r="240" spans="1:15" x14ac:dyDescent="0.3">
      <c r="A240">
        <f>'Sim Flight'!B240</f>
        <v>11.899999999999901</v>
      </c>
      <c r="B240">
        <f>'Sim Flight'!L240</f>
        <v>2</v>
      </c>
      <c r="C240">
        <f>'Sim Flight'!N240</f>
        <v>0</v>
      </c>
      <c r="E240">
        <f t="shared" si="24"/>
        <v>5.0000000000000711E-2</v>
      </c>
      <c r="G240">
        <f t="shared" si="25"/>
        <v>0</v>
      </c>
      <c r="H240">
        <f t="shared" si="26"/>
        <v>0</v>
      </c>
      <c r="I240">
        <f>'Sim Flight Params'!$B$15*G240+'Sim Flight Params'!$B$16*H240</f>
        <v>0</v>
      </c>
      <c r="K240">
        <f t="shared" si="27"/>
        <v>2</v>
      </c>
      <c r="L240">
        <f t="shared" si="28"/>
        <v>0</v>
      </c>
      <c r="M240">
        <f>'Sim Flight Params'!$B$15*K240+'Sim Flight Params'!$B$16*L240</f>
        <v>2</v>
      </c>
      <c r="O240">
        <f t="shared" si="29"/>
        <v>0</v>
      </c>
    </row>
    <row r="241" spans="1:15" x14ac:dyDescent="0.3">
      <c r="A241">
        <f>'Sim Flight'!B241</f>
        <v>11.9499999999999</v>
      </c>
      <c r="B241">
        <f>'Sim Flight'!L241</f>
        <v>2</v>
      </c>
      <c r="C241">
        <f>'Sim Flight'!N241</f>
        <v>0</v>
      </c>
      <c r="E241">
        <f t="shared" si="24"/>
        <v>4.9999999999998934E-2</v>
      </c>
      <c r="G241">
        <f t="shared" si="25"/>
        <v>0</v>
      </c>
      <c r="H241">
        <f t="shared" si="26"/>
        <v>0</v>
      </c>
      <c r="I241">
        <f>'Sim Flight Params'!$B$15*G241+'Sim Flight Params'!$B$16*H241</f>
        <v>0</v>
      </c>
      <c r="K241">
        <f t="shared" si="27"/>
        <v>2</v>
      </c>
      <c r="L241">
        <f t="shared" si="28"/>
        <v>0</v>
      </c>
      <c r="M241">
        <f>'Sim Flight Params'!$B$15*K241+'Sim Flight Params'!$B$16*L241</f>
        <v>2</v>
      </c>
      <c r="O241">
        <f t="shared" si="29"/>
        <v>0</v>
      </c>
    </row>
    <row r="242" spans="1:15" x14ac:dyDescent="0.3">
      <c r="A242">
        <f>'Sim Flight'!B242</f>
        <v>11.999999999999901</v>
      </c>
      <c r="B242">
        <f>'Sim Flight'!L242</f>
        <v>2</v>
      </c>
      <c r="C242">
        <f>'Sim Flight'!N242</f>
        <v>0</v>
      </c>
      <c r="E242">
        <f t="shared" si="24"/>
        <v>5.0000000000000711E-2</v>
      </c>
      <c r="G242">
        <f t="shared" si="25"/>
        <v>0</v>
      </c>
      <c r="H242">
        <f t="shared" si="26"/>
        <v>0</v>
      </c>
      <c r="I242">
        <f>'Sim Flight Params'!$B$15*G242+'Sim Flight Params'!$B$16*H242</f>
        <v>0</v>
      </c>
      <c r="K242">
        <f t="shared" si="27"/>
        <v>2</v>
      </c>
      <c r="L242">
        <f t="shared" si="28"/>
        <v>0</v>
      </c>
      <c r="M242">
        <f>'Sim Flight Params'!$B$15*K242+'Sim Flight Params'!$B$16*L242</f>
        <v>2</v>
      </c>
      <c r="O242">
        <f t="shared" si="29"/>
        <v>0</v>
      </c>
    </row>
    <row r="243" spans="1:15" x14ac:dyDescent="0.3">
      <c r="A243">
        <f>'Sim Flight'!B243</f>
        <v>12.049999999999899</v>
      </c>
      <c r="B243">
        <f>'Sim Flight'!L243</f>
        <v>1.9997959183673477</v>
      </c>
      <c r="C243">
        <f>'Sim Flight'!N243</f>
        <v>-8.1632653060918076E-2</v>
      </c>
      <c r="E243">
        <f t="shared" si="24"/>
        <v>4.9999999999998934E-2</v>
      </c>
      <c r="G243">
        <f t="shared" si="25"/>
        <v>-4.081632653045817E-3</v>
      </c>
      <c r="H243">
        <f t="shared" si="26"/>
        <v>-1.6326530612183963</v>
      </c>
      <c r="I243">
        <f>'Sim Flight Params'!$B$15*G243+'Sim Flight Params'!$B$16*H243</f>
        <v>-4.081632653045817E-3</v>
      </c>
      <c r="K243">
        <f t="shared" si="27"/>
        <v>1.9997959183673477</v>
      </c>
      <c r="L243">
        <f t="shared" si="28"/>
        <v>-8.1632653060918076E-2</v>
      </c>
      <c r="M243">
        <f>'Sim Flight Params'!$B$15*K243+'Sim Flight Params'!$B$16*L243</f>
        <v>1.9997959183673477</v>
      </c>
      <c r="O243">
        <f t="shared" si="29"/>
        <v>0</v>
      </c>
    </row>
    <row r="244" spans="1:15" x14ac:dyDescent="0.3">
      <c r="A244">
        <f>'Sim Flight'!B244</f>
        <v>12.0999999999999</v>
      </c>
      <c r="B244">
        <f>'Sim Flight'!L244</f>
        <v>1.9991836734693893</v>
      </c>
      <c r="C244">
        <f>'Sim Flight'!N244</f>
        <v>-0.16326530612244342</v>
      </c>
      <c r="E244">
        <f t="shared" si="24"/>
        <v>5.0000000000000711E-2</v>
      </c>
      <c r="G244">
        <f t="shared" si="25"/>
        <v>-1.2244897959168104E-2</v>
      </c>
      <c r="H244">
        <f t="shared" si="26"/>
        <v>-1.6326530612304837</v>
      </c>
      <c r="I244">
        <f>'Sim Flight Params'!$B$15*G244+'Sim Flight Params'!$B$16*H244</f>
        <v>-1.2244897959168104E-2</v>
      </c>
      <c r="K244">
        <f t="shared" si="27"/>
        <v>1.9991836734693893</v>
      </c>
      <c r="L244">
        <f t="shared" si="28"/>
        <v>-0.16326530612244342</v>
      </c>
      <c r="M244">
        <f>'Sim Flight Params'!$B$15*K244+'Sim Flight Params'!$B$16*L244</f>
        <v>1.9991836734693893</v>
      </c>
      <c r="O244">
        <f t="shared" si="29"/>
        <v>0</v>
      </c>
    </row>
    <row r="245" spans="1:15" x14ac:dyDescent="0.3">
      <c r="A245">
        <f>'Sim Flight'!B245</f>
        <v>12.149999999999901</v>
      </c>
      <c r="B245">
        <f>'Sim Flight'!L245</f>
        <v>1.998163265306125</v>
      </c>
      <c r="C245">
        <f>'Sim Flight'!N245</f>
        <v>-0.16326530612235743</v>
      </c>
      <c r="E245">
        <f t="shared" si="24"/>
        <v>5.0000000000000711E-2</v>
      </c>
      <c r="G245">
        <f t="shared" si="25"/>
        <v>-2.0408163265286092E-2</v>
      </c>
      <c r="H245">
        <f t="shared" si="26"/>
        <v>1.719735465144343E-12</v>
      </c>
      <c r="I245">
        <f>'Sim Flight Params'!$B$15*G245+'Sim Flight Params'!$B$16*H245</f>
        <v>-2.0408163265286092E-2</v>
      </c>
      <c r="K245">
        <f t="shared" si="27"/>
        <v>1.998163265306125</v>
      </c>
      <c r="L245">
        <f t="shared" si="28"/>
        <v>-0.16326530612235743</v>
      </c>
      <c r="M245">
        <f>'Sim Flight Params'!$B$15*K245+'Sim Flight Params'!$B$16*L245</f>
        <v>1.998163265306125</v>
      </c>
      <c r="O245">
        <f t="shared" si="29"/>
        <v>0</v>
      </c>
    </row>
    <row r="246" spans="1:15" x14ac:dyDescent="0.3">
      <c r="A246">
        <f>'Sim Flight'!B246</f>
        <v>12.1999999999999</v>
      </c>
      <c r="B246">
        <f>'Sim Flight'!L246</f>
        <v>1.9967346938775543</v>
      </c>
      <c r="C246">
        <f>'Sim Flight'!N246</f>
        <v>-0.16326530612256127</v>
      </c>
      <c r="E246">
        <f t="shared" si="24"/>
        <v>4.9999999999998934E-2</v>
      </c>
      <c r="G246">
        <f t="shared" si="25"/>
        <v>-2.8571428571413982E-2</v>
      </c>
      <c r="H246">
        <f t="shared" si="26"/>
        <v>-4.0767389464236621E-12</v>
      </c>
      <c r="I246">
        <f>'Sim Flight Params'!$B$15*G246+'Sim Flight Params'!$B$16*H246</f>
        <v>-2.8571428571413982E-2</v>
      </c>
      <c r="K246">
        <f t="shared" si="27"/>
        <v>1.9967346938775543</v>
      </c>
      <c r="L246">
        <f t="shared" si="28"/>
        <v>-0.16326530612256127</v>
      </c>
      <c r="M246">
        <f>'Sim Flight Params'!$B$15*K246+'Sim Flight Params'!$B$16*L246</f>
        <v>1.9967346938775543</v>
      </c>
      <c r="O246">
        <f t="shared" si="29"/>
        <v>0</v>
      </c>
    </row>
    <row r="247" spans="1:15" x14ac:dyDescent="0.3">
      <c r="A247">
        <f>'Sim Flight'!B247</f>
        <v>12.249999999999901</v>
      </c>
      <c r="B247">
        <f>'Sim Flight'!L247</f>
        <v>1.9948979591836775</v>
      </c>
      <c r="C247">
        <f>'Sim Flight'!N247</f>
        <v>-0.16326530612242598</v>
      </c>
      <c r="E247">
        <f t="shared" si="24"/>
        <v>5.0000000000000711E-2</v>
      </c>
      <c r="G247">
        <f t="shared" si="25"/>
        <v>-3.6734693877535397E-2</v>
      </c>
      <c r="H247">
        <f t="shared" si="26"/>
        <v>2.7056135110114681E-12</v>
      </c>
      <c r="I247">
        <f>'Sim Flight Params'!$B$15*G247+'Sim Flight Params'!$B$16*H247</f>
        <v>-3.6734693877535397E-2</v>
      </c>
      <c r="K247">
        <f t="shared" si="27"/>
        <v>1.9948979591836775</v>
      </c>
      <c r="L247">
        <f t="shared" si="28"/>
        <v>-0.16326530612242598</v>
      </c>
      <c r="M247">
        <f>'Sim Flight Params'!$B$15*K247+'Sim Flight Params'!$B$16*L247</f>
        <v>1.9948979591836775</v>
      </c>
      <c r="O247">
        <f t="shared" si="29"/>
        <v>0</v>
      </c>
    </row>
    <row r="248" spans="1:15" x14ac:dyDescent="0.3">
      <c r="A248">
        <f>'Sim Flight'!B248</f>
        <v>12.299999999999899</v>
      </c>
      <c r="B248">
        <f>'Sim Flight'!L248</f>
        <v>1.9926530612244948</v>
      </c>
      <c r="C248">
        <f>'Sim Flight'!N248</f>
        <v>-0.16326530612239515</v>
      </c>
      <c r="E248">
        <f t="shared" si="24"/>
        <v>4.9999999999998934E-2</v>
      </c>
      <c r="G248">
        <f t="shared" si="25"/>
        <v>-4.4897959183654981E-2</v>
      </c>
      <c r="H248">
        <f t="shared" si="26"/>
        <v>6.1672889017928758E-13</v>
      </c>
      <c r="I248">
        <f>'Sim Flight Params'!$B$15*G248+'Sim Flight Params'!$B$16*H248</f>
        <v>-4.4897959183654981E-2</v>
      </c>
      <c r="K248">
        <f t="shared" si="27"/>
        <v>1.9926530612244948</v>
      </c>
      <c r="L248">
        <f t="shared" si="28"/>
        <v>-0.16326530612239515</v>
      </c>
      <c r="M248">
        <f>'Sim Flight Params'!$B$15*K248+'Sim Flight Params'!$B$16*L248</f>
        <v>1.9926530612244948</v>
      </c>
      <c r="O248">
        <f t="shared" si="29"/>
        <v>0</v>
      </c>
    </row>
    <row r="249" spans="1:15" x14ac:dyDescent="0.3">
      <c r="A249">
        <f>'Sim Flight'!B249</f>
        <v>12.3499999999999</v>
      </c>
      <c r="B249">
        <f>'Sim Flight'!L249</f>
        <v>1.9900000000000058</v>
      </c>
      <c r="C249">
        <f>'Sim Flight'!N249</f>
        <v>-0.16326530612250315</v>
      </c>
      <c r="E249">
        <f t="shared" si="24"/>
        <v>5.0000000000000711E-2</v>
      </c>
      <c r="G249">
        <f t="shared" si="25"/>
        <v>-5.3061224489780255E-2</v>
      </c>
      <c r="H249">
        <f t="shared" si="26"/>
        <v>-2.1599388944082114E-12</v>
      </c>
      <c r="I249">
        <f>'Sim Flight Params'!$B$15*G249+'Sim Flight Params'!$B$16*H249</f>
        <v>-5.3061224489780255E-2</v>
      </c>
      <c r="K249">
        <f t="shared" si="27"/>
        <v>1.9900000000000058</v>
      </c>
      <c r="L249">
        <f t="shared" si="28"/>
        <v>-0.16326530612250315</v>
      </c>
      <c r="M249">
        <f>'Sim Flight Params'!$B$15*K249+'Sim Flight Params'!$B$16*L249</f>
        <v>1.9900000000000058</v>
      </c>
      <c r="O249">
        <f t="shared" si="29"/>
        <v>0</v>
      </c>
    </row>
    <row r="250" spans="1:15" x14ac:dyDescent="0.3">
      <c r="A250">
        <f>'Sim Flight'!B250</f>
        <v>12.399999999999901</v>
      </c>
      <c r="B250">
        <f>'Sim Flight'!L250</f>
        <v>1.9869387755102106</v>
      </c>
      <c r="C250">
        <f>'Sim Flight'!N250</f>
        <v>-0.16326530612244639</v>
      </c>
      <c r="E250">
        <f t="shared" si="24"/>
        <v>5.0000000000000711E-2</v>
      </c>
      <c r="G250">
        <f t="shared" si="25"/>
        <v>-6.1224489795902691E-2</v>
      </c>
      <c r="H250">
        <f t="shared" si="26"/>
        <v>1.1352030426792064E-12</v>
      </c>
      <c r="I250">
        <f>'Sim Flight Params'!$B$15*G250+'Sim Flight Params'!$B$16*H250</f>
        <v>-6.1224489795902691E-2</v>
      </c>
      <c r="K250">
        <f t="shared" si="27"/>
        <v>1.9869387755102106</v>
      </c>
      <c r="L250">
        <f t="shared" si="28"/>
        <v>-0.16326530612244639</v>
      </c>
      <c r="M250">
        <f>'Sim Flight Params'!$B$15*K250+'Sim Flight Params'!$B$16*L250</f>
        <v>1.9869387755102106</v>
      </c>
      <c r="O250">
        <f t="shared" si="29"/>
        <v>0</v>
      </c>
    </row>
    <row r="251" spans="1:15" x14ac:dyDescent="0.3">
      <c r="A251">
        <f>'Sim Flight'!B251</f>
        <v>12.4499999999999</v>
      </c>
      <c r="B251">
        <f>'Sim Flight'!L251</f>
        <v>1.9834693877551095</v>
      </c>
      <c r="C251">
        <f>'Sim Flight'!N251</f>
        <v>-0.16326530612241263</v>
      </c>
      <c r="E251">
        <f t="shared" si="24"/>
        <v>4.9999999999998934E-2</v>
      </c>
      <c r="G251">
        <f t="shared" si="25"/>
        <v>-6.9387755102023149E-2</v>
      </c>
      <c r="H251">
        <f t="shared" si="26"/>
        <v>6.7501559897210962E-13</v>
      </c>
      <c r="I251">
        <f>'Sim Flight Params'!$B$15*G251+'Sim Flight Params'!$B$16*H251</f>
        <v>-6.9387755102023149E-2</v>
      </c>
      <c r="K251">
        <f t="shared" si="27"/>
        <v>1.9834693877551095</v>
      </c>
      <c r="L251">
        <f t="shared" si="28"/>
        <v>-0.16326530612241263</v>
      </c>
      <c r="M251">
        <f>'Sim Flight Params'!$B$15*K251+'Sim Flight Params'!$B$16*L251</f>
        <v>1.9834693877551095</v>
      </c>
      <c r="O251">
        <f t="shared" si="29"/>
        <v>0</v>
      </c>
    </row>
    <row r="252" spans="1:15" x14ac:dyDescent="0.3">
      <c r="A252">
        <f>'Sim Flight'!B252</f>
        <v>12.499999999999901</v>
      </c>
      <c r="B252">
        <f>'Sim Flight'!L252</f>
        <v>1.9795918367347021</v>
      </c>
      <c r="C252">
        <f>'Sim Flight'!N252</f>
        <v>-0.1632653061224858</v>
      </c>
      <c r="E252">
        <f t="shared" si="24"/>
        <v>5.0000000000000711E-2</v>
      </c>
      <c r="G252">
        <f t="shared" si="25"/>
        <v>-7.7551020408147556E-2</v>
      </c>
      <c r="H252">
        <f t="shared" si="26"/>
        <v>-1.4632739464559355E-12</v>
      </c>
      <c r="I252">
        <f>'Sim Flight Params'!$B$15*G252+'Sim Flight Params'!$B$16*H252</f>
        <v>-7.7551020408147556E-2</v>
      </c>
      <c r="K252">
        <f t="shared" si="27"/>
        <v>1.9795918367347021</v>
      </c>
      <c r="L252">
        <f t="shared" si="28"/>
        <v>-0.1632653061224858</v>
      </c>
      <c r="M252">
        <f>'Sim Flight Params'!$B$15*K252+'Sim Flight Params'!$B$16*L252</f>
        <v>1.9795918367347021</v>
      </c>
      <c r="O252">
        <f t="shared" si="29"/>
        <v>0</v>
      </c>
    </row>
    <row r="253" spans="1:15" x14ac:dyDescent="0.3">
      <c r="A253">
        <f>'Sim Flight'!B253</f>
        <v>12.549999999999899</v>
      </c>
      <c r="B253">
        <f>'Sim Flight'!L253</f>
        <v>1.9753061224489885</v>
      </c>
      <c r="C253">
        <f>'Sim Flight'!N253</f>
        <v>-0.16326530612251297</v>
      </c>
      <c r="E253">
        <f t="shared" si="24"/>
        <v>4.9999999999998934E-2</v>
      </c>
      <c r="G253">
        <f t="shared" si="25"/>
        <v>-8.5714285714273031E-2</v>
      </c>
      <c r="H253">
        <f t="shared" si="26"/>
        <v>-5.4345417055402574E-13</v>
      </c>
      <c r="I253">
        <f>'Sim Flight Params'!$B$15*G253+'Sim Flight Params'!$B$16*H253</f>
        <v>-8.5714285714273031E-2</v>
      </c>
      <c r="K253">
        <f t="shared" si="27"/>
        <v>1.9753061224489885</v>
      </c>
      <c r="L253">
        <f t="shared" si="28"/>
        <v>-0.16326530612251297</v>
      </c>
      <c r="M253">
        <f>'Sim Flight Params'!$B$15*K253+'Sim Flight Params'!$B$16*L253</f>
        <v>1.9753061224489885</v>
      </c>
      <c r="O253">
        <f t="shared" si="29"/>
        <v>0</v>
      </c>
    </row>
    <row r="254" spans="1:15" x14ac:dyDescent="0.3">
      <c r="A254">
        <f>'Sim Flight'!B254</f>
        <v>12.5999999999999</v>
      </c>
      <c r="B254">
        <f>'Sim Flight'!L254</f>
        <v>1.970612244897969</v>
      </c>
      <c r="C254">
        <f>'Sim Flight'!N254</f>
        <v>-0.16326530612229651</v>
      </c>
      <c r="E254">
        <f t="shared" si="24"/>
        <v>5.0000000000000711E-2</v>
      </c>
      <c r="G254">
        <f t="shared" si="25"/>
        <v>-9.3877551020387973E-2</v>
      </c>
      <c r="H254">
        <f t="shared" si="26"/>
        <v>4.3293146845257365E-12</v>
      </c>
      <c r="I254">
        <f>'Sim Flight Params'!$B$15*G254+'Sim Flight Params'!$B$16*H254</f>
        <v>-9.3877551020387973E-2</v>
      </c>
      <c r="K254">
        <f t="shared" si="27"/>
        <v>1.970612244897969</v>
      </c>
      <c r="L254">
        <f t="shared" si="28"/>
        <v>-0.16326530612229651</v>
      </c>
      <c r="M254">
        <f>'Sim Flight Params'!$B$15*K254+'Sim Flight Params'!$B$16*L254</f>
        <v>1.970612244897969</v>
      </c>
      <c r="O254">
        <f t="shared" si="29"/>
        <v>0</v>
      </c>
    </row>
    <row r="255" spans="1:15" x14ac:dyDescent="0.3">
      <c r="A255">
        <f>'Sim Flight'!B255</f>
        <v>12.649999999999901</v>
      </c>
      <c r="B255">
        <f>'Sim Flight'!L255</f>
        <v>1.9655102040816432</v>
      </c>
      <c r="C255">
        <f>'Sim Flight'!N255</f>
        <v>-0.1632653061225352</v>
      </c>
      <c r="E255">
        <f t="shared" si="24"/>
        <v>5.0000000000000711E-2</v>
      </c>
      <c r="G255">
        <f t="shared" si="25"/>
        <v>-0.10204081632651485</v>
      </c>
      <c r="H255">
        <f t="shared" si="26"/>
        <v>-4.7739590058881053E-12</v>
      </c>
      <c r="I255">
        <f>'Sim Flight Params'!$B$15*G255+'Sim Flight Params'!$B$16*H255</f>
        <v>-0.10204081632651485</v>
      </c>
      <c r="K255">
        <f t="shared" si="27"/>
        <v>1.9655102040816432</v>
      </c>
      <c r="L255">
        <f t="shared" si="28"/>
        <v>-0.1632653061225352</v>
      </c>
      <c r="M255">
        <f>'Sim Flight Params'!$B$15*K255+'Sim Flight Params'!$B$16*L255</f>
        <v>1.9655102040816432</v>
      </c>
      <c r="O255">
        <f t="shared" si="29"/>
        <v>0</v>
      </c>
    </row>
    <row r="256" spans="1:15" x14ac:dyDescent="0.3">
      <c r="A256">
        <f>'Sim Flight'!B256</f>
        <v>12.6999999999999</v>
      </c>
      <c r="B256">
        <f>'Sim Flight'!L256</f>
        <v>1.9600000000000115</v>
      </c>
      <c r="C256">
        <f>'Sim Flight'!N256</f>
        <v>-0.16326530612244136</v>
      </c>
      <c r="E256">
        <f t="shared" si="24"/>
        <v>4.9999999999998934E-2</v>
      </c>
      <c r="G256">
        <f t="shared" si="25"/>
        <v>-0.11020408163263674</v>
      </c>
      <c r="H256">
        <f t="shared" si="26"/>
        <v>1.8768320231288671E-12</v>
      </c>
      <c r="I256">
        <f>'Sim Flight Params'!$B$15*G256+'Sim Flight Params'!$B$16*H256</f>
        <v>-0.11020408163263674</v>
      </c>
      <c r="K256">
        <f t="shared" si="27"/>
        <v>1.9600000000000115</v>
      </c>
      <c r="L256">
        <f t="shared" si="28"/>
        <v>-0.16326530612244136</v>
      </c>
      <c r="M256">
        <f>'Sim Flight Params'!$B$15*K256+'Sim Flight Params'!$B$16*L256</f>
        <v>1.9600000000000115</v>
      </c>
      <c r="O256">
        <f t="shared" si="29"/>
        <v>0</v>
      </c>
    </row>
    <row r="257" spans="1:15" x14ac:dyDescent="0.3">
      <c r="A257">
        <f>'Sim Flight'!B257</f>
        <v>12.749999999999901</v>
      </c>
      <c r="B257">
        <f>'Sim Flight'!L257</f>
        <v>1.9540816326530734</v>
      </c>
      <c r="C257">
        <f>'Sim Flight'!N257</f>
        <v>-0.16326530612245693</v>
      </c>
      <c r="E257">
        <f t="shared" si="24"/>
        <v>5.0000000000000711E-2</v>
      </c>
      <c r="G257">
        <f t="shared" si="25"/>
        <v>-0.11836734693875971</v>
      </c>
      <c r="H257">
        <f t="shared" si="26"/>
        <v>-3.1141755840735197E-13</v>
      </c>
      <c r="I257">
        <f>'Sim Flight Params'!$B$15*G257+'Sim Flight Params'!$B$16*H257</f>
        <v>-0.11836734693875971</v>
      </c>
      <c r="K257">
        <f t="shared" si="27"/>
        <v>1.9540816326530734</v>
      </c>
      <c r="L257">
        <f t="shared" si="28"/>
        <v>-0.16326530612245693</v>
      </c>
      <c r="M257">
        <f>'Sim Flight Params'!$B$15*K257+'Sim Flight Params'!$B$16*L257</f>
        <v>1.9540816326530734</v>
      </c>
      <c r="O257">
        <f t="shared" si="29"/>
        <v>0</v>
      </c>
    </row>
    <row r="258" spans="1:15" x14ac:dyDescent="0.3">
      <c r="A258">
        <f>'Sim Flight'!B258</f>
        <v>12.799999999999899</v>
      </c>
      <c r="B258">
        <f>'Sim Flight'!L258</f>
        <v>1.9477551020408295</v>
      </c>
      <c r="C258">
        <f>'Sim Flight'!N258</f>
        <v>-0.16326530612245302</v>
      </c>
      <c r="E258">
        <f t="shared" si="24"/>
        <v>4.9999999999998934E-2</v>
      </c>
      <c r="G258">
        <f t="shared" si="25"/>
        <v>-0.12653061224488218</v>
      </c>
      <c r="H258">
        <f t="shared" si="26"/>
        <v>7.8270723236075202E-14</v>
      </c>
      <c r="I258">
        <f>'Sim Flight Params'!$B$15*G258+'Sim Flight Params'!$B$16*H258</f>
        <v>-0.12653061224488218</v>
      </c>
      <c r="K258">
        <f t="shared" si="27"/>
        <v>1.9477551020408295</v>
      </c>
      <c r="L258">
        <f t="shared" si="28"/>
        <v>-0.16326530612245302</v>
      </c>
      <c r="M258">
        <f>'Sim Flight Params'!$B$15*K258+'Sim Flight Params'!$B$16*L258</f>
        <v>1.9477551020408295</v>
      </c>
      <c r="O258">
        <f t="shared" si="29"/>
        <v>0</v>
      </c>
    </row>
    <row r="259" spans="1:15" x14ac:dyDescent="0.3">
      <c r="A259">
        <f>'Sim Flight'!B259</f>
        <v>12.8499999999999</v>
      </c>
      <c r="B259">
        <f>'Sim Flight'!L259</f>
        <v>1.9410204081632791</v>
      </c>
      <c r="C259">
        <f>'Sim Flight'!N259</f>
        <v>-0.16326530612244528</v>
      </c>
      <c r="E259">
        <f t="shared" si="24"/>
        <v>5.0000000000000711E-2</v>
      </c>
      <c r="G259">
        <f t="shared" si="25"/>
        <v>-0.13469387755100456</v>
      </c>
      <c r="H259">
        <f t="shared" si="26"/>
        <v>1.5487611193520714E-13</v>
      </c>
      <c r="I259">
        <f>'Sim Flight Params'!$B$15*G259+'Sim Flight Params'!$B$16*H259</f>
        <v>-0.13469387755100456</v>
      </c>
      <c r="K259">
        <f t="shared" si="27"/>
        <v>1.9410204081632791</v>
      </c>
      <c r="L259">
        <f t="shared" si="28"/>
        <v>-0.16326530612244528</v>
      </c>
      <c r="M259">
        <f>'Sim Flight Params'!$B$15*K259+'Sim Flight Params'!$B$16*L259</f>
        <v>1.9410204081632791</v>
      </c>
      <c r="O259">
        <f t="shared" si="29"/>
        <v>0</v>
      </c>
    </row>
    <row r="260" spans="1:15" x14ac:dyDescent="0.3">
      <c r="A260">
        <f>'Sim Flight'!B260</f>
        <v>12.899999999999901</v>
      </c>
      <c r="B260">
        <f>'Sim Flight'!L260</f>
        <v>1.9338775510204227</v>
      </c>
      <c r="C260">
        <f>'Sim Flight'!N260</f>
        <v>-0.16326530612244639</v>
      </c>
      <c r="E260">
        <f t="shared" si="24"/>
        <v>5.0000000000000711E-2</v>
      </c>
      <c r="G260">
        <f t="shared" si="25"/>
        <v>-0.142857142857127</v>
      </c>
      <c r="H260">
        <f t="shared" si="26"/>
        <v>-2.2204460492502815E-14</v>
      </c>
      <c r="I260">
        <f>'Sim Flight Params'!$B$15*G260+'Sim Flight Params'!$B$16*H260</f>
        <v>-0.142857142857127</v>
      </c>
      <c r="K260">
        <f t="shared" si="27"/>
        <v>1.9338775510204227</v>
      </c>
      <c r="L260">
        <f t="shared" si="28"/>
        <v>-0.16326530612244639</v>
      </c>
      <c r="M260">
        <f>'Sim Flight Params'!$B$15*K260+'Sim Flight Params'!$B$16*L260</f>
        <v>1.9338775510204227</v>
      </c>
      <c r="O260">
        <f t="shared" si="29"/>
        <v>0</v>
      </c>
    </row>
    <row r="261" spans="1:15" x14ac:dyDescent="0.3">
      <c r="A261">
        <f>'Sim Flight'!B261</f>
        <v>12.9499999999999</v>
      </c>
      <c r="B261">
        <f>'Sim Flight'!L261</f>
        <v>1.9263265306122603</v>
      </c>
      <c r="C261">
        <f>'Sim Flight'!N261</f>
        <v>-0.1632653061224705</v>
      </c>
      <c r="E261">
        <f t="shared" si="24"/>
        <v>4.9999999999998934E-2</v>
      </c>
      <c r="G261">
        <f t="shared" si="25"/>
        <v>-0.15102040816325035</v>
      </c>
      <c r="H261">
        <f t="shared" si="26"/>
        <v>-4.8239190419964082E-13</v>
      </c>
      <c r="I261">
        <f>'Sim Flight Params'!$B$15*G261+'Sim Flight Params'!$B$16*H261</f>
        <v>-0.15102040816325035</v>
      </c>
      <c r="K261">
        <f t="shared" si="27"/>
        <v>1.9263265306122603</v>
      </c>
      <c r="L261">
        <f t="shared" si="28"/>
        <v>-0.1632653061224705</v>
      </c>
      <c r="M261">
        <f>'Sim Flight Params'!$B$15*K261+'Sim Flight Params'!$B$16*L261</f>
        <v>1.9263265306122603</v>
      </c>
      <c r="O261">
        <f t="shared" si="29"/>
        <v>0</v>
      </c>
    </row>
    <row r="262" spans="1:15" x14ac:dyDescent="0.3">
      <c r="A262">
        <f>'Sim Flight'!B262</f>
        <v>12.999999999999901</v>
      </c>
      <c r="B262">
        <f>'Sim Flight'!L262</f>
        <v>1.9183673469387919</v>
      </c>
      <c r="C262">
        <f>'Sim Flight'!N262</f>
        <v>-0.16326530612233869</v>
      </c>
      <c r="E262">
        <f t="shared" si="24"/>
        <v>5.0000000000000711E-2</v>
      </c>
      <c r="G262">
        <f t="shared" si="25"/>
        <v>-0.1591836734693674</v>
      </c>
      <c r="H262">
        <f t="shared" si="26"/>
        <v>2.6362245719723966E-12</v>
      </c>
      <c r="I262">
        <f>'Sim Flight Params'!$B$15*G262+'Sim Flight Params'!$B$16*H262</f>
        <v>-0.1591836734693674</v>
      </c>
      <c r="K262">
        <f t="shared" si="27"/>
        <v>1.9183673469387919</v>
      </c>
      <c r="L262">
        <f t="shared" si="28"/>
        <v>-0.16326530612233869</v>
      </c>
      <c r="M262">
        <f>'Sim Flight Params'!$B$15*K262+'Sim Flight Params'!$B$16*L262</f>
        <v>1.9183673469387919</v>
      </c>
      <c r="O262">
        <f t="shared" si="29"/>
        <v>0</v>
      </c>
    </row>
    <row r="263" spans="1:15" x14ac:dyDescent="0.3">
      <c r="A263">
        <f>'Sim Flight'!B263</f>
        <v>13.049999999999899</v>
      </c>
      <c r="B263">
        <f>'Sim Flight'!L263</f>
        <v>1.9100000000000172</v>
      </c>
      <c r="C263">
        <f>'Sim Flight'!N263</f>
        <v>-0.16326530612257154</v>
      </c>
      <c r="E263">
        <f t="shared" si="24"/>
        <v>4.9999999999998934E-2</v>
      </c>
      <c r="G263">
        <f t="shared" si="25"/>
        <v>-0.16734693877549581</v>
      </c>
      <c r="H263">
        <f t="shared" si="26"/>
        <v>-4.6568304767903185E-12</v>
      </c>
      <c r="I263">
        <f>'Sim Flight Params'!$B$15*G263+'Sim Flight Params'!$B$16*H263</f>
        <v>-0.16734693877549581</v>
      </c>
      <c r="K263">
        <f t="shared" si="27"/>
        <v>1.9100000000000172</v>
      </c>
      <c r="L263">
        <f t="shared" si="28"/>
        <v>-0.16326530612257154</v>
      </c>
      <c r="M263">
        <f>'Sim Flight Params'!$B$15*K263+'Sim Flight Params'!$B$16*L263</f>
        <v>1.9100000000000172</v>
      </c>
      <c r="O263">
        <f t="shared" si="29"/>
        <v>0</v>
      </c>
    </row>
    <row r="264" spans="1:15" x14ac:dyDescent="0.3">
      <c r="A264">
        <f>'Sim Flight'!B264</f>
        <v>13.0999999999999</v>
      </c>
      <c r="B264">
        <f>'Sim Flight'!L264</f>
        <v>1.9012244897959363</v>
      </c>
      <c r="C264">
        <f>'Sim Flight'!N264</f>
        <v>-0.16326530612241585</v>
      </c>
      <c r="E264">
        <f t="shared" ref="E264:E327" si="30">A264-A263</f>
        <v>5.0000000000000711E-2</v>
      </c>
      <c r="G264">
        <f t="shared" ref="G264:G327" si="31">G263+C264*$E264</f>
        <v>-0.17551020408161672</v>
      </c>
      <c r="H264">
        <f t="shared" ref="H264:H327" si="32">(C264-C263)/$E264</f>
        <v>3.1136204725612071E-12</v>
      </c>
      <c r="I264">
        <f>'Sim Flight Params'!$B$15*G264+'Sim Flight Params'!$B$16*H264</f>
        <v>-0.17551020408161672</v>
      </c>
      <c r="K264">
        <f t="shared" ref="K264:K327" si="33">K263+I264*$E264</f>
        <v>1.9012244897959363</v>
      </c>
      <c r="L264">
        <f t="shared" ref="L264:L327" si="34">(I264-I263)/$E264</f>
        <v>-0.16326530612241585</v>
      </c>
      <c r="M264">
        <f>'Sim Flight Params'!$B$15*K264+'Sim Flight Params'!$B$16*L264</f>
        <v>1.9012244897959363</v>
      </c>
      <c r="O264">
        <f t="shared" ref="O264:O327" si="35">M264-B264</f>
        <v>0</v>
      </c>
    </row>
    <row r="265" spans="1:15" x14ac:dyDescent="0.3">
      <c r="A265">
        <f>'Sim Flight'!B265</f>
        <v>13.149999999999901</v>
      </c>
      <c r="B265">
        <f>'Sim Flight'!L265</f>
        <v>1.8920408163265492</v>
      </c>
      <c r="C265">
        <f>'Sim Flight'!N265</f>
        <v>-0.16326530612244639</v>
      </c>
      <c r="E265">
        <f t="shared" si="30"/>
        <v>5.0000000000000711E-2</v>
      </c>
      <c r="G265">
        <f t="shared" si="31"/>
        <v>-0.18367346938773915</v>
      </c>
      <c r="H265">
        <f t="shared" si="32"/>
        <v>-6.1062266354382741E-13</v>
      </c>
      <c r="I265">
        <f>'Sim Flight Params'!$B$15*G265+'Sim Flight Params'!$B$16*H265</f>
        <v>-0.18367346938773915</v>
      </c>
      <c r="K265">
        <f t="shared" si="33"/>
        <v>1.8920408163265492</v>
      </c>
      <c r="L265">
        <f t="shared" si="34"/>
        <v>-0.16326530612244639</v>
      </c>
      <c r="M265">
        <f>'Sim Flight Params'!$B$15*K265+'Sim Flight Params'!$B$16*L265</f>
        <v>1.8920408163265492</v>
      </c>
      <c r="O265">
        <f t="shared" si="35"/>
        <v>0</v>
      </c>
    </row>
    <row r="266" spans="1:15" x14ac:dyDescent="0.3">
      <c r="A266">
        <f>'Sim Flight'!B266</f>
        <v>13.1999999999999</v>
      </c>
      <c r="B266">
        <f>'Sim Flight'!L266</f>
        <v>1.8824489795918564</v>
      </c>
      <c r="C266">
        <f>'Sim Flight'!N266</f>
        <v>-0.16326530612241055</v>
      </c>
      <c r="E266">
        <f t="shared" si="30"/>
        <v>4.9999999999998934E-2</v>
      </c>
      <c r="G266">
        <f t="shared" si="31"/>
        <v>-0.19183673469385951</v>
      </c>
      <c r="H266">
        <f t="shared" si="32"/>
        <v>7.1664896239555379E-13</v>
      </c>
      <c r="I266">
        <f>'Sim Flight Params'!$B$15*G266+'Sim Flight Params'!$B$16*H266</f>
        <v>-0.19183673469385951</v>
      </c>
      <c r="K266">
        <f t="shared" si="33"/>
        <v>1.8824489795918564</v>
      </c>
      <c r="L266">
        <f t="shared" si="34"/>
        <v>-0.16326530612241055</v>
      </c>
      <c r="M266">
        <f>'Sim Flight Params'!$B$15*K266+'Sim Flight Params'!$B$16*L266</f>
        <v>1.8824489795918564</v>
      </c>
      <c r="O266">
        <f t="shared" si="35"/>
        <v>0</v>
      </c>
    </row>
    <row r="267" spans="1:15" x14ac:dyDescent="0.3">
      <c r="A267">
        <f>'Sim Flight'!B267</f>
        <v>13.249999999999901</v>
      </c>
      <c r="B267">
        <f>'Sim Flight'!L267</f>
        <v>1.8724489795918571</v>
      </c>
      <c r="C267">
        <f>'Sim Flight'!N267</f>
        <v>-0.16326530612248802</v>
      </c>
      <c r="E267">
        <f t="shared" si="30"/>
        <v>5.0000000000000711E-2</v>
      </c>
      <c r="G267">
        <f t="shared" si="31"/>
        <v>-0.19999999999998402</v>
      </c>
      <c r="H267">
        <f t="shared" si="32"/>
        <v>-1.5493162308643839E-12</v>
      </c>
      <c r="I267">
        <f>'Sim Flight Params'!$B$15*G267+'Sim Flight Params'!$B$16*H267</f>
        <v>-0.19999999999998402</v>
      </c>
      <c r="K267">
        <f t="shared" si="33"/>
        <v>1.8724489795918571</v>
      </c>
      <c r="L267">
        <f t="shared" si="34"/>
        <v>-0.16326530612248802</v>
      </c>
      <c r="M267">
        <f>'Sim Flight Params'!$B$15*K267+'Sim Flight Params'!$B$16*L267</f>
        <v>1.8724489795918571</v>
      </c>
      <c r="O267">
        <f t="shared" si="35"/>
        <v>0</v>
      </c>
    </row>
    <row r="268" spans="1:15" x14ac:dyDescent="0.3">
      <c r="A268">
        <f>'Sim Flight'!B268</f>
        <v>13.299999999999899</v>
      </c>
      <c r="B268">
        <f>'Sim Flight'!L268</f>
        <v>1.8620408163265521</v>
      </c>
      <c r="C268">
        <f>'Sim Flight'!N268</f>
        <v>-0.16326530612242221</v>
      </c>
      <c r="E268">
        <f t="shared" si="30"/>
        <v>4.9999999999998934E-2</v>
      </c>
      <c r="G268">
        <f t="shared" si="31"/>
        <v>-0.20816326530610496</v>
      </c>
      <c r="H268">
        <f t="shared" si="32"/>
        <v>1.3161693956931511E-12</v>
      </c>
      <c r="I268">
        <f>'Sim Flight Params'!$B$15*G268+'Sim Flight Params'!$B$16*H268</f>
        <v>-0.20816326530610496</v>
      </c>
      <c r="K268">
        <f t="shared" si="33"/>
        <v>1.8620408163265521</v>
      </c>
      <c r="L268">
        <f t="shared" si="34"/>
        <v>-0.16326530612242221</v>
      </c>
      <c r="M268">
        <f>'Sim Flight Params'!$B$15*K268+'Sim Flight Params'!$B$16*L268</f>
        <v>1.8620408163265521</v>
      </c>
      <c r="O268">
        <f t="shared" si="35"/>
        <v>0</v>
      </c>
    </row>
    <row r="269" spans="1:15" x14ac:dyDescent="0.3">
      <c r="A269">
        <f>'Sim Flight'!B269</f>
        <v>13.3499999999999</v>
      </c>
      <c r="B269">
        <f>'Sim Flight'!L269</f>
        <v>1.8512244897959405</v>
      </c>
      <c r="C269">
        <f>'Sim Flight'!N269</f>
        <v>-0.16326530612247581</v>
      </c>
      <c r="E269">
        <f t="shared" si="30"/>
        <v>5.0000000000000711E-2</v>
      </c>
      <c r="G269">
        <f t="shared" si="31"/>
        <v>-0.21632653061222887</v>
      </c>
      <c r="H269">
        <f t="shared" si="32"/>
        <v>-1.0719203302755735E-12</v>
      </c>
      <c r="I269">
        <f>'Sim Flight Params'!$B$15*G269+'Sim Flight Params'!$B$16*H269</f>
        <v>-0.21632653061222887</v>
      </c>
      <c r="K269">
        <f t="shared" si="33"/>
        <v>1.8512244897959405</v>
      </c>
      <c r="L269">
        <f t="shared" si="34"/>
        <v>-0.16326530612247581</v>
      </c>
      <c r="M269">
        <f>'Sim Flight Params'!$B$15*K269+'Sim Flight Params'!$B$16*L269</f>
        <v>1.8512244897959405</v>
      </c>
      <c r="O269">
        <f t="shared" si="35"/>
        <v>0</v>
      </c>
    </row>
    <row r="270" spans="1:15" x14ac:dyDescent="0.3">
      <c r="A270">
        <f>'Sim Flight'!B270</f>
        <v>13.399999999999901</v>
      </c>
      <c r="B270">
        <f>'Sim Flight'!L270</f>
        <v>1.8400000000000227</v>
      </c>
      <c r="C270">
        <f>'Sim Flight'!N270</f>
        <v>-0.16326530612244639</v>
      </c>
      <c r="E270">
        <f t="shared" si="30"/>
        <v>5.0000000000000711E-2</v>
      </c>
      <c r="G270">
        <f t="shared" si="31"/>
        <v>-0.2244897959183513</v>
      </c>
      <c r="H270">
        <f t="shared" si="32"/>
        <v>5.8841820305132459E-13</v>
      </c>
      <c r="I270">
        <f>'Sim Flight Params'!$B$15*G270+'Sim Flight Params'!$B$16*H270</f>
        <v>-0.2244897959183513</v>
      </c>
      <c r="K270">
        <f t="shared" si="33"/>
        <v>1.8400000000000227</v>
      </c>
      <c r="L270">
        <f t="shared" si="34"/>
        <v>-0.16326530612244639</v>
      </c>
      <c r="M270">
        <f>'Sim Flight Params'!$B$15*K270+'Sim Flight Params'!$B$16*L270</f>
        <v>1.8400000000000227</v>
      </c>
      <c r="O270">
        <f t="shared" si="35"/>
        <v>0</v>
      </c>
    </row>
    <row r="271" spans="1:15" x14ac:dyDescent="0.3">
      <c r="A271">
        <f>'Sim Flight'!B271</f>
        <v>13.4499999999999</v>
      </c>
      <c r="B271">
        <f>'Sim Flight'!L271</f>
        <v>1.8283673469387991</v>
      </c>
      <c r="C271">
        <f>'Sim Flight'!N271</f>
        <v>-0.16326530612252879</v>
      </c>
      <c r="E271">
        <f t="shared" si="30"/>
        <v>4.9999999999998934E-2</v>
      </c>
      <c r="G271">
        <f t="shared" si="31"/>
        <v>-0.23265306122447757</v>
      </c>
      <c r="H271">
        <f t="shared" si="32"/>
        <v>-1.64812608005608E-12</v>
      </c>
      <c r="I271">
        <f>'Sim Flight Params'!$B$15*G271+'Sim Flight Params'!$B$16*H271</f>
        <v>-0.23265306122447757</v>
      </c>
      <c r="K271">
        <f t="shared" si="33"/>
        <v>1.8283673469387991</v>
      </c>
      <c r="L271">
        <f t="shared" si="34"/>
        <v>-0.16326530612252879</v>
      </c>
      <c r="M271">
        <f>'Sim Flight Params'!$B$15*K271+'Sim Flight Params'!$B$16*L271</f>
        <v>1.8283673469387991</v>
      </c>
      <c r="O271">
        <f t="shared" si="35"/>
        <v>0</v>
      </c>
    </row>
    <row r="272" spans="1:15" x14ac:dyDescent="0.3">
      <c r="A272">
        <f>'Sim Flight'!B272</f>
        <v>13.499999999999901</v>
      </c>
      <c r="B272">
        <f>'Sim Flight'!L272</f>
        <v>1.8163265306122693</v>
      </c>
      <c r="C272">
        <f>'Sim Flight'!N272</f>
        <v>-0.16326530612228096</v>
      </c>
      <c r="E272">
        <f t="shared" si="30"/>
        <v>5.0000000000000711E-2</v>
      </c>
      <c r="G272">
        <f t="shared" si="31"/>
        <v>-0.24081632653059173</v>
      </c>
      <c r="H272">
        <f t="shared" si="32"/>
        <v>4.9565906934389411E-12</v>
      </c>
      <c r="I272">
        <f>'Sim Flight Params'!$B$15*G272+'Sim Flight Params'!$B$16*H272</f>
        <v>-0.24081632653059173</v>
      </c>
      <c r="K272">
        <f t="shared" si="33"/>
        <v>1.8163265306122693</v>
      </c>
      <c r="L272">
        <f t="shared" si="34"/>
        <v>-0.16326530612228096</v>
      </c>
      <c r="M272">
        <f>'Sim Flight Params'!$B$15*K272+'Sim Flight Params'!$B$16*L272</f>
        <v>1.8163265306122693</v>
      </c>
      <c r="O272">
        <f t="shared" si="35"/>
        <v>0</v>
      </c>
    </row>
    <row r="273" spans="1:15" x14ac:dyDescent="0.3">
      <c r="A273">
        <f>'Sim Flight'!B273</f>
        <v>13.549999999999899</v>
      </c>
      <c r="B273">
        <f>'Sim Flight'!L273</f>
        <v>1.8038775510204337</v>
      </c>
      <c r="C273">
        <f>'Sim Flight'!N273</f>
        <v>-0.16326530612253989</v>
      </c>
      <c r="E273">
        <f t="shared" si="30"/>
        <v>4.9999999999998934E-2</v>
      </c>
      <c r="G273">
        <f t="shared" si="31"/>
        <v>-0.24897959183671856</v>
      </c>
      <c r="H273">
        <f t="shared" si="32"/>
        <v>-5.1786352983641534E-12</v>
      </c>
      <c r="I273">
        <f>'Sim Flight Params'!$B$15*G273+'Sim Flight Params'!$B$16*H273</f>
        <v>-0.24897959183671856</v>
      </c>
      <c r="K273">
        <f t="shared" si="33"/>
        <v>1.8038775510204337</v>
      </c>
      <c r="L273">
        <f t="shared" si="34"/>
        <v>-0.16326530612253989</v>
      </c>
      <c r="M273">
        <f>'Sim Flight Params'!$B$15*K273+'Sim Flight Params'!$B$16*L273</f>
        <v>1.8038775510204337</v>
      </c>
      <c r="O273">
        <f t="shared" si="35"/>
        <v>0</v>
      </c>
    </row>
    <row r="274" spans="1:15" x14ac:dyDescent="0.3">
      <c r="A274">
        <f>'Sim Flight'!B274</f>
        <v>13.5999999999999</v>
      </c>
      <c r="B274">
        <f>'Sim Flight'!L274</f>
        <v>1.7910204081632914</v>
      </c>
      <c r="C274">
        <f>'Sim Flight'!N274</f>
        <v>-0.16326530612244694</v>
      </c>
      <c r="E274">
        <f t="shared" si="30"/>
        <v>5.0000000000000711E-2</v>
      </c>
      <c r="G274">
        <f t="shared" si="31"/>
        <v>-0.25714285714284102</v>
      </c>
      <c r="H274">
        <f t="shared" si="32"/>
        <v>1.8590684547347984E-12</v>
      </c>
      <c r="I274">
        <f>'Sim Flight Params'!$B$15*G274+'Sim Flight Params'!$B$16*H274</f>
        <v>-0.25714285714284102</v>
      </c>
      <c r="K274">
        <f t="shared" si="33"/>
        <v>1.7910204081632914</v>
      </c>
      <c r="L274">
        <f t="shared" si="34"/>
        <v>-0.16326530612244694</v>
      </c>
      <c r="M274">
        <f>'Sim Flight Params'!$B$15*K274+'Sim Flight Params'!$B$16*L274</f>
        <v>1.7910204081632914</v>
      </c>
      <c r="O274">
        <f t="shared" si="35"/>
        <v>0</v>
      </c>
    </row>
    <row r="275" spans="1:15" x14ac:dyDescent="0.3">
      <c r="A275">
        <f>'Sim Flight'!B275</f>
        <v>13.649999999999901</v>
      </c>
      <c r="B275">
        <f>'Sim Flight'!L275</f>
        <v>1.7777551020408431</v>
      </c>
      <c r="C275">
        <f>'Sim Flight'!N275</f>
        <v>-0.16326530612244639</v>
      </c>
      <c r="E275">
        <f t="shared" si="30"/>
        <v>5.0000000000000711E-2</v>
      </c>
      <c r="G275">
        <f t="shared" si="31"/>
        <v>-0.26530612244896346</v>
      </c>
      <c r="H275">
        <f t="shared" si="32"/>
        <v>1.1102230246251408E-14</v>
      </c>
      <c r="I275">
        <f>'Sim Flight Params'!$B$15*G275+'Sim Flight Params'!$B$16*H275</f>
        <v>-0.26530612244896346</v>
      </c>
      <c r="K275">
        <f t="shared" si="33"/>
        <v>1.7777551020408431</v>
      </c>
      <c r="L275">
        <f t="shared" si="34"/>
        <v>-0.16326530612244639</v>
      </c>
      <c r="M275">
        <f>'Sim Flight Params'!$B$15*K275+'Sim Flight Params'!$B$16*L275</f>
        <v>1.7777551020408431</v>
      </c>
      <c r="O275">
        <f t="shared" si="35"/>
        <v>0</v>
      </c>
    </row>
    <row r="276" spans="1:15" x14ac:dyDescent="0.3">
      <c r="A276">
        <f>'Sim Flight'!B276</f>
        <v>13.6999999999999</v>
      </c>
      <c r="B276">
        <f>'Sim Flight'!L276</f>
        <v>1.764081632653089</v>
      </c>
      <c r="C276">
        <f>'Sim Flight'!N276</f>
        <v>-0.16326530612246884</v>
      </c>
      <c r="E276">
        <f t="shared" si="30"/>
        <v>4.9999999999998934E-2</v>
      </c>
      <c r="G276">
        <f t="shared" si="31"/>
        <v>-0.27346938775508672</v>
      </c>
      <c r="H276">
        <f t="shared" si="32"/>
        <v>-4.4908521346088541E-13</v>
      </c>
      <c r="I276">
        <f>'Sim Flight Params'!$B$15*G276+'Sim Flight Params'!$B$16*H276</f>
        <v>-0.27346938775508672</v>
      </c>
      <c r="K276">
        <f t="shared" si="33"/>
        <v>1.764081632653089</v>
      </c>
      <c r="L276">
        <f t="shared" si="34"/>
        <v>-0.16326530612246884</v>
      </c>
      <c r="M276">
        <f>'Sim Flight Params'!$B$15*K276+'Sim Flight Params'!$B$16*L276</f>
        <v>1.764081632653089</v>
      </c>
      <c r="O276">
        <f t="shared" si="35"/>
        <v>0</v>
      </c>
    </row>
    <row r="277" spans="1:15" x14ac:dyDescent="0.3">
      <c r="A277">
        <f>'Sim Flight'!B277</f>
        <v>13.749999999999901</v>
      </c>
      <c r="B277">
        <f>'Sim Flight'!L277</f>
        <v>1.7500000000000284</v>
      </c>
      <c r="C277">
        <f>'Sim Flight'!N277</f>
        <v>-0.16326530612242973</v>
      </c>
      <c r="E277">
        <f t="shared" si="30"/>
        <v>5.0000000000000711E-2</v>
      </c>
      <c r="G277">
        <f t="shared" si="31"/>
        <v>-0.28163265306120833</v>
      </c>
      <c r="H277">
        <f t="shared" si="32"/>
        <v>7.8215212084841168E-13</v>
      </c>
      <c r="I277">
        <f>'Sim Flight Params'!$B$15*G277+'Sim Flight Params'!$B$16*H277</f>
        <v>-0.28163265306120833</v>
      </c>
      <c r="K277">
        <f t="shared" si="33"/>
        <v>1.7500000000000284</v>
      </c>
      <c r="L277">
        <f t="shared" si="34"/>
        <v>-0.16326530612242973</v>
      </c>
      <c r="M277">
        <f>'Sim Flight Params'!$B$15*K277+'Sim Flight Params'!$B$16*L277</f>
        <v>1.7500000000000284</v>
      </c>
      <c r="O277">
        <f t="shared" si="35"/>
        <v>0</v>
      </c>
    </row>
    <row r="278" spans="1:15" x14ac:dyDescent="0.3">
      <c r="A278">
        <f>'Sim Flight'!B278</f>
        <v>13.799999999999899</v>
      </c>
      <c r="B278">
        <f>'Sim Flight'!L278</f>
        <v>1.7355102040816621</v>
      </c>
      <c r="C278">
        <f>'Sim Flight'!N278</f>
        <v>-0.16326530612247994</v>
      </c>
      <c r="E278">
        <f t="shared" si="30"/>
        <v>4.9999999999998934E-2</v>
      </c>
      <c r="G278">
        <f t="shared" si="31"/>
        <v>-0.28979591836733215</v>
      </c>
      <c r="H278">
        <f t="shared" si="32"/>
        <v>-1.0041967257734755E-12</v>
      </c>
      <c r="I278">
        <f>'Sim Flight Params'!$B$15*G278+'Sim Flight Params'!$B$16*H278</f>
        <v>-0.28979591836733215</v>
      </c>
      <c r="K278">
        <f t="shared" si="33"/>
        <v>1.7355102040816621</v>
      </c>
      <c r="L278">
        <f t="shared" si="34"/>
        <v>-0.16326530612247994</v>
      </c>
      <c r="M278">
        <f>'Sim Flight Params'!$B$15*K278+'Sim Flight Params'!$B$16*L278</f>
        <v>1.7355102040816621</v>
      </c>
      <c r="O278">
        <f t="shared" si="35"/>
        <v>0</v>
      </c>
    </row>
    <row r="279" spans="1:15" x14ac:dyDescent="0.3">
      <c r="A279">
        <f>'Sim Flight'!B279</f>
        <v>13.8499999999999</v>
      </c>
      <c r="B279">
        <f>'Sim Flight'!L279</f>
        <v>1.7206122448979895</v>
      </c>
      <c r="C279">
        <f>'Sim Flight'!N279</f>
        <v>-0.16326530612232981</v>
      </c>
      <c r="E279">
        <f t="shared" si="30"/>
        <v>5.0000000000000711E-2</v>
      </c>
      <c r="G279">
        <f t="shared" si="31"/>
        <v>-0.29795918367344876</v>
      </c>
      <c r="H279">
        <f t="shared" si="32"/>
        <v>3.0025981700986931E-12</v>
      </c>
      <c r="I279">
        <f>'Sim Flight Params'!$B$15*G279+'Sim Flight Params'!$B$16*H279</f>
        <v>-0.29795918367344876</v>
      </c>
      <c r="K279">
        <f t="shared" si="33"/>
        <v>1.7206122448979895</v>
      </c>
      <c r="L279">
        <f t="shared" si="34"/>
        <v>-0.16326530612232981</v>
      </c>
      <c r="M279">
        <f>'Sim Flight Params'!$B$15*K279+'Sim Flight Params'!$B$16*L279</f>
        <v>1.7206122448979895</v>
      </c>
      <c r="O279">
        <f t="shared" si="35"/>
        <v>0</v>
      </c>
    </row>
    <row r="280" spans="1:15" x14ac:dyDescent="0.3">
      <c r="A280">
        <f>'Sim Flight'!B280</f>
        <v>13.899999999999901</v>
      </c>
      <c r="B280">
        <f>'Sim Flight'!L280</f>
        <v>1.7053061224490103</v>
      </c>
      <c r="C280">
        <f>'Sim Flight'!N280</f>
        <v>-0.16326530612262402</v>
      </c>
      <c r="E280">
        <f t="shared" si="30"/>
        <v>5.0000000000000711E-2</v>
      </c>
      <c r="G280">
        <f t="shared" si="31"/>
        <v>-0.30612244897958008</v>
      </c>
      <c r="H280">
        <f t="shared" si="32"/>
        <v>-5.8841820305132457E-12</v>
      </c>
      <c r="I280">
        <f>'Sim Flight Params'!$B$15*G280+'Sim Flight Params'!$B$16*H280</f>
        <v>-0.30612244897958008</v>
      </c>
      <c r="K280">
        <f t="shared" si="33"/>
        <v>1.7053061224490103</v>
      </c>
      <c r="L280">
        <f t="shared" si="34"/>
        <v>-0.16326530612262402</v>
      </c>
      <c r="M280">
        <f>'Sim Flight Params'!$B$15*K280+'Sim Flight Params'!$B$16*L280</f>
        <v>1.7053061224490103</v>
      </c>
      <c r="O280">
        <f t="shared" si="35"/>
        <v>0</v>
      </c>
    </row>
    <row r="281" spans="1:15" x14ac:dyDescent="0.3">
      <c r="A281">
        <f>'Sim Flight'!B281</f>
        <v>13.9499999999999</v>
      </c>
      <c r="B281">
        <f>'Sim Flight'!L281</f>
        <v>1.6895918367347258</v>
      </c>
      <c r="C281">
        <f>'Sim Flight'!N281</f>
        <v>-0.16326530612232007</v>
      </c>
      <c r="E281">
        <f t="shared" si="30"/>
        <v>4.9999999999998934E-2</v>
      </c>
      <c r="G281">
        <f t="shared" si="31"/>
        <v>-0.31428571428569591</v>
      </c>
      <c r="H281">
        <f t="shared" si="32"/>
        <v>6.0790261713351739E-12</v>
      </c>
      <c r="I281">
        <f>'Sim Flight Params'!$B$15*G281+'Sim Flight Params'!$B$16*H281</f>
        <v>-0.31428571428569591</v>
      </c>
      <c r="K281">
        <f t="shared" si="33"/>
        <v>1.6895918367347258</v>
      </c>
      <c r="L281">
        <f t="shared" si="34"/>
        <v>-0.16326530612232007</v>
      </c>
      <c r="M281">
        <f>'Sim Flight Params'!$B$15*K281+'Sim Flight Params'!$B$16*L281</f>
        <v>1.6895918367347258</v>
      </c>
      <c r="O281">
        <f t="shared" si="35"/>
        <v>0</v>
      </c>
    </row>
    <row r="282" spans="1:15" x14ac:dyDescent="0.3">
      <c r="A282">
        <f>'Sim Flight'!B282</f>
        <v>13.999999999999901</v>
      </c>
      <c r="B282">
        <f>'Sim Flight'!L282</f>
        <v>1.6734693877551345</v>
      </c>
      <c r="C282">
        <f>'Sim Flight'!N282</f>
        <v>-0.16326530612248857</v>
      </c>
      <c r="E282">
        <f t="shared" si="30"/>
        <v>5.0000000000000711E-2</v>
      </c>
      <c r="G282">
        <f t="shared" si="31"/>
        <v>-0.32244897959182045</v>
      </c>
      <c r="H282">
        <f t="shared" si="32"/>
        <v>-3.3700819912496146E-12</v>
      </c>
      <c r="I282">
        <f>'Sim Flight Params'!$B$15*G282+'Sim Flight Params'!$B$16*H282</f>
        <v>-0.32244897959182045</v>
      </c>
      <c r="K282">
        <f t="shared" si="33"/>
        <v>1.6734693877551345</v>
      </c>
      <c r="L282">
        <f t="shared" si="34"/>
        <v>-0.16326530612248857</v>
      </c>
      <c r="M282">
        <f>'Sim Flight Params'!$B$15*K282+'Sim Flight Params'!$B$16*L282</f>
        <v>1.6734693877551345</v>
      </c>
      <c r="O282">
        <f t="shared" si="35"/>
        <v>0</v>
      </c>
    </row>
    <row r="283" spans="1:15" x14ac:dyDescent="0.3">
      <c r="A283">
        <f>'Sim Flight'!B283</f>
        <v>14.049999999999899</v>
      </c>
      <c r="B283">
        <f>'Sim Flight'!L283</f>
        <v>1.6569387755102376</v>
      </c>
      <c r="C283">
        <f>'Sim Flight'!N283</f>
        <v>-0.16326530612250992</v>
      </c>
      <c r="E283">
        <f t="shared" si="30"/>
        <v>4.9999999999998934E-2</v>
      </c>
      <c r="G283">
        <f t="shared" si="31"/>
        <v>-0.33061224489794577</v>
      </c>
      <c r="H283">
        <f t="shared" si="32"/>
        <v>-4.2688075296838178E-13</v>
      </c>
      <c r="I283">
        <f>'Sim Flight Params'!$B$15*G283+'Sim Flight Params'!$B$16*H283</f>
        <v>-0.33061224489794577</v>
      </c>
      <c r="K283">
        <f t="shared" si="33"/>
        <v>1.6569387755102376</v>
      </c>
      <c r="L283">
        <f t="shared" si="34"/>
        <v>-0.16326530612250992</v>
      </c>
      <c r="M283">
        <f>'Sim Flight Params'!$B$15*K283+'Sim Flight Params'!$B$16*L283</f>
        <v>1.6569387755102376</v>
      </c>
      <c r="O283">
        <f t="shared" si="35"/>
        <v>0</v>
      </c>
    </row>
    <row r="284" spans="1:15" x14ac:dyDescent="0.3">
      <c r="A284">
        <f>'Sim Flight'!B284</f>
        <v>14.0999999999999</v>
      </c>
      <c r="B284">
        <f>'Sim Flight'!L284</f>
        <v>1.6400000000000343</v>
      </c>
      <c r="C284">
        <f>'Sim Flight'!N284</f>
        <v>-0.16326530612229984</v>
      </c>
      <c r="E284">
        <f t="shared" si="30"/>
        <v>5.0000000000000711E-2</v>
      </c>
      <c r="G284">
        <f t="shared" si="31"/>
        <v>-0.33877551020406088</v>
      </c>
      <c r="H284">
        <f t="shared" si="32"/>
        <v>4.2016390366938452E-12</v>
      </c>
      <c r="I284">
        <f>'Sim Flight Params'!$B$15*G284+'Sim Flight Params'!$B$16*H284</f>
        <v>-0.33877551020406088</v>
      </c>
      <c r="K284">
        <f t="shared" si="33"/>
        <v>1.6400000000000343</v>
      </c>
      <c r="L284">
        <f t="shared" si="34"/>
        <v>-0.16326530612229984</v>
      </c>
      <c r="M284">
        <f>'Sim Flight Params'!$B$15*K284+'Sim Flight Params'!$B$16*L284</f>
        <v>1.6400000000000343</v>
      </c>
      <c r="O284">
        <f t="shared" si="35"/>
        <v>0</v>
      </c>
    </row>
    <row r="285" spans="1:15" x14ac:dyDescent="0.3">
      <c r="A285">
        <f>'Sim Flight'!B285</f>
        <v>14.149999999999901</v>
      </c>
      <c r="B285">
        <f>'Sim Flight'!L285</f>
        <v>1.6226530612245245</v>
      </c>
      <c r="C285">
        <f>'Sim Flight'!N285</f>
        <v>-0.16326530612262402</v>
      </c>
      <c r="E285">
        <f t="shared" si="30"/>
        <v>5.0000000000000711E-2</v>
      </c>
      <c r="G285">
        <f t="shared" si="31"/>
        <v>-0.3469387755101922</v>
      </c>
      <c r="H285">
        <f t="shared" si="32"/>
        <v>-6.4837024638108221E-12</v>
      </c>
      <c r="I285">
        <f>'Sim Flight Params'!$B$15*G285+'Sim Flight Params'!$B$16*H285</f>
        <v>-0.3469387755101922</v>
      </c>
      <c r="K285">
        <f t="shared" si="33"/>
        <v>1.6226530612245245</v>
      </c>
      <c r="L285">
        <f t="shared" si="34"/>
        <v>-0.16326530612262402</v>
      </c>
      <c r="M285">
        <f>'Sim Flight Params'!$B$15*K285+'Sim Flight Params'!$B$16*L285</f>
        <v>1.6226530612245245</v>
      </c>
      <c r="O285">
        <f t="shared" si="35"/>
        <v>0</v>
      </c>
    </row>
    <row r="286" spans="1:15" x14ac:dyDescent="0.3">
      <c r="A286">
        <f>'Sim Flight'!B286</f>
        <v>14.1999999999999</v>
      </c>
      <c r="B286">
        <f>'Sim Flight'!L286</f>
        <v>1.6048979591837096</v>
      </c>
      <c r="C286">
        <f>'Sim Flight'!N286</f>
        <v>-0.16326530612226012</v>
      </c>
      <c r="E286">
        <f t="shared" si="30"/>
        <v>4.9999999999998934E-2</v>
      </c>
      <c r="G286">
        <f t="shared" si="31"/>
        <v>-0.35510204081630503</v>
      </c>
      <c r="H286">
        <f t="shared" si="32"/>
        <v>7.2780670379303688E-12</v>
      </c>
      <c r="I286">
        <f>'Sim Flight Params'!$B$15*G286+'Sim Flight Params'!$B$16*H286</f>
        <v>-0.35510204081630503</v>
      </c>
      <c r="K286">
        <f t="shared" si="33"/>
        <v>1.6048979591837096</v>
      </c>
      <c r="L286">
        <f t="shared" si="34"/>
        <v>-0.16326530612226012</v>
      </c>
      <c r="M286">
        <f>'Sim Flight Params'!$B$15*K286+'Sim Flight Params'!$B$16*L286</f>
        <v>1.6048979591837096</v>
      </c>
      <c r="O286">
        <f t="shared" si="35"/>
        <v>0</v>
      </c>
    </row>
    <row r="287" spans="1:15" x14ac:dyDescent="0.3">
      <c r="A287">
        <f>'Sim Flight'!B287</f>
        <v>14.249999999999901</v>
      </c>
      <c r="B287">
        <f>'Sim Flight'!L287</f>
        <v>1.5867346938775875</v>
      </c>
      <c r="C287">
        <f>'Sim Flight'!N287</f>
        <v>-0.16326530612263845</v>
      </c>
      <c r="E287">
        <f t="shared" si="30"/>
        <v>5.0000000000000711E-2</v>
      </c>
      <c r="G287">
        <f t="shared" si="31"/>
        <v>-0.36326530612243707</v>
      </c>
      <c r="H287">
        <f t="shared" si="32"/>
        <v>-7.5667250243326462E-12</v>
      </c>
      <c r="I287">
        <f>'Sim Flight Params'!$B$15*G287+'Sim Flight Params'!$B$16*H287</f>
        <v>-0.36326530612243707</v>
      </c>
      <c r="K287">
        <f t="shared" si="33"/>
        <v>1.5867346938775875</v>
      </c>
      <c r="L287">
        <f t="shared" si="34"/>
        <v>-0.16326530612263845</v>
      </c>
      <c r="M287">
        <f>'Sim Flight Params'!$B$15*K287+'Sim Flight Params'!$B$16*L287</f>
        <v>1.5867346938775875</v>
      </c>
      <c r="O287">
        <f t="shared" si="35"/>
        <v>0</v>
      </c>
    </row>
    <row r="288" spans="1:15" x14ac:dyDescent="0.3">
      <c r="A288">
        <f>'Sim Flight'!B288</f>
        <v>14.299999999999899</v>
      </c>
      <c r="B288">
        <f>'Sim Flight'!L288</f>
        <v>1.5681632653061603</v>
      </c>
      <c r="C288">
        <f>'Sim Flight'!N288</f>
        <v>-0.16326530612227233</v>
      </c>
      <c r="E288">
        <f t="shared" si="30"/>
        <v>4.9999999999998934E-2</v>
      </c>
      <c r="G288">
        <f t="shared" si="31"/>
        <v>-0.37142857142855051</v>
      </c>
      <c r="H288">
        <f t="shared" si="32"/>
        <v>7.3224759589153767E-12</v>
      </c>
      <c r="I288">
        <f>'Sim Flight Params'!$B$15*G288+'Sim Flight Params'!$B$16*H288</f>
        <v>-0.37142857142855051</v>
      </c>
      <c r="K288">
        <f t="shared" si="33"/>
        <v>1.5681632653061603</v>
      </c>
      <c r="L288">
        <f t="shared" si="34"/>
        <v>-0.16326530612227233</v>
      </c>
      <c r="M288">
        <f>'Sim Flight Params'!$B$15*K288+'Sim Flight Params'!$B$16*L288</f>
        <v>1.5681632653061603</v>
      </c>
      <c r="O288">
        <f t="shared" si="35"/>
        <v>0</v>
      </c>
    </row>
    <row r="289" spans="1:15" x14ac:dyDescent="0.3">
      <c r="A289">
        <f>'Sim Flight'!B289</f>
        <v>14.3499999999999</v>
      </c>
      <c r="B289">
        <f>'Sim Flight'!L289</f>
        <v>1.549183673469426</v>
      </c>
      <c r="C289">
        <f>'Sim Flight'!N289</f>
        <v>-0.16326530612262624</v>
      </c>
      <c r="E289">
        <f t="shared" si="30"/>
        <v>5.0000000000000711E-2</v>
      </c>
      <c r="G289">
        <f t="shared" si="31"/>
        <v>-0.37959183673468194</v>
      </c>
      <c r="H289">
        <f t="shared" si="32"/>
        <v>-7.0782268934975845E-12</v>
      </c>
      <c r="I289">
        <f>'Sim Flight Params'!$B$15*G289+'Sim Flight Params'!$B$16*H289</f>
        <v>-0.37959183673468194</v>
      </c>
      <c r="K289">
        <f t="shared" si="33"/>
        <v>1.549183673469426</v>
      </c>
      <c r="L289">
        <f t="shared" si="34"/>
        <v>-0.16326530612262624</v>
      </c>
      <c r="M289">
        <f>'Sim Flight Params'!$B$15*K289+'Sim Flight Params'!$B$16*L289</f>
        <v>1.549183673469426</v>
      </c>
      <c r="O289">
        <f t="shared" si="35"/>
        <v>0</v>
      </c>
    </row>
    <row r="290" spans="1:15" x14ac:dyDescent="0.3">
      <c r="A290">
        <f>'Sim Flight'!B290</f>
        <v>14.399999999999901</v>
      </c>
      <c r="B290">
        <f>'Sim Flight'!L290</f>
        <v>1.5297959183673857</v>
      </c>
      <c r="C290">
        <f>'Sim Flight'!N290</f>
        <v>-0.16326530612235757</v>
      </c>
      <c r="E290">
        <f t="shared" si="30"/>
        <v>5.0000000000000711E-2</v>
      </c>
      <c r="G290">
        <f t="shared" si="31"/>
        <v>-0.38775510204079994</v>
      </c>
      <c r="H290">
        <f t="shared" si="32"/>
        <v>5.3734794391856809E-12</v>
      </c>
      <c r="I290">
        <f>'Sim Flight Params'!$B$15*G290+'Sim Flight Params'!$B$16*H290</f>
        <v>-0.38775510204079994</v>
      </c>
      <c r="K290">
        <f t="shared" si="33"/>
        <v>1.5297959183673857</v>
      </c>
      <c r="L290">
        <f t="shared" si="34"/>
        <v>-0.16326530612235757</v>
      </c>
      <c r="M290">
        <f>'Sim Flight Params'!$B$15*K290+'Sim Flight Params'!$B$16*L290</f>
        <v>1.5297959183673857</v>
      </c>
      <c r="O290">
        <f t="shared" si="35"/>
        <v>0</v>
      </c>
    </row>
    <row r="291" spans="1:15" x14ac:dyDescent="0.3">
      <c r="A291">
        <f>'Sim Flight'!B291</f>
        <v>14.4499999999999</v>
      </c>
      <c r="B291">
        <f>'Sim Flight'!L291</f>
        <v>1.51000000000004</v>
      </c>
      <c r="C291">
        <f>'Sim Flight'!N291</f>
        <v>-0.16326530612246662</v>
      </c>
      <c r="E291">
        <f t="shared" si="30"/>
        <v>4.9999999999998934E-2</v>
      </c>
      <c r="G291">
        <f t="shared" si="31"/>
        <v>-0.39591836734692309</v>
      </c>
      <c r="H291">
        <f t="shared" si="32"/>
        <v>-2.1810331318761665E-12</v>
      </c>
      <c r="I291">
        <f>'Sim Flight Params'!$B$15*G291+'Sim Flight Params'!$B$16*H291</f>
        <v>-0.39591836734692309</v>
      </c>
      <c r="K291">
        <f t="shared" si="33"/>
        <v>1.51000000000004</v>
      </c>
      <c r="L291">
        <f t="shared" si="34"/>
        <v>-0.16326530612246662</v>
      </c>
      <c r="M291">
        <f>'Sim Flight Params'!$B$15*K291+'Sim Flight Params'!$B$16*L291</f>
        <v>1.51000000000004</v>
      </c>
      <c r="O291">
        <f t="shared" si="35"/>
        <v>0</v>
      </c>
    </row>
    <row r="292" spans="1:15" x14ac:dyDescent="0.3">
      <c r="A292">
        <f>'Sim Flight'!B292</f>
        <v>14.499999999999901</v>
      </c>
      <c r="B292">
        <f>'Sim Flight'!L292</f>
        <v>1.4897959183673875</v>
      </c>
      <c r="C292">
        <f>'Sim Flight'!N292</f>
        <v>-0.16326530612243195</v>
      </c>
      <c r="E292">
        <f t="shared" si="30"/>
        <v>5.0000000000000711E-2</v>
      </c>
      <c r="G292">
        <f t="shared" si="31"/>
        <v>-0.40408163265304481</v>
      </c>
      <c r="H292">
        <f t="shared" si="32"/>
        <v>6.9333427887840036E-13</v>
      </c>
      <c r="I292">
        <f>'Sim Flight Params'!$B$15*G292+'Sim Flight Params'!$B$16*H292</f>
        <v>-0.40408163265304481</v>
      </c>
      <c r="K292">
        <f t="shared" si="33"/>
        <v>1.4897959183673875</v>
      </c>
      <c r="L292">
        <f t="shared" si="34"/>
        <v>-0.16326530612243195</v>
      </c>
      <c r="M292">
        <f>'Sim Flight Params'!$B$15*K292+'Sim Flight Params'!$B$16*L292</f>
        <v>1.4897959183673875</v>
      </c>
      <c r="O292">
        <f t="shared" si="35"/>
        <v>0</v>
      </c>
    </row>
    <row r="293" spans="1:15" x14ac:dyDescent="0.3">
      <c r="A293">
        <f>'Sim Flight'!B293</f>
        <v>14.549999999999899</v>
      </c>
      <c r="B293">
        <f>'Sim Flight'!L293</f>
        <v>1.4691836734694297</v>
      </c>
      <c r="C293">
        <f>'Sim Flight'!N293</f>
        <v>-0.1632653061223889</v>
      </c>
      <c r="E293">
        <f t="shared" si="30"/>
        <v>4.9999999999998934E-2</v>
      </c>
      <c r="G293">
        <f t="shared" si="31"/>
        <v>-0.41224489795916408</v>
      </c>
      <c r="H293">
        <f t="shared" si="32"/>
        <v>8.6097795559682727E-13</v>
      </c>
      <c r="I293">
        <f>'Sim Flight Params'!$B$15*G293+'Sim Flight Params'!$B$16*H293</f>
        <v>-0.41224489795916408</v>
      </c>
      <c r="K293">
        <f t="shared" si="33"/>
        <v>1.4691836734694297</v>
      </c>
      <c r="L293">
        <f t="shared" si="34"/>
        <v>-0.1632653061223889</v>
      </c>
      <c r="M293">
        <f>'Sim Flight Params'!$B$15*K293+'Sim Flight Params'!$B$16*L293</f>
        <v>1.4691836734694297</v>
      </c>
      <c r="O293">
        <f t="shared" si="35"/>
        <v>0</v>
      </c>
    </row>
    <row r="294" spans="1:15" x14ac:dyDescent="0.3">
      <c r="A294">
        <f>'Sim Flight'!B294</f>
        <v>14.5999999999999</v>
      </c>
      <c r="B294">
        <f>'Sim Flight'!L294</f>
        <v>1.4481632653061647</v>
      </c>
      <c r="C294">
        <f>'Sim Flight'!N294</f>
        <v>-0.16326530612259738</v>
      </c>
      <c r="E294">
        <f t="shared" si="30"/>
        <v>5.0000000000000711E-2</v>
      </c>
      <c r="G294">
        <f t="shared" si="31"/>
        <v>-0.42040816326529407</v>
      </c>
      <c r="H294">
        <f t="shared" si="32"/>
        <v>-4.1694425689797164E-12</v>
      </c>
      <c r="I294">
        <f>'Sim Flight Params'!$B$15*G294+'Sim Flight Params'!$B$16*H294</f>
        <v>-0.42040816326529407</v>
      </c>
      <c r="K294">
        <f t="shared" si="33"/>
        <v>1.4481632653061647</v>
      </c>
      <c r="L294">
        <f t="shared" si="34"/>
        <v>-0.16326530612259738</v>
      </c>
      <c r="M294">
        <f>'Sim Flight Params'!$B$15*K294+'Sim Flight Params'!$B$16*L294</f>
        <v>1.4481632653061647</v>
      </c>
      <c r="O294">
        <f t="shared" si="35"/>
        <v>0</v>
      </c>
    </row>
    <row r="295" spans="1:15" x14ac:dyDescent="0.3">
      <c r="A295">
        <f>'Sim Flight'!B295</f>
        <v>14.649999999999901</v>
      </c>
      <c r="B295">
        <f>'Sim Flight'!L295</f>
        <v>1.4267346938775938</v>
      </c>
      <c r="C295">
        <f>'Sim Flight'!N295</f>
        <v>-0.16326530612235757</v>
      </c>
      <c r="E295">
        <f t="shared" si="30"/>
        <v>5.0000000000000711E-2</v>
      </c>
      <c r="G295">
        <f t="shared" si="31"/>
        <v>-0.42857142857141206</v>
      </c>
      <c r="H295">
        <f t="shared" si="32"/>
        <v>4.7961634663806084E-12</v>
      </c>
      <c r="I295">
        <f>'Sim Flight Params'!$B$15*G295+'Sim Flight Params'!$B$16*H295</f>
        <v>-0.42857142857141206</v>
      </c>
      <c r="K295">
        <f t="shared" si="33"/>
        <v>1.4267346938775938</v>
      </c>
      <c r="L295">
        <f t="shared" si="34"/>
        <v>-0.16326530612235757</v>
      </c>
      <c r="M295">
        <f>'Sim Flight Params'!$B$15*K295+'Sim Flight Params'!$B$16*L295</f>
        <v>1.4267346938775938</v>
      </c>
      <c r="O295">
        <f t="shared" si="35"/>
        <v>0</v>
      </c>
    </row>
    <row r="296" spans="1:15" x14ac:dyDescent="0.3">
      <c r="A296">
        <f>'Sim Flight'!B296</f>
        <v>14.6999999999999</v>
      </c>
      <c r="B296">
        <f>'Sim Flight'!L296</f>
        <v>1.4048979591837176</v>
      </c>
      <c r="C296">
        <f>'Sim Flight'!N296</f>
        <v>-0.16326530612240778</v>
      </c>
      <c r="E296">
        <f t="shared" si="30"/>
        <v>4.9999999999998934E-2</v>
      </c>
      <c r="G296">
        <f t="shared" si="31"/>
        <v>-0.43673469387753228</v>
      </c>
      <c r="H296">
        <f t="shared" si="32"/>
        <v>-1.0041967257734755E-12</v>
      </c>
      <c r="I296">
        <f>'Sim Flight Params'!$B$15*G296+'Sim Flight Params'!$B$16*H296</f>
        <v>-0.43673469387753228</v>
      </c>
      <c r="K296">
        <f t="shared" si="33"/>
        <v>1.4048979591837176</v>
      </c>
      <c r="L296">
        <f t="shared" si="34"/>
        <v>-0.16326530612240778</v>
      </c>
      <c r="M296">
        <f>'Sim Flight Params'!$B$15*K296+'Sim Flight Params'!$B$16*L296</f>
        <v>1.4048979591837176</v>
      </c>
      <c r="O296">
        <f t="shared" si="35"/>
        <v>0</v>
      </c>
    </row>
    <row r="297" spans="1:15" x14ac:dyDescent="0.3">
      <c r="A297">
        <f>'Sim Flight'!B297</f>
        <v>14.749999999999901</v>
      </c>
      <c r="B297">
        <f>'Sim Flight'!L297</f>
        <v>1.3826530612245345</v>
      </c>
      <c r="C297">
        <f>'Sim Flight'!N297</f>
        <v>-0.16326530612249079</v>
      </c>
      <c r="E297">
        <f t="shared" si="30"/>
        <v>5.0000000000000711E-2</v>
      </c>
      <c r="G297">
        <f t="shared" si="31"/>
        <v>-0.44489795918365693</v>
      </c>
      <c r="H297">
        <f t="shared" si="32"/>
        <v>-1.660338533326898E-12</v>
      </c>
      <c r="I297">
        <f>'Sim Flight Params'!$B$15*G297+'Sim Flight Params'!$B$16*H297</f>
        <v>-0.44489795918365693</v>
      </c>
      <c r="K297">
        <f t="shared" si="33"/>
        <v>1.3826530612245345</v>
      </c>
      <c r="L297">
        <f t="shared" si="34"/>
        <v>-0.16326530612249079</v>
      </c>
      <c r="M297">
        <f>'Sim Flight Params'!$B$15*K297+'Sim Flight Params'!$B$16*L297</f>
        <v>1.3826530612245345</v>
      </c>
      <c r="O297">
        <f t="shared" si="35"/>
        <v>0</v>
      </c>
    </row>
    <row r="298" spans="1:15" x14ac:dyDescent="0.3">
      <c r="A298">
        <f>'Sim Flight'!B298</f>
        <v>14.799999999999899</v>
      </c>
      <c r="B298">
        <f>'Sim Flight'!L298</f>
        <v>1.3600000000000461</v>
      </c>
      <c r="C298">
        <f>'Sim Flight'!N298</f>
        <v>-0.16326530612241888</v>
      </c>
      <c r="E298">
        <f t="shared" si="30"/>
        <v>4.9999999999998934E-2</v>
      </c>
      <c r="G298">
        <f t="shared" si="31"/>
        <v>-0.4530612244897777</v>
      </c>
      <c r="H298">
        <f t="shared" si="32"/>
        <v>1.438293928401921E-12</v>
      </c>
      <c r="I298">
        <f>'Sim Flight Params'!$B$15*G298+'Sim Flight Params'!$B$16*H298</f>
        <v>-0.4530612244897777</v>
      </c>
      <c r="K298">
        <f t="shared" si="33"/>
        <v>1.3600000000000461</v>
      </c>
      <c r="L298">
        <f t="shared" si="34"/>
        <v>-0.16326530612241888</v>
      </c>
      <c r="M298">
        <f>'Sim Flight Params'!$B$15*K298+'Sim Flight Params'!$B$16*L298</f>
        <v>1.3600000000000461</v>
      </c>
      <c r="O298">
        <f t="shared" si="35"/>
        <v>0</v>
      </c>
    </row>
    <row r="299" spans="1:15" x14ac:dyDescent="0.3">
      <c r="A299">
        <f>'Sim Flight'!B299</f>
        <v>14.8499999999999</v>
      </c>
      <c r="B299">
        <f>'Sim Flight'!L299</f>
        <v>1.3369387755102506</v>
      </c>
      <c r="C299">
        <f>'Sim Flight'!N299</f>
        <v>-0.16326530612247969</v>
      </c>
      <c r="E299">
        <f t="shared" si="30"/>
        <v>5.0000000000000711E-2</v>
      </c>
      <c r="G299">
        <f t="shared" si="31"/>
        <v>-0.4612244897959018</v>
      </c>
      <c r="H299">
        <f t="shared" si="32"/>
        <v>-1.2162493234768416E-12</v>
      </c>
      <c r="I299">
        <f>'Sim Flight Params'!$B$15*G299+'Sim Flight Params'!$B$16*H299</f>
        <v>-0.4612244897959018</v>
      </c>
      <c r="K299">
        <f t="shared" si="33"/>
        <v>1.3369387755102506</v>
      </c>
      <c r="L299">
        <f t="shared" si="34"/>
        <v>-0.16326530612247969</v>
      </c>
      <c r="M299">
        <f>'Sim Flight Params'!$B$15*K299+'Sim Flight Params'!$B$16*L299</f>
        <v>1.3369387755102506</v>
      </c>
      <c r="O299">
        <f t="shared" si="35"/>
        <v>0</v>
      </c>
    </row>
    <row r="300" spans="1:15" x14ac:dyDescent="0.3">
      <c r="A300">
        <f>'Sim Flight'!B300</f>
        <v>14.899999999999901</v>
      </c>
      <c r="B300">
        <f>'Sim Flight'!L300</f>
        <v>1.3134693877551491</v>
      </c>
      <c r="C300">
        <f>'Sim Flight'!N300</f>
        <v>-0.16326530612244639</v>
      </c>
      <c r="E300">
        <f t="shared" si="30"/>
        <v>5.0000000000000711E-2</v>
      </c>
      <c r="G300">
        <f t="shared" si="31"/>
        <v>-0.46938775510202424</v>
      </c>
      <c r="H300">
        <f t="shared" si="32"/>
        <v>6.6613381477508443E-13</v>
      </c>
      <c r="I300">
        <f>'Sim Flight Params'!$B$15*G300+'Sim Flight Params'!$B$16*H300</f>
        <v>-0.46938775510202424</v>
      </c>
      <c r="K300">
        <f t="shared" si="33"/>
        <v>1.3134693877551491</v>
      </c>
      <c r="L300">
        <f t="shared" si="34"/>
        <v>-0.16326530612244639</v>
      </c>
      <c r="M300">
        <f>'Sim Flight Params'!$B$15*K300+'Sim Flight Params'!$B$16*L300</f>
        <v>1.3134693877551491</v>
      </c>
      <c r="O300">
        <f t="shared" si="35"/>
        <v>0</v>
      </c>
    </row>
    <row r="301" spans="1:15" x14ac:dyDescent="0.3">
      <c r="A301">
        <f>'Sim Flight'!B301</f>
        <v>14.9499999999999</v>
      </c>
      <c r="B301">
        <f>'Sim Flight'!L301</f>
        <v>1.2895918367347421</v>
      </c>
      <c r="C301">
        <f>'Sim Flight'!N301</f>
        <v>-0.16326530612252435</v>
      </c>
      <c r="E301">
        <f t="shared" si="30"/>
        <v>4.9999999999998934E-2</v>
      </c>
      <c r="G301">
        <f t="shared" si="31"/>
        <v>-0.47755102040815028</v>
      </c>
      <c r="H301">
        <f t="shared" si="32"/>
        <v>-1.5593082380860657E-12</v>
      </c>
      <c r="I301">
        <f>'Sim Flight Params'!$B$15*G301+'Sim Flight Params'!$B$16*H301</f>
        <v>-0.47755102040815028</v>
      </c>
      <c r="K301">
        <f t="shared" si="33"/>
        <v>1.2895918367347421</v>
      </c>
      <c r="L301">
        <f t="shared" si="34"/>
        <v>-0.16326530612252435</v>
      </c>
      <c r="M301">
        <f>'Sim Flight Params'!$B$15*K301+'Sim Flight Params'!$B$16*L301</f>
        <v>1.2895918367347421</v>
      </c>
      <c r="O301">
        <f t="shared" si="35"/>
        <v>0</v>
      </c>
    </row>
    <row r="302" spans="1:15" x14ac:dyDescent="0.3">
      <c r="A302">
        <f>'Sim Flight'!B302</f>
        <v>14.999999999999901</v>
      </c>
      <c r="B302">
        <f>'Sim Flight'!L302</f>
        <v>1.2653061224490285</v>
      </c>
      <c r="C302">
        <f>'Sim Flight'!N302</f>
        <v>-0.1632653061222854</v>
      </c>
      <c r="E302">
        <f t="shared" si="30"/>
        <v>5.0000000000000711E-2</v>
      </c>
      <c r="G302">
        <f t="shared" si="31"/>
        <v>-0.48571428571426467</v>
      </c>
      <c r="H302">
        <f t="shared" si="32"/>
        <v>4.7789550094989185E-12</v>
      </c>
      <c r="I302">
        <f>'Sim Flight Params'!$B$15*G302+'Sim Flight Params'!$B$16*H302</f>
        <v>-0.48571428571426467</v>
      </c>
      <c r="K302">
        <f t="shared" si="33"/>
        <v>1.2653061224490285</v>
      </c>
      <c r="L302">
        <f t="shared" si="34"/>
        <v>-0.1632653061222854</v>
      </c>
      <c r="M302">
        <f>'Sim Flight Params'!$B$15*K302+'Sim Flight Params'!$B$16*L302</f>
        <v>1.2653061224490285</v>
      </c>
      <c r="O302">
        <f t="shared" si="35"/>
        <v>0</v>
      </c>
    </row>
    <row r="303" spans="1:15" x14ac:dyDescent="0.3">
      <c r="A303">
        <f>'Sim Flight'!B303</f>
        <v>15.049999999999899</v>
      </c>
      <c r="B303">
        <f>'Sim Flight'!L303</f>
        <v>1.2406122448980093</v>
      </c>
      <c r="C303">
        <f>'Sim Flight'!N303</f>
        <v>-0.16326530612262538</v>
      </c>
      <c r="E303">
        <f t="shared" si="30"/>
        <v>4.9999999999998934E-2</v>
      </c>
      <c r="G303">
        <f t="shared" si="31"/>
        <v>-0.49387755102039577</v>
      </c>
      <c r="H303">
        <f t="shared" si="32"/>
        <v>-6.7995609143169158E-12</v>
      </c>
      <c r="I303">
        <f>'Sim Flight Params'!$B$15*G303+'Sim Flight Params'!$B$16*H303</f>
        <v>-0.49387755102039577</v>
      </c>
      <c r="K303">
        <f t="shared" si="33"/>
        <v>1.2406122448980093</v>
      </c>
      <c r="L303">
        <f t="shared" si="34"/>
        <v>-0.16326530612262538</v>
      </c>
      <c r="M303">
        <f>'Sim Flight Params'!$B$15*K303+'Sim Flight Params'!$B$16*L303</f>
        <v>1.2406122448980093</v>
      </c>
      <c r="O303">
        <f t="shared" si="35"/>
        <v>0</v>
      </c>
    </row>
    <row r="304" spans="1:15" x14ac:dyDescent="0.3">
      <c r="A304">
        <f>'Sim Flight'!B304</f>
        <v>15.0999999999999</v>
      </c>
      <c r="B304">
        <f>'Sim Flight'!L304</f>
        <v>1.2155102040816832</v>
      </c>
      <c r="C304">
        <f>'Sim Flight'!N304</f>
        <v>-0.16326530612236201</v>
      </c>
      <c r="E304">
        <f t="shared" si="30"/>
        <v>5.0000000000000711E-2</v>
      </c>
      <c r="G304">
        <f t="shared" si="31"/>
        <v>-0.50204081632651398</v>
      </c>
      <c r="H304">
        <f t="shared" si="32"/>
        <v>5.2674531403339801E-12</v>
      </c>
      <c r="I304">
        <f>'Sim Flight Params'!$B$15*G304+'Sim Flight Params'!$B$16*H304</f>
        <v>-0.50204081632651398</v>
      </c>
      <c r="K304">
        <f t="shared" si="33"/>
        <v>1.2155102040816832</v>
      </c>
      <c r="L304">
        <f t="shared" si="34"/>
        <v>-0.16326530612236201</v>
      </c>
      <c r="M304">
        <f>'Sim Flight Params'!$B$15*K304+'Sim Flight Params'!$B$16*L304</f>
        <v>1.2155102040816832</v>
      </c>
      <c r="O304">
        <f t="shared" si="35"/>
        <v>0</v>
      </c>
    </row>
    <row r="305" spans="1:15" x14ac:dyDescent="0.3">
      <c r="A305">
        <f>'Sim Flight'!B305</f>
        <v>15.149999999999901</v>
      </c>
      <c r="B305">
        <f>'Sim Flight'!L305</f>
        <v>1.190000000000051</v>
      </c>
      <c r="C305">
        <f>'Sim Flight'!N305</f>
        <v>-0.16326530612244639</v>
      </c>
      <c r="E305">
        <f t="shared" si="30"/>
        <v>5.0000000000000711E-2</v>
      </c>
      <c r="G305">
        <f t="shared" si="31"/>
        <v>-0.51020408163263642</v>
      </c>
      <c r="H305">
        <f t="shared" si="32"/>
        <v>-1.6875389974302139E-12</v>
      </c>
      <c r="I305">
        <f>'Sim Flight Params'!$B$15*G305+'Sim Flight Params'!$B$16*H305</f>
        <v>-0.51020408163263642</v>
      </c>
      <c r="K305">
        <f t="shared" si="33"/>
        <v>1.190000000000051</v>
      </c>
      <c r="L305">
        <f t="shared" si="34"/>
        <v>-0.16326530612244639</v>
      </c>
      <c r="M305">
        <f>'Sim Flight Params'!$B$15*K305+'Sim Flight Params'!$B$16*L305</f>
        <v>1.190000000000051</v>
      </c>
      <c r="O305">
        <f t="shared" si="35"/>
        <v>0</v>
      </c>
    </row>
    <row r="306" spans="1:15" x14ac:dyDescent="0.3">
      <c r="A306">
        <f>'Sim Flight'!B306</f>
        <v>15.1999999999999</v>
      </c>
      <c r="B306">
        <f>'Sim Flight'!L306</f>
        <v>1.1640816326531138</v>
      </c>
      <c r="C306">
        <f>'Sim Flight'!N306</f>
        <v>-0.16326530612237669</v>
      </c>
      <c r="E306">
        <f t="shared" si="30"/>
        <v>4.9999999999998934E-2</v>
      </c>
      <c r="G306">
        <f t="shared" si="31"/>
        <v>-0.51836734693875508</v>
      </c>
      <c r="H306">
        <f t="shared" si="32"/>
        <v>1.3938850074169137E-12</v>
      </c>
      <c r="I306">
        <f>'Sim Flight Params'!$B$15*G306+'Sim Flight Params'!$B$16*H306</f>
        <v>-0.51836734693875508</v>
      </c>
      <c r="K306">
        <f t="shared" si="33"/>
        <v>1.1640816326531138</v>
      </c>
      <c r="L306">
        <f t="shared" si="34"/>
        <v>-0.16326530612237669</v>
      </c>
      <c r="M306">
        <f>'Sim Flight Params'!$B$15*K306+'Sim Flight Params'!$B$16*L306</f>
        <v>1.1640816326531138</v>
      </c>
      <c r="O306">
        <f t="shared" si="35"/>
        <v>0</v>
      </c>
    </row>
    <row r="307" spans="1:15" x14ac:dyDescent="0.3">
      <c r="A307">
        <f>'Sim Flight'!B307</f>
        <v>15.249999999999901</v>
      </c>
      <c r="B307">
        <f>'Sim Flight'!L307</f>
        <v>1.1377551020408689</v>
      </c>
      <c r="C307">
        <f>'Sim Flight'!N307</f>
        <v>-0.16326530612269952</v>
      </c>
      <c r="E307">
        <f t="shared" si="30"/>
        <v>5.0000000000000711E-2</v>
      </c>
      <c r="G307">
        <f t="shared" si="31"/>
        <v>-0.52653061224489017</v>
      </c>
      <c r="H307">
        <f t="shared" si="32"/>
        <v>-6.4565019997075058E-12</v>
      </c>
      <c r="I307">
        <f>'Sim Flight Params'!$B$15*G307+'Sim Flight Params'!$B$16*H307</f>
        <v>-0.52653061224489017</v>
      </c>
      <c r="K307">
        <f t="shared" si="33"/>
        <v>1.1377551020408689</v>
      </c>
      <c r="L307">
        <f t="shared" si="34"/>
        <v>-0.16326530612269952</v>
      </c>
      <c r="M307">
        <f>'Sim Flight Params'!$B$15*K307+'Sim Flight Params'!$B$16*L307</f>
        <v>1.1377551020408689</v>
      </c>
      <c r="O307">
        <f t="shared" si="35"/>
        <v>0</v>
      </c>
    </row>
    <row r="308" spans="1:15" x14ac:dyDescent="0.3">
      <c r="A308">
        <f>'Sim Flight'!B308</f>
        <v>15.299999999999899</v>
      </c>
      <c r="B308">
        <f>'Sim Flight'!L308</f>
        <v>1.1110204081633195</v>
      </c>
      <c r="C308">
        <f>'Sim Flight'!N308</f>
        <v>-0.16326530612221016</v>
      </c>
      <c r="E308">
        <f t="shared" si="30"/>
        <v>4.9999999999998934E-2</v>
      </c>
      <c r="G308">
        <f t="shared" si="31"/>
        <v>-0.53469387755100051</v>
      </c>
      <c r="H308">
        <f t="shared" si="32"/>
        <v>9.7871710735832759E-12</v>
      </c>
      <c r="I308">
        <f>'Sim Flight Params'!$B$15*G308+'Sim Flight Params'!$B$16*H308</f>
        <v>-0.53469387755100051</v>
      </c>
      <c r="K308">
        <f t="shared" si="33"/>
        <v>1.1110204081633195</v>
      </c>
      <c r="L308">
        <f t="shared" si="34"/>
        <v>-0.16326530612221016</v>
      </c>
      <c r="M308">
        <f>'Sim Flight Params'!$B$15*K308+'Sim Flight Params'!$B$16*L308</f>
        <v>1.1110204081633195</v>
      </c>
      <c r="O308">
        <f t="shared" si="35"/>
        <v>0</v>
      </c>
    </row>
    <row r="309" spans="1:15" x14ac:dyDescent="0.3">
      <c r="A309">
        <f>'Sim Flight'!B309</f>
        <v>15.3499999999999</v>
      </c>
      <c r="B309">
        <f>'Sim Flight'!L309</f>
        <v>1.0838775510204628</v>
      </c>
      <c r="C309">
        <f>'Sim Flight'!N309</f>
        <v>-0.16326530612251078</v>
      </c>
      <c r="E309">
        <f t="shared" si="30"/>
        <v>5.0000000000000711E-2</v>
      </c>
      <c r="G309">
        <f t="shared" si="31"/>
        <v>-0.54285714285712616</v>
      </c>
      <c r="H309">
        <f t="shared" si="32"/>
        <v>-6.0124127898574496E-12</v>
      </c>
      <c r="I309">
        <f>'Sim Flight Params'!$B$15*G309+'Sim Flight Params'!$B$16*H309</f>
        <v>-0.54285714285712616</v>
      </c>
      <c r="K309">
        <f t="shared" si="33"/>
        <v>1.0838775510204628</v>
      </c>
      <c r="L309">
        <f t="shared" si="34"/>
        <v>-0.16326530612251078</v>
      </c>
      <c r="M309">
        <f>'Sim Flight Params'!$B$15*K309+'Sim Flight Params'!$B$16*L309</f>
        <v>1.0838775510204628</v>
      </c>
      <c r="O309">
        <f t="shared" si="35"/>
        <v>0</v>
      </c>
    </row>
    <row r="310" spans="1:15" x14ac:dyDescent="0.3">
      <c r="A310">
        <f>'Sim Flight'!B310</f>
        <v>15.399999999999901</v>
      </c>
      <c r="B310">
        <f>'Sim Flight'!L310</f>
        <v>1.0563265306123</v>
      </c>
      <c r="C310">
        <f>'Sim Flight'!N310</f>
        <v>-0.16326530612244416</v>
      </c>
      <c r="E310">
        <f t="shared" si="30"/>
        <v>5.0000000000000711E-2</v>
      </c>
      <c r="G310">
        <f t="shared" si="31"/>
        <v>-0.55102040816324849</v>
      </c>
      <c r="H310">
        <f t="shared" si="32"/>
        <v>1.3322676295501689E-12</v>
      </c>
      <c r="I310">
        <f>'Sim Flight Params'!$B$15*G310+'Sim Flight Params'!$B$16*H310</f>
        <v>-0.55102040816324849</v>
      </c>
      <c r="K310">
        <f t="shared" si="33"/>
        <v>1.0563265306123</v>
      </c>
      <c r="L310">
        <f t="shared" si="34"/>
        <v>-0.16326530612244416</v>
      </c>
      <c r="M310">
        <f>'Sim Flight Params'!$B$15*K310+'Sim Flight Params'!$B$16*L310</f>
        <v>1.0563265306123</v>
      </c>
      <c r="O310">
        <f t="shared" si="35"/>
        <v>0</v>
      </c>
    </row>
    <row r="311" spans="1:15" x14ac:dyDescent="0.3">
      <c r="A311">
        <f>'Sim Flight'!B311</f>
        <v>15.4499999999999</v>
      </c>
      <c r="B311">
        <f>'Sim Flight'!L311</f>
        <v>1.0283673469388319</v>
      </c>
      <c r="C311">
        <f>'Sim Flight'!N311</f>
        <v>-0.16326530612249437</v>
      </c>
      <c r="E311">
        <f t="shared" si="30"/>
        <v>4.9999999999998934E-2</v>
      </c>
      <c r="G311">
        <f t="shared" si="31"/>
        <v>-0.55918367346937303</v>
      </c>
      <c r="H311">
        <f t="shared" si="32"/>
        <v>-1.0041967257734755E-12</v>
      </c>
      <c r="I311">
        <f>'Sim Flight Params'!$B$15*G311+'Sim Flight Params'!$B$16*H311</f>
        <v>-0.55918367346937303</v>
      </c>
      <c r="K311">
        <f t="shared" si="33"/>
        <v>1.0283673469388319</v>
      </c>
      <c r="L311">
        <f t="shared" si="34"/>
        <v>-0.16326530612249437</v>
      </c>
      <c r="M311">
        <f>'Sim Flight Params'!$B$15*K311+'Sim Flight Params'!$B$16*L311</f>
        <v>1.0283673469388319</v>
      </c>
      <c r="O311">
        <f t="shared" si="35"/>
        <v>0</v>
      </c>
    </row>
    <row r="312" spans="1:15" x14ac:dyDescent="0.3">
      <c r="A312">
        <f>'Sim Flight'!B312</f>
        <v>15.499999999999901</v>
      </c>
      <c r="B312">
        <f>'Sim Flight'!L312</f>
        <v>1.0000000000000568</v>
      </c>
      <c r="C312">
        <f>'Sim Flight'!N312</f>
        <v>-0.1632653061224042</v>
      </c>
      <c r="E312">
        <f t="shared" si="30"/>
        <v>5.0000000000000711E-2</v>
      </c>
      <c r="G312">
        <f t="shared" si="31"/>
        <v>-0.56734693877549336</v>
      </c>
      <c r="H312">
        <f t="shared" si="32"/>
        <v>1.8035573035035412E-12</v>
      </c>
      <c r="I312">
        <f>'Sim Flight Params'!$B$15*G312+'Sim Flight Params'!$B$16*H312</f>
        <v>-0.56734693877549336</v>
      </c>
      <c r="K312">
        <f t="shared" si="33"/>
        <v>1.0000000000000568</v>
      </c>
      <c r="L312">
        <f t="shared" si="34"/>
        <v>-0.1632653061224042</v>
      </c>
      <c r="M312">
        <f>'Sim Flight Params'!$B$15*K312+'Sim Flight Params'!$B$16*L312</f>
        <v>1.0000000000000568</v>
      </c>
      <c r="O312">
        <f t="shared" si="35"/>
        <v>0</v>
      </c>
    </row>
    <row r="313" spans="1:15" x14ac:dyDescent="0.3">
      <c r="A313">
        <f>'Sim Flight'!B313</f>
        <v>15.549999999999899</v>
      </c>
      <c r="B313">
        <f>'Sim Flight'!L313</f>
        <v>0.9716326530612811</v>
      </c>
      <c r="C313">
        <f>'Sim Flight'!N313</f>
        <v>-6.7057470687360889E-13</v>
      </c>
      <c r="E313">
        <f t="shared" si="30"/>
        <v>4.9999999999998934E-2</v>
      </c>
      <c r="G313">
        <f t="shared" si="31"/>
        <v>-0.56734693877552689</v>
      </c>
      <c r="H313">
        <f t="shared" si="32"/>
        <v>3.2653061224347422</v>
      </c>
      <c r="I313">
        <f>'Sim Flight Params'!$B$15*G313+'Sim Flight Params'!$B$16*H313</f>
        <v>-0.56734693877552689</v>
      </c>
      <c r="K313">
        <f t="shared" si="33"/>
        <v>0.9716326530612811</v>
      </c>
      <c r="L313">
        <f t="shared" si="34"/>
        <v>-6.7057470687360889E-13</v>
      </c>
      <c r="M313">
        <f>'Sim Flight Params'!$B$15*K313+'Sim Flight Params'!$B$16*L313</f>
        <v>0.9716326530612811</v>
      </c>
      <c r="O313">
        <f t="shared" si="35"/>
        <v>0</v>
      </c>
    </row>
    <row r="314" spans="1:15" x14ac:dyDescent="0.3">
      <c r="A314">
        <f>'Sim Flight'!B314</f>
        <v>15.5999999999999</v>
      </c>
      <c r="B314">
        <f>'Sim Flight'!L314</f>
        <v>0.94367346938781049</v>
      </c>
      <c r="C314">
        <f>'Sim Flight'!N314</f>
        <v>0.16326530612245083</v>
      </c>
      <c r="E314">
        <f t="shared" si="30"/>
        <v>5.0000000000000711E-2</v>
      </c>
      <c r="G314">
        <f t="shared" si="31"/>
        <v>-0.55918367346940423</v>
      </c>
      <c r="H314">
        <f t="shared" si="32"/>
        <v>3.2653061224623818</v>
      </c>
      <c r="I314">
        <f>'Sim Flight Params'!$B$15*G314+'Sim Flight Params'!$B$16*H314</f>
        <v>-0.55918367346940423</v>
      </c>
      <c r="K314">
        <f t="shared" si="33"/>
        <v>0.94367346938781049</v>
      </c>
      <c r="L314">
        <f t="shared" si="34"/>
        <v>0.16326530612245083</v>
      </c>
      <c r="M314">
        <f>'Sim Flight Params'!$B$15*K314+'Sim Flight Params'!$B$16*L314</f>
        <v>0.94367346938781049</v>
      </c>
      <c r="O314">
        <f t="shared" si="35"/>
        <v>0</v>
      </c>
    </row>
    <row r="315" spans="1:15" x14ac:dyDescent="0.3">
      <c r="A315">
        <f>'Sim Flight'!B315</f>
        <v>15.649999999999901</v>
      </c>
      <c r="B315">
        <f>'Sim Flight'!L315</f>
        <v>0.91612244897964612</v>
      </c>
      <c r="C315">
        <f>'Sim Flight'!N315</f>
        <v>0.16326530612249079</v>
      </c>
      <c r="E315">
        <f t="shared" si="30"/>
        <v>5.0000000000000711E-2</v>
      </c>
      <c r="G315">
        <f t="shared" si="31"/>
        <v>-0.55102040816327957</v>
      </c>
      <c r="H315">
        <f t="shared" si="32"/>
        <v>7.993605777301014E-13</v>
      </c>
      <c r="I315">
        <f>'Sim Flight Params'!$B$15*G315+'Sim Flight Params'!$B$16*H315</f>
        <v>-0.55102040816327957</v>
      </c>
      <c r="K315">
        <f t="shared" si="33"/>
        <v>0.91612244897964612</v>
      </c>
      <c r="L315">
        <f t="shared" si="34"/>
        <v>0.16326530612249079</v>
      </c>
      <c r="M315">
        <f>'Sim Flight Params'!$B$15*K315+'Sim Flight Params'!$B$16*L315</f>
        <v>0.91612244897964612</v>
      </c>
      <c r="O315">
        <f t="shared" si="35"/>
        <v>0</v>
      </c>
    </row>
    <row r="316" spans="1:15" x14ac:dyDescent="0.3">
      <c r="A316">
        <f>'Sim Flight'!B316</f>
        <v>15.6999999999999</v>
      </c>
      <c r="B316">
        <f>'Sim Flight'!L316</f>
        <v>0.88897959183678865</v>
      </c>
      <c r="C316">
        <f>'Sim Flight'!N316</f>
        <v>0.16326530612237669</v>
      </c>
      <c r="E316">
        <f t="shared" si="30"/>
        <v>4.9999999999998934E-2</v>
      </c>
      <c r="G316">
        <f t="shared" si="31"/>
        <v>-0.54285714285716091</v>
      </c>
      <c r="H316">
        <f t="shared" si="32"/>
        <v>-2.2820634271170577E-12</v>
      </c>
      <c r="I316">
        <f>'Sim Flight Params'!$B$15*G316+'Sim Flight Params'!$B$16*H316</f>
        <v>-0.54285714285716091</v>
      </c>
      <c r="K316">
        <f t="shared" si="33"/>
        <v>0.88897959183678865</v>
      </c>
      <c r="L316">
        <f t="shared" si="34"/>
        <v>0.16326530612237669</v>
      </c>
      <c r="M316">
        <f>'Sim Flight Params'!$B$15*K316+'Sim Flight Params'!$B$16*L316</f>
        <v>0.88897959183678865</v>
      </c>
      <c r="O316">
        <f t="shared" si="35"/>
        <v>0</v>
      </c>
    </row>
    <row r="317" spans="1:15" x14ac:dyDescent="0.3">
      <c r="A317">
        <f>'Sim Flight'!B317</f>
        <v>15.749999999999901</v>
      </c>
      <c r="B317">
        <f>'Sim Flight'!L317</f>
        <v>0.86224489795923653</v>
      </c>
      <c r="C317">
        <f>'Sim Flight'!N317</f>
        <v>0.16326530612251966</v>
      </c>
      <c r="E317">
        <f t="shared" si="30"/>
        <v>5.0000000000000711E-2</v>
      </c>
      <c r="G317">
        <f t="shared" si="31"/>
        <v>-0.53469387755103481</v>
      </c>
      <c r="H317">
        <f t="shared" si="32"/>
        <v>2.8593793999220499E-12</v>
      </c>
      <c r="I317">
        <f>'Sim Flight Params'!$B$15*G317+'Sim Flight Params'!$B$16*H317</f>
        <v>-0.53469387755103481</v>
      </c>
      <c r="K317">
        <f t="shared" si="33"/>
        <v>0.86224489795923653</v>
      </c>
      <c r="L317">
        <f t="shared" si="34"/>
        <v>0.16326530612251966</v>
      </c>
      <c r="M317">
        <f>'Sim Flight Params'!$B$15*K317+'Sim Flight Params'!$B$16*L317</f>
        <v>0.86224489795923653</v>
      </c>
      <c r="O317">
        <f t="shared" si="35"/>
        <v>0</v>
      </c>
    </row>
    <row r="318" spans="1:15" x14ac:dyDescent="0.3">
      <c r="A318">
        <f>'Sim Flight'!B318</f>
        <v>15.799999999999899</v>
      </c>
      <c r="B318">
        <f>'Sim Flight'!L318</f>
        <v>0.83591836734699132</v>
      </c>
      <c r="C318">
        <f>'Sim Flight'!N318</f>
        <v>0.16326530612239001</v>
      </c>
      <c r="E318">
        <f t="shared" si="30"/>
        <v>4.9999999999998934E-2</v>
      </c>
      <c r="G318">
        <f t="shared" si="31"/>
        <v>-0.52653061224491549</v>
      </c>
      <c r="H318">
        <f t="shared" si="32"/>
        <v>-2.5929258740121084E-12</v>
      </c>
      <c r="I318">
        <f>'Sim Flight Params'!$B$15*G318+'Sim Flight Params'!$B$16*H318</f>
        <v>-0.52653061224491549</v>
      </c>
      <c r="K318">
        <f t="shared" si="33"/>
        <v>0.83591836734699132</v>
      </c>
      <c r="L318">
        <f t="shared" si="34"/>
        <v>0.16326530612239001</v>
      </c>
      <c r="M318">
        <f>'Sim Flight Params'!$B$15*K318+'Sim Flight Params'!$B$16*L318</f>
        <v>0.83591836734699132</v>
      </c>
      <c r="O318">
        <f t="shared" si="35"/>
        <v>0</v>
      </c>
    </row>
    <row r="319" spans="1:15" x14ac:dyDescent="0.3">
      <c r="A319">
        <f>'Sim Flight'!B319</f>
        <v>15.849999999999801</v>
      </c>
      <c r="B319">
        <f>'Sim Flight'!L319</f>
        <v>0.81000000000010253</v>
      </c>
      <c r="C319">
        <f>'Sim Flight'!N319</f>
        <v>0.16326530612263576</v>
      </c>
      <c r="E319">
        <f t="shared" si="30"/>
        <v>4.9999999999901235E-2</v>
      </c>
      <c r="G319">
        <f t="shared" si="31"/>
        <v>-0.51836734693879982</v>
      </c>
      <c r="H319">
        <f t="shared" si="32"/>
        <v>4.9149573300252769E-12</v>
      </c>
      <c r="I319">
        <f>'Sim Flight Params'!$B$15*G319+'Sim Flight Params'!$B$16*H319</f>
        <v>-0.51836734693879982</v>
      </c>
      <c r="K319">
        <f t="shared" si="33"/>
        <v>0.81000000000010253</v>
      </c>
      <c r="L319">
        <f t="shared" si="34"/>
        <v>0.16326530612263576</v>
      </c>
      <c r="M319">
        <f>'Sim Flight Params'!$B$15*K319+'Sim Flight Params'!$B$16*L319</f>
        <v>0.81000000000010253</v>
      </c>
      <c r="O319">
        <f t="shared" si="35"/>
        <v>0</v>
      </c>
    </row>
    <row r="320" spans="1:15" x14ac:dyDescent="0.3">
      <c r="A320">
        <f>'Sim Flight'!B320</f>
        <v>15.8999999999998</v>
      </c>
      <c r="B320">
        <f>'Sim Flight'!L320</f>
        <v>0.78448979591846879</v>
      </c>
      <c r="C320">
        <f>'Sim Flight'!N320</f>
        <v>0.16326530612228787</v>
      </c>
      <c r="E320">
        <f t="shared" si="30"/>
        <v>4.9999999999998934E-2</v>
      </c>
      <c r="G320">
        <f t="shared" si="31"/>
        <v>-0.5102040816326856</v>
      </c>
      <c r="H320">
        <f t="shared" si="32"/>
        <v>-6.9577676953260047E-12</v>
      </c>
      <c r="I320">
        <f>'Sim Flight Params'!$B$15*G320+'Sim Flight Params'!$B$16*H320</f>
        <v>-0.5102040816326856</v>
      </c>
      <c r="K320">
        <f t="shared" si="33"/>
        <v>0.78448979591846879</v>
      </c>
      <c r="L320">
        <f t="shared" si="34"/>
        <v>0.16326530612228787</v>
      </c>
      <c r="M320">
        <f>'Sim Flight Params'!$B$15*K320+'Sim Flight Params'!$B$16*L320</f>
        <v>0.78448979591846879</v>
      </c>
      <c r="O320">
        <f t="shared" si="35"/>
        <v>0</v>
      </c>
    </row>
    <row r="321" spans="1:15" x14ac:dyDescent="0.3">
      <c r="A321">
        <f>'Sim Flight'!B321</f>
        <v>15.9499999999998</v>
      </c>
      <c r="B321">
        <f>'Sim Flight'!L321</f>
        <v>0.75938775510214029</v>
      </c>
      <c r="C321">
        <f>'Sim Flight'!N321</f>
        <v>0.16326530612245305</v>
      </c>
      <c r="E321">
        <f t="shared" si="30"/>
        <v>5.0000000000000711E-2</v>
      </c>
      <c r="G321">
        <f t="shared" si="31"/>
        <v>-0.50204081632656283</v>
      </c>
      <c r="H321">
        <f t="shared" si="32"/>
        <v>3.3034686097721064E-12</v>
      </c>
      <c r="I321">
        <f>'Sim Flight Params'!$B$15*G321+'Sim Flight Params'!$B$16*H321</f>
        <v>-0.50204081632656283</v>
      </c>
      <c r="K321">
        <f t="shared" si="33"/>
        <v>0.75938775510214029</v>
      </c>
      <c r="L321">
        <f t="shared" si="34"/>
        <v>0.16326530612245305</v>
      </c>
      <c r="M321">
        <f>'Sim Flight Params'!$B$15*K321+'Sim Flight Params'!$B$16*L321</f>
        <v>0.75938775510214029</v>
      </c>
      <c r="O321">
        <f t="shared" si="35"/>
        <v>0</v>
      </c>
    </row>
    <row r="322" spans="1:15" x14ac:dyDescent="0.3">
      <c r="A322">
        <f>'Sim Flight'!B322</f>
        <v>15.999999999999799</v>
      </c>
      <c r="B322">
        <f>'Sim Flight'!L322</f>
        <v>0.7346938775511187</v>
      </c>
      <c r="C322">
        <f>'Sim Flight'!N322</f>
        <v>0.16326530612241222</v>
      </c>
      <c r="E322">
        <f t="shared" si="30"/>
        <v>4.9999999999998934E-2</v>
      </c>
      <c r="G322">
        <f t="shared" si="31"/>
        <v>-0.4938775510204424</v>
      </c>
      <c r="H322">
        <f t="shared" si="32"/>
        <v>-8.1656903461182E-13</v>
      </c>
      <c r="I322">
        <f>'Sim Flight Params'!$B$15*G322+'Sim Flight Params'!$B$16*H322</f>
        <v>-0.4938775510204424</v>
      </c>
      <c r="K322">
        <f t="shared" si="33"/>
        <v>0.7346938775511187</v>
      </c>
      <c r="L322">
        <f t="shared" si="34"/>
        <v>0.16326530612241222</v>
      </c>
      <c r="M322">
        <f>'Sim Flight Params'!$B$15*K322+'Sim Flight Params'!$B$16*L322</f>
        <v>0.7346938775511187</v>
      </c>
      <c r="O322">
        <f t="shared" si="35"/>
        <v>0</v>
      </c>
    </row>
    <row r="323" spans="1:15" x14ac:dyDescent="0.3">
      <c r="A323">
        <f>'Sim Flight'!B323</f>
        <v>16.049999999999802</v>
      </c>
      <c r="B323">
        <f>'Sim Flight'!L323</f>
        <v>0.71040816326540157</v>
      </c>
      <c r="C323">
        <f>'Sim Flight'!N323</f>
        <v>0.16326530612247056</v>
      </c>
      <c r="E323">
        <f t="shared" si="30"/>
        <v>5.0000000000002487E-2</v>
      </c>
      <c r="G323">
        <f t="shared" si="31"/>
        <v>-0.48571428571431846</v>
      </c>
      <c r="H323">
        <f t="shared" si="32"/>
        <v>1.1668443988809816E-12</v>
      </c>
      <c r="I323">
        <f>'Sim Flight Params'!$B$15*G323+'Sim Flight Params'!$B$16*H323</f>
        <v>-0.48571428571431846</v>
      </c>
      <c r="K323">
        <f t="shared" si="33"/>
        <v>0.71040816326540157</v>
      </c>
      <c r="L323">
        <f t="shared" si="34"/>
        <v>0.16326530612247056</v>
      </c>
      <c r="M323">
        <f>'Sim Flight Params'!$B$15*K323+'Sim Flight Params'!$B$16*L323</f>
        <v>0.71040816326540157</v>
      </c>
      <c r="O323">
        <f t="shared" si="35"/>
        <v>0</v>
      </c>
    </row>
    <row r="324" spans="1:15" x14ac:dyDescent="0.3">
      <c r="A324">
        <f>'Sim Flight'!B324</f>
        <v>16.099999999999799</v>
      </c>
      <c r="B324">
        <f>'Sim Flight'!L324</f>
        <v>0.68653061224499312</v>
      </c>
      <c r="C324">
        <f>'Sim Flight'!N324</f>
        <v>0.16326530612245577</v>
      </c>
      <c r="E324">
        <f t="shared" si="30"/>
        <v>4.9999999999997158E-2</v>
      </c>
      <c r="G324">
        <f t="shared" si="31"/>
        <v>-0.47755102040819614</v>
      </c>
      <c r="H324">
        <f t="shared" si="32"/>
        <v>-2.9587443606262103E-13</v>
      </c>
      <c r="I324">
        <f>'Sim Flight Params'!$B$15*G324+'Sim Flight Params'!$B$16*H324</f>
        <v>-0.47755102040819614</v>
      </c>
      <c r="K324">
        <f t="shared" si="33"/>
        <v>0.68653061224499312</v>
      </c>
      <c r="L324">
        <f t="shared" si="34"/>
        <v>0.16326530612245577</v>
      </c>
      <c r="M324">
        <f>'Sim Flight Params'!$B$15*K324+'Sim Flight Params'!$B$16*L324</f>
        <v>0.68653061224499312</v>
      </c>
      <c r="O324">
        <f t="shared" si="35"/>
        <v>0</v>
      </c>
    </row>
    <row r="325" spans="1:15" x14ac:dyDescent="0.3">
      <c r="A325">
        <f>'Sim Flight'!B325</f>
        <v>16.1499999999998</v>
      </c>
      <c r="B325">
        <f>'Sim Flight'!L325</f>
        <v>0.66306122448988924</v>
      </c>
      <c r="C325">
        <f>'Sim Flight'!N325</f>
        <v>0.16326530612250301</v>
      </c>
      <c r="E325">
        <f t="shared" si="30"/>
        <v>5.0000000000000711E-2</v>
      </c>
      <c r="G325">
        <f t="shared" si="31"/>
        <v>-0.46938775510207087</v>
      </c>
      <c r="H325">
        <f t="shared" si="32"/>
        <v>9.4479979395599489E-13</v>
      </c>
      <c r="I325">
        <f>'Sim Flight Params'!$B$15*G325+'Sim Flight Params'!$B$16*H325</f>
        <v>-0.46938775510207087</v>
      </c>
      <c r="K325">
        <f t="shared" si="33"/>
        <v>0.66306122448988924</v>
      </c>
      <c r="L325">
        <f t="shared" si="34"/>
        <v>0.16326530612250301</v>
      </c>
      <c r="M325">
        <f>'Sim Flight Params'!$B$15*K325+'Sim Flight Params'!$B$16*L325</f>
        <v>0.66306122448988924</v>
      </c>
      <c r="O325">
        <f t="shared" si="35"/>
        <v>0</v>
      </c>
    </row>
    <row r="326" spans="1:15" x14ac:dyDescent="0.3">
      <c r="A326">
        <f>'Sim Flight'!B326</f>
        <v>16.1999999999998</v>
      </c>
      <c r="B326">
        <f>'Sim Flight'!L326</f>
        <v>0.64000000000009116</v>
      </c>
      <c r="C326">
        <f>'Sim Flight'!N326</f>
        <v>0.16326530612231316</v>
      </c>
      <c r="E326">
        <f t="shared" si="30"/>
        <v>5.0000000000000711E-2</v>
      </c>
      <c r="G326">
        <f t="shared" si="31"/>
        <v>-0.46122448979595509</v>
      </c>
      <c r="H326">
        <f t="shared" si="32"/>
        <v>-3.7969627442179812E-12</v>
      </c>
      <c r="I326">
        <f>'Sim Flight Params'!$B$15*G326+'Sim Flight Params'!$B$16*H326</f>
        <v>-0.46122448979595509</v>
      </c>
      <c r="K326">
        <f t="shared" si="33"/>
        <v>0.64000000000009116</v>
      </c>
      <c r="L326">
        <f t="shared" si="34"/>
        <v>0.16326530612231316</v>
      </c>
      <c r="M326">
        <f>'Sim Flight Params'!$B$15*K326+'Sim Flight Params'!$B$16*L326</f>
        <v>0.64000000000009116</v>
      </c>
      <c r="O326">
        <f t="shared" si="35"/>
        <v>0</v>
      </c>
    </row>
    <row r="327" spans="1:15" x14ac:dyDescent="0.3">
      <c r="A327">
        <f>'Sim Flight'!B327</f>
        <v>16.249999999999801</v>
      </c>
      <c r="B327">
        <f>'Sim Flight'!L327</f>
        <v>0.61734693877559954</v>
      </c>
      <c r="C327">
        <f>'Sim Flight'!N327</f>
        <v>0.16326530612257961</v>
      </c>
      <c r="E327">
        <f t="shared" si="30"/>
        <v>5.0000000000000711E-2</v>
      </c>
      <c r="G327">
        <f t="shared" si="31"/>
        <v>-0.453061224489826</v>
      </c>
      <c r="H327">
        <f t="shared" si="32"/>
        <v>5.3290705182006755E-12</v>
      </c>
      <c r="I327">
        <f>'Sim Flight Params'!$B$15*G327+'Sim Flight Params'!$B$16*H327</f>
        <v>-0.453061224489826</v>
      </c>
      <c r="K327">
        <f t="shared" si="33"/>
        <v>0.61734693877559954</v>
      </c>
      <c r="L327">
        <f t="shared" si="34"/>
        <v>0.16326530612257961</v>
      </c>
      <c r="M327">
        <f>'Sim Flight Params'!$B$15*K327+'Sim Flight Params'!$B$16*L327</f>
        <v>0.61734693877559954</v>
      </c>
      <c r="O327">
        <f t="shared" si="35"/>
        <v>0</v>
      </c>
    </row>
    <row r="328" spans="1:15" x14ac:dyDescent="0.3">
      <c r="A328">
        <f>'Sim Flight'!B328</f>
        <v>16.299999999999802</v>
      </c>
      <c r="B328">
        <f>'Sim Flight'!L328</f>
        <v>0.59510204081641394</v>
      </c>
      <c r="C328">
        <f>'Sim Flight'!N328</f>
        <v>0.16326530612240198</v>
      </c>
      <c r="E328">
        <f t="shared" ref="E328:E391" si="36">A328-A327</f>
        <v>5.0000000000000711E-2</v>
      </c>
      <c r="G328">
        <f t="shared" ref="G328:G391" si="37">G327+C328*$E328</f>
        <v>-0.44489795918370578</v>
      </c>
      <c r="H328">
        <f t="shared" ref="H328:H391" si="38">(C328-C327)/$E328</f>
        <v>-3.5527136788004504E-12</v>
      </c>
      <c r="I328">
        <f>'Sim Flight Params'!$B$15*G328+'Sim Flight Params'!$B$16*H328</f>
        <v>-0.44489795918370578</v>
      </c>
      <c r="K328">
        <f t="shared" ref="K328:K391" si="39">K327+I328*$E328</f>
        <v>0.59510204081641394</v>
      </c>
      <c r="L328">
        <f t="shared" ref="L328:L391" si="40">(I328-I327)/$E328</f>
        <v>0.16326530612240198</v>
      </c>
      <c r="M328">
        <f>'Sim Flight Params'!$B$15*K328+'Sim Flight Params'!$B$16*L328</f>
        <v>0.59510204081641394</v>
      </c>
      <c r="O328">
        <f t="shared" ref="O328:O391" si="41">M328-B328</f>
        <v>0</v>
      </c>
    </row>
    <row r="329" spans="1:15" x14ac:dyDescent="0.3">
      <c r="A329">
        <f>'Sim Flight'!B329</f>
        <v>16.349999999999799</v>
      </c>
      <c r="B329">
        <f>'Sim Flight'!L329</f>
        <v>0.57326530612253601</v>
      </c>
      <c r="C329">
        <f>'Sim Flight'!N329</f>
        <v>0.1632653061224591</v>
      </c>
      <c r="E329">
        <f t="shared" si="36"/>
        <v>4.9999999999997158E-2</v>
      </c>
      <c r="G329">
        <f t="shared" si="37"/>
        <v>-0.43673469387758329</v>
      </c>
      <c r="H329">
        <f t="shared" si="38"/>
        <v>1.1424194923393511E-12</v>
      </c>
      <c r="I329">
        <f>'Sim Flight Params'!$B$15*G329+'Sim Flight Params'!$B$16*H329</f>
        <v>-0.43673469387758329</v>
      </c>
      <c r="K329">
        <f t="shared" si="39"/>
        <v>0.57326530612253601</v>
      </c>
      <c r="L329">
        <f t="shared" si="40"/>
        <v>0.1632653061224591</v>
      </c>
      <c r="M329">
        <f>'Sim Flight Params'!$B$15*K329+'Sim Flight Params'!$B$16*L329</f>
        <v>0.57326530612253601</v>
      </c>
      <c r="O329">
        <f t="shared" si="41"/>
        <v>0</v>
      </c>
    </row>
    <row r="330" spans="1:15" x14ac:dyDescent="0.3">
      <c r="A330">
        <f>'Sim Flight'!B330</f>
        <v>16.3999999999998</v>
      </c>
      <c r="B330">
        <f>'Sim Flight'!L330</f>
        <v>0.55183673469396255</v>
      </c>
      <c r="C330">
        <f>'Sim Flight'!N330</f>
        <v>0.16326530612240087</v>
      </c>
      <c r="E330">
        <f t="shared" si="36"/>
        <v>5.0000000000000711E-2</v>
      </c>
      <c r="G330">
        <f t="shared" si="37"/>
        <v>-0.42857142857146313</v>
      </c>
      <c r="H330">
        <f t="shared" si="38"/>
        <v>-1.1646239528317727E-12</v>
      </c>
      <c r="I330">
        <f>'Sim Flight Params'!$B$15*G330+'Sim Flight Params'!$B$16*H330</f>
        <v>-0.42857142857146313</v>
      </c>
      <c r="K330">
        <f t="shared" si="39"/>
        <v>0.55183673469396255</v>
      </c>
      <c r="L330">
        <f t="shared" si="40"/>
        <v>0.16326530612240087</v>
      </c>
      <c r="M330">
        <f>'Sim Flight Params'!$B$15*K330+'Sim Flight Params'!$B$16*L330</f>
        <v>0.55183673469396255</v>
      </c>
      <c r="O330">
        <f t="shared" si="41"/>
        <v>0</v>
      </c>
    </row>
    <row r="331" spans="1:15" x14ac:dyDescent="0.3">
      <c r="A331">
        <f>'Sim Flight'!B331</f>
        <v>16.4499999999998</v>
      </c>
      <c r="B331">
        <f>'Sim Flight'!L331</f>
        <v>0.53081632653069533</v>
      </c>
      <c r="C331">
        <f>'Sim Flight'!N331</f>
        <v>0.16326530612249079</v>
      </c>
      <c r="E331">
        <f t="shared" si="36"/>
        <v>5.0000000000000711E-2</v>
      </c>
      <c r="G331">
        <f t="shared" si="37"/>
        <v>-0.42040816326533847</v>
      </c>
      <c r="H331">
        <f t="shared" si="38"/>
        <v>1.7985612998927279E-12</v>
      </c>
      <c r="I331">
        <f>'Sim Flight Params'!$B$15*G331+'Sim Flight Params'!$B$16*H331</f>
        <v>-0.42040816326533847</v>
      </c>
      <c r="K331">
        <f t="shared" si="39"/>
        <v>0.53081632653069533</v>
      </c>
      <c r="L331">
        <f t="shared" si="40"/>
        <v>0.16326530612249079</v>
      </c>
      <c r="M331">
        <f>'Sim Flight Params'!$B$15*K331+'Sim Flight Params'!$B$16*L331</f>
        <v>0.53081632653069533</v>
      </c>
      <c r="O331">
        <f t="shared" si="41"/>
        <v>0</v>
      </c>
    </row>
    <row r="332" spans="1:15" x14ac:dyDescent="0.3">
      <c r="A332">
        <f>'Sim Flight'!B332</f>
        <v>16.499999999999801</v>
      </c>
      <c r="B332">
        <f>'Sim Flight'!L332</f>
        <v>0.51020408163273434</v>
      </c>
      <c r="C332">
        <f>'Sim Flight'!N332</f>
        <v>0.16326530612249079</v>
      </c>
      <c r="E332">
        <f t="shared" si="36"/>
        <v>5.0000000000000711E-2</v>
      </c>
      <c r="G332">
        <f t="shared" si="37"/>
        <v>-0.41224489795921382</v>
      </c>
      <c r="H332">
        <f t="shared" si="38"/>
        <v>0</v>
      </c>
      <c r="I332">
        <f>'Sim Flight Params'!$B$15*G332+'Sim Flight Params'!$B$16*H332</f>
        <v>-0.41224489795921382</v>
      </c>
      <c r="K332">
        <f t="shared" si="39"/>
        <v>0.51020408163273434</v>
      </c>
      <c r="L332">
        <f t="shared" si="40"/>
        <v>0.16326530612249079</v>
      </c>
      <c r="M332">
        <f>'Sim Flight Params'!$B$15*K332+'Sim Flight Params'!$B$16*L332</f>
        <v>0.51020408163273434</v>
      </c>
      <c r="O332">
        <f t="shared" si="41"/>
        <v>0</v>
      </c>
    </row>
    <row r="333" spans="1:15" x14ac:dyDescent="0.3">
      <c r="A333">
        <f>'Sim Flight'!B333</f>
        <v>16.549999999999802</v>
      </c>
      <c r="B333">
        <f>'Sim Flight'!L333</f>
        <v>0.49000000000007937</v>
      </c>
      <c r="C333">
        <f>'Sim Flight'!N333</f>
        <v>0.16326530612240087</v>
      </c>
      <c r="E333">
        <f t="shared" si="36"/>
        <v>5.0000000000000711E-2</v>
      </c>
      <c r="G333">
        <f t="shared" si="37"/>
        <v>-0.40408163265309366</v>
      </c>
      <c r="H333">
        <f t="shared" si="38"/>
        <v>-1.7985612998927279E-12</v>
      </c>
      <c r="I333">
        <f>'Sim Flight Params'!$B$15*G333+'Sim Flight Params'!$B$16*H333</f>
        <v>-0.40408163265309366</v>
      </c>
      <c r="K333">
        <f t="shared" si="39"/>
        <v>0.49000000000007937</v>
      </c>
      <c r="L333">
        <f t="shared" si="40"/>
        <v>0.16326530612240087</v>
      </c>
      <c r="M333">
        <f>'Sim Flight Params'!$B$15*K333+'Sim Flight Params'!$B$16*L333</f>
        <v>0.49000000000007937</v>
      </c>
      <c r="O333">
        <f t="shared" si="41"/>
        <v>0</v>
      </c>
    </row>
    <row r="334" spans="1:15" x14ac:dyDescent="0.3">
      <c r="A334">
        <f>'Sim Flight'!B334</f>
        <v>16.599999999999799</v>
      </c>
      <c r="B334">
        <f>'Sim Flight'!L334</f>
        <v>0.47020408163273181</v>
      </c>
      <c r="C334">
        <f>'Sim Flight'!N334</f>
        <v>0.16326530612240692</v>
      </c>
      <c r="E334">
        <f t="shared" si="36"/>
        <v>4.9999999999997158E-2</v>
      </c>
      <c r="G334">
        <f t="shared" si="37"/>
        <v>-0.39591836734697378</v>
      </c>
      <c r="H334">
        <f t="shared" si="38"/>
        <v>1.2101430968414895E-13</v>
      </c>
      <c r="I334">
        <f>'Sim Flight Params'!$B$15*G334+'Sim Flight Params'!$B$16*H334</f>
        <v>-0.39591836734697378</v>
      </c>
      <c r="K334">
        <f t="shared" si="39"/>
        <v>0.47020408163273181</v>
      </c>
      <c r="L334">
        <f t="shared" si="40"/>
        <v>0.16326530612240692</v>
      </c>
      <c r="M334">
        <f>'Sim Flight Params'!$B$15*K334+'Sim Flight Params'!$B$16*L334</f>
        <v>0.47020408163273181</v>
      </c>
      <c r="O334">
        <f t="shared" si="41"/>
        <v>0</v>
      </c>
    </row>
    <row r="335" spans="1:15" x14ac:dyDescent="0.3">
      <c r="A335">
        <f>'Sim Flight'!B335</f>
        <v>16.6499999999998</v>
      </c>
      <c r="B335">
        <f>'Sim Flight'!L335</f>
        <v>0.45081632653068909</v>
      </c>
      <c r="C335">
        <f>'Sim Flight'!N335</f>
        <v>0.16326530612249746</v>
      </c>
      <c r="E335">
        <f t="shared" si="36"/>
        <v>5.0000000000000711E-2</v>
      </c>
      <c r="G335">
        <f t="shared" si="37"/>
        <v>-0.38775510204084879</v>
      </c>
      <c r="H335">
        <f t="shared" si="38"/>
        <v>1.8107737531636047E-12</v>
      </c>
      <c r="I335">
        <f>'Sim Flight Params'!$B$15*G335+'Sim Flight Params'!$B$16*H335</f>
        <v>-0.38775510204084879</v>
      </c>
      <c r="K335">
        <f t="shared" si="39"/>
        <v>0.45081632653068909</v>
      </c>
      <c r="L335">
        <f t="shared" si="40"/>
        <v>0.16326530612249746</v>
      </c>
      <c r="M335">
        <f>'Sim Flight Params'!$B$15*K335+'Sim Flight Params'!$B$16*L335</f>
        <v>0.45081632653068909</v>
      </c>
      <c r="O335">
        <f t="shared" si="41"/>
        <v>0</v>
      </c>
    </row>
    <row r="336" spans="1:15" x14ac:dyDescent="0.3">
      <c r="A336">
        <f>'Sim Flight'!B336</f>
        <v>16.6999999999998</v>
      </c>
      <c r="B336">
        <f>'Sim Flight'!L336</f>
        <v>0.43183673469395256</v>
      </c>
      <c r="C336">
        <f>'Sim Flight'!N336</f>
        <v>0.16326530612246859</v>
      </c>
      <c r="E336">
        <f t="shared" si="36"/>
        <v>5.0000000000000711E-2</v>
      </c>
      <c r="G336">
        <f t="shared" si="37"/>
        <v>-0.37959183673472524</v>
      </c>
      <c r="H336">
        <f t="shared" si="38"/>
        <v>-5.7731597280507322E-13</v>
      </c>
      <c r="I336">
        <f>'Sim Flight Params'!$B$15*G336+'Sim Flight Params'!$B$16*H336</f>
        <v>-0.37959183673472524</v>
      </c>
      <c r="K336">
        <f t="shared" si="39"/>
        <v>0.43183673469395256</v>
      </c>
      <c r="L336">
        <f t="shared" si="40"/>
        <v>0.16326530612246859</v>
      </c>
      <c r="M336">
        <f>'Sim Flight Params'!$B$15*K336+'Sim Flight Params'!$B$16*L336</f>
        <v>0.43183673469395256</v>
      </c>
      <c r="O336">
        <f t="shared" si="41"/>
        <v>0</v>
      </c>
    </row>
    <row r="337" spans="1:15" x14ac:dyDescent="0.3">
      <c r="A337">
        <f>'Sim Flight'!B337</f>
        <v>16.749999999999801</v>
      </c>
      <c r="B337">
        <f>'Sim Flight'!L337</f>
        <v>0.4132653061225221</v>
      </c>
      <c r="C337">
        <f>'Sim Flight'!N337</f>
        <v>0.16326530612242418</v>
      </c>
      <c r="E337">
        <f t="shared" si="36"/>
        <v>5.0000000000000711E-2</v>
      </c>
      <c r="G337">
        <f t="shared" si="37"/>
        <v>-0.37142857142860392</v>
      </c>
      <c r="H337">
        <f t="shared" si="38"/>
        <v>-8.8817841970011261E-13</v>
      </c>
      <c r="I337">
        <f>'Sim Flight Params'!$B$15*G337+'Sim Flight Params'!$B$16*H337</f>
        <v>-0.37142857142860392</v>
      </c>
      <c r="K337">
        <f t="shared" si="39"/>
        <v>0.4132653061225221</v>
      </c>
      <c r="L337">
        <f t="shared" si="40"/>
        <v>0.16326530612242418</v>
      </c>
      <c r="M337">
        <f>'Sim Flight Params'!$B$15*K337+'Sim Flight Params'!$B$16*L337</f>
        <v>0.4132653061225221</v>
      </c>
      <c r="O337">
        <f t="shared" si="41"/>
        <v>0</v>
      </c>
    </row>
    <row r="338" spans="1:15" x14ac:dyDescent="0.3">
      <c r="A338">
        <f>'Sim Flight'!B338</f>
        <v>16.799999999999802</v>
      </c>
      <c r="B338">
        <f>'Sim Flight'!L338</f>
        <v>0.39510204081639771</v>
      </c>
      <c r="C338">
        <f>'Sim Flight'!N338</f>
        <v>0.16326530612242418</v>
      </c>
      <c r="E338">
        <f t="shared" si="36"/>
        <v>5.0000000000000711E-2</v>
      </c>
      <c r="G338">
        <f t="shared" si="37"/>
        <v>-0.36326530612248259</v>
      </c>
      <c r="H338">
        <f t="shared" si="38"/>
        <v>0</v>
      </c>
      <c r="I338">
        <f>'Sim Flight Params'!$B$15*G338+'Sim Flight Params'!$B$16*H338</f>
        <v>-0.36326530612248259</v>
      </c>
      <c r="K338">
        <f t="shared" si="39"/>
        <v>0.39510204081639771</v>
      </c>
      <c r="L338">
        <f t="shared" si="40"/>
        <v>0.16326530612242418</v>
      </c>
      <c r="M338">
        <f>'Sim Flight Params'!$B$15*K338+'Sim Flight Params'!$B$16*L338</f>
        <v>0.39510204081639771</v>
      </c>
      <c r="O338">
        <f t="shared" si="41"/>
        <v>0</v>
      </c>
    </row>
    <row r="339" spans="1:15" x14ac:dyDescent="0.3">
      <c r="A339">
        <f>'Sim Flight'!B339</f>
        <v>16.849999999999799</v>
      </c>
      <c r="B339">
        <f>'Sim Flight'!L339</f>
        <v>0.37734693877558079</v>
      </c>
      <c r="C339">
        <f>'Sim Flight'!N339</f>
        <v>0.16326530612248574</v>
      </c>
      <c r="E339">
        <f t="shared" si="36"/>
        <v>4.9999999999997158E-2</v>
      </c>
      <c r="G339">
        <f t="shared" si="37"/>
        <v>-0.35510204081635877</v>
      </c>
      <c r="H339">
        <f t="shared" si="38"/>
        <v>1.2312373343093687E-12</v>
      </c>
      <c r="I339">
        <f>'Sim Flight Params'!$B$15*G339+'Sim Flight Params'!$B$16*H339</f>
        <v>-0.35510204081635877</v>
      </c>
      <c r="K339">
        <f t="shared" si="39"/>
        <v>0.37734693877558079</v>
      </c>
      <c r="L339">
        <f t="shared" si="40"/>
        <v>0.16326530612248574</v>
      </c>
      <c r="M339">
        <f>'Sim Flight Params'!$B$15*K339+'Sim Flight Params'!$B$16*L339</f>
        <v>0.37734693877558079</v>
      </c>
      <c r="O339">
        <f t="shared" si="41"/>
        <v>0</v>
      </c>
    </row>
    <row r="340" spans="1:15" x14ac:dyDescent="0.3">
      <c r="A340">
        <f>'Sim Flight'!B340</f>
        <v>16.8999999999998</v>
      </c>
      <c r="B340">
        <f>'Sim Flight'!L340</f>
        <v>0.36000000000006871</v>
      </c>
      <c r="C340">
        <f>'Sim Flight'!N340</f>
        <v>0.16326530612244083</v>
      </c>
      <c r="E340">
        <f t="shared" si="36"/>
        <v>5.0000000000000711E-2</v>
      </c>
      <c r="G340">
        <f t="shared" si="37"/>
        <v>-0.34693877551023661</v>
      </c>
      <c r="H340">
        <f t="shared" si="38"/>
        <v>-8.9817042692173892E-13</v>
      </c>
      <c r="I340">
        <f>'Sim Flight Params'!$B$15*G340+'Sim Flight Params'!$B$16*H340</f>
        <v>-0.34693877551023661</v>
      </c>
      <c r="K340">
        <f t="shared" si="39"/>
        <v>0.36000000000006871</v>
      </c>
      <c r="L340">
        <f t="shared" si="40"/>
        <v>0.16326530612244083</v>
      </c>
      <c r="M340">
        <f>'Sim Flight Params'!$B$15*K340+'Sim Flight Params'!$B$16*L340</f>
        <v>0.36000000000006871</v>
      </c>
      <c r="O340">
        <f t="shared" si="41"/>
        <v>0</v>
      </c>
    </row>
    <row r="341" spans="1:15" x14ac:dyDescent="0.3">
      <c r="A341">
        <f>'Sim Flight'!B341</f>
        <v>16.9499999999998</v>
      </c>
      <c r="B341">
        <f>'Sim Flight'!L341</f>
        <v>0.34306122448986281</v>
      </c>
      <c r="C341">
        <f>'Sim Flight'!N341</f>
        <v>0.16326530612246859</v>
      </c>
      <c r="E341">
        <f t="shared" si="36"/>
        <v>5.0000000000000711E-2</v>
      </c>
      <c r="G341">
        <f t="shared" si="37"/>
        <v>-0.33877551020411306</v>
      </c>
      <c r="H341">
        <f t="shared" si="38"/>
        <v>5.5511151231257039E-13</v>
      </c>
      <c r="I341">
        <f>'Sim Flight Params'!$B$15*G341+'Sim Flight Params'!$B$16*H341</f>
        <v>-0.33877551020411306</v>
      </c>
      <c r="K341">
        <f t="shared" si="39"/>
        <v>0.34306122448986281</v>
      </c>
      <c r="L341">
        <f t="shared" si="40"/>
        <v>0.16326530612246859</v>
      </c>
      <c r="M341">
        <f>'Sim Flight Params'!$B$15*K341+'Sim Flight Params'!$B$16*L341</f>
        <v>0.34306122448986281</v>
      </c>
      <c r="O341">
        <f t="shared" si="41"/>
        <v>0</v>
      </c>
    </row>
    <row r="342" spans="1:15" x14ac:dyDescent="0.3">
      <c r="A342">
        <f>'Sim Flight'!B342</f>
        <v>16.999999999999801</v>
      </c>
      <c r="B342">
        <f>'Sim Flight'!L342</f>
        <v>0.32653061224496288</v>
      </c>
      <c r="C342">
        <f>'Sim Flight'!N342</f>
        <v>0.16326530612237977</v>
      </c>
      <c r="E342">
        <f t="shared" si="36"/>
        <v>5.0000000000000711E-2</v>
      </c>
      <c r="G342">
        <f t="shared" si="37"/>
        <v>-0.33061224489799396</v>
      </c>
      <c r="H342">
        <f t="shared" si="38"/>
        <v>-1.7763568394002252E-12</v>
      </c>
      <c r="I342">
        <f>'Sim Flight Params'!$B$15*G342+'Sim Flight Params'!$B$16*H342</f>
        <v>-0.33061224489799396</v>
      </c>
      <c r="K342">
        <f t="shared" si="39"/>
        <v>0.32653061224496288</v>
      </c>
      <c r="L342">
        <f t="shared" si="40"/>
        <v>0.16326530612237977</v>
      </c>
      <c r="M342">
        <f>'Sim Flight Params'!$B$15*K342+'Sim Flight Params'!$B$16*L342</f>
        <v>0.32653061224496288</v>
      </c>
      <c r="O342">
        <f t="shared" si="41"/>
        <v>0</v>
      </c>
    </row>
    <row r="343" spans="1:15" x14ac:dyDescent="0.3">
      <c r="A343">
        <f>'Sim Flight'!B343</f>
        <v>17.049999999999802</v>
      </c>
      <c r="B343">
        <f>'Sim Flight'!L343</f>
        <v>0.31040816326536924</v>
      </c>
      <c r="C343">
        <f>'Sim Flight'!N343</f>
        <v>0.163265306122513</v>
      </c>
      <c r="E343">
        <f t="shared" si="36"/>
        <v>5.0000000000000711E-2</v>
      </c>
      <c r="G343">
        <f t="shared" si="37"/>
        <v>-0.32244897959186819</v>
      </c>
      <c r="H343">
        <f t="shared" si="38"/>
        <v>2.6645352591003377E-12</v>
      </c>
      <c r="I343">
        <f>'Sim Flight Params'!$B$15*G343+'Sim Flight Params'!$B$16*H343</f>
        <v>-0.32244897959186819</v>
      </c>
      <c r="K343">
        <f t="shared" si="39"/>
        <v>0.31040816326536924</v>
      </c>
      <c r="L343">
        <f t="shared" si="40"/>
        <v>0.163265306122513</v>
      </c>
      <c r="M343">
        <f>'Sim Flight Params'!$B$15*K343+'Sim Flight Params'!$B$16*L343</f>
        <v>0.31040816326536924</v>
      </c>
      <c r="O343">
        <f t="shared" si="41"/>
        <v>0</v>
      </c>
    </row>
    <row r="344" spans="1:15" x14ac:dyDescent="0.3">
      <c r="A344">
        <f>'Sim Flight'!B344</f>
        <v>17.099999999999799</v>
      </c>
      <c r="B344">
        <f>'Sim Flight'!L344</f>
        <v>0.29469387755108278</v>
      </c>
      <c r="C344">
        <f>'Sim Flight'!N344</f>
        <v>0.16326530612243245</v>
      </c>
      <c r="E344">
        <f t="shared" si="36"/>
        <v>4.9999999999997158E-2</v>
      </c>
      <c r="G344">
        <f t="shared" si="37"/>
        <v>-0.31428571428574703</v>
      </c>
      <c r="H344">
        <f t="shared" si="38"/>
        <v>-1.6109336087311936E-12</v>
      </c>
      <c r="I344">
        <f>'Sim Flight Params'!$B$15*G344+'Sim Flight Params'!$B$16*H344</f>
        <v>-0.31428571428574703</v>
      </c>
      <c r="K344">
        <f t="shared" si="39"/>
        <v>0.29469387755108278</v>
      </c>
      <c r="L344">
        <f t="shared" si="40"/>
        <v>0.16326530612243245</v>
      </c>
      <c r="M344">
        <f>'Sim Flight Params'!$B$15*K344+'Sim Flight Params'!$B$16*L344</f>
        <v>0.29469387755108278</v>
      </c>
      <c r="O344">
        <f t="shared" si="41"/>
        <v>0</v>
      </c>
    </row>
    <row r="345" spans="1:15" x14ac:dyDescent="0.3">
      <c r="A345">
        <f>'Sim Flight'!B345</f>
        <v>17.1499999999998</v>
      </c>
      <c r="B345">
        <f>'Sim Flight'!L345</f>
        <v>0.2793877551021014</v>
      </c>
      <c r="C345">
        <f>'Sim Flight'!N345</f>
        <v>0.16326530612247081</v>
      </c>
      <c r="E345">
        <f t="shared" si="36"/>
        <v>5.0000000000000711E-2</v>
      </c>
      <c r="G345">
        <f t="shared" si="37"/>
        <v>-0.30612244897962337</v>
      </c>
      <c r="H345">
        <f t="shared" si="38"/>
        <v>7.6716411001597226E-13</v>
      </c>
      <c r="I345">
        <f>'Sim Flight Params'!$B$15*G345+'Sim Flight Params'!$B$16*H345</f>
        <v>-0.30612244897962337</v>
      </c>
      <c r="K345">
        <f t="shared" si="39"/>
        <v>0.2793877551021014</v>
      </c>
      <c r="L345">
        <f t="shared" si="40"/>
        <v>0.16326530612247081</v>
      </c>
      <c r="M345">
        <f>'Sim Flight Params'!$B$15*K345+'Sim Flight Params'!$B$16*L345</f>
        <v>0.2793877551021014</v>
      </c>
      <c r="O345">
        <f t="shared" si="41"/>
        <v>0</v>
      </c>
    </row>
    <row r="346" spans="1:15" x14ac:dyDescent="0.3">
      <c r="A346">
        <f>'Sim Flight'!B346</f>
        <v>17.1999999999998</v>
      </c>
      <c r="B346">
        <f>'Sim Flight'!L346</f>
        <v>0.26448979591842597</v>
      </c>
      <c r="C346">
        <f>'Sim Flight'!N346</f>
        <v>0.16326530612237977</v>
      </c>
      <c r="E346">
        <f t="shared" si="36"/>
        <v>5.0000000000000711E-2</v>
      </c>
      <c r="G346">
        <f t="shared" si="37"/>
        <v>-0.29795918367350427</v>
      </c>
      <c r="H346">
        <f t="shared" si="38"/>
        <v>-1.8207657603852309E-12</v>
      </c>
      <c r="I346">
        <f>'Sim Flight Params'!$B$15*G346+'Sim Flight Params'!$B$16*H346</f>
        <v>-0.29795918367350427</v>
      </c>
      <c r="K346">
        <f t="shared" si="39"/>
        <v>0.26448979591842597</v>
      </c>
      <c r="L346">
        <f t="shared" si="40"/>
        <v>0.16326530612237977</v>
      </c>
      <c r="M346">
        <f>'Sim Flight Params'!$B$15*K346+'Sim Flight Params'!$B$16*L346</f>
        <v>0.26448979591842597</v>
      </c>
      <c r="O346">
        <f t="shared" si="41"/>
        <v>0</v>
      </c>
    </row>
    <row r="347" spans="1:15" x14ac:dyDescent="0.3">
      <c r="A347">
        <f>'Sim Flight'!B347</f>
        <v>17.249999999999801</v>
      </c>
      <c r="B347">
        <f>'Sim Flight'!L347</f>
        <v>0.25000000000005684</v>
      </c>
      <c r="C347">
        <f>'Sim Flight'!N347</f>
        <v>0.163265306122513</v>
      </c>
      <c r="E347">
        <f t="shared" si="36"/>
        <v>5.0000000000000711E-2</v>
      </c>
      <c r="G347">
        <f t="shared" si="37"/>
        <v>-0.2897959183673785</v>
      </c>
      <c r="H347">
        <f t="shared" si="38"/>
        <v>2.6645352591003377E-12</v>
      </c>
      <c r="I347">
        <f>'Sim Flight Params'!$B$15*G347+'Sim Flight Params'!$B$16*H347</f>
        <v>-0.2897959183673785</v>
      </c>
      <c r="K347">
        <f t="shared" si="39"/>
        <v>0.25000000000005684</v>
      </c>
      <c r="L347">
        <f t="shared" si="40"/>
        <v>0.163265306122513</v>
      </c>
      <c r="M347">
        <f>'Sim Flight Params'!$B$15*K347+'Sim Flight Params'!$B$16*L347</f>
        <v>0.25000000000005684</v>
      </c>
      <c r="O347">
        <f t="shared" si="41"/>
        <v>0</v>
      </c>
    </row>
    <row r="348" spans="1:15" x14ac:dyDescent="0.3">
      <c r="A348">
        <f>'Sim Flight'!B348</f>
        <v>17.299999999999802</v>
      </c>
      <c r="B348">
        <f>'Sim Flight'!L348</f>
        <v>0.23591836734699378</v>
      </c>
      <c r="C348">
        <f>'Sim Flight'!N348</f>
        <v>0.16326530612242418</v>
      </c>
      <c r="E348">
        <f t="shared" si="36"/>
        <v>5.0000000000000711E-2</v>
      </c>
      <c r="G348">
        <f t="shared" si="37"/>
        <v>-0.28163265306125718</v>
      </c>
      <c r="H348">
        <f t="shared" si="38"/>
        <v>-1.7763568394002252E-12</v>
      </c>
      <c r="I348">
        <f>'Sim Flight Params'!$B$15*G348+'Sim Flight Params'!$B$16*H348</f>
        <v>-0.28163265306125718</v>
      </c>
      <c r="K348">
        <f t="shared" si="39"/>
        <v>0.23591836734699378</v>
      </c>
      <c r="L348">
        <f t="shared" si="40"/>
        <v>0.16326530612242418</v>
      </c>
      <c r="M348">
        <f>'Sim Flight Params'!$B$15*K348+'Sim Flight Params'!$B$16*L348</f>
        <v>0.23591836734699378</v>
      </c>
      <c r="O348">
        <f t="shared" si="41"/>
        <v>0</v>
      </c>
    </row>
    <row r="349" spans="1:15" x14ac:dyDescent="0.3">
      <c r="A349">
        <f>'Sim Flight'!B349</f>
        <v>17.349999999999799</v>
      </c>
      <c r="B349">
        <f>'Sim Flight'!L349</f>
        <v>0.22224489795923782</v>
      </c>
      <c r="C349">
        <f>'Sim Flight'!N349</f>
        <v>0.16326530612245799</v>
      </c>
      <c r="E349">
        <f t="shared" si="36"/>
        <v>4.9999999999997158E-2</v>
      </c>
      <c r="G349">
        <f t="shared" si="37"/>
        <v>-0.27346938775513474</v>
      </c>
      <c r="H349">
        <f t="shared" si="38"/>
        <v>6.761258219967588E-13</v>
      </c>
      <c r="I349">
        <f>'Sim Flight Params'!$B$15*G349+'Sim Flight Params'!$B$16*H349</f>
        <v>-0.27346938775513474</v>
      </c>
      <c r="K349">
        <f t="shared" si="39"/>
        <v>0.22224489795923782</v>
      </c>
      <c r="L349">
        <f t="shared" si="40"/>
        <v>0.16326530612245799</v>
      </c>
      <c r="M349">
        <f>'Sim Flight Params'!$B$15*K349+'Sim Flight Params'!$B$16*L349</f>
        <v>0.22224489795923782</v>
      </c>
      <c r="O349">
        <f t="shared" si="41"/>
        <v>0</v>
      </c>
    </row>
    <row r="350" spans="1:15" x14ac:dyDescent="0.3">
      <c r="A350">
        <f>'Sim Flight'!B350</f>
        <v>17.3999999999998</v>
      </c>
      <c r="B350">
        <f>'Sim Flight'!L350</f>
        <v>0.20897959183678705</v>
      </c>
      <c r="C350">
        <f>'Sim Flight'!N350</f>
        <v>0.16326530612245749</v>
      </c>
      <c r="E350">
        <f t="shared" si="36"/>
        <v>5.0000000000000711E-2</v>
      </c>
      <c r="G350">
        <f t="shared" si="37"/>
        <v>-0.26530612244901175</v>
      </c>
      <c r="H350">
        <f t="shared" si="38"/>
        <v>-9.9920072216262669E-15</v>
      </c>
      <c r="I350">
        <f>'Sim Flight Params'!$B$15*G350+'Sim Flight Params'!$B$16*H350</f>
        <v>-0.26530612244901175</v>
      </c>
      <c r="K350">
        <f t="shared" si="39"/>
        <v>0.20897959183678705</v>
      </c>
      <c r="L350">
        <f t="shared" si="40"/>
        <v>0.16326530612245749</v>
      </c>
      <c r="M350">
        <f>'Sim Flight Params'!$B$15*K350+'Sim Flight Params'!$B$16*L350</f>
        <v>0.20897959183678705</v>
      </c>
      <c r="O350">
        <f t="shared" si="41"/>
        <v>0</v>
      </c>
    </row>
    <row r="351" spans="1:15" x14ac:dyDescent="0.3">
      <c r="A351">
        <f>'Sim Flight'!B351</f>
        <v>17.4499999999998</v>
      </c>
      <c r="B351">
        <f>'Sim Flight'!L351</f>
        <v>0.19612244897964237</v>
      </c>
      <c r="C351">
        <f>'Sim Flight'!N351</f>
        <v>0.16326530612243528</v>
      </c>
      <c r="E351">
        <f t="shared" si="36"/>
        <v>5.0000000000000711E-2</v>
      </c>
      <c r="G351">
        <f t="shared" si="37"/>
        <v>-0.25714285714288987</v>
      </c>
      <c r="H351">
        <f t="shared" si="38"/>
        <v>-4.4408920985005631E-13</v>
      </c>
      <c r="I351">
        <f>'Sim Flight Params'!$B$15*G351+'Sim Flight Params'!$B$16*H351</f>
        <v>-0.25714285714288987</v>
      </c>
      <c r="K351">
        <f t="shared" si="39"/>
        <v>0.19612244897964237</v>
      </c>
      <c r="L351">
        <f t="shared" si="40"/>
        <v>0.16326530612243528</v>
      </c>
      <c r="M351">
        <f>'Sim Flight Params'!$B$15*K351+'Sim Flight Params'!$B$16*L351</f>
        <v>0.19612244897964237</v>
      </c>
      <c r="O351">
        <f t="shared" si="41"/>
        <v>0</v>
      </c>
    </row>
    <row r="352" spans="1:15" x14ac:dyDescent="0.3">
      <c r="A352">
        <f>'Sim Flight'!B352</f>
        <v>17.499999999999801</v>
      </c>
      <c r="B352">
        <f>'Sim Flight'!L352</f>
        <v>0.18367346938780379</v>
      </c>
      <c r="C352">
        <f>'Sim Flight'!N352</f>
        <v>0.16326530612243473</v>
      </c>
      <c r="E352">
        <f t="shared" si="36"/>
        <v>5.0000000000000711E-2</v>
      </c>
      <c r="G352">
        <f t="shared" si="37"/>
        <v>-0.24897959183676802</v>
      </c>
      <c r="H352">
        <f t="shared" si="38"/>
        <v>-1.1102230246251408E-14</v>
      </c>
      <c r="I352">
        <f>'Sim Flight Params'!$B$15*G352+'Sim Flight Params'!$B$16*H352</f>
        <v>-0.24897959183676802</v>
      </c>
      <c r="K352">
        <f t="shared" si="39"/>
        <v>0.18367346938780379</v>
      </c>
      <c r="L352">
        <f t="shared" si="40"/>
        <v>0.16326530612243473</v>
      </c>
      <c r="M352">
        <f>'Sim Flight Params'!$B$15*K352+'Sim Flight Params'!$B$16*L352</f>
        <v>0.18367346938780379</v>
      </c>
      <c r="O352">
        <f t="shared" si="41"/>
        <v>0</v>
      </c>
    </row>
    <row r="353" spans="1:15" x14ac:dyDescent="0.3">
      <c r="A353">
        <f>'Sim Flight'!B353</f>
        <v>17.549999999999802</v>
      </c>
      <c r="B353">
        <f>'Sim Flight'!L353</f>
        <v>0.17163265306127143</v>
      </c>
      <c r="C353">
        <f>'Sim Flight'!N353</f>
        <v>0.16326530612247969</v>
      </c>
      <c r="E353">
        <f t="shared" si="36"/>
        <v>5.0000000000000711E-2</v>
      </c>
      <c r="G353">
        <f t="shared" si="37"/>
        <v>-0.24081632653064391</v>
      </c>
      <c r="H353">
        <f t="shared" si="38"/>
        <v>8.9928064994636397E-13</v>
      </c>
      <c r="I353">
        <f>'Sim Flight Params'!$B$15*G353+'Sim Flight Params'!$B$16*H353</f>
        <v>-0.24081632653064391</v>
      </c>
      <c r="K353">
        <f t="shared" si="39"/>
        <v>0.17163265306127143</v>
      </c>
      <c r="L353">
        <f t="shared" si="40"/>
        <v>0.16326530612247969</v>
      </c>
      <c r="M353">
        <f>'Sim Flight Params'!$B$15*K353+'Sim Flight Params'!$B$16*L353</f>
        <v>0.17163265306127143</v>
      </c>
      <c r="O353">
        <f t="shared" si="41"/>
        <v>0</v>
      </c>
    </row>
    <row r="354" spans="1:15" x14ac:dyDescent="0.3">
      <c r="A354">
        <f>'Sim Flight'!B354</f>
        <v>17.599999999999799</v>
      </c>
      <c r="B354">
        <f>'Sim Flight'!L354</f>
        <v>0.16000000000004599</v>
      </c>
      <c r="C354">
        <f>'Sim Flight'!N354</f>
        <v>0.16326530612244966</v>
      </c>
      <c r="E354">
        <f t="shared" si="36"/>
        <v>4.9999999999997158E-2</v>
      </c>
      <c r="G354">
        <f t="shared" si="37"/>
        <v>-0.2326530612245219</v>
      </c>
      <c r="H354">
        <f t="shared" si="38"/>
        <v>-6.0063065632224382E-13</v>
      </c>
      <c r="I354">
        <f>'Sim Flight Params'!$B$15*G354+'Sim Flight Params'!$B$16*H354</f>
        <v>-0.2326530612245219</v>
      </c>
      <c r="K354">
        <f t="shared" si="39"/>
        <v>0.16000000000004599</v>
      </c>
      <c r="L354">
        <f t="shared" si="40"/>
        <v>0.16326530612244966</v>
      </c>
      <c r="M354">
        <f>'Sim Flight Params'!$B$15*K354+'Sim Flight Params'!$B$16*L354</f>
        <v>0.16000000000004599</v>
      </c>
      <c r="O354">
        <f t="shared" si="41"/>
        <v>0</v>
      </c>
    </row>
    <row r="355" spans="1:15" x14ac:dyDescent="0.3">
      <c r="A355">
        <f>'Sim Flight'!B355</f>
        <v>17.6499999999998</v>
      </c>
      <c r="B355">
        <f>'Sim Flight'!L355</f>
        <v>0.1487755102041258</v>
      </c>
      <c r="C355">
        <f>'Sim Flight'!N355</f>
        <v>0.16326530612242141</v>
      </c>
      <c r="E355">
        <f t="shared" si="36"/>
        <v>5.0000000000000711E-2</v>
      </c>
      <c r="G355">
        <f t="shared" si="37"/>
        <v>-0.22448979591840071</v>
      </c>
      <c r="H355">
        <f t="shared" si="38"/>
        <v>-5.651035195341966E-13</v>
      </c>
      <c r="I355">
        <f>'Sim Flight Params'!$B$15*G355+'Sim Flight Params'!$B$16*H355</f>
        <v>-0.22448979591840071</v>
      </c>
      <c r="K355">
        <f t="shared" si="39"/>
        <v>0.1487755102041258</v>
      </c>
      <c r="L355">
        <f t="shared" si="40"/>
        <v>0.16326530612242141</v>
      </c>
      <c r="M355">
        <f>'Sim Flight Params'!$B$15*K355+'Sim Flight Params'!$B$16*L355</f>
        <v>0.1487755102041258</v>
      </c>
      <c r="O355">
        <f t="shared" si="41"/>
        <v>0</v>
      </c>
    </row>
    <row r="356" spans="1:15" x14ac:dyDescent="0.3">
      <c r="A356">
        <f>'Sim Flight'!B356</f>
        <v>17.6999999999998</v>
      </c>
      <c r="B356">
        <f>'Sim Flight'!L356</f>
        <v>0.13795918367351176</v>
      </c>
      <c r="C356">
        <f>'Sim Flight'!N356</f>
        <v>0.16326530612245749</v>
      </c>
      <c r="E356">
        <f t="shared" si="36"/>
        <v>5.0000000000000711E-2</v>
      </c>
      <c r="G356">
        <f t="shared" si="37"/>
        <v>-0.21632653061227772</v>
      </c>
      <c r="H356">
        <f t="shared" si="38"/>
        <v>7.2164496600634145E-13</v>
      </c>
      <c r="I356">
        <f>'Sim Flight Params'!$B$15*G356+'Sim Flight Params'!$B$16*H356</f>
        <v>-0.21632653061227772</v>
      </c>
      <c r="K356">
        <f t="shared" si="39"/>
        <v>0.13795918367351176</v>
      </c>
      <c r="L356">
        <f t="shared" si="40"/>
        <v>0.16326530612245749</v>
      </c>
      <c r="M356">
        <f>'Sim Flight Params'!$B$15*K356+'Sim Flight Params'!$B$16*L356</f>
        <v>0.13795918367351176</v>
      </c>
      <c r="O356">
        <f t="shared" si="41"/>
        <v>0</v>
      </c>
    </row>
    <row r="357" spans="1:15" x14ac:dyDescent="0.3">
      <c r="A357">
        <f>'Sim Flight'!B357</f>
        <v>17.749999999999801</v>
      </c>
      <c r="B357">
        <f>'Sim Flight'!L357</f>
        <v>0.12755102040820387</v>
      </c>
      <c r="C357">
        <f>'Sim Flight'!N357</f>
        <v>0.16326530612245749</v>
      </c>
      <c r="E357">
        <f t="shared" si="36"/>
        <v>5.0000000000000711E-2</v>
      </c>
      <c r="G357">
        <f t="shared" si="37"/>
        <v>-0.20816326530615473</v>
      </c>
      <c r="H357">
        <f t="shared" si="38"/>
        <v>0</v>
      </c>
      <c r="I357">
        <f>'Sim Flight Params'!$B$15*G357+'Sim Flight Params'!$B$16*H357</f>
        <v>-0.20816326530615473</v>
      </c>
      <c r="K357">
        <f t="shared" si="39"/>
        <v>0.12755102040820387</v>
      </c>
      <c r="L357">
        <f t="shared" si="40"/>
        <v>0.16326530612245749</v>
      </c>
      <c r="M357">
        <f>'Sim Flight Params'!$B$15*K357+'Sim Flight Params'!$B$16*L357</f>
        <v>0.12755102040820387</v>
      </c>
      <c r="O357">
        <f t="shared" si="41"/>
        <v>0</v>
      </c>
    </row>
    <row r="358" spans="1:15" x14ac:dyDescent="0.3">
      <c r="A358">
        <f>'Sim Flight'!B358</f>
        <v>17.799999999999802</v>
      </c>
      <c r="B358">
        <f>'Sim Flight'!L358</f>
        <v>0.11755102040820209</v>
      </c>
      <c r="C358">
        <f>'Sim Flight'!N358</f>
        <v>0.16326530612243473</v>
      </c>
      <c r="E358">
        <f t="shared" si="36"/>
        <v>5.0000000000000711E-2</v>
      </c>
      <c r="G358">
        <f t="shared" si="37"/>
        <v>-0.20000000000003287</v>
      </c>
      <c r="H358">
        <f t="shared" si="38"/>
        <v>-4.5519144009630772E-13</v>
      </c>
      <c r="I358">
        <f>'Sim Flight Params'!$B$15*G358+'Sim Flight Params'!$B$16*H358</f>
        <v>-0.20000000000003287</v>
      </c>
      <c r="K358">
        <f t="shared" si="39"/>
        <v>0.11755102040820209</v>
      </c>
      <c r="L358">
        <f t="shared" si="40"/>
        <v>0.16326530612243473</v>
      </c>
      <c r="M358">
        <f>'Sim Flight Params'!$B$15*K358+'Sim Flight Params'!$B$16*L358</f>
        <v>0.11755102040820209</v>
      </c>
      <c r="O358">
        <f t="shared" si="41"/>
        <v>0</v>
      </c>
    </row>
    <row r="359" spans="1:15" x14ac:dyDescent="0.3">
      <c r="A359">
        <f>'Sim Flight'!B359</f>
        <v>17.849999999999799</v>
      </c>
      <c r="B359">
        <f>'Sim Flight'!L359</f>
        <v>0.10795918367350714</v>
      </c>
      <c r="C359">
        <f>'Sim Flight'!N359</f>
        <v>0.16326530612246853</v>
      </c>
      <c r="E359">
        <f t="shared" si="36"/>
        <v>4.9999999999997158E-2</v>
      </c>
      <c r="G359">
        <f t="shared" si="37"/>
        <v>-0.19183673469390991</v>
      </c>
      <c r="H359">
        <f t="shared" si="38"/>
        <v>6.761258219967588E-13</v>
      </c>
      <c r="I359">
        <f>'Sim Flight Params'!$B$15*G359+'Sim Flight Params'!$B$16*H359</f>
        <v>-0.19183673469390991</v>
      </c>
      <c r="K359">
        <f t="shared" si="39"/>
        <v>0.10795918367350714</v>
      </c>
      <c r="L359">
        <f t="shared" si="40"/>
        <v>0.16326530612246853</v>
      </c>
      <c r="M359">
        <f>'Sim Flight Params'!$B$15*K359+'Sim Flight Params'!$B$16*L359</f>
        <v>0.10795918367350714</v>
      </c>
      <c r="O359">
        <f t="shared" si="41"/>
        <v>0</v>
      </c>
    </row>
    <row r="360" spans="1:15" x14ac:dyDescent="0.3">
      <c r="A360">
        <f>'Sim Flight'!B360</f>
        <v>17.8999999999998</v>
      </c>
      <c r="B360">
        <f>'Sim Flight'!L360</f>
        <v>9.8775510204117609E-2</v>
      </c>
      <c r="C360">
        <f>'Sim Flight'!N360</f>
        <v>0.16326530612243584</v>
      </c>
      <c r="E360">
        <f t="shared" si="36"/>
        <v>5.0000000000000711E-2</v>
      </c>
      <c r="G360">
        <f t="shared" si="37"/>
        <v>-0.183673469387788</v>
      </c>
      <c r="H360">
        <f t="shared" si="38"/>
        <v>-6.5392136150420791E-13</v>
      </c>
      <c r="I360">
        <f>'Sim Flight Params'!$B$15*G360+'Sim Flight Params'!$B$16*H360</f>
        <v>-0.183673469387788</v>
      </c>
      <c r="K360">
        <f t="shared" si="39"/>
        <v>9.8775510204117609E-2</v>
      </c>
      <c r="L360">
        <f t="shared" si="40"/>
        <v>0.16326530612243584</v>
      </c>
      <c r="M360">
        <f>'Sim Flight Params'!$B$15*K360+'Sim Flight Params'!$B$16*L360</f>
        <v>9.8775510204117609E-2</v>
      </c>
      <c r="O360">
        <f t="shared" si="41"/>
        <v>0</v>
      </c>
    </row>
    <row r="361" spans="1:15" x14ac:dyDescent="0.3">
      <c r="A361">
        <f>'Sim Flight'!B361</f>
        <v>17.9499999999998</v>
      </c>
      <c r="B361">
        <f>'Sim Flight'!L361</f>
        <v>9.0000000000034233E-2</v>
      </c>
      <c r="C361">
        <f>'Sim Flight'!N361</f>
        <v>0.16326530612245749</v>
      </c>
      <c r="E361">
        <f t="shared" si="36"/>
        <v>5.0000000000000711E-2</v>
      </c>
      <c r="G361">
        <f t="shared" si="37"/>
        <v>-0.17551020408166501</v>
      </c>
      <c r="H361">
        <f t="shared" si="38"/>
        <v>4.3298697960380489E-13</v>
      </c>
      <c r="I361">
        <f>'Sim Flight Params'!$B$15*G361+'Sim Flight Params'!$B$16*H361</f>
        <v>-0.17551020408166501</v>
      </c>
      <c r="K361">
        <f t="shared" si="39"/>
        <v>9.0000000000034233E-2</v>
      </c>
      <c r="L361">
        <f t="shared" si="40"/>
        <v>0.16326530612245749</v>
      </c>
      <c r="M361">
        <f>'Sim Flight Params'!$B$15*K361+'Sim Flight Params'!$B$16*L361</f>
        <v>9.0000000000034233E-2</v>
      </c>
      <c r="O361">
        <f t="shared" si="41"/>
        <v>0</v>
      </c>
    </row>
    <row r="362" spans="1:15" x14ac:dyDescent="0.3">
      <c r="A362">
        <f>'Sim Flight'!B362</f>
        <v>17.999999999999801</v>
      </c>
      <c r="B362">
        <f>'Sim Flight'!L362</f>
        <v>8.1632653061256957E-2</v>
      </c>
      <c r="C362">
        <f>'Sim Flight'!N362</f>
        <v>0.16326530612243528</v>
      </c>
      <c r="E362">
        <f t="shared" si="36"/>
        <v>5.0000000000000711E-2</v>
      </c>
      <c r="G362">
        <f t="shared" si="37"/>
        <v>-0.16734693877554313</v>
      </c>
      <c r="H362">
        <f t="shared" si="38"/>
        <v>-4.4408920985005631E-13</v>
      </c>
      <c r="I362">
        <f>'Sim Flight Params'!$B$15*G362+'Sim Flight Params'!$B$16*H362</f>
        <v>-0.16734693877554313</v>
      </c>
      <c r="K362">
        <f t="shared" si="39"/>
        <v>8.1632653061256957E-2</v>
      </c>
      <c r="L362">
        <f t="shared" si="40"/>
        <v>0.16326530612243528</v>
      </c>
      <c r="M362">
        <f>'Sim Flight Params'!$B$15*K362+'Sim Flight Params'!$B$16*L362</f>
        <v>8.1632653061256957E-2</v>
      </c>
      <c r="O362">
        <f t="shared" si="41"/>
        <v>0</v>
      </c>
    </row>
    <row r="363" spans="1:15" x14ac:dyDescent="0.3">
      <c r="A363">
        <f>'Sim Flight'!B363</f>
        <v>18.049999999999802</v>
      </c>
      <c r="B363">
        <f>'Sim Flight'!L363</f>
        <v>7.3673469387785864E-2</v>
      </c>
      <c r="C363">
        <f>'Sim Flight'!N363</f>
        <v>0.16326530612246859</v>
      </c>
      <c r="E363">
        <f t="shared" si="36"/>
        <v>5.0000000000000711E-2</v>
      </c>
      <c r="G363">
        <f t="shared" si="37"/>
        <v>-0.15918367346941958</v>
      </c>
      <c r="H363">
        <f t="shared" si="38"/>
        <v>6.6613381477508443E-13</v>
      </c>
      <c r="I363">
        <f>'Sim Flight Params'!$B$15*G363+'Sim Flight Params'!$B$16*H363</f>
        <v>-0.15918367346941958</v>
      </c>
      <c r="K363">
        <f t="shared" si="39"/>
        <v>7.3673469387785864E-2</v>
      </c>
      <c r="L363">
        <f t="shared" si="40"/>
        <v>0.16326530612246859</v>
      </c>
      <c r="M363">
        <f>'Sim Flight Params'!$B$15*K363+'Sim Flight Params'!$B$16*L363</f>
        <v>7.3673469387785864E-2</v>
      </c>
      <c r="O363">
        <f t="shared" si="41"/>
        <v>0</v>
      </c>
    </row>
    <row r="364" spans="1:15" x14ac:dyDescent="0.3">
      <c r="A364">
        <f>'Sim Flight'!B364</f>
        <v>18.099999999999799</v>
      </c>
      <c r="B364">
        <f>'Sim Flight'!L364</f>
        <v>6.612244897962137E-2</v>
      </c>
      <c r="C364">
        <f>'Sim Flight'!N364</f>
        <v>0.1632653061224319</v>
      </c>
      <c r="E364">
        <f t="shared" si="36"/>
        <v>4.9999999999997158E-2</v>
      </c>
      <c r="G364">
        <f t="shared" si="37"/>
        <v>-0.15102040816329845</v>
      </c>
      <c r="H364">
        <f t="shared" si="38"/>
        <v>-7.3385741927727018E-13</v>
      </c>
      <c r="I364">
        <f>'Sim Flight Params'!$B$15*G364+'Sim Flight Params'!$B$16*H364</f>
        <v>-0.15102040816329845</v>
      </c>
      <c r="K364">
        <f t="shared" si="39"/>
        <v>6.612244897962137E-2</v>
      </c>
      <c r="L364">
        <f t="shared" si="40"/>
        <v>0.1632653061224319</v>
      </c>
      <c r="M364">
        <f>'Sim Flight Params'!$B$15*K364+'Sim Flight Params'!$B$16*L364</f>
        <v>6.612244897962137E-2</v>
      </c>
      <c r="O364">
        <f t="shared" si="41"/>
        <v>0</v>
      </c>
    </row>
    <row r="365" spans="1:15" x14ac:dyDescent="0.3">
      <c r="A365">
        <f>'Sim Flight'!B365</f>
        <v>18.1499999999998</v>
      </c>
      <c r="B365">
        <f>'Sim Flight'!L365</f>
        <v>5.8979591836762504E-2</v>
      </c>
      <c r="C365">
        <f>'Sim Flight'!N365</f>
        <v>0.16326530612246082</v>
      </c>
      <c r="E365">
        <f t="shared" si="36"/>
        <v>5.0000000000000711E-2</v>
      </c>
      <c r="G365">
        <f t="shared" si="37"/>
        <v>-0.1428571428571753</v>
      </c>
      <c r="H365">
        <f t="shared" si="38"/>
        <v>5.7842619582969838E-13</v>
      </c>
      <c r="I365">
        <f>'Sim Flight Params'!$B$15*G365+'Sim Flight Params'!$B$16*H365</f>
        <v>-0.1428571428571753</v>
      </c>
      <c r="K365">
        <f t="shared" si="39"/>
        <v>5.8979591836762504E-2</v>
      </c>
      <c r="L365">
        <f t="shared" si="40"/>
        <v>0.16326530612246082</v>
      </c>
      <c r="M365">
        <f>'Sim Flight Params'!$B$15*K365+'Sim Flight Params'!$B$16*L365</f>
        <v>5.8979591836762504E-2</v>
      </c>
      <c r="O365">
        <f t="shared" si="41"/>
        <v>0</v>
      </c>
    </row>
    <row r="366" spans="1:15" x14ac:dyDescent="0.3">
      <c r="A366">
        <f>'Sim Flight'!B366</f>
        <v>18.1999999999998</v>
      </c>
      <c r="B366">
        <f>'Sim Flight'!L366</f>
        <v>5.2244897959209759E-2</v>
      </c>
      <c r="C366">
        <f>'Sim Flight'!N366</f>
        <v>0.16326530612244361</v>
      </c>
      <c r="E366">
        <f t="shared" si="36"/>
        <v>5.0000000000000711E-2</v>
      </c>
      <c r="G366">
        <f t="shared" si="37"/>
        <v>-0.134693877551053</v>
      </c>
      <c r="H366">
        <f t="shared" si="38"/>
        <v>-3.4416913763379363E-13</v>
      </c>
      <c r="I366">
        <f>'Sim Flight Params'!$B$15*G366+'Sim Flight Params'!$B$16*H366</f>
        <v>-0.134693877551053</v>
      </c>
      <c r="K366">
        <f t="shared" si="39"/>
        <v>5.2244897959209759E-2</v>
      </c>
      <c r="L366">
        <f t="shared" si="40"/>
        <v>0.16326530612244361</v>
      </c>
      <c r="M366">
        <f>'Sim Flight Params'!$B$15*K366+'Sim Flight Params'!$B$16*L366</f>
        <v>5.2244897959209759E-2</v>
      </c>
      <c r="O366">
        <f t="shared" si="41"/>
        <v>0</v>
      </c>
    </row>
    <row r="367" spans="1:15" x14ac:dyDescent="0.3">
      <c r="A367">
        <f>'Sim Flight'!B367</f>
        <v>18.249999999999801</v>
      </c>
      <c r="B367">
        <f>'Sim Flight'!L367</f>
        <v>4.5918367346963133E-2</v>
      </c>
      <c r="C367">
        <f>'Sim Flight'!N367</f>
        <v>0.16326530612244361</v>
      </c>
      <c r="E367">
        <f t="shared" si="36"/>
        <v>5.0000000000000711E-2</v>
      </c>
      <c r="G367">
        <f t="shared" si="37"/>
        <v>-0.1265306122449307</v>
      </c>
      <c r="H367">
        <f t="shared" si="38"/>
        <v>0</v>
      </c>
      <c r="I367">
        <f>'Sim Flight Params'!$B$15*G367+'Sim Flight Params'!$B$16*H367</f>
        <v>-0.1265306122449307</v>
      </c>
      <c r="K367">
        <f t="shared" si="39"/>
        <v>4.5918367346963133E-2</v>
      </c>
      <c r="L367">
        <f t="shared" si="40"/>
        <v>0.16326530612244361</v>
      </c>
      <c r="M367">
        <f>'Sim Flight Params'!$B$15*K367+'Sim Flight Params'!$B$16*L367</f>
        <v>4.5918367346963133E-2</v>
      </c>
      <c r="O367">
        <f t="shared" si="41"/>
        <v>0</v>
      </c>
    </row>
    <row r="368" spans="1:15" x14ac:dyDescent="0.3">
      <c r="A368">
        <f>'Sim Flight'!B368</f>
        <v>18.299999999999802</v>
      </c>
      <c r="B368">
        <f>'Sim Flight'!L368</f>
        <v>4.0000000000022656E-2</v>
      </c>
      <c r="C368">
        <f>'Sim Flight'!N368</f>
        <v>0.16326530612245443</v>
      </c>
      <c r="E368">
        <f t="shared" si="36"/>
        <v>5.0000000000000711E-2</v>
      </c>
      <c r="G368">
        <f t="shared" si="37"/>
        <v>-0.11836734693880786</v>
      </c>
      <c r="H368">
        <f t="shared" si="38"/>
        <v>2.1649348980190245E-13</v>
      </c>
      <c r="I368">
        <f>'Sim Flight Params'!$B$15*G368+'Sim Flight Params'!$B$16*H368</f>
        <v>-0.11836734693880786</v>
      </c>
      <c r="K368">
        <f t="shared" si="39"/>
        <v>4.0000000000022656E-2</v>
      </c>
      <c r="L368">
        <f t="shared" si="40"/>
        <v>0.16326530612245443</v>
      </c>
      <c r="M368">
        <f>'Sim Flight Params'!$B$15*K368+'Sim Flight Params'!$B$16*L368</f>
        <v>4.0000000000022656E-2</v>
      </c>
      <c r="O368">
        <f t="shared" si="41"/>
        <v>0</v>
      </c>
    </row>
    <row r="369" spans="1:15" x14ac:dyDescent="0.3">
      <c r="A369">
        <f>'Sim Flight'!B369</f>
        <v>18.349999999999799</v>
      </c>
      <c r="B369">
        <f>'Sim Flight'!L369</f>
        <v>3.4489795918388688E-2</v>
      </c>
      <c r="C369">
        <f>'Sim Flight'!N369</f>
        <v>0.1632653061224541</v>
      </c>
      <c r="E369">
        <f t="shared" si="36"/>
        <v>4.9999999999997158E-2</v>
      </c>
      <c r="G369">
        <f t="shared" si="37"/>
        <v>-0.11020408163268562</v>
      </c>
      <c r="H369">
        <f t="shared" si="38"/>
        <v>-6.6613381477513179E-15</v>
      </c>
      <c r="I369">
        <f>'Sim Flight Params'!$B$15*G369+'Sim Flight Params'!$B$16*H369</f>
        <v>-0.11020408163268562</v>
      </c>
      <c r="K369">
        <f t="shared" si="39"/>
        <v>3.4489795918388688E-2</v>
      </c>
      <c r="L369">
        <f t="shared" si="40"/>
        <v>0.1632653061224541</v>
      </c>
      <c r="M369">
        <f>'Sim Flight Params'!$B$15*K369+'Sim Flight Params'!$B$16*L369</f>
        <v>3.4489795918388688E-2</v>
      </c>
      <c r="O369">
        <f t="shared" si="41"/>
        <v>0</v>
      </c>
    </row>
    <row r="370" spans="1:15" x14ac:dyDescent="0.3">
      <c r="A370">
        <f>'Sim Flight'!B370</f>
        <v>18.3999999999998</v>
      </c>
      <c r="B370">
        <f>'Sim Flight'!L370</f>
        <v>2.9387755102060448E-2</v>
      </c>
      <c r="C370">
        <f>'Sim Flight'!N370</f>
        <v>0.16326530612244305</v>
      </c>
      <c r="E370">
        <f t="shared" si="36"/>
        <v>5.0000000000000711E-2</v>
      </c>
      <c r="G370">
        <f t="shared" si="37"/>
        <v>-0.10204081632656335</v>
      </c>
      <c r="H370">
        <f t="shared" si="38"/>
        <v>-2.2093438190040302E-13</v>
      </c>
      <c r="I370">
        <f>'Sim Flight Params'!$B$15*G370+'Sim Flight Params'!$B$16*H370</f>
        <v>-0.10204081632656335</v>
      </c>
      <c r="K370">
        <f t="shared" si="39"/>
        <v>2.9387755102060448E-2</v>
      </c>
      <c r="L370">
        <f t="shared" si="40"/>
        <v>0.16326530612244305</v>
      </c>
      <c r="M370">
        <f>'Sim Flight Params'!$B$15*K370+'Sim Flight Params'!$B$16*L370</f>
        <v>2.9387755102060448E-2</v>
      </c>
      <c r="O370">
        <f t="shared" si="41"/>
        <v>0</v>
      </c>
    </row>
    <row r="371" spans="1:15" x14ac:dyDescent="0.3">
      <c r="A371">
        <f>'Sim Flight'!B371</f>
        <v>18.4499999999998</v>
      </c>
      <c r="B371">
        <f>'Sim Flight'!L371</f>
        <v>2.4693877551038333E-2</v>
      </c>
      <c r="C371">
        <f>'Sim Flight'!N371</f>
        <v>0.163265306122445</v>
      </c>
      <c r="E371">
        <f t="shared" si="36"/>
        <v>5.0000000000000711E-2</v>
      </c>
      <c r="G371">
        <f t="shared" si="37"/>
        <v>-9.3877551020440986E-2</v>
      </c>
      <c r="H371">
        <f t="shared" si="38"/>
        <v>3.885780586187993E-14</v>
      </c>
      <c r="I371">
        <f>'Sim Flight Params'!$B$15*G371+'Sim Flight Params'!$B$16*H371</f>
        <v>-9.3877551020440986E-2</v>
      </c>
      <c r="K371">
        <f t="shared" si="39"/>
        <v>2.4693877551038333E-2</v>
      </c>
      <c r="L371">
        <f t="shared" si="40"/>
        <v>0.163265306122445</v>
      </c>
      <c r="M371">
        <f>'Sim Flight Params'!$B$15*K371+'Sim Flight Params'!$B$16*L371</f>
        <v>2.4693877551038333E-2</v>
      </c>
      <c r="O371">
        <f t="shared" si="41"/>
        <v>0</v>
      </c>
    </row>
    <row r="372" spans="1:15" x14ac:dyDescent="0.3">
      <c r="A372">
        <f>'Sim Flight'!B372</f>
        <v>18.499999999999801</v>
      </c>
      <c r="B372">
        <f>'Sim Flight'!L372</f>
        <v>2.0408163265322361E-2</v>
      </c>
      <c r="C372">
        <f>'Sim Flight'!N372</f>
        <v>0.16326530612245332</v>
      </c>
      <c r="E372">
        <f t="shared" si="36"/>
        <v>5.0000000000000711E-2</v>
      </c>
      <c r="G372">
        <f t="shared" si="37"/>
        <v>-8.5714285714318203E-2</v>
      </c>
      <c r="H372">
        <f t="shared" si="38"/>
        <v>1.6653345369377111E-13</v>
      </c>
      <c r="I372">
        <f>'Sim Flight Params'!$B$15*G372+'Sim Flight Params'!$B$16*H372</f>
        <v>-8.5714285714318203E-2</v>
      </c>
      <c r="K372">
        <f t="shared" si="39"/>
        <v>2.0408163265322361E-2</v>
      </c>
      <c r="L372">
        <f t="shared" si="40"/>
        <v>0.16326530612245332</v>
      </c>
      <c r="M372">
        <f>'Sim Flight Params'!$B$15*K372+'Sim Flight Params'!$B$16*L372</f>
        <v>2.0408163265322361E-2</v>
      </c>
      <c r="O372">
        <f t="shared" si="41"/>
        <v>0</v>
      </c>
    </row>
    <row r="373" spans="1:15" x14ac:dyDescent="0.3">
      <c r="A373">
        <f>'Sim Flight'!B373</f>
        <v>18.549999999999802</v>
      </c>
      <c r="B373">
        <f>'Sim Flight'!L373</f>
        <v>1.6530612244912524E-2</v>
      </c>
      <c r="C373">
        <f>'Sim Flight'!N373</f>
        <v>0.16326530612244888</v>
      </c>
      <c r="E373">
        <f t="shared" si="36"/>
        <v>5.0000000000000711E-2</v>
      </c>
      <c r="G373">
        <f t="shared" si="37"/>
        <v>-7.7551020408195642E-2</v>
      </c>
      <c r="H373">
        <f t="shared" si="38"/>
        <v>-8.8817841970011261E-14</v>
      </c>
      <c r="I373">
        <f>'Sim Flight Params'!$B$15*G373+'Sim Flight Params'!$B$16*H373</f>
        <v>-7.7551020408195642E-2</v>
      </c>
      <c r="K373">
        <f t="shared" si="39"/>
        <v>1.6530612244912524E-2</v>
      </c>
      <c r="L373">
        <f t="shared" si="40"/>
        <v>0.16326530612244888</v>
      </c>
      <c r="M373">
        <f>'Sim Flight Params'!$B$15*K373+'Sim Flight Params'!$B$16*L373</f>
        <v>1.6530612244912524E-2</v>
      </c>
      <c r="O373">
        <f t="shared" si="41"/>
        <v>0</v>
      </c>
    </row>
    <row r="374" spans="1:15" x14ac:dyDescent="0.3">
      <c r="A374">
        <f>'Sim Flight'!B374</f>
        <v>18.599999999999799</v>
      </c>
      <c r="B374">
        <f>'Sim Flight'!L374</f>
        <v>1.3061224489809051E-2</v>
      </c>
      <c r="C374">
        <f>'Sim Flight'!N374</f>
        <v>0.16326530612245382</v>
      </c>
      <c r="E374">
        <f t="shared" si="36"/>
        <v>4.9999999999997158E-2</v>
      </c>
      <c r="G374">
        <f t="shared" si="37"/>
        <v>-6.9387755102073415E-2</v>
      </c>
      <c r="H374">
        <f t="shared" si="38"/>
        <v>9.8809849191644549E-14</v>
      </c>
      <c r="I374">
        <f>'Sim Flight Params'!$B$15*G374+'Sim Flight Params'!$B$16*H374</f>
        <v>-6.9387755102073415E-2</v>
      </c>
      <c r="K374">
        <f t="shared" si="39"/>
        <v>1.3061224489809051E-2</v>
      </c>
      <c r="L374">
        <f t="shared" si="40"/>
        <v>0.16326530612245382</v>
      </c>
      <c r="M374">
        <f>'Sim Flight Params'!$B$15*K374+'Sim Flight Params'!$B$16*L374</f>
        <v>1.3061224489809051E-2</v>
      </c>
      <c r="O374">
        <f t="shared" si="41"/>
        <v>0</v>
      </c>
    </row>
    <row r="375" spans="1:15" x14ac:dyDescent="0.3">
      <c r="A375">
        <f>'Sim Flight'!B375</f>
        <v>18.6499999999998</v>
      </c>
      <c r="B375">
        <f>'Sim Flight'!L375</f>
        <v>1.0000000000011451E-2</v>
      </c>
      <c r="C375">
        <f>'Sim Flight'!N375</f>
        <v>0.16326530612244347</v>
      </c>
      <c r="E375">
        <f t="shared" si="36"/>
        <v>5.0000000000000711E-2</v>
      </c>
      <c r="G375">
        <f t="shared" si="37"/>
        <v>-6.1224489795951124E-2</v>
      </c>
      <c r="H375">
        <f t="shared" si="38"/>
        <v>-2.0705659409258874E-13</v>
      </c>
      <c r="I375">
        <f>'Sim Flight Params'!$B$15*G375+'Sim Flight Params'!$B$16*H375</f>
        <v>-6.1224489795951124E-2</v>
      </c>
      <c r="K375">
        <f t="shared" si="39"/>
        <v>1.0000000000011451E-2</v>
      </c>
      <c r="L375">
        <f t="shared" si="40"/>
        <v>0.16326530612244347</v>
      </c>
      <c r="M375">
        <f>'Sim Flight Params'!$B$15*K375+'Sim Flight Params'!$B$16*L375</f>
        <v>1.0000000000011451E-2</v>
      </c>
      <c r="O375">
        <f t="shared" si="41"/>
        <v>0</v>
      </c>
    </row>
    <row r="376" spans="1:15" x14ac:dyDescent="0.3">
      <c r="A376">
        <f>'Sim Flight'!B376</f>
        <v>18.6999999999998</v>
      </c>
      <c r="B376">
        <f>'Sim Flight'!L376</f>
        <v>7.3469387755199841E-3</v>
      </c>
      <c r="C376">
        <f>'Sim Flight'!N376</f>
        <v>0.16326530612244847</v>
      </c>
      <c r="E376">
        <f t="shared" si="36"/>
        <v>5.0000000000000711E-2</v>
      </c>
      <c r="G376">
        <f t="shared" si="37"/>
        <v>-5.3061224489828585E-2</v>
      </c>
      <c r="H376">
        <f t="shared" si="38"/>
        <v>9.9920072216262675E-14</v>
      </c>
      <c r="I376">
        <f>'Sim Flight Params'!$B$15*G376+'Sim Flight Params'!$B$16*H376</f>
        <v>-5.3061224489828585E-2</v>
      </c>
      <c r="K376">
        <f t="shared" si="39"/>
        <v>7.3469387755199841E-3</v>
      </c>
      <c r="L376">
        <f t="shared" si="40"/>
        <v>0.16326530612244847</v>
      </c>
      <c r="M376">
        <f>'Sim Flight Params'!$B$15*K376+'Sim Flight Params'!$B$16*L376</f>
        <v>7.3469387755199841E-3</v>
      </c>
      <c r="O376">
        <f t="shared" si="41"/>
        <v>0</v>
      </c>
    </row>
    <row r="377" spans="1:15" x14ac:dyDescent="0.3">
      <c r="A377">
        <f>'Sim Flight'!B377</f>
        <v>18.749999999999801</v>
      </c>
      <c r="B377">
        <f>'Sim Flight'!L377</f>
        <v>5.1020408163346504E-3</v>
      </c>
      <c r="C377">
        <f>'Sim Flight'!N377</f>
        <v>0.16326530612244861</v>
      </c>
      <c r="E377">
        <f t="shared" si="36"/>
        <v>5.0000000000000711E-2</v>
      </c>
      <c r="G377">
        <f t="shared" si="37"/>
        <v>-4.4897959183706038E-2</v>
      </c>
      <c r="H377">
        <f t="shared" si="38"/>
        <v>2.7755575615628519E-15</v>
      </c>
      <c r="I377">
        <f>'Sim Flight Params'!$B$15*G377+'Sim Flight Params'!$B$16*H377</f>
        <v>-4.4897959183706038E-2</v>
      </c>
      <c r="K377">
        <f t="shared" si="39"/>
        <v>5.1020408163346504E-3</v>
      </c>
      <c r="L377">
        <f t="shared" si="40"/>
        <v>0.16326530612244861</v>
      </c>
      <c r="M377">
        <f>'Sim Flight Params'!$B$15*K377+'Sim Flight Params'!$B$16*L377</f>
        <v>5.1020408163346504E-3</v>
      </c>
      <c r="O377">
        <f t="shared" si="41"/>
        <v>0</v>
      </c>
    </row>
    <row r="378" spans="1:15" x14ac:dyDescent="0.3">
      <c r="A378">
        <f>'Sim Flight'!B378</f>
        <v>18.799999999999802</v>
      </c>
      <c r="B378">
        <f>'Sim Flight'!L378</f>
        <v>3.2653061224554528E-3</v>
      </c>
      <c r="C378">
        <f>'Sim Flight'!N378</f>
        <v>0.16326530612244985</v>
      </c>
      <c r="E378">
        <f t="shared" si="36"/>
        <v>5.0000000000000711E-2</v>
      </c>
      <c r="G378">
        <f t="shared" si="37"/>
        <v>-3.6734693877583428E-2</v>
      </c>
      <c r="H378">
        <f t="shared" si="38"/>
        <v>2.4980018054065669E-14</v>
      </c>
      <c r="I378">
        <f>'Sim Flight Params'!$B$15*G378+'Sim Flight Params'!$B$16*H378</f>
        <v>-3.6734693877583428E-2</v>
      </c>
      <c r="K378">
        <f t="shared" si="39"/>
        <v>3.2653061224554528E-3</v>
      </c>
      <c r="L378">
        <f t="shared" si="40"/>
        <v>0.16326530612244985</v>
      </c>
      <c r="M378">
        <f>'Sim Flight Params'!$B$15*K378+'Sim Flight Params'!$B$16*L378</f>
        <v>3.2653061224554528E-3</v>
      </c>
      <c r="O378">
        <f t="shared" si="41"/>
        <v>0</v>
      </c>
    </row>
    <row r="379" spans="1:15" x14ac:dyDescent="0.3">
      <c r="A379">
        <f>'Sim Flight'!B379</f>
        <v>18.849999999999799</v>
      </c>
      <c r="B379">
        <f>'Sim Flight'!L379</f>
        <v>1.8367346938824756E-3</v>
      </c>
      <c r="C379">
        <f>'Sim Flight'!N379</f>
        <v>0.16326530612245446</v>
      </c>
      <c r="E379">
        <f t="shared" si="36"/>
        <v>4.9999999999997158E-2</v>
      </c>
      <c r="G379">
        <f t="shared" si="37"/>
        <v>-2.8571428571461169E-2</v>
      </c>
      <c r="H379">
        <f t="shared" si="38"/>
        <v>9.2148511043893231E-14</v>
      </c>
      <c r="I379">
        <f>'Sim Flight Params'!$B$15*G379+'Sim Flight Params'!$B$16*H379</f>
        <v>-2.8571428571461169E-2</v>
      </c>
      <c r="K379">
        <f t="shared" si="39"/>
        <v>1.8367346938824756E-3</v>
      </c>
      <c r="L379">
        <f t="shared" si="40"/>
        <v>0.16326530612245446</v>
      </c>
      <c r="M379">
        <f>'Sim Flight Params'!$B$15*K379+'Sim Flight Params'!$B$16*L379</f>
        <v>1.8367346938824756E-3</v>
      </c>
      <c r="O379">
        <f t="shared" si="41"/>
        <v>0</v>
      </c>
    </row>
    <row r="380" spans="1:15" x14ac:dyDescent="0.3">
      <c r="A380">
        <f>'Sim Flight'!B380</f>
        <v>18.8999999999998</v>
      </c>
      <c r="B380">
        <f>'Sim Flight'!L380</f>
        <v>8.1632653061551629E-4</v>
      </c>
      <c r="C380">
        <f>'Sim Flight'!N380</f>
        <v>0.16326530612244314</v>
      </c>
      <c r="E380">
        <f t="shared" si="36"/>
        <v>5.0000000000000711E-2</v>
      </c>
      <c r="G380">
        <f t="shared" si="37"/>
        <v>-2.0408163265338897E-2</v>
      </c>
      <c r="H380">
        <f t="shared" si="38"/>
        <v>-2.2648549702352873E-13</v>
      </c>
      <c r="I380">
        <f>'Sim Flight Params'!$B$15*G380+'Sim Flight Params'!$B$16*H380</f>
        <v>-2.0408163265338897E-2</v>
      </c>
      <c r="K380">
        <f t="shared" si="39"/>
        <v>8.1632653061551618E-4</v>
      </c>
      <c r="L380">
        <f t="shared" si="40"/>
        <v>0.16326530612244314</v>
      </c>
      <c r="M380">
        <f>'Sim Flight Params'!$B$15*K380+'Sim Flight Params'!$B$16*L380</f>
        <v>8.1632653061551618E-4</v>
      </c>
      <c r="O380">
        <f t="shared" si="41"/>
        <v>0</v>
      </c>
    </row>
    <row r="381" spans="1:15" x14ac:dyDescent="0.3">
      <c r="A381">
        <f>'Sim Flight'!B381</f>
        <v>18.9499999999998</v>
      </c>
      <c r="B381">
        <f>'Sim Flight'!L381</f>
        <v>2.0408163265469111E-4</v>
      </c>
      <c r="C381">
        <f>'Sim Flight'!N381</f>
        <v>0.16326530612244902</v>
      </c>
      <c r="E381">
        <f t="shared" si="36"/>
        <v>5.0000000000000711E-2</v>
      </c>
      <c r="G381">
        <f t="shared" si="37"/>
        <v>-1.2244897959216329E-2</v>
      </c>
      <c r="H381">
        <f t="shared" si="38"/>
        <v>1.1768364061026493E-13</v>
      </c>
      <c r="I381">
        <f>'Sim Flight Params'!$B$15*G381+'Sim Flight Params'!$B$16*H381</f>
        <v>-1.2244897959216329E-2</v>
      </c>
      <c r="K381">
        <f t="shared" si="39"/>
        <v>2.0408163265469106E-4</v>
      </c>
      <c r="L381">
        <f t="shared" si="40"/>
        <v>0.16326530612244902</v>
      </c>
      <c r="M381">
        <f>'Sim Flight Params'!$B$15*K381+'Sim Flight Params'!$B$16*L381</f>
        <v>2.0408163265469106E-4</v>
      </c>
      <c r="O381">
        <f t="shared" si="41"/>
        <v>0</v>
      </c>
    </row>
    <row r="382" spans="1:15" x14ac:dyDescent="0.3">
      <c r="A382">
        <f>'Sim Flight'!B382</f>
        <v>18.999999999999801</v>
      </c>
      <c r="B382">
        <f>'Sim Flight'!L382</f>
        <v>3.2311742677852644E-27</v>
      </c>
      <c r="C382">
        <f>'Sim Flight'!N382</f>
        <v>0.16326530612244897</v>
      </c>
      <c r="E382">
        <f t="shared" si="36"/>
        <v>5.0000000000000711E-2</v>
      </c>
      <c r="G382">
        <f t="shared" si="37"/>
        <v>-4.0816326530937648E-3</v>
      </c>
      <c r="H382">
        <f t="shared" si="38"/>
        <v>-1.1102230246251408E-15</v>
      </c>
      <c r="I382">
        <f>'Sim Flight Params'!$B$15*G382+'Sim Flight Params'!$B$16*H382</f>
        <v>-4.0816326530937648E-3</v>
      </c>
      <c r="K382">
        <f t="shared" si="39"/>
        <v>0</v>
      </c>
      <c r="L382">
        <f t="shared" si="40"/>
        <v>0.16326530612244897</v>
      </c>
      <c r="M382">
        <f>'Sim Flight Params'!$B$15*K382+'Sim Flight Params'!$B$16*L382</f>
        <v>0</v>
      </c>
      <c r="O382">
        <f t="shared" si="41"/>
        <v>-3.2311742677852644E-27</v>
      </c>
    </row>
    <row r="383" spans="1:15" x14ac:dyDescent="0.3">
      <c r="A383">
        <f>'Sim Flight'!B383</f>
        <v>19.049999999999802</v>
      </c>
      <c r="B383">
        <f>'Sim Flight'!L383</f>
        <v>0</v>
      </c>
      <c r="C383">
        <f>'Sim Flight'!N383</f>
        <v>8.1632653061874116E-2</v>
      </c>
      <c r="E383">
        <f t="shared" si="36"/>
        <v>5.0000000000000711E-2</v>
      </c>
      <c r="G383">
        <f t="shared" si="37"/>
        <v>0</v>
      </c>
      <c r="H383">
        <f t="shared" si="38"/>
        <v>-1.6326530612114738</v>
      </c>
      <c r="I383">
        <f>'Sim Flight Params'!$B$15*G383+'Sim Flight Params'!$B$16*H383</f>
        <v>0</v>
      </c>
      <c r="K383">
        <f t="shared" si="39"/>
        <v>0</v>
      </c>
      <c r="L383">
        <f t="shared" si="40"/>
        <v>8.163265306187413E-2</v>
      </c>
      <c r="M383">
        <f>'Sim Flight Params'!$B$15*K383+'Sim Flight Params'!$B$16*L383</f>
        <v>0</v>
      </c>
      <c r="O383">
        <f t="shared" si="41"/>
        <v>0</v>
      </c>
    </row>
    <row r="384" spans="1:15" x14ac:dyDescent="0.3">
      <c r="A384">
        <f>'Sim Flight'!B384</f>
        <v>19.099999999999799</v>
      </c>
      <c r="B384">
        <f>'Sim Flight'!L384</f>
        <v>0</v>
      </c>
      <c r="C384">
        <f>'Sim Flight'!N384</f>
        <v>1.2924697071141608E-24</v>
      </c>
      <c r="E384">
        <f t="shared" si="36"/>
        <v>4.9999999999997158E-2</v>
      </c>
      <c r="G384">
        <f t="shared" si="37"/>
        <v>6.4623485355704369E-26</v>
      </c>
      <c r="H384">
        <f t="shared" si="38"/>
        <v>-1.6326530612375751</v>
      </c>
      <c r="I384">
        <f>'Sim Flight Params'!$B$15*G384+'Sim Flight Params'!$B$16*H384</f>
        <v>6.4623485355704369E-26</v>
      </c>
      <c r="K384">
        <f t="shared" si="39"/>
        <v>3.2311742677850348E-27</v>
      </c>
      <c r="L384">
        <f t="shared" si="40"/>
        <v>1.2924697071141608E-24</v>
      </c>
      <c r="M384">
        <f>'Sim Flight Params'!$B$15*K384+'Sim Flight Params'!$B$16*L384</f>
        <v>3.2311742677850348E-27</v>
      </c>
      <c r="O384">
        <f t="shared" si="41"/>
        <v>3.2311742677850348E-27</v>
      </c>
    </row>
    <row r="385" spans="1:15" x14ac:dyDescent="0.3">
      <c r="A385">
        <f>'Sim Flight'!B385</f>
        <v>19.1499999999998</v>
      </c>
      <c r="B385">
        <f>'Sim Flight'!L385</f>
        <v>0</v>
      </c>
      <c r="C385">
        <f>'Sim Flight'!N385</f>
        <v>0</v>
      </c>
      <c r="E385">
        <f t="shared" si="36"/>
        <v>5.0000000000000711E-2</v>
      </c>
      <c r="G385">
        <f t="shared" si="37"/>
        <v>6.4623485355704369E-26</v>
      </c>
      <c r="H385">
        <f t="shared" si="38"/>
        <v>-2.584939414228285E-23</v>
      </c>
      <c r="I385">
        <f>'Sim Flight Params'!$B$15*G385+'Sim Flight Params'!$B$16*H385</f>
        <v>6.4623485355704369E-26</v>
      </c>
      <c r="K385">
        <f t="shared" si="39"/>
        <v>6.4623485355702991E-27</v>
      </c>
      <c r="L385">
        <f t="shared" si="40"/>
        <v>0</v>
      </c>
      <c r="M385">
        <f>'Sim Flight Params'!$B$15*K385+'Sim Flight Params'!$B$16*L385</f>
        <v>6.4623485355702991E-27</v>
      </c>
      <c r="O385">
        <f t="shared" si="41"/>
        <v>6.4623485355702991E-27</v>
      </c>
    </row>
    <row r="386" spans="1:15" x14ac:dyDescent="0.3">
      <c r="A386">
        <f>'Sim Flight'!B386</f>
        <v>19.1999999999998</v>
      </c>
      <c r="B386">
        <f>'Sim Flight'!L386</f>
        <v>0</v>
      </c>
      <c r="C386">
        <f>'Sim Flight'!N386</f>
        <v>0</v>
      </c>
      <c r="E386">
        <f t="shared" si="36"/>
        <v>5.0000000000000711E-2</v>
      </c>
      <c r="G386">
        <f t="shared" si="37"/>
        <v>6.4623485355704369E-26</v>
      </c>
      <c r="H386">
        <f t="shared" si="38"/>
        <v>0</v>
      </c>
      <c r="I386">
        <f>'Sim Flight Params'!$B$15*G386+'Sim Flight Params'!$B$16*H386</f>
        <v>6.4623485355704369E-26</v>
      </c>
      <c r="K386">
        <f t="shared" si="39"/>
        <v>9.6935228033555635E-27</v>
      </c>
      <c r="L386">
        <f t="shared" si="40"/>
        <v>0</v>
      </c>
      <c r="M386">
        <f>'Sim Flight Params'!$B$15*K386+'Sim Flight Params'!$B$16*L386</f>
        <v>9.6935228033555635E-27</v>
      </c>
      <c r="O386">
        <f t="shared" si="41"/>
        <v>9.6935228033555635E-27</v>
      </c>
    </row>
    <row r="387" spans="1:15" x14ac:dyDescent="0.3">
      <c r="A387">
        <f>'Sim Flight'!B387</f>
        <v>19.249999999999801</v>
      </c>
      <c r="B387">
        <f>'Sim Flight'!L387</f>
        <v>0</v>
      </c>
      <c r="C387">
        <f>'Sim Flight'!N387</f>
        <v>0</v>
      </c>
      <c r="E387">
        <f t="shared" si="36"/>
        <v>5.0000000000000711E-2</v>
      </c>
      <c r="G387">
        <f t="shared" si="37"/>
        <v>6.4623485355704369E-26</v>
      </c>
      <c r="H387">
        <f t="shared" si="38"/>
        <v>0</v>
      </c>
      <c r="I387">
        <f>'Sim Flight Params'!$B$15*G387+'Sim Flight Params'!$B$16*H387</f>
        <v>6.4623485355704369E-26</v>
      </c>
      <c r="K387">
        <f t="shared" si="39"/>
        <v>1.2924697071140828E-26</v>
      </c>
      <c r="L387">
        <f t="shared" si="40"/>
        <v>0</v>
      </c>
      <c r="M387">
        <f>'Sim Flight Params'!$B$15*K387+'Sim Flight Params'!$B$16*L387</f>
        <v>1.2924697071140828E-26</v>
      </c>
      <c r="O387">
        <f t="shared" si="41"/>
        <v>1.2924697071140828E-26</v>
      </c>
    </row>
    <row r="388" spans="1:15" x14ac:dyDescent="0.3">
      <c r="A388">
        <f>'Sim Flight'!B388</f>
        <v>19.299999999999802</v>
      </c>
      <c r="B388">
        <f>'Sim Flight'!L388</f>
        <v>0</v>
      </c>
      <c r="C388">
        <f>'Sim Flight'!N388</f>
        <v>0</v>
      </c>
      <c r="E388">
        <f t="shared" si="36"/>
        <v>5.0000000000000711E-2</v>
      </c>
      <c r="G388">
        <f t="shared" si="37"/>
        <v>6.4623485355704369E-26</v>
      </c>
      <c r="H388">
        <f t="shared" si="38"/>
        <v>0</v>
      </c>
      <c r="I388">
        <f>'Sim Flight Params'!$B$15*G388+'Sim Flight Params'!$B$16*H388</f>
        <v>6.4623485355704369E-26</v>
      </c>
      <c r="K388">
        <f t="shared" si="39"/>
        <v>1.6155871338926092E-26</v>
      </c>
      <c r="L388">
        <f t="shared" si="40"/>
        <v>0</v>
      </c>
      <c r="M388">
        <f>'Sim Flight Params'!$B$15*K388+'Sim Flight Params'!$B$16*L388</f>
        <v>1.6155871338926092E-26</v>
      </c>
      <c r="O388">
        <f t="shared" si="41"/>
        <v>1.6155871338926092E-26</v>
      </c>
    </row>
    <row r="389" spans="1:15" x14ac:dyDescent="0.3">
      <c r="A389">
        <f>'Sim Flight'!B389</f>
        <v>19.349999999999799</v>
      </c>
      <c r="B389">
        <f>'Sim Flight'!L389</f>
        <v>0</v>
      </c>
      <c r="C389">
        <f>'Sim Flight'!N389</f>
        <v>0</v>
      </c>
      <c r="E389">
        <f t="shared" si="36"/>
        <v>4.9999999999997158E-2</v>
      </c>
      <c r="G389">
        <f t="shared" si="37"/>
        <v>6.4623485355704369E-26</v>
      </c>
      <c r="H389">
        <f t="shared" si="38"/>
        <v>0</v>
      </c>
      <c r="I389">
        <f>'Sim Flight Params'!$B$15*G389+'Sim Flight Params'!$B$16*H389</f>
        <v>6.4623485355704369E-26</v>
      </c>
      <c r="K389">
        <f t="shared" si="39"/>
        <v>1.9387045606711127E-26</v>
      </c>
      <c r="L389">
        <f t="shared" si="40"/>
        <v>0</v>
      </c>
      <c r="M389">
        <f>'Sim Flight Params'!$B$15*K389+'Sim Flight Params'!$B$16*L389</f>
        <v>1.9387045606711127E-26</v>
      </c>
      <c r="O389">
        <f t="shared" si="41"/>
        <v>1.9387045606711127E-26</v>
      </c>
    </row>
    <row r="390" spans="1:15" x14ac:dyDescent="0.3">
      <c r="A390">
        <f>'Sim Flight'!B390</f>
        <v>19.3999999999998</v>
      </c>
      <c r="B390">
        <f>'Sim Flight'!L390</f>
        <v>0</v>
      </c>
      <c r="C390">
        <f>'Sim Flight'!N390</f>
        <v>0</v>
      </c>
      <c r="E390">
        <f t="shared" si="36"/>
        <v>5.0000000000000711E-2</v>
      </c>
      <c r="G390">
        <f t="shared" si="37"/>
        <v>6.4623485355704369E-26</v>
      </c>
      <c r="H390">
        <f t="shared" si="38"/>
        <v>0</v>
      </c>
      <c r="I390">
        <f>'Sim Flight Params'!$B$15*G390+'Sim Flight Params'!$B$16*H390</f>
        <v>6.4623485355704369E-26</v>
      </c>
      <c r="K390">
        <f t="shared" si="39"/>
        <v>2.2618219874496391E-26</v>
      </c>
      <c r="L390">
        <f t="shared" si="40"/>
        <v>0</v>
      </c>
      <c r="M390">
        <f>'Sim Flight Params'!$B$15*K390+'Sim Flight Params'!$B$16*L390</f>
        <v>2.2618219874496391E-26</v>
      </c>
      <c r="O390">
        <f t="shared" si="41"/>
        <v>2.2618219874496391E-26</v>
      </c>
    </row>
    <row r="391" spans="1:15" x14ac:dyDescent="0.3">
      <c r="A391">
        <f>'Sim Flight'!B391</f>
        <v>19.4499999999998</v>
      </c>
      <c r="B391">
        <f>'Sim Flight'!L391</f>
        <v>0</v>
      </c>
      <c r="C391">
        <f>'Sim Flight'!N391</f>
        <v>0</v>
      </c>
      <c r="E391">
        <f t="shared" si="36"/>
        <v>5.0000000000000711E-2</v>
      </c>
      <c r="G391">
        <f t="shared" si="37"/>
        <v>6.4623485355704369E-26</v>
      </c>
      <c r="H391">
        <f t="shared" si="38"/>
        <v>0</v>
      </c>
      <c r="I391">
        <f>'Sim Flight Params'!$B$15*G391+'Sim Flight Params'!$B$16*H391</f>
        <v>6.4623485355704369E-26</v>
      </c>
      <c r="K391">
        <f t="shared" si="39"/>
        <v>2.5849394142281656E-26</v>
      </c>
      <c r="L391">
        <f t="shared" si="40"/>
        <v>0</v>
      </c>
      <c r="M391">
        <f>'Sim Flight Params'!$B$15*K391+'Sim Flight Params'!$B$16*L391</f>
        <v>2.5849394142281656E-26</v>
      </c>
      <c r="O391">
        <f t="shared" si="41"/>
        <v>2.5849394142281656E-26</v>
      </c>
    </row>
    <row r="392" spans="1:15" x14ac:dyDescent="0.3">
      <c r="A392">
        <f>'Sim Flight'!B392</f>
        <v>19.499999999999801</v>
      </c>
      <c r="B392">
        <f>'Sim Flight'!L392</f>
        <v>0</v>
      </c>
      <c r="C392">
        <f>'Sim Flight'!N392</f>
        <v>0</v>
      </c>
      <c r="E392">
        <f t="shared" ref="E392:E402" si="42">A392-A391</f>
        <v>5.0000000000000711E-2</v>
      </c>
      <c r="G392">
        <f t="shared" ref="G392:G402" si="43">G391+C392*$E392</f>
        <v>6.4623485355704369E-26</v>
      </c>
      <c r="H392">
        <f t="shared" ref="H392:H402" si="44">(C392-C391)/$E392</f>
        <v>0</v>
      </c>
      <c r="I392">
        <f>'Sim Flight Params'!$B$15*G392+'Sim Flight Params'!$B$16*H392</f>
        <v>6.4623485355704369E-26</v>
      </c>
      <c r="K392">
        <f t="shared" ref="K392:K402" si="45">K391+I392*$E392</f>
        <v>2.908056841006692E-26</v>
      </c>
      <c r="L392">
        <f t="shared" ref="L392:L402" si="46">(I392-I391)/$E392</f>
        <v>0</v>
      </c>
      <c r="M392">
        <f>'Sim Flight Params'!$B$15*K392+'Sim Flight Params'!$B$16*L392</f>
        <v>2.908056841006692E-26</v>
      </c>
      <c r="O392">
        <f t="shared" ref="O392:O402" si="47">M392-B392</f>
        <v>2.908056841006692E-26</v>
      </c>
    </row>
    <row r="393" spans="1:15" x14ac:dyDescent="0.3">
      <c r="A393">
        <f>'Sim Flight'!B393</f>
        <v>19.549999999999802</v>
      </c>
      <c r="B393">
        <f>'Sim Flight'!L393</f>
        <v>0</v>
      </c>
      <c r="C393">
        <f>'Sim Flight'!N393</f>
        <v>0</v>
      </c>
      <c r="E393">
        <f t="shared" si="42"/>
        <v>5.0000000000000711E-2</v>
      </c>
      <c r="G393">
        <f t="shared" si="43"/>
        <v>6.4623485355704369E-26</v>
      </c>
      <c r="H393">
        <f t="shared" si="44"/>
        <v>0</v>
      </c>
      <c r="I393">
        <f>'Sim Flight Params'!$B$15*G393+'Sim Flight Params'!$B$16*H393</f>
        <v>6.4623485355704369E-26</v>
      </c>
      <c r="K393">
        <f t="shared" si="45"/>
        <v>3.2311742677852184E-26</v>
      </c>
      <c r="L393">
        <f t="shared" si="46"/>
        <v>0</v>
      </c>
      <c r="M393">
        <f>'Sim Flight Params'!$B$15*K393+'Sim Flight Params'!$B$16*L393</f>
        <v>3.2311742677852184E-26</v>
      </c>
      <c r="O393">
        <f t="shared" si="47"/>
        <v>3.2311742677852184E-26</v>
      </c>
    </row>
    <row r="394" spans="1:15" x14ac:dyDescent="0.3">
      <c r="A394">
        <f>'Sim Flight'!B394</f>
        <v>19.599999999999799</v>
      </c>
      <c r="B394">
        <f>'Sim Flight'!L394</f>
        <v>0</v>
      </c>
      <c r="C394">
        <f>'Sim Flight'!N394</f>
        <v>0</v>
      </c>
      <c r="E394">
        <f t="shared" si="42"/>
        <v>4.9999999999997158E-2</v>
      </c>
      <c r="G394">
        <f t="shared" si="43"/>
        <v>6.4623485355704369E-26</v>
      </c>
      <c r="H394">
        <f t="shared" si="44"/>
        <v>0</v>
      </c>
      <c r="I394">
        <f>'Sim Flight Params'!$B$15*G394+'Sim Flight Params'!$B$16*H394</f>
        <v>6.4623485355704369E-26</v>
      </c>
      <c r="K394">
        <f t="shared" si="45"/>
        <v>3.5542916945637219E-26</v>
      </c>
      <c r="L394">
        <f t="shared" si="46"/>
        <v>0</v>
      </c>
      <c r="M394">
        <f>'Sim Flight Params'!$B$15*K394+'Sim Flight Params'!$B$16*L394</f>
        <v>3.5542916945637219E-26</v>
      </c>
      <c r="O394">
        <f t="shared" si="47"/>
        <v>3.5542916945637219E-26</v>
      </c>
    </row>
    <row r="395" spans="1:15" x14ac:dyDescent="0.3">
      <c r="A395">
        <f>'Sim Flight'!B395</f>
        <v>19.6499999999998</v>
      </c>
      <c r="B395">
        <f>'Sim Flight'!L395</f>
        <v>0</v>
      </c>
      <c r="C395">
        <f>'Sim Flight'!N395</f>
        <v>0</v>
      </c>
      <c r="E395">
        <f t="shared" si="42"/>
        <v>5.0000000000000711E-2</v>
      </c>
      <c r="G395">
        <f t="shared" si="43"/>
        <v>6.4623485355704369E-26</v>
      </c>
      <c r="H395">
        <f t="shared" si="44"/>
        <v>0</v>
      </c>
      <c r="I395">
        <f>'Sim Flight Params'!$B$15*G395+'Sim Flight Params'!$B$16*H395</f>
        <v>6.4623485355704369E-26</v>
      </c>
      <c r="K395">
        <f t="shared" si="45"/>
        <v>3.8774091213422483E-26</v>
      </c>
      <c r="L395">
        <f t="shared" si="46"/>
        <v>0</v>
      </c>
      <c r="M395">
        <f>'Sim Flight Params'!$B$15*K395+'Sim Flight Params'!$B$16*L395</f>
        <v>3.8774091213422483E-26</v>
      </c>
      <c r="O395">
        <f t="shared" si="47"/>
        <v>3.8774091213422483E-26</v>
      </c>
    </row>
    <row r="396" spans="1:15" x14ac:dyDescent="0.3">
      <c r="A396">
        <f>'Sim Flight'!B396</f>
        <v>19.6999999999998</v>
      </c>
      <c r="B396">
        <f>'Sim Flight'!L396</f>
        <v>0</v>
      </c>
      <c r="C396">
        <f>'Sim Flight'!N396</f>
        <v>0</v>
      </c>
      <c r="E396">
        <f t="shared" si="42"/>
        <v>5.0000000000000711E-2</v>
      </c>
      <c r="G396">
        <f t="shared" si="43"/>
        <v>6.4623485355704369E-26</v>
      </c>
      <c r="H396">
        <f t="shared" si="44"/>
        <v>0</v>
      </c>
      <c r="I396">
        <f>'Sim Flight Params'!$B$15*G396+'Sim Flight Params'!$B$16*H396</f>
        <v>6.4623485355704369E-26</v>
      </c>
      <c r="K396">
        <f t="shared" si="45"/>
        <v>4.2005265481207748E-26</v>
      </c>
      <c r="L396">
        <f t="shared" si="46"/>
        <v>0</v>
      </c>
      <c r="M396">
        <f>'Sim Flight Params'!$B$15*K396+'Sim Flight Params'!$B$16*L396</f>
        <v>4.2005265481207748E-26</v>
      </c>
      <c r="O396">
        <f t="shared" si="47"/>
        <v>4.2005265481207748E-26</v>
      </c>
    </row>
    <row r="397" spans="1:15" x14ac:dyDescent="0.3">
      <c r="A397">
        <f>'Sim Flight'!B397</f>
        <v>19.749999999999801</v>
      </c>
      <c r="B397">
        <f>'Sim Flight'!L397</f>
        <v>0</v>
      </c>
      <c r="C397">
        <f>'Sim Flight'!N397</f>
        <v>0</v>
      </c>
      <c r="E397">
        <f t="shared" si="42"/>
        <v>5.0000000000000711E-2</v>
      </c>
      <c r="G397">
        <f t="shared" si="43"/>
        <v>6.4623485355704369E-26</v>
      </c>
      <c r="H397">
        <f t="shared" si="44"/>
        <v>0</v>
      </c>
      <c r="I397">
        <f>'Sim Flight Params'!$B$15*G397+'Sim Flight Params'!$B$16*H397</f>
        <v>6.4623485355704369E-26</v>
      </c>
      <c r="K397">
        <f t="shared" si="45"/>
        <v>4.5236439748993012E-26</v>
      </c>
      <c r="L397">
        <f t="shared" si="46"/>
        <v>0</v>
      </c>
      <c r="M397">
        <f>'Sim Flight Params'!$B$15*K397+'Sim Flight Params'!$B$16*L397</f>
        <v>4.5236439748993012E-26</v>
      </c>
      <c r="O397">
        <f t="shared" si="47"/>
        <v>4.5236439748993012E-26</v>
      </c>
    </row>
    <row r="398" spans="1:15" x14ac:dyDescent="0.3">
      <c r="A398">
        <f>'Sim Flight'!B398</f>
        <v>19.799999999999802</v>
      </c>
      <c r="B398">
        <f>'Sim Flight'!L398</f>
        <v>0</v>
      </c>
      <c r="C398">
        <f>'Sim Flight'!N398</f>
        <v>0</v>
      </c>
      <c r="E398">
        <f t="shared" si="42"/>
        <v>5.0000000000000711E-2</v>
      </c>
      <c r="G398">
        <f t="shared" si="43"/>
        <v>6.4623485355704369E-26</v>
      </c>
      <c r="H398">
        <f t="shared" si="44"/>
        <v>0</v>
      </c>
      <c r="I398">
        <f>'Sim Flight Params'!$B$15*G398+'Sim Flight Params'!$B$16*H398</f>
        <v>6.4623485355704369E-26</v>
      </c>
      <c r="K398">
        <f t="shared" si="45"/>
        <v>4.8467614016778277E-26</v>
      </c>
      <c r="L398">
        <f t="shared" si="46"/>
        <v>0</v>
      </c>
      <c r="M398">
        <f>'Sim Flight Params'!$B$15*K398+'Sim Flight Params'!$B$16*L398</f>
        <v>4.8467614016778277E-26</v>
      </c>
      <c r="O398">
        <f t="shared" si="47"/>
        <v>4.8467614016778277E-26</v>
      </c>
    </row>
    <row r="399" spans="1:15" x14ac:dyDescent="0.3">
      <c r="A399">
        <f>'Sim Flight'!B399</f>
        <v>19.849999999999799</v>
      </c>
      <c r="B399">
        <f>'Sim Flight'!L399</f>
        <v>0</v>
      </c>
      <c r="C399">
        <f>'Sim Flight'!N399</f>
        <v>0</v>
      </c>
      <c r="E399">
        <f t="shared" si="42"/>
        <v>4.9999999999997158E-2</v>
      </c>
      <c r="G399">
        <f t="shared" si="43"/>
        <v>6.4623485355704369E-26</v>
      </c>
      <c r="H399">
        <f t="shared" si="44"/>
        <v>0</v>
      </c>
      <c r="I399">
        <f>'Sim Flight Params'!$B$15*G399+'Sim Flight Params'!$B$16*H399</f>
        <v>6.4623485355704369E-26</v>
      </c>
      <c r="K399">
        <f t="shared" si="45"/>
        <v>5.1698788284563311E-26</v>
      </c>
      <c r="L399">
        <f t="shared" si="46"/>
        <v>0</v>
      </c>
      <c r="M399">
        <f>'Sim Flight Params'!$B$15*K399+'Sim Flight Params'!$B$16*L399</f>
        <v>5.1698788284563311E-26</v>
      </c>
      <c r="O399">
        <f t="shared" si="47"/>
        <v>5.1698788284563311E-26</v>
      </c>
    </row>
    <row r="400" spans="1:15" x14ac:dyDescent="0.3">
      <c r="A400">
        <f>'Sim Flight'!B400</f>
        <v>19.8999999999998</v>
      </c>
      <c r="B400">
        <f>'Sim Flight'!L400</f>
        <v>0</v>
      </c>
      <c r="C400">
        <f>'Sim Flight'!N400</f>
        <v>0</v>
      </c>
      <c r="E400">
        <f t="shared" si="42"/>
        <v>5.0000000000000711E-2</v>
      </c>
      <c r="G400">
        <f t="shared" si="43"/>
        <v>6.4623485355704369E-26</v>
      </c>
      <c r="H400">
        <f t="shared" si="44"/>
        <v>0</v>
      </c>
      <c r="I400">
        <f>'Sim Flight Params'!$B$15*G400+'Sim Flight Params'!$B$16*H400</f>
        <v>6.4623485355704369E-26</v>
      </c>
      <c r="K400">
        <f t="shared" si="45"/>
        <v>5.4929962552348576E-26</v>
      </c>
      <c r="L400">
        <f t="shared" si="46"/>
        <v>0</v>
      </c>
      <c r="M400">
        <f>'Sim Flight Params'!$B$15*K400+'Sim Flight Params'!$B$16*L400</f>
        <v>5.4929962552348576E-26</v>
      </c>
      <c r="O400">
        <f t="shared" si="47"/>
        <v>5.4929962552348576E-26</v>
      </c>
    </row>
    <row r="401" spans="1:15" x14ac:dyDescent="0.3">
      <c r="A401">
        <f>'Sim Flight'!B401</f>
        <v>19.9499999999998</v>
      </c>
      <c r="B401">
        <f>'Sim Flight'!L401</f>
        <v>0</v>
      </c>
      <c r="C401">
        <f>'Sim Flight'!N401</f>
        <v>0</v>
      </c>
      <c r="E401">
        <f t="shared" si="42"/>
        <v>5.0000000000000711E-2</v>
      </c>
      <c r="G401">
        <f t="shared" si="43"/>
        <v>6.4623485355704369E-26</v>
      </c>
      <c r="H401">
        <f t="shared" si="44"/>
        <v>0</v>
      </c>
      <c r="I401">
        <f>'Sim Flight Params'!$B$15*G401+'Sim Flight Params'!$B$16*H401</f>
        <v>6.4623485355704369E-26</v>
      </c>
      <c r="K401">
        <f t="shared" si="45"/>
        <v>5.816113682013384E-26</v>
      </c>
      <c r="L401">
        <f t="shared" si="46"/>
        <v>0</v>
      </c>
      <c r="M401">
        <f>'Sim Flight Params'!$B$15*K401+'Sim Flight Params'!$B$16*L401</f>
        <v>5.816113682013384E-26</v>
      </c>
      <c r="O401">
        <f t="shared" si="47"/>
        <v>5.816113682013384E-26</v>
      </c>
    </row>
    <row r="402" spans="1:15" x14ac:dyDescent="0.3">
      <c r="A402">
        <f>'Sim Flight'!B402</f>
        <v>19.999999999999801</v>
      </c>
      <c r="B402">
        <f>'Sim Flight'!L402</f>
        <v>0</v>
      </c>
      <c r="C402">
        <f>'Sim Flight'!N402</f>
        <v>0</v>
      </c>
      <c r="E402">
        <f t="shared" si="42"/>
        <v>5.0000000000000711E-2</v>
      </c>
      <c r="G402">
        <f t="shared" si="43"/>
        <v>6.4623485355704369E-26</v>
      </c>
      <c r="H402">
        <f t="shared" si="44"/>
        <v>0</v>
      </c>
      <c r="I402">
        <f>'Sim Flight Params'!$B$15*G402+'Sim Flight Params'!$B$16*H402</f>
        <v>6.4623485355704369E-26</v>
      </c>
      <c r="K402">
        <f t="shared" si="45"/>
        <v>6.1392311087919104E-26</v>
      </c>
      <c r="L402">
        <f t="shared" si="46"/>
        <v>0</v>
      </c>
      <c r="M402">
        <f>'Sim Flight Params'!$B$15*K402+'Sim Flight Params'!$B$16*L402</f>
        <v>6.1392311087919104E-26</v>
      </c>
      <c r="O402">
        <f t="shared" si="47"/>
        <v>6.1392311087919104E-26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U402"/>
  <sheetViews>
    <sheetView zoomScale="85" zoomScaleNormal="85" workbookViewId="0">
      <pane ySplit="1" topLeftCell="A2" activePane="bottomLeft" state="frozen"/>
      <selection pane="bottomLeft" activeCell="K32" sqref="K32"/>
    </sheetView>
  </sheetViews>
  <sheetFormatPr baseColWidth="10" defaultRowHeight="14.4" x14ac:dyDescent="0.3"/>
  <cols>
    <col min="1" max="1" width="5" bestFit="1" customWidth="1"/>
    <col min="2" max="2" width="5" customWidth="1"/>
    <col min="3" max="3" width="12.6640625" bestFit="1" customWidth="1"/>
    <col min="4" max="4" width="1.109375" customWidth="1"/>
    <col min="6" max="6" width="1.109375" customWidth="1"/>
    <col min="7" max="7" width="18" bestFit="1" customWidth="1"/>
    <col min="8" max="8" width="26.33203125" bestFit="1" customWidth="1"/>
    <col min="9" max="9" width="1.109375" customWidth="1"/>
    <col min="13" max="13" width="1.109375" customWidth="1"/>
    <col min="18" max="18" width="3.21875" customWidth="1"/>
    <col min="19" max="20" width="13" bestFit="1" customWidth="1"/>
  </cols>
  <sheetData>
    <row r="1" spans="1:21" x14ac:dyDescent="0.3">
      <c r="A1" s="2" t="s">
        <v>1</v>
      </c>
      <c r="B1" s="2" t="s">
        <v>74</v>
      </c>
      <c r="C1" s="2" t="str">
        <f>CONCATENATE("az' ",$D$1)</f>
        <v>az' Noise</v>
      </c>
      <c r="D1" s="2" t="s">
        <v>103</v>
      </c>
      <c r="E1" s="4" t="s">
        <v>45</v>
      </c>
      <c r="G1" s="4" t="str">
        <f>CONCATENATE("Median(",C1,")")</f>
        <v>Median(az' Noise)</v>
      </c>
      <c r="H1" s="2" t="str">
        <f>CONCATENATE("Average(",G1,")")</f>
        <v>Average(Median(az' Noise))</v>
      </c>
      <c r="J1" s="2" t="s">
        <v>100</v>
      </c>
      <c r="K1" s="2" t="s">
        <v>51</v>
      </c>
      <c r="L1" s="2" t="str">
        <f>CONCATENATE("vz' ",$D$1)</f>
        <v>vz' Noise</v>
      </c>
      <c r="N1" s="2" t="s">
        <v>70</v>
      </c>
      <c r="O1" s="2" t="s">
        <v>71</v>
      </c>
      <c r="P1" s="2" t="str">
        <f>CONCATENATE("z' ",$D$1)</f>
        <v>z' Noise</v>
      </c>
      <c r="Q1" s="2" t="s">
        <v>75</v>
      </c>
      <c r="S1" s="2" t="s">
        <v>50</v>
      </c>
      <c r="T1" s="2" t="s">
        <v>93</v>
      </c>
      <c r="U1" s="2" t="s">
        <v>94</v>
      </c>
    </row>
    <row r="2" spans="1:21" x14ac:dyDescent="0.3">
      <c r="A2">
        <f>'Sim Flight'!B2</f>
        <v>0</v>
      </c>
      <c r="B2">
        <f>'Sim Flight'!L2</f>
        <v>0</v>
      </c>
      <c r="C2">
        <f>'Sim Flight'!N2+'Sim Flight'!S2</f>
        <v>2.9992588674593902E-2</v>
      </c>
      <c r="G2">
        <f>MEDIAN2(C2,'Sim Flight Params'!$B$25,2)</f>
        <v>2.9992588674593902E-2</v>
      </c>
      <c r="H2">
        <f>AVERAGE2(G2,'Sim Flight Params'!$B$26,2)</f>
        <v>2.9992588674593902E-2</v>
      </c>
      <c r="L2">
        <f>'Sim Flight Params'!$B$24*J2+'Sim Flight Params'!$B$27*K2</f>
        <v>0</v>
      </c>
      <c r="P2">
        <f>'Sim Flight Params'!$B$24*N2+'Sim Flight Params'!$B$27*O2</f>
        <v>0</v>
      </c>
      <c r="Q2">
        <f>P2-$B2</f>
        <v>0</v>
      </c>
      <c r="U2">
        <f t="shared" ref="U2:U65" si="0">T2-$B2</f>
        <v>0</v>
      </c>
    </row>
    <row r="3" spans="1:21" x14ac:dyDescent="0.3">
      <c r="A3">
        <f>'Sim Flight'!B3</f>
        <v>0.05</v>
      </c>
      <c r="B3">
        <f>'Sim Flight'!L3</f>
        <v>0</v>
      </c>
      <c r="C3">
        <f>'Sim Flight'!N3+'Sim Flight'!S3</f>
        <v>-7.9222781749206713E-3</v>
      </c>
      <c r="E3">
        <f>A3-A2</f>
        <v>0.05</v>
      </c>
      <c r="G3">
        <f>MEDIAN2(C3,'Sim Flight Params'!$B$25,2)</f>
        <v>-7.9222781749206713E-3</v>
      </c>
      <c r="H3">
        <f>AVERAGE2(G3,'Sim Flight Params'!$B$26,2)</f>
        <v>-7.9222781749206713E-3</v>
      </c>
      <c r="J3">
        <f>J2+H3*$E3</f>
        <v>-3.9611390874603358E-4</v>
      </c>
      <c r="K3">
        <f t="shared" ref="K3:K66" si="1">(H3-H2)/$E3</f>
        <v>-0.75829733699029145</v>
      </c>
      <c r="L3">
        <f>'Sim Flight Params'!$B$24*J3+'Sim Flight Params'!$B$27*K3</f>
        <v>-3.9611390874603358E-4</v>
      </c>
      <c r="N3">
        <f>N2+L3*$E3</f>
        <v>-1.9805695437301679E-5</v>
      </c>
      <c r="O3">
        <f>(L3-L2)/$E3</f>
        <v>-7.9222781749206713E-3</v>
      </c>
      <c r="P3">
        <f>'Sim Flight Params'!$B$24*N3+'Sim Flight Params'!$B$27*O3</f>
        <v>-1.9805695437301679E-5</v>
      </c>
      <c r="Q3">
        <f t="shared" ref="Q3:Q66" si="2">P3-$B3</f>
        <v>-1.9805695437301679E-5</v>
      </c>
      <c r="S3">
        <f>S2+C3*$E3</f>
        <v>-3.9611390874603358E-4</v>
      </c>
      <c r="T3">
        <f>T2+S3*$E3</f>
        <v>-1.9805695437301679E-5</v>
      </c>
      <c r="U3">
        <f t="shared" si="0"/>
        <v>-1.9805695437301679E-5</v>
      </c>
    </row>
    <row r="4" spans="1:21" x14ac:dyDescent="0.3">
      <c r="A4">
        <f>'Sim Flight'!B4</f>
        <v>0.1</v>
      </c>
      <c r="B4">
        <f>'Sim Flight'!L4</f>
        <v>0</v>
      </c>
      <c r="C4">
        <f>'Sim Flight'!N4+'Sim Flight'!S4</f>
        <v>3.5196613837760911E-2</v>
      </c>
      <c r="E4">
        <f t="shared" ref="E4:E67" si="3">A4-A3</f>
        <v>0.05</v>
      </c>
      <c r="G4">
        <f>MEDIAN2(C4,'Sim Flight Params'!$B$25,2)</f>
        <v>3.5196613837760911E-2</v>
      </c>
      <c r="H4">
        <f>AVERAGE2(G4,'Sim Flight Params'!$B$26,2)</f>
        <v>3.5196613837760911E-2</v>
      </c>
      <c r="J4">
        <f t="shared" ref="J4:J67" si="4">J3+H4*$E4</f>
        <v>1.363716783142012E-3</v>
      </c>
      <c r="K4">
        <f t="shared" si="1"/>
        <v>0.86237784025363162</v>
      </c>
      <c r="L4">
        <f>'Sim Flight Params'!$B$24*J4+'Sim Flight Params'!$B$27*K4</f>
        <v>1.363716783142012E-3</v>
      </c>
      <c r="N4">
        <f t="shared" ref="N4:N20" si="5">N3+L4*$E4</f>
        <v>4.8380143719798928E-5</v>
      </c>
      <c r="O4">
        <f t="shared" ref="O4:O20" si="6">(L4-L3)/$E4</f>
        <v>3.5196613837760911E-2</v>
      </c>
      <c r="P4">
        <f>'Sim Flight Params'!$B$24*N4+'Sim Flight Params'!$B$27*O4</f>
        <v>4.8380143719798928E-5</v>
      </c>
      <c r="Q4">
        <f t="shared" si="2"/>
        <v>4.8380143719798928E-5</v>
      </c>
      <c r="S4">
        <f t="shared" ref="S4:S67" si="7">S3+C4*$E4</f>
        <v>1.363716783142012E-3</v>
      </c>
      <c r="T4">
        <f t="shared" ref="T4:T25" si="8">T3+S4*$E4</f>
        <v>4.8380143719798928E-5</v>
      </c>
      <c r="U4">
        <f t="shared" si="0"/>
        <v>4.8380143719798928E-5</v>
      </c>
    </row>
    <row r="5" spans="1:21" x14ac:dyDescent="0.3">
      <c r="A5">
        <f>'Sim Flight'!B5</f>
        <v>0.15</v>
      </c>
      <c r="B5">
        <f>'Sim Flight'!L5</f>
        <v>0</v>
      </c>
      <c r="C5">
        <f>'Sim Flight'!N5+'Sim Flight'!S5</f>
        <v>-1.2940164508694672E-3</v>
      </c>
      <c r="E5">
        <f t="shared" si="3"/>
        <v>4.9999999999999989E-2</v>
      </c>
      <c r="G5">
        <f>MEDIAN2(C5,'Sim Flight Params'!$B$25,2)</f>
        <v>-1.2940164508694672E-3</v>
      </c>
      <c r="H5">
        <f>AVERAGE2(G5,'Sim Flight Params'!$B$26,2)</f>
        <v>-1.2940164508694672E-3</v>
      </c>
      <c r="J5">
        <f t="shared" si="4"/>
        <v>1.2990159605985386E-3</v>
      </c>
      <c r="K5">
        <f t="shared" si="1"/>
        <v>-0.72981260577260776</v>
      </c>
      <c r="L5">
        <f>'Sim Flight Params'!$B$24*J5+'Sim Flight Params'!$B$27*K5</f>
        <v>1.2990159605985386E-3</v>
      </c>
      <c r="N5">
        <f t="shared" si="5"/>
        <v>1.1333094174972584E-4</v>
      </c>
      <c r="O5">
        <f t="shared" si="6"/>
        <v>-1.294016450869469E-3</v>
      </c>
      <c r="P5">
        <f>'Sim Flight Params'!$B$24*N5+'Sim Flight Params'!$B$27*O5</f>
        <v>1.1333094174972584E-4</v>
      </c>
      <c r="Q5">
        <f t="shared" si="2"/>
        <v>1.1333094174972584E-4</v>
      </c>
      <c r="S5">
        <f t="shared" si="7"/>
        <v>1.2990159605985386E-3</v>
      </c>
      <c r="T5">
        <f t="shared" si="8"/>
        <v>1.1333094174972584E-4</v>
      </c>
      <c r="U5">
        <f t="shared" si="0"/>
        <v>1.1333094174972584E-4</v>
      </c>
    </row>
    <row r="6" spans="1:21" x14ac:dyDescent="0.3">
      <c r="A6">
        <f>'Sim Flight'!B6</f>
        <v>0.2</v>
      </c>
      <c r="B6">
        <f>'Sim Flight'!L6</f>
        <v>0</v>
      </c>
      <c r="C6">
        <f>'Sim Flight'!N6+'Sim Flight'!S6</f>
        <v>1.1684265019857364E-3</v>
      </c>
      <c r="E6">
        <f t="shared" si="3"/>
        <v>5.0000000000000017E-2</v>
      </c>
      <c r="G6">
        <f>MEDIAN2(C6,'Sim Flight Params'!$B$25,2)</f>
        <v>1.1684265019857364E-3</v>
      </c>
      <c r="H6">
        <f>AVERAGE2(G6,'Sim Flight Params'!$B$26,2)</f>
        <v>1.1684265019857364E-3</v>
      </c>
      <c r="J6">
        <f t="shared" si="4"/>
        <v>1.3574372856978254E-3</v>
      </c>
      <c r="K6">
        <f t="shared" si="1"/>
        <v>4.9248859057104057E-2</v>
      </c>
      <c r="L6">
        <f>'Sim Flight Params'!$B$24*J6+'Sim Flight Params'!$B$27*K6</f>
        <v>1.3574372856978254E-3</v>
      </c>
      <c r="N6">
        <f t="shared" si="5"/>
        <v>1.8120280603461713E-4</v>
      </c>
      <c r="O6">
        <f t="shared" si="6"/>
        <v>1.1684265019857357E-3</v>
      </c>
      <c r="P6">
        <f>'Sim Flight Params'!$B$24*N6+'Sim Flight Params'!$B$27*O6</f>
        <v>1.8120280603461713E-4</v>
      </c>
      <c r="Q6">
        <f t="shared" si="2"/>
        <v>1.8120280603461713E-4</v>
      </c>
      <c r="S6">
        <f t="shared" si="7"/>
        <v>1.3574372856978254E-3</v>
      </c>
      <c r="T6">
        <f t="shared" si="8"/>
        <v>1.8120280603461713E-4</v>
      </c>
      <c r="U6">
        <f t="shared" si="0"/>
        <v>1.8120280603461713E-4</v>
      </c>
    </row>
    <row r="7" spans="1:21" x14ac:dyDescent="0.3">
      <c r="A7">
        <f>'Sim Flight'!B7</f>
        <v>0.25</v>
      </c>
      <c r="B7">
        <f>'Sim Flight'!L7</f>
        <v>0</v>
      </c>
      <c r="C7">
        <f>'Sim Flight'!N7+'Sim Flight'!S7</f>
        <v>-1.5621518720572655E-2</v>
      </c>
      <c r="E7">
        <f t="shared" si="3"/>
        <v>4.9999999999999989E-2</v>
      </c>
      <c r="G7">
        <f>MEDIAN2(C7,'Sim Flight Params'!$B$25,2)</f>
        <v>-1.5621518720572655E-2</v>
      </c>
      <c r="H7">
        <f>AVERAGE2(G7,'Sim Flight Params'!$B$26,2)</f>
        <v>-1.5621518720572655E-2</v>
      </c>
      <c r="J7">
        <f t="shared" si="4"/>
        <v>5.7636134966919286E-4</v>
      </c>
      <c r="K7">
        <f t="shared" si="1"/>
        <v>-0.33579890445116795</v>
      </c>
      <c r="L7">
        <f>'Sim Flight Params'!$B$24*J7+'Sim Flight Params'!$B$27*K7</f>
        <v>5.7636134966919286E-4</v>
      </c>
      <c r="N7">
        <f t="shared" si="5"/>
        <v>2.1002087351807677E-4</v>
      </c>
      <c r="O7">
        <f t="shared" si="6"/>
        <v>-1.5621518720572655E-2</v>
      </c>
      <c r="P7">
        <f>'Sim Flight Params'!$B$24*N7+'Sim Flight Params'!$B$27*O7</f>
        <v>2.1002087351807677E-4</v>
      </c>
      <c r="Q7">
        <f t="shared" si="2"/>
        <v>2.1002087351807677E-4</v>
      </c>
      <c r="S7">
        <f t="shared" si="7"/>
        <v>5.7636134966919286E-4</v>
      </c>
      <c r="T7">
        <f t="shared" si="8"/>
        <v>2.1002087351807677E-4</v>
      </c>
      <c r="U7">
        <f t="shared" si="0"/>
        <v>2.1002087351807677E-4</v>
      </c>
    </row>
    <row r="8" spans="1:21" x14ac:dyDescent="0.3">
      <c r="A8">
        <f>'Sim Flight'!B8</f>
        <v>0.3</v>
      </c>
      <c r="B8">
        <f>'Sim Flight'!L8</f>
        <v>0</v>
      </c>
      <c r="C8">
        <f>'Sim Flight'!N8+'Sim Flight'!S8</f>
        <v>3.172658208514547E-2</v>
      </c>
      <c r="E8">
        <f t="shared" si="3"/>
        <v>4.9999999999999989E-2</v>
      </c>
      <c r="G8">
        <f>MEDIAN2(C8,'Sim Flight Params'!$B$25,2)</f>
        <v>3.172658208514547E-2</v>
      </c>
      <c r="H8">
        <f>AVERAGE2(G8,'Sim Flight Params'!$B$26,2)</f>
        <v>3.172658208514547E-2</v>
      </c>
      <c r="J8">
        <f t="shared" si="4"/>
        <v>2.162690453926466E-3</v>
      </c>
      <c r="K8">
        <f t="shared" si="1"/>
        <v>0.94696201611436259</v>
      </c>
      <c r="L8">
        <f>'Sim Flight Params'!$B$24*J8+'Sim Flight Params'!$B$27*K8</f>
        <v>2.162690453926466E-3</v>
      </c>
      <c r="N8">
        <f t="shared" si="5"/>
        <v>3.1815539621440003E-4</v>
      </c>
      <c r="O8">
        <f t="shared" si="6"/>
        <v>3.172658208514547E-2</v>
      </c>
      <c r="P8">
        <f>'Sim Flight Params'!$B$24*N8+'Sim Flight Params'!$B$27*O8</f>
        <v>3.1815539621440003E-4</v>
      </c>
      <c r="Q8">
        <f t="shared" si="2"/>
        <v>3.1815539621440003E-4</v>
      </c>
      <c r="S8">
        <f t="shared" si="7"/>
        <v>2.162690453926466E-3</v>
      </c>
      <c r="T8">
        <f t="shared" si="8"/>
        <v>3.1815539621440003E-4</v>
      </c>
      <c r="U8">
        <f t="shared" si="0"/>
        <v>3.1815539621440003E-4</v>
      </c>
    </row>
    <row r="9" spans="1:21" x14ac:dyDescent="0.3">
      <c r="A9">
        <f>'Sim Flight'!B9</f>
        <v>0.35</v>
      </c>
      <c r="B9">
        <f>'Sim Flight'!L9</f>
        <v>0</v>
      </c>
      <c r="C9">
        <f>'Sim Flight'!N9+'Sim Flight'!S9</f>
        <v>1.9290405093079003E-2</v>
      </c>
      <c r="E9">
        <f t="shared" si="3"/>
        <v>4.9999999999999989E-2</v>
      </c>
      <c r="G9">
        <f>MEDIAN2(C9,'Sim Flight Params'!$B$25,2)</f>
        <v>1.9290405093079003E-2</v>
      </c>
      <c r="H9">
        <f>AVERAGE2(G9,'Sim Flight Params'!$B$26,2)</f>
        <v>1.9290405093079003E-2</v>
      </c>
      <c r="J9">
        <f t="shared" si="4"/>
        <v>3.1272107085804158E-3</v>
      </c>
      <c r="K9">
        <f t="shared" si="1"/>
        <v>-0.24872353984132939</v>
      </c>
      <c r="L9">
        <f>'Sim Flight Params'!$B$24*J9+'Sim Flight Params'!$B$27*K9</f>
        <v>3.1272107085804158E-3</v>
      </c>
      <c r="N9">
        <f t="shared" si="5"/>
        <v>4.7451593164342078E-4</v>
      </c>
      <c r="O9">
        <f t="shared" si="6"/>
        <v>1.9290405093078999E-2</v>
      </c>
      <c r="P9">
        <f>'Sim Flight Params'!$B$24*N9+'Sim Flight Params'!$B$27*O9</f>
        <v>4.7451593164342078E-4</v>
      </c>
      <c r="Q9">
        <f t="shared" si="2"/>
        <v>4.7451593164342078E-4</v>
      </c>
      <c r="S9">
        <f t="shared" si="7"/>
        <v>3.1272107085804158E-3</v>
      </c>
      <c r="T9">
        <f t="shared" si="8"/>
        <v>4.7451593164342078E-4</v>
      </c>
      <c r="U9">
        <f t="shared" si="0"/>
        <v>4.7451593164342078E-4</v>
      </c>
    </row>
    <row r="10" spans="1:21" x14ac:dyDescent="0.3">
      <c r="A10">
        <f>'Sim Flight'!B10</f>
        <v>0.4</v>
      </c>
      <c r="B10">
        <f>'Sim Flight'!L10</f>
        <v>0</v>
      </c>
      <c r="C10">
        <f>'Sim Flight'!N10+'Sim Flight'!S10</f>
        <v>-1.4975677452376046E-2</v>
      </c>
      <c r="E10">
        <f t="shared" si="3"/>
        <v>5.0000000000000044E-2</v>
      </c>
      <c r="G10">
        <f>MEDIAN2(C10,'Sim Flight Params'!$B$25,2)</f>
        <v>-1.4975677452376046E-2</v>
      </c>
      <c r="H10">
        <f>AVERAGE2(G10,'Sim Flight Params'!$B$26,2)</f>
        <v>-1.4975677452376046E-2</v>
      </c>
      <c r="J10">
        <f t="shared" si="4"/>
        <v>2.3784268359616128E-3</v>
      </c>
      <c r="K10">
        <f t="shared" si="1"/>
        <v>-0.68532165090910035</v>
      </c>
      <c r="L10">
        <f>'Sim Flight Params'!$B$24*J10+'Sim Flight Params'!$B$27*K10</f>
        <v>2.3784268359616128E-3</v>
      </c>
      <c r="N10">
        <f t="shared" si="5"/>
        <v>5.9343727344150147E-4</v>
      </c>
      <c r="O10">
        <f t="shared" si="6"/>
        <v>-1.4975677452376046E-2</v>
      </c>
      <c r="P10">
        <f>'Sim Flight Params'!$B$24*N10+'Sim Flight Params'!$B$27*O10</f>
        <v>5.9343727344150147E-4</v>
      </c>
      <c r="Q10">
        <f t="shared" si="2"/>
        <v>5.9343727344150147E-4</v>
      </c>
      <c r="S10">
        <f t="shared" si="7"/>
        <v>2.3784268359616128E-3</v>
      </c>
      <c r="T10">
        <f t="shared" si="8"/>
        <v>5.9343727344150147E-4</v>
      </c>
      <c r="U10">
        <f t="shared" si="0"/>
        <v>5.9343727344150147E-4</v>
      </c>
    </row>
    <row r="11" spans="1:21" x14ac:dyDescent="0.3">
      <c r="A11">
        <f>'Sim Flight'!B11</f>
        <v>0.45</v>
      </c>
      <c r="B11">
        <f>'Sim Flight'!L11</f>
        <v>0</v>
      </c>
      <c r="C11">
        <f>'Sim Flight'!N11+'Sim Flight'!S11</f>
        <v>1.8871337278874188E-3</v>
      </c>
      <c r="E11">
        <f t="shared" si="3"/>
        <v>4.9999999999999989E-2</v>
      </c>
      <c r="G11">
        <f>MEDIAN2(C11,'Sim Flight Params'!$B$25,2)</f>
        <v>1.8871337278874188E-3</v>
      </c>
      <c r="H11">
        <f>AVERAGE2(G11,'Sim Flight Params'!$B$26,2)</f>
        <v>1.8871337278874188E-3</v>
      </c>
      <c r="J11">
        <f t="shared" si="4"/>
        <v>2.4727835223559837E-3</v>
      </c>
      <c r="K11">
        <f t="shared" si="1"/>
        <v>0.33725622360526941</v>
      </c>
      <c r="L11">
        <f>'Sim Flight Params'!$B$24*J11+'Sim Flight Params'!$B$27*K11</f>
        <v>2.4727835223559837E-3</v>
      </c>
      <c r="N11">
        <f t="shared" si="5"/>
        <v>7.1707644955930068E-4</v>
      </c>
      <c r="O11">
        <f t="shared" si="6"/>
        <v>1.8871337278874183E-3</v>
      </c>
      <c r="P11">
        <f>'Sim Flight Params'!$B$24*N11+'Sim Flight Params'!$B$27*O11</f>
        <v>7.1707644955930068E-4</v>
      </c>
      <c r="Q11">
        <f t="shared" si="2"/>
        <v>7.1707644955930068E-4</v>
      </c>
      <c r="S11">
        <f t="shared" si="7"/>
        <v>2.4727835223559837E-3</v>
      </c>
      <c r="T11">
        <f t="shared" si="8"/>
        <v>7.1707644955930068E-4</v>
      </c>
      <c r="U11">
        <f t="shared" si="0"/>
        <v>7.1707644955930068E-4</v>
      </c>
    </row>
    <row r="12" spans="1:21" x14ac:dyDescent="0.3">
      <c r="A12">
        <f>'Sim Flight'!B12</f>
        <v>0.5</v>
      </c>
      <c r="B12">
        <f>'Sim Flight'!L12</f>
        <v>0</v>
      </c>
      <c r="C12">
        <f>'Sim Flight'!N12+'Sim Flight'!S12</f>
        <v>2.4116115534550966E-2</v>
      </c>
      <c r="E12">
        <f t="shared" si="3"/>
        <v>4.9999999999999989E-2</v>
      </c>
      <c r="G12">
        <f>MEDIAN2(C12,'Sim Flight Params'!$B$25,2)</f>
        <v>2.4116115534550966E-2</v>
      </c>
      <c r="H12">
        <f>AVERAGE2(G12,'Sim Flight Params'!$B$26,2)</f>
        <v>2.4116115534550966E-2</v>
      </c>
      <c r="J12">
        <f t="shared" si="4"/>
        <v>3.6785892990835317E-3</v>
      </c>
      <c r="K12">
        <f t="shared" si="1"/>
        <v>0.44457963613327106</v>
      </c>
      <c r="L12">
        <f>'Sim Flight Params'!$B$24*J12+'Sim Flight Params'!$B$27*K12</f>
        <v>3.6785892990835317E-3</v>
      </c>
      <c r="N12">
        <f t="shared" si="5"/>
        <v>9.0100591451347718E-4</v>
      </c>
      <c r="O12">
        <f t="shared" si="6"/>
        <v>2.4116115534550966E-2</v>
      </c>
      <c r="P12">
        <f>'Sim Flight Params'!$B$24*N12+'Sim Flight Params'!$B$27*O12</f>
        <v>9.0100591451347718E-4</v>
      </c>
      <c r="Q12">
        <f t="shared" si="2"/>
        <v>9.0100591451347718E-4</v>
      </c>
      <c r="S12">
        <f t="shared" si="7"/>
        <v>3.6785892990835317E-3</v>
      </c>
      <c r="T12">
        <f t="shared" si="8"/>
        <v>9.0100591451347718E-4</v>
      </c>
      <c r="U12">
        <f t="shared" si="0"/>
        <v>9.0100591451347718E-4</v>
      </c>
    </row>
    <row r="13" spans="1:21" x14ac:dyDescent="0.3">
      <c r="A13">
        <f>'Sim Flight'!B13</f>
        <v>0.55000000000000004</v>
      </c>
      <c r="B13">
        <f>'Sim Flight'!L13</f>
        <v>0</v>
      </c>
      <c r="C13">
        <f>'Sim Flight'!N13+'Sim Flight'!S13</f>
        <v>-3.4491427541856003E-2</v>
      </c>
      <c r="E13">
        <f t="shared" si="3"/>
        <v>5.0000000000000044E-2</v>
      </c>
      <c r="G13">
        <f>MEDIAN2(C13,'Sim Flight Params'!$B$25,2)</f>
        <v>-3.4491427541856003E-2</v>
      </c>
      <c r="H13">
        <f>AVERAGE2(G13,'Sim Flight Params'!$B$26,2)</f>
        <v>-3.4491427541856003E-2</v>
      </c>
      <c r="J13">
        <f t="shared" si="4"/>
        <v>1.95401792199073E-3</v>
      </c>
      <c r="K13">
        <f t="shared" si="1"/>
        <v>-1.1721508615281384</v>
      </c>
      <c r="L13">
        <f>'Sim Flight Params'!$B$24*J13+'Sim Flight Params'!$B$27*K13</f>
        <v>1.95401792199073E-3</v>
      </c>
      <c r="N13">
        <f t="shared" si="5"/>
        <v>9.9870681061301381E-4</v>
      </c>
      <c r="O13">
        <f t="shared" si="6"/>
        <v>-3.4491427541856003E-2</v>
      </c>
      <c r="P13">
        <f>'Sim Flight Params'!$B$24*N13+'Sim Flight Params'!$B$27*O13</f>
        <v>9.9870681061301381E-4</v>
      </c>
      <c r="Q13">
        <f t="shared" si="2"/>
        <v>9.9870681061301381E-4</v>
      </c>
      <c r="S13">
        <f t="shared" si="7"/>
        <v>1.95401792199073E-3</v>
      </c>
      <c r="T13">
        <f t="shared" si="8"/>
        <v>9.9870681061301381E-4</v>
      </c>
      <c r="U13">
        <f t="shared" si="0"/>
        <v>9.9870681061301381E-4</v>
      </c>
    </row>
    <row r="14" spans="1:21" x14ac:dyDescent="0.3">
      <c r="A14">
        <f>'Sim Flight'!B14</f>
        <v>0.6</v>
      </c>
      <c r="B14">
        <f>'Sim Flight'!L14</f>
        <v>0</v>
      </c>
      <c r="C14">
        <f>'Sim Flight'!N14+'Sim Flight'!S14</f>
        <v>2.6365515369444779E-2</v>
      </c>
      <c r="E14">
        <f t="shared" si="3"/>
        <v>4.9999999999999933E-2</v>
      </c>
      <c r="G14">
        <f>MEDIAN2(C14,'Sim Flight Params'!$B$25,2)</f>
        <v>2.6365515369444779E-2</v>
      </c>
      <c r="H14">
        <f>AVERAGE2(G14,'Sim Flight Params'!$B$26,2)</f>
        <v>2.6365515369444779E-2</v>
      </c>
      <c r="J14">
        <f t="shared" si="4"/>
        <v>3.2722936904629671E-3</v>
      </c>
      <c r="K14">
        <f t="shared" si="1"/>
        <v>1.2171388582260172</v>
      </c>
      <c r="L14">
        <f>'Sim Flight Params'!$B$24*J14+'Sim Flight Params'!$B$27*K14</f>
        <v>3.2722936904629671E-3</v>
      </c>
      <c r="N14">
        <f t="shared" si="5"/>
        <v>1.1623214951361619E-3</v>
      </c>
      <c r="O14">
        <f t="shared" si="6"/>
        <v>2.6365515369444776E-2</v>
      </c>
      <c r="P14">
        <f>'Sim Flight Params'!$B$24*N14+'Sim Flight Params'!$B$27*O14</f>
        <v>1.1623214951361619E-3</v>
      </c>
      <c r="Q14">
        <f t="shared" si="2"/>
        <v>1.1623214951361619E-3</v>
      </c>
      <c r="S14">
        <f t="shared" si="7"/>
        <v>3.2722936904629671E-3</v>
      </c>
      <c r="T14">
        <f t="shared" si="8"/>
        <v>1.1623214951361619E-3</v>
      </c>
      <c r="U14">
        <f t="shared" si="0"/>
        <v>1.1623214951361619E-3</v>
      </c>
    </row>
    <row r="15" spans="1:21" x14ac:dyDescent="0.3">
      <c r="A15">
        <f>'Sim Flight'!B15</f>
        <v>0.65</v>
      </c>
      <c r="B15">
        <f>'Sim Flight'!L15</f>
        <v>0</v>
      </c>
      <c r="C15">
        <f>'Sim Flight'!N15+'Sim Flight'!S15</f>
        <v>3.0650151692619986E-2</v>
      </c>
      <c r="E15">
        <f t="shared" si="3"/>
        <v>5.0000000000000044E-2</v>
      </c>
      <c r="G15">
        <f>MEDIAN2(C15,'Sim Flight Params'!$B$25,2)</f>
        <v>3.0650151692619986E-2</v>
      </c>
      <c r="H15">
        <f>AVERAGE2(G15,'Sim Flight Params'!$B$26,2)</f>
        <v>3.0650151692619986E-2</v>
      </c>
      <c r="J15">
        <f t="shared" si="4"/>
        <v>4.8048012750939676E-3</v>
      </c>
      <c r="K15">
        <f t="shared" si="1"/>
        <v>8.5692726463504065E-2</v>
      </c>
      <c r="L15">
        <f>'Sim Flight Params'!$B$24*J15+'Sim Flight Params'!$B$27*K15</f>
        <v>4.8048012750939676E-3</v>
      </c>
      <c r="N15">
        <f t="shared" si="5"/>
        <v>1.4025615588908605E-3</v>
      </c>
      <c r="O15">
        <f t="shared" si="6"/>
        <v>3.0650151692619983E-2</v>
      </c>
      <c r="P15">
        <f>'Sim Flight Params'!$B$24*N15+'Sim Flight Params'!$B$27*O15</f>
        <v>1.4025615588908605E-3</v>
      </c>
      <c r="Q15">
        <f t="shared" si="2"/>
        <v>1.4025615588908605E-3</v>
      </c>
      <c r="S15">
        <f t="shared" si="7"/>
        <v>4.8048012750939676E-3</v>
      </c>
      <c r="T15">
        <f t="shared" si="8"/>
        <v>1.4025615588908605E-3</v>
      </c>
      <c r="U15">
        <f t="shared" si="0"/>
        <v>1.4025615588908605E-3</v>
      </c>
    </row>
    <row r="16" spans="1:21" x14ac:dyDescent="0.3">
      <c r="A16">
        <f>'Sim Flight'!B16</f>
        <v>0.7</v>
      </c>
      <c r="B16">
        <f>'Sim Flight'!L16</f>
        <v>0</v>
      </c>
      <c r="C16">
        <f>'Sim Flight'!N16+'Sim Flight'!S16</f>
        <v>2.7218559550150252E-2</v>
      </c>
      <c r="E16">
        <f t="shared" si="3"/>
        <v>4.9999999999999933E-2</v>
      </c>
      <c r="G16">
        <f>MEDIAN2(C16,'Sim Flight Params'!$B$25,2)</f>
        <v>2.7218559550150252E-2</v>
      </c>
      <c r="H16">
        <f>AVERAGE2(G16,'Sim Flight Params'!$B$26,2)</f>
        <v>2.7218559550150252E-2</v>
      </c>
      <c r="J16">
        <f t="shared" si="4"/>
        <v>6.1657292526014779E-3</v>
      </c>
      <c r="K16">
        <f t="shared" si="1"/>
        <v>-6.8631842849394789E-2</v>
      </c>
      <c r="L16">
        <f>'Sim Flight Params'!$B$24*J16+'Sim Flight Params'!$B$27*K16</f>
        <v>6.1657292526014779E-3</v>
      </c>
      <c r="N16">
        <f t="shared" si="5"/>
        <v>1.710848021520934E-3</v>
      </c>
      <c r="O16">
        <f t="shared" si="6"/>
        <v>2.7218559550150241E-2</v>
      </c>
      <c r="P16">
        <f>'Sim Flight Params'!$B$24*N16+'Sim Flight Params'!$B$27*O16</f>
        <v>1.710848021520934E-3</v>
      </c>
      <c r="Q16">
        <f t="shared" si="2"/>
        <v>1.710848021520934E-3</v>
      </c>
      <c r="S16">
        <f t="shared" si="7"/>
        <v>6.1657292526014779E-3</v>
      </c>
      <c r="T16">
        <f t="shared" si="8"/>
        <v>1.710848021520934E-3</v>
      </c>
      <c r="U16">
        <f t="shared" si="0"/>
        <v>1.710848021520934E-3</v>
      </c>
    </row>
    <row r="17" spans="1:21" x14ac:dyDescent="0.3">
      <c r="A17">
        <f>'Sim Flight'!B17</f>
        <v>0.75</v>
      </c>
      <c r="B17">
        <f>'Sim Flight'!L17</f>
        <v>0</v>
      </c>
      <c r="C17">
        <f>'Sim Flight'!N17+'Sim Flight'!S17</f>
        <v>-1.2538400450753719E-2</v>
      </c>
      <c r="E17">
        <f t="shared" si="3"/>
        <v>5.0000000000000044E-2</v>
      </c>
      <c r="G17">
        <f>MEDIAN2(C17,'Sim Flight Params'!$B$25,2)</f>
        <v>-1.2538400450753719E-2</v>
      </c>
      <c r="H17">
        <f>AVERAGE2(G17,'Sim Flight Params'!$B$26,2)</f>
        <v>-1.2538400450753719E-2</v>
      </c>
      <c r="J17">
        <f t="shared" si="4"/>
        <v>5.5388092300637914E-3</v>
      </c>
      <c r="K17">
        <f t="shared" si="1"/>
        <v>-0.7951392000180787</v>
      </c>
      <c r="L17">
        <f>'Sim Flight Params'!$B$24*J17+'Sim Flight Params'!$B$27*K17</f>
        <v>5.5388092300637914E-3</v>
      </c>
      <c r="N17">
        <f t="shared" si="5"/>
        <v>1.9877884830241236E-3</v>
      </c>
      <c r="O17">
        <f t="shared" si="6"/>
        <v>-1.2538400450753721E-2</v>
      </c>
      <c r="P17">
        <f>'Sim Flight Params'!$B$24*N17+'Sim Flight Params'!$B$27*O17</f>
        <v>1.9877884830241236E-3</v>
      </c>
      <c r="Q17">
        <f t="shared" si="2"/>
        <v>1.9877884830241236E-3</v>
      </c>
      <c r="S17">
        <f t="shared" si="7"/>
        <v>5.5388092300637914E-3</v>
      </c>
      <c r="T17">
        <f t="shared" si="8"/>
        <v>1.9877884830241236E-3</v>
      </c>
      <c r="U17">
        <f t="shared" si="0"/>
        <v>1.9877884830241236E-3</v>
      </c>
    </row>
    <row r="18" spans="1:21" x14ac:dyDescent="0.3">
      <c r="A18">
        <f>'Sim Flight'!B18</f>
        <v>0.8</v>
      </c>
      <c r="B18">
        <f>'Sim Flight'!L18</f>
        <v>0</v>
      </c>
      <c r="C18">
        <f>'Sim Flight'!N18+'Sim Flight'!S18</f>
        <v>2.3723190268992601E-2</v>
      </c>
      <c r="E18">
        <f t="shared" si="3"/>
        <v>5.0000000000000044E-2</v>
      </c>
      <c r="G18">
        <f>MEDIAN2(C18,'Sim Flight Params'!$B$25,2)</f>
        <v>2.3723190268992601E-2</v>
      </c>
      <c r="H18">
        <f>AVERAGE2(G18,'Sim Flight Params'!$B$26,2)</f>
        <v>2.3723190268992601E-2</v>
      </c>
      <c r="J18">
        <f t="shared" si="4"/>
        <v>6.7249687435134223E-3</v>
      </c>
      <c r="K18">
        <f t="shared" si="1"/>
        <v>0.72523181439492579</v>
      </c>
      <c r="L18">
        <f>'Sim Flight Params'!$B$24*J18+'Sim Flight Params'!$B$27*K18</f>
        <v>6.7249687435134223E-3</v>
      </c>
      <c r="N18">
        <f t="shared" si="5"/>
        <v>2.3240369201997951E-3</v>
      </c>
      <c r="O18">
        <f t="shared" si="6"/>
        <v>2.3723190268992597E-2</v>
      </c>
      <c r="P18">
        <f>'Sim Flight Params'!$B$24*N18+'Sim Flight Params'!$B$27*O18</f>
        <v>2.3240369201997951E-3</v>
      </c>
      <c r="Q18">
        <f t="shared" si="2"/>
        <v>2.3240369201997951E-3</v>
      </c>
      <c r="S18">
        <f t="shared" si="7"/>
        <v>6.7249687435134223E-3</v>
      </c>
      <c r="T18">
        <f t="shared" si="8"/>
        <v>2.3240369201997951E-3</v>
      </c>
      <c r="U18">
        <f t="shared" si="0"/>
        <v>2.3240369201997951E-3</v>
      </c>
    </row>
    <row r="19" spans="1:21" x14ac:dyDescent="0.3">
      <c r="A19">
        <f>'Sim Flight'!B19</f>
        <v>0.85</v>
      </c>
      <c r="B19">
        <f>'Sim Flight'!L19</f>
        <v>0</v>
      </c>
      <c r="C19">
        <f>'Sim Flight'!N19+'Sim Flight'!S19</f>
        <v>2.3492289992062235E-3</v>
      </c>
      <c r="E19">
        <f t="shared" si="3"/>
        <v>4.9999999999999933E-2</v>
      </c>
      <c r="G19">
        <f>MEDIAN2(C19,'Sim Flight Params'!$B$25,2)</f>
        <v>2.3492289992062235E-3</v>
      </c>
      <c r="H19">
        <f>AVERAGE2(G19,'Sim Flight Params'!$B$26,2)</f>
        <v>2.3492289992062235E-3</v>
      </c>
      <c r="J19">
        <f t="shared" si="4"/>
        <v>6.8424301934737336E-3</v>
      </c>
      <c r="K19">
        <f t="shared" si="1"/>
        <v>-0.42747922539572814</v>
      </c>
      <c r="L19">
        <f>'Sim Flight Params'!$B$24*J19+'Sim Flight Params'!$B$27*K19</f>
        <v>6.8424301934737336E-3</v>
      </c>
      <c r="N19">
        <f t="shared" si="5"/>
        <v>2.6661584298734815E-3</v>
      </c>
      <c r="O19">
        <f t="shared" si="6"/>
        <v>2.3492289992062296E-3</v>
      </c>
      <c r="P19">
        <f>'Sim Flight Params'!$B$24*N19+'Sim Flight Params'!$B$27*O19</f>
        <v>2.6661584298734815E-3</v>
      </c>
      <c r="Q19">
        <f t="shared" si="2"/>
        <v>2.6661584298734815E-3</v>
      </c>
      <c r="S19">
        <f t="shared" si="7"/>
        <v>6.8424301934737336E-3</v>
      </c>
      <c r="T19">
        <f t="shared" si="8"/>
        <v>2.6661584298734815E-3</v>
      </c>
      <c r="U19">
        <f t="shared" si="0"/>
        <v>2.6661584298734815E-3</v>
      </c>
    </row>
    <row r="20" spans="1:21" x14ac:dyDescent="0.3">
      <c r="A20">
        <f>'Sim Flight'!B20</f>
        <v>0.9</v>
      </c>
      <c r="B20">
        <f>'Sim Flight'!L20</f>
        <v>0</v>
      </c>
      <c r="C20">
        <f>'Sim Flight'!N20+'Sim Flight'!S20</f>
        <v>2.3324601004614646E-2</v>
      </c>
      <c r="E20">
        <f t="shared" si="3"/>
        <v>5.0000000000000044E-2</v>
      </c>
      <c r="G20">
        <f>MEDIAN2(C20,'Sim Flight Params'!$B$25,2)</f>
        <v>2.3324601004614646E-2</v>
      </c>
      <c r="H20">
        <f>AVERAGE2(G20,'Sim Flight Params'!$B$26,2)</f>
        <v>2.3324601004614646E-2</v>
      </c>
      <c r="J20">
        <f t="shared" si="4"/>
        <v>8.0086602437044671E-3</v>
      </c>
      <c r="K20">
        <f t="shared" si="1"/>
        <v>0.41950744010816809</v>
      </c>
      <c r="L20">
        <f>'Sim Flight Params'!$B$24*J20+'Sim Flight Params'!$B$27*K20</f>
        <v>8.0086602437044671E-3</v>
      </c>
      <c r="N20">
        <f t="shared" si="5"/>
        <v>3.0665914420587052E-3</v>
      </c>
      <c r="O20">
        <f t="shared" si="6"/>
        <v>2.3324601004614649E-2</v>
      </c>
      <c r="P20">
        <f>'Sim Flight Params'!$B$24*N20+'Sim Flight Params'!$B$27*O20</f>
        <v>3.0665914420587052E-3</v>
      </c>
      <c r="Q20">
        <f t="shared" si="2"/>
        <v>3.0665914420587052E-3</v>
      </c>
      <c r="S20">
        <f t="shared" si="7"/>
        <v>8.0086602437044671E-3</v>
      </c>
      <c r="T20">
        <f t="shared" si="8"/>
        <v>3.0665914420587052E-3</v>
      </c>
      <c r="U20">
        <f t="shared" si="0"/>
        <v>3.0665914420587052E-3</v>
      </c>
    </row>
    <row r="21" spans="1:21" x14ac:dyDescent="0.3">
      <c r="A21">
        <f>'Sim Flight'!B21</f>
        <v>0.95</v>
      </c>
      <c r="B21">
        <f>'Sim Flight'!L21</f>
        <v>0</v>
      </c>
      <c r="C21">
        <f>'Sim Flight'!N21+'Sim Flight'!S21</f>
        <v>-3.142790440347782E-2</v>
      </c>
      <c r="E21">
        <f t="shared" si="3"/>
        <v>4.9999999999999933E-2</v>
      </c>
      <c r="G21">
        <f>MEDIAN2(C21,'Sim Flight Params'!$B$25,2)</f>
        <v>-3.142790440347782E-2</v>
      </c>
      <c r="H21">
        <f>AVERAGE2(G21,'Sim Flight Params'!$B$26,2)</f>
        <v>-3.142790440347782E-2</v>
      </c>
      <c r="J21">
        <f t="shared" si="4"/>
        <v>6.4372650235305778E-3</v>
      </c>
      <c r="K21">
        <f t="shared" si="1"/>
        <v>-1.0950501081618509</v>
      </c>
      <c r="L21">
        <f>'Sim Flight Params'!$B$24*J21+'Sim Flight Params'!$B$27*K21</f>
        <v>6.4372650235305778E-3</v>
      </c>
      <c r="N21">
        <f t="shared" ref="N21:N84" si="9">N20+L21*$E21</f>
        <v>3.3884546932352335E-3</v>
      </c>
      <c r="O21">
        <f t="shared" ref="O21:O84" si="10">(L21-L20)/$E21</f>
        <v>-3.1427904403477827E-2</v>
      </c>
      <c r="P21">
        <f>'Sim Flight Params'!$B$24*N21+'Sim Flight Params'!$B$27*O21</f>
        <v>3.3884546932352335E-3</v>
      </c>
      <c r="Q21">
        <f t="shared" si="2"/>
        <v>3.3884546932352335E-3</v>
      </c>
      <c r="S21">
        <f t="shared" si="7"/>
        <v>6.4372650235305778E-3</v>
      </c>
      <c r="T21">
        <f t="shared" si="8"/>
        <v>3.3884546932352335E-3</v>
      </c>
      <c r="U21">
        <f t="shared" si="0"/>
        <v>3.3884546932352335E-3</v>
      </c>
    </row>
    <row r="22" spans="1:21" x14ac:dyDescent="0.3">
      <c r="A22">
        <f>'Sim Flight'!B22</f>
        <v>1</v>
      </c>
      <c r="B22">
        <f>'Sim Flight'!L22</f>
        <v>0</v>
      </c>
      <c r="C22">
        <f>'Sim Flight'!N22+'Sim Flight'!S22</f>
        <v>-1.3122815301126344E-2</v>
      </c>
      <c r="E22">
        <f t="shared" si="3"/>
        <v>5.0000000000000044E-2</v>
      </c>
      <c r="G22">
        <f>MEDIAN2(C22,'Sim Flight Params'!$B$25,2)</f>
        <v>-1.3122815301126344E-2</v>
      </c>
      <c r="H22">
        <f>AVERAGE2(G22,'Sim Flight Params'!$B$26,2)</f>
        <v>-1.3122815301126344E-2</v>
      </c>
      <c r="J22">
        <f t="shared" si="4"/>
        <v>5.7811242584742597E-3</v>
      </c>
      <c r="K22">
        <f t="shared" si="1"/>
        <v>0.36610178204702926</v>
      </c>
      <c r="L22">
        <f>'Sim Flight Params'!$B$24*J22+'Sim Flight Params'!$B$27*K22</f>
        <v>5.7811242584742597E-3</v>
      </c>
      <c r="N22">
        <f t="shared" si="9"/>
        <v>3.6775109061589466E-3</v>
      </c>
      <c r="O22">
        <f t="shared" si="10"/>
        <v>-1.3122815301126351E-2</v>
      </c>
      <c r="P22">
        <f>'Sim Flight Params'!$B$24*N22+'Sim Flight Params'!$B$27*O22</f>
        <v>3.6775109061589466E-3</v>
      </c>
      <c r="Q22">
        <f t="shared" si="2"/>
        <v>3.6775109061589466E-3</v>
      </c>
      <c r="S22">
        <f t="shared" si="7"/>
        <v>5.7811242584742597E-3</v>
      </c>
      <c r="T22">
        <f t="shared" si="8"/>
        <v>3.6775109061589466E-3</v>
      </c>
      <c r="U22">
        <f t="shared" si="0"/>
        <v>3.6775109061589466E-3</v>
      </c>
    </row>
    <row r="23" spans="1:21" x14ac:dyDescent="0.3">
      <c r="A23">
        <f>'Sim Flight'!B23</f>
        <v>1.05</v>
      </c>
      <c r="B23">
        <f>'Sim Flight'!L23</f>
        <v>1.9275951793518153E-4</v>
      </c>
      <c r="C23">
        <f>'Sim Flight'!N23+'Sim Flight'!S23</f>
        <v>9.9673110273049453E-2</v>
      </c>
      <c r="E23">
        <f t="shared" si="3"/>
        <v>5.0000000000000044E-2</v>
      </c>
      <c r="G23">
        <f>MEDIAN2(C23,'Sim Flight Params'!$B$25,2)</f>
        <v>9.9673110273049453E-2</v>
      </c>
      <c r="H23">
        <f>AVERAGE2(G23,'Sim Flight Params'!$B$26,2)</f>
        <v>9.9673110273049453E-2</v>
      </c>
      <c r="J23">
        <f t="shared" si="4"/>
        <v>1.0764779772126736E-2</v>
      </c>
      <c r="K23">
        <f t="shared" si="1"/>
        <v>2.2559185114835141</v>
      </c>
      <c r="L23">
        <f>'Sim Flight Params'!$B$24*J23+'Sim Flight Params'!$B$27*K23</f>
        <v>1.0764779772126736E-2</v>
      </c>
      <c r="N23">
        <f t="shared" si="9"/>
        <v>4.215749894765284E-3</v>
      </c>
      <c r="O23">
        <f t="shared" si="10"/>
        <v>9.9673110273049439E-2</v>
      </c>
      <c r="P23">
        <f>'Sim Flight Params'!$B$24*N23+'Sim Flight Params'!$B$27*O23</f>
        <v>4.215749894765284E-3</v>
      </c>
      <c r="Q23">
        <f t="shared" si="2"/>
        <v>4.0229903768301024E-3</v>
      </c>
      <c r="S23">
        <f t="shared" si="7"/>
        <v>1.0764779772126736E-2</v>
      </c>
      <c r="T23">
        <f t="shared" si="8"/>
        <v>4.215749894765284E-3</v>
      </c>
      <c r="U23">
        <f t="shared" si="0"/>
        <v>4.0229903768301024E-3</v>
      </c>
    </row>
    <row r="24" spans="1:21" x14ac:dyDescent="0.3">
      <c r="A24">
        <f>'Sim Flight'!B24</f>
        <v>1.1000000000000001</v>
      </c>
      <c r="B24">
        <f>'Sim Flight'!L24</f>
        <v>7.7096375927709904E-4</v>
      </c>
      <c r="C24">
        <f>'Sim Flight'!N24+'Sim Flight'!S24</f>
        <v>0.15515241915390421</v>
      </c>
      <c r="E24">
        <f t="shared" si="3"/>
        <v>5.0000000000000044E-2</v>
      </c>
      <c r="G24">
        <f>MEDIAN2(C24,'Sim Flight Params'!$B$25,2)</f>
        <v>0.15515241915390421</v>
      </c>
      <c r="H24">
        <f>AVERAGE2(G24,'Sim Flight Params'!$B$26,2)</f>
        <v>0.15515241915390421</v>
      </c>
      <c r="J24">
        <f t="shared" si="4"/>
        <v>1.8522400729821954E-2</v>
      </c>
      <c r="K24">
        <f t="shared" si="1"/>
        <v>1.1095861776170941</v>
      </c>
      <c r="L24">
        <f>'Sim Flight Params'!$B$24*J24+'Sim Flight Params'!$B$27*K24</f>
        <v>1.8522400729821954E-2</v>
      </c>
      <c r="N24">
        <f t="shared" si="9"/>
        <v>5.1418699312563822E-3</v>
      </c>
      <c r="O24">
        <f t="shared" si="10"/>
        <v>0.15515241915390424</v>
      </c>
      <c r="P24">
        <f>'Sim Flight Params'!$B$24*N24+'Sim Flight Params'!$B$27*O24</f>
        <v>5.1418699312563822E-3</v>
      </c>
      <c r="Q24">
        <f t="shared" si="2"/>
        <v>4.3709061719792832E-3</v>
      </c>
      <c r="S24">
        <f t="shared" si="7"/>
        <v>1.8522400729821954E-2</v>
      </c>
      <c r="T24">
        <f t="shared" si="8"/>
        <v>5.1418699312563822E-3</v>
      </c>
      <c r="U24">
        <f t="shared" si="0"/>
        <v>4.3709061719792832E-3</v>
      </c>
    </row>
    <row r="25" spans="1:21" x14ac:dyDescent="0.3">
      <c r="A25">
        <f>'Sim Flight'!B25</f>
        <v>1.1499999999999999</v>
      </c>
      <c r="B25">
        <f>'Sim Flight'!L25</f>
        <v>1.7343898152840653E-3</v>
      </c>
      <c r="C25">
        <f>'Sim Flight'!N25+'Sim Flight'!S25</f>
        <v>0.11768216702048784</v>
      </c>
      <c r="E25">
        <f t="shared" si="3"/>
        <v>4.9999999999999822E-2</v>
      </c>
      <c r="G25">
        <f>MEDIAN2(C25,'Sim Flight Params'!$B$25,2)</f>
        <v>0.11768216702048784</v>
      </c>
      <c r="H25">
        <f>AVERAGE2(G25,'Sim Flight Params'!$B$26,2)</f>
        <v>0.11768216702048784</v>
      </c>
      <c r="J25">
        <f t="shared" si="4"/>
        <v>2.4406509080846326E-2</v>
      </c>
      <c r="K25">
        <f t="shared" si="1"/>
        <v>-0.74940504266833008</v>
      </c>
      <c r="L25">
        <f>'Sim Flight Params'!$B$24*J25+'Sim Flight Params'!$B$27*K25</f>
        <v>2.4406509080846326E-2</v>
      </c>
      <c r="N25">
        <f t="shared" si="9"/>
        <v>6.3621953852986942E-3</v>
      </c>
      <c r="O25">
        <f t="shared" si="10"/>
        <v>0.11768216702048785</v>
      </c>
      <c r="P25">
        <f>'Sim Flight Params'!$B$24*N25+'Sim Flight Params'!$B$27*O25</f>
        <v>6.3621953852986942E-3</v>
      </c>
      <c r="Q25">
        <f t="shared" si="2"/>
        <v>4.6278055700146288E-3</v>
      </c>
      <c r="S25">
        <f t="shared" si="7"/>
        <v>2.4406509080846326E-2</v>
      </c>
      <c r="T25">
        <f t="shared" si="8"/>
        <v>6.3621953852986942E-3</v>
      </c>
      <c r="U25">
        <f t="shared" si="0"/>
        <v>4.6278055700146288E-3</v>
      </c>
    </row>
    <row r="26" spans="1:21" x14ac:dyDescent="0.3">
      <c r="A26">
        <f>'Sim Flight'!B26</f>
        <v>1.2</v>
      </c>
      <c r="B26">
        <f>'Sim Flight'!L26</f>
        <v>3.0826662668720362E-3</v>
      </c>
      <c r="C26">
        <f>'Sim Flight'!N26+'Sim Flight'!S26</f>
        <v>0.14399541419537981</v>
      </c>
      <c r="E26">
        <f t="shared" si="3"/>
        <v>5.0000000000000044E-2</v>
      </c>
      <c r="G26">
        <f>MEDIAN2(C26,'Sim Flight Params'!$B$25,2)</f>
        <v>0.14399541419537981</v>
      </c>
      <c r="H26">
        <f>AVERAGE2(G26,'Sim Flight Params'!$B$26,2)</f>
        <v>0.14399541419537981</v>
      </c>
      <c r="J26">
        <f t="shared" si="4"/>
        <v>3.1606279790615324E-2</v>
      </c>
      <c r="K26">
        <f t="shared" si="1"/>
        <v>0.52626494349783903</v>
      </c>
      <c r="L26">
        <f>'Sim Flight Params'!$B$24*J26+'Sim Flight Params'!$B$27*K26</f>
        <v>3.1606279790615324E-2</v>
      </c>
      <c r="N26">
        <f t="shared" si="9"/>
        <v>7.9425093748294612E-3</v>
      </c>
      <c r="O26">
        <f t="shared" si="10"/>
        <v>0.14399541419537984</v>
      </c>
      <c r="P26">
        <f>'Sim Flight Params'!$B$24*N26+'Sim Flight Params'!$B$27*O26</f>
        <v>7.9425093748294612E-3</v>
      </c>
      <c r="Q26">
        <f t="shared" si="2"/>
        <v>4.8598431079574251E-3</v>
      </c>
      <c r="S26">
        <f t="shared" si="7"/>
        <v>3.1606279790615324E-2</v>
      </c>
      <c r="T26">
        <f t="shared" ref="T26:T89" si="11">T25+S26*$E26</f>
        <v>7.9425093748294612E-3</v>
      </c>
      <c r="U26">
        <f t="shared" si="0"/>
        <v>4.8598431079574251E-3</v>
      </c>
    </row>
    <row r="27" spans="1:21" x14ac:dyDescent="0.3">
      <c r="A27">
        <f>'Sim Flight'!B27</f>
        <v>1.25</v>
      </c>
      <c r="B27">
        <f>'Sim Flight'!L27</f>
        <v>4.8152733278030713E-3</v>
      </c>
      <c r="C27">
        <f>'Sim Flight'!N27+'Sim Flight'!S27</f>
        <v>0.18141915084286317</v>
      </c>
      <c r="E27">
        <f t="shared" si="3"/>
        <v>5.0000000000000044E-2</v>
      </c>
      <c r="G27">
        <f>MEDIAN2(C27,'Sim Flight Params'!$B$25,2)</f>
        <v>0.18141915084286317</v>
      </c>
      <c r="H27">
        <f>AVERAGE2(G27,'Sim Flight Params'!$B$26,2)</f>
        <v>0.18141915084286317</v>
      </c>
      <c r="J27">
        <f t="shared" si="4"/>
        <v>4.0677237332758492E-2</v>
      </c>
      <c r="K27">
        <f t="shared" si="1"/>
        <v>0.74847473294966649</v>
      </c>
      <c r="L27">
        <f>'Sim Flight Params'!$B$24*J27+'Sim Flight Params'!$B$27*K27</f>
        <v>4.0677237332758492E-2</v>
      </c>
      <c r="N27">
        <f t="shared" si="9"/>
        <v>9.9763712414673873E-3</v>
      </c>
      <c r="O27">
        <f t="shared" si="10"/>
        <v>0.1814191508428632</v>
      </c>
      <c r="P27">
        <f>'Sim Flight Params'!$B$24*N27+'Sim Flight Params'!$B$27*O27</f>
        <v>9.9763712414673873E-3</v>
      </c>
      <c r="Q27">
        <f t="shared" si="2"/>
        <v>5.161097913664316E-3</v>
      </c>
      <c r="S27">
        <f t="shared" si="7"/>
        <v>4.0677237332758492E-2</v>
      </c>
      <c r="T27">
        <f t="shared" si="11"/>
        <v>9.9763712414673873E-3</v>
      </c>
      <c r="U27">
        <f t="shared" si="0"/>
        <v>5.161097913664316E-3</v>
      </c>
    </row>
    <row r="28" spans="1:21" x14ac:dyDescent="0.3">
      <c r="A28">
        <f>'Sim Flight'!B28</f>
        <v>1.3</v>
      </c>
      <c r="B28">
        <f>'Sim Flight'!L28</f>
        <v>6.931543045073707E-3</v>
      </c>
      <c r="C28">
        <f>'Sim Flight'!N28+'Sim Flight'!S28</f>
        <v>0.12024411305539398</v>
      </c>
      <c r="E28">
        <f t="shared" si="3"/>
        <v>5.0000000000000044E-2</v>
      </c>
      <c r="G28">
        <f>MEDIAN2(C28,'Sim Flight Params'!$B$25,2)</f>
        <v>0.12024411305539398</v>
      </c>
      <c r="H28">
        <f>AVERAGE2(G28,'Sim Flight Params'!$B$26,2)</f>
        <v>0.12024411305539398</v>
      </c>
      <c r="J28">
        <f t="shared" si="4"/>
        <v>4.6689442985528198E-2</v>
      </c>
      <c r="K28">
        <f t="shared" si="1"/>
        <v>-1.2235007557493827</v>
      </c>
      <c r="L28">
        <f>'Sim Flight Params'!$B$24*J28+'Sim Flight Params'!$B$27*K28</f>
        <v>4.6689442985528198E-2</v>
      </c>
      <c r="N28">
        <f t="shared" si="9"/>
        <v>1.23108433907438E-2</v>
      </c>
      <c r="O28">
        <f t="shared" si="10"/>
        <v>0.12024411305539401</v>
      </c>
      <c r="P28">
        <f>'Sim Flight Params'!$B$24*N28+'Sim Flight Params'!$B$27*O28</f>
        <v>1.23108433907438E-2</v>
      </c>
      <c r="Q28">
        <f t="shared" si="2"/>
        <v>5.3793003456700933E-3</v>
      </c>
      <c r="S28">
        <f t="shared" si="7"/>
        <v>4.6689442985528198E-2</v>
      </c>
      <c r="T28">
        <f t="shared" si="11"/>
        <v>1.23108433907438E-2</v>
      </c>
      <c r="U28">
        <f t="shared" si="0"/>
        <v>5.3793003456700933E-3</v>
      </c>
    </row>
    <row r="29" spans="1:21" x14ac:dyDescent="0.3">
      <c r="A29">
        <f>'Sim Flight'!B29</f>
        <v>1.35</v>
      </c>
      <c r="B29">
        <f>'Sim Flight'!L29</f>
        <v>9.4306595564227491E-3</v>
      </c>
      <c r="C29">
        <f>'Sim Flight'!N29+'Sim Flight'!S29</f>
        <v>0.17691346443428763</v>
      </c>
      <c r="E29">
        <f t="shared" si="3"/>
        <v>5.0000000000000044E-2</v>
      </c>
      <c r="G29">
        <f>MEDIAN2(C29,'Sim Flight Params'!$B$25,2)</f>
        <v>0.17691346443428763</v>
      </c>
      <c r="H29">
        <f>AVERAGE2(G29,'Sim Flight Params'!$B$26,2)</f>
        <v>0.17691346443428763</v>
      </c>
      <c r="J29">
        <f t="shared" si="4"/>
        <v>5.5535116207242587E-2</v>
      </c>
      <c r="K29">
        <f t="shared" si="1"/>
        <v>1.1333870275778719</v>
      </c>
      <c r="L29">
        <f>'Sim Flight Params'!$B$24*J29+'Sim Flight Params'!$B$27*K29</f>
        <v>5.5535116207242587E-2</v>
      </c>
      <c r="N29">
        <f t="shared" si="9"/>
        <v>1.5087599201105932E-2</v>
      </c>
      <c r="O29">
        <f t="shared" si="10"/>
        <v>0.1769134644342876</v>
      </c>
      <c r="P29">
        <f>'Sim Flight Params'!$B$24*N29+'Sim Flight Params'!$B$27*O29</f>
        <v>1.5087599201105932E-2</v>
      </c>
      <c r="Q29">
        <f t="shared" si="2"/>
        <v>5.6569396446831833E-3</v>
      </c>
      <c r="S29">
        <f t="shared" si="7"/>
        <v>5.5535116207242587E-2</v>
      </c>
      <c r="T29">
        <f t="shared" si="11"/>
        <v>1.5087599201105932E-2</v>
      </c>
      <c r="U29">
        <f t="shared" si="0"/>
        <v>5.6569396446831833E-3</v>
      </c>
    </row>
    <row r="30" spans="1:21" x14ac:dyDescent="0.3">
      <c r="A30">
        <f>'Sim Flight'!B30</f>
        <v>1.4</v>
      </c>
      <c r="B30">
        <f>'Sim Flight'!L30</f>
        <v>1.231165940486223E-2</v>
      </c>
      <c r="C30">
        <f>'Sim Flight'!N30+'Sim Flight'!S30</f>
        <v>0.13518585483344636</v>
      </c>
      <c r="E30">
        <f t="shared" si="3"/>
        <v>4.9999999999999822E-2</v>
      </c>
      <c r="G30">
        <f>MEDIAN2(C30,'Sim Flight Params'!$B$25,2)</f>
        <v>0.13518585483344636</v>
      </c>
      <c r="H30">
        <f>AVERAGE2(G30,'Sim Flight Params'!$B$26,2)</f>
        <v>0.13518585483344636</v>
      </c>
      <c r="J30">
        <f t="shared" si="4"/>
        <v>6.229440894891488E-2</v>
      </c>
      <c r="K30">
        <f t="shared" si="1"/>
        <v>-0.83455219201682829</v>
      </c>
      <c r="L30">
        <f>'Sim Flight Params'!$B$24*J30+'Sim Flight Params'!$B$27*K30</f>
        <v>6.229440894891488E-2</v>
      </c>
      <c r="N30">
        <f t="shared" si="9"/>
        <v>1.8202319648551665E-2</v>
      </c>
      <c r="O30">
        <f t="shared" si="10"/>
        <v>0.13518585483344633</v>
      </c>
      <c r="P30">
        <f>'Sim Flight Params'!$B$24*N30+'Sim Flight Params'!$B$27*O30</f>
        <v>1.8202319648551665E-2</v>
      </c>
      <c r="Q30">
        <f t="shared" si="2"/>
        <v>5.8906602436894356E-3</v>
      </c>
      <c r="S30">
        <f t="shared" si="7"/>
        <v>6.229440894891488E-2</v>
      </c>
      <c r="T30">
        <f t="shared" si="11"/>
        <v>1.8202319648551665E-2</v>
      </c>
      <c r="U30">
        <f t="shared" si="0"/>
        <v>5.8906602436894356E-3</v>
      </c>
    </row>
    <row r="31" spans="1:21" x14ac:dyDescent="0.3">
      <c r="A31">
        <f>'Sim Flight'!B31</f>
        <v>1.45</v>
      </c>
      <c r="B31">
        <f>'Sim Flight'!L31</f>
        <v>1.5573431910108404E-2</v>
      </c>
      <c r="C31">
        <f>'Sim Flight'!N31+'Sim Flight'!S31</f>
        <v>0.14584073921351259</v>
      </c>
      <c r="E31">
        <f t="shared" si="3"/>
        <v>5.0000000000000044E-2</v>
      </c>
      <c r="G31">
        <f>MEDIAN2(C31,'Sim Flight Params'!$B$25,2)</f>
        <v>0.14584073921351259</v>
      </c>
      <c r="H31">
        <f>AVERAGE2(G31,'Sim Flight Params'!$B$26,2)</f>
        <v>0.14584073921351259</v>
      </c>
      <c r="J31">
        <f t="shared" si="4"/>
        <v>6.9586445909590511E-2</v>
      </c>
      <c r="K31">
        <f t="shared" si="1"/>
        <v>0.21309768760132444</v>
      </c>
      <c r="L31">
        <f>'Sim Flight Params'!$B$24*J31+'Sim Flight Params'!$B$27*K31</f>
        <v>6.9586445909590511E-2</v>
      </c>
      <c r="N31">
        <f t="shared" si="9"/>
        <v>2.1681641944031195E-2</v>
      </c>
      <c r="O31">
        <f t="shared" si="10"/>
        <v>0.14584073921351248</v>
      </c>
      <c r="P31">
        <f>'Sim Flight Params'!$B$24*N31+'Sim Flight Params'!$B$27*O31</f>
        <v>2.1681641944031195E-2</v>
      </c>
      <c r="Q31">
        <f t="shared" si="2"/>
        <v>6.108210033922791E-3</v>
      </c>
      <c r="S31">
        <f t="shared" si="7"/>
        <v>6.9586445909590511E-2</v>
      </c>
      <c r="T31">
        <f t="shared" si="11"/>
        <v>2.1681641944031195E-2</v>
      </c>
      <c r="U31">
        <f t="shared" si="0"/>
        <v>6.108210033922791E-3</v>
      </c>
    </row>
    <row r="32" spans="1:21" x14ac:dyDescent="0.3">
      <c r="A32">
        <f>'Sim Flight'!B32</f>
        <v>1.5</v>
      </c>
      <c r="B32">
        <f>'Sim Flight'!L32</f>
        <v>1.9214719596769569E-2</v>
      </c>
      <c r="C32">
        <f>'Sim Flight'!N32+'Sim Flight'!S32</f>
        <v>0.15782770003283841</v>
      </c>
      <c r="E32">
        <f t="shared" si="3"/>
        <v>5.0000000000000044E-2</v>
      </c>
      <c r="G32">
        <f>MEDIAN2(C32,'Sim Flight Params'!$B$25,2)</f>
        <v>0.15782770003283841</v>
      </c>
      <c r="H32">
        <f>AVERAGE2(G32,'Sim Flight Params'!$B$26,2)</f>
        <v>0.15782770003283841</v>
      </c>
      <c r="J32">
        <f t="shared" si="4"/>
        <v>7.7477830911232434E-2</v>
      </c>
      <c r="K32">
        <f t="shared" si="1"/>
        <v>0.23973921638651619</v>
      </c>
      <c r="L32">
        <f>'Sim Flight Params'!$B$24*J32+'Sim Flight Params'!$B$27*K32</f>
        <v>7.7477830911232434E-2</v>
      </c>
      <c r="N32">
        <f t="shared" si="9"/>
        <v>2.5555533489592819E-2</v>
      </c>
      <c r="O32">
        <f t="shared" si="10"/>
        <v>0.15782770003283833</v>
      </c>
      <c r="P32">
        <f>'Sim Flight Params'!$B$24*N32+'Sim Flight Params'!$B$27*O32</f>
        <v>2.5555533489592819E-2</v>
      </c>
      <c r="Q32">
        <f t="shared" si="2"/>
        <v>6.3408138928232501E-3</v>
      </c>
      <c r="S32">
        <f t="shared" si="7"/>
        <v>7.7477830911232434E-2</v>
      </c>
      <c r="T32">
        <f t="shared" si="11"/>
        <v>2.5555533489592819E-2</v>
      </c>
      <c r="U32">
        <f t="shared" si="0"/>
        <v>6.3408138928232501E-3</v>
      </c>
    </row>
    <row r="33" spans="1:21" x14ac:dyDescent="0.3">
      <c r="A33">
        <f>'Sim Flight'!B33</f>
        <v>1.55</v>
      </c>
      <c r="B33">
        <f>'Sim Flight'!L33</f>
        <v>2.3234118679127613E-2</v>
      </c>
      <c r="C33">
        <f>'Sim Flight'!N33+'Sim Flight'!S33</f>
        <v>0.17663417691734531</v>
      </c>
      <c r="E33">
        <f t="shared" si="3"/>
        <v>5.0000000000000044E-2</v>
      </c>
      <c r="G33">
        <f>MEDIAN2(C33,'Sim Flight Params'!$B$25,2)</f>
        <v>0.17663417691734531</v>
      </c>
      <c r="H33">
        <f>AVERAGE2(G33,'Sim Flight Params'!$B$26,2)</f>
        <v>0.17663417691734531</v>
      </c>
      <c r="J33">
        <f t="shared" si="4"/>
        <v>8.6309539757099707E-2</v>
      </c>
      <c r="K33">
        <f t="shared" si="1"/>
        <v>0.37612953769013768</v>
      </c>
      <c r="L33">
        <f>'Sim Flight Params'!$B$24*J33+'Sim Flight Params'!$B$27*K33</f>
        <v>8.6309539757099707E-2</v>
      </c>
      <c r="N33">
        <f t="shared" si="9"/>
        <v>2.9871010477447807E-2</v>
      </c>
      <c r="O33">
        <f t="shared" si="10"/>
        <v>0.17663417691734529</v>
      </c>
      <c r="P33">
        <f>'Sim Flight Params'!$B$24*N33+'Sim Flight Params'!$B$27*O33</f>
        <v>2.9871010477447807E-2</v>
      </c>
      <c r="Q33">
        <f t="shared" si="2"/>
        <v>6.6368917983201936E-3</v>
      </c>
      <c r="S33">
        <f t="shared" si="7"/>
        <v>8.6309539757099707E-2</v>
      </c>
      <c r="T33">
        <f t="shared" si="11"/>
        <v>2.9871010477447807E-2</v>
      </c>
      <c r="U33">
        <f t="shared" si="0"/>
        <v>6.6368917983201936E-3</v>
      </c>
    </row>
    <row r="34" spans="1:21" x14ac:dyDescent="0.3">
      <c r="A34">
        <f>'Sim Flight'!B34</f>
        <v>1.6</v>
      </c>
      <c r="B34">
        <f>'Sim Flight'!L34</f>
        <v>2.7630079602323443E-2</v>
      </c>
      <c r="C34">
        <f>'Sim Flight'!N34+'Sim Flight'!S34</f>
        <v>0.12124334903999232</v>
      </c>
      <c r="E34">
        <f t="shared" si="3"/>
        <v>5.0000000000000044E-2</v>
      </c>
      <c r="G34">
        <f>MEDIAN2(C34,'Sim Flight Params'!$B$25,2)</f>
        <v>0.12124334903999232</v>
      </c>
      <c r="H34">
        <f>AVERAGE2(G34,'Sim Flight Params'!$B$26,2)</f>
        <v>0.12124334903999232</v>
      </c>
      <c r="J34">
        <f t="shared" si="4"/>
        <v>9.2371707209099332E-2</v>
      </c>
      <c r="K34">
        <f t="shared" si="1"/>
        <v>-1.1078165575470591</v>
      </c>
      <c r="L34">
        <f>'Sim Flight Params'!$B$24*J34+'Sim Flight Params'!$B$27*K34</f>
        <v>9.2371707209099332E-2</v>
      </c>
      <c r="N34">
        <f t="shared" si="9"/>
        <v>3.448959583790278E-2</v>
      </c>
      <c r="O34">
        <f t="shared" si="10"/>
        <v>0.1212433490399924</v>
      </c>
      <c r="P34">
        <f>'Sim Flight Params'!$B$24*N34+'Sim Flight Params'!$B$27*O34</f>
        <v>3.448959583790278E-2</v>
      </c>
      <c r="Q34">
        <f t="shared" si="2"/>
        <v>6.8595162355793368E-3</v>
      </c>
      <c r="S34">
        <f t="shared" si="7"/>
        <v>9.2371707209099332E-2</v>
      </c>
      <c r="T34">
        <f t="shared" si="11"/>
        <v>3.448959583790278E-2</v>
      </c>
      <c r="U34">
        <f t="shared" si="0"/>
        <v>6.8595162355793368E-3</v>
      </c>
    </row>
    <row r="35" spans="1:21" x14ac:dyDescent="0.3">
      <c r="A35">
        <f>'Sim Flight'!B35</f>
        <v>1.65</v>
      </c>
      <c r="B35">
        <f>'Sim Flight'!L35</f>
        <v>3.240090763974024E-2</v>
      </c>
      <c r="C35">
        <f>'Sim Flight'!N35+'Sim Flight'!S35</f>
        <v>0.11790992936663773</v>
      </c>
      <c r="E35">
        <f t="shared" si="3"/>
        <v>4.9999999999999822E-2</v>
      </c>
      <c r="G35">
        <f>MEDIAN2(C35,'Sim Flight Params'!$B$25,2)</f>
        <v>0.11790992936663773</v>
      </c>
      <c r="H35">
        <f>AVERAGE2(G35,'Sim Flight Params'!$B$26,2)</f>
        <v>0.11790992936663773</v>
      </c>
      <c r="J35">
        <f t="shared" si="4"/>
        <v>9.8267203677431192E-2</v>
      </c>
      <c r="K35">
        <f t="shared" si="1"/>
        <v>-6.6668393467091927E-2</v>
      </c>
      <c r="L35">
        <f>'Sim Flight Params'!$B$24*J35+'Sim Flight Params'!$B$27*K35</f>
        <v>9.8267203677431192E-2</v>
      </c>
      <c r="N35">
        <f t="shared" si="9"/>
        <v>3.9402956021774321E-2</v>
      </c>
      <c r="O35">
        <f t="shared" si="10"/>
        <v>0.11790992936663761</v>
      </c>
      <c r="P35">
        <f>'Sim Flight Params'!$B$24*N35+'Sim Flight Params'!$B$27*O35</f>
        <v>3.9402956021774321E-2</v>
      </c>
      <c r="Q35">
        <f t="shared" si="2"/>
        <v>7.0020483820340818E-3</v>
      </c>
      <c r="S35">
        <f t="shared" si="7"/>
        <v>9.8267203677431192E-2</v>
      </c>
      <c r="T35">
        <f t="shared" si="11"/>
        <v>3.9402956021774321E-2</v>
      </c>
      <c r="U35">
        <f t="shared" si="0"/>
        <v>7.0020483820340818E-3</v>
      </c>
    </row>
    <row r="36" spans="1:21" x14ac:dyDescent="0.3">
      <c r="A36">
        <f>'Sim Flight'!B36</f>
        <v>1.7</v>
      </c>
      <c r="B36">
        <f>'Sim Flight'!L36</f>
        <v>3.7544763546352722E-2</v>
      </c>
      <c r="C36">
        <f>'Sim Flight'!N36+'Sim Flight'!S36</f>
        <v>0.16086827338092671</v>
      </c>
      <c r="E36">
        <f t="shared" si="3"/>
        <v>5.0000000000000044E-2</v>
      </c>
      <c r="G36">
        <f>MEDIAN2(C36,'Sim Flight Params'!$B$25,2)</f>
        <v>0.16086827338092671</v>
      </c>
      <c r="H36">
        <f>AVERAGE2(G36,'Sim Flight Params'!$B$26,2)</f>
        <v>0.16086827338092671</v>
      </c>
      <c r="J36">
        <f t="shared" si="4"/>
        <v>0.10631061734647754</v>
      </c>
      <c r="K36">
        <f t="shared" si="1"/>
        <v>0.85916688028577892</v>
      </c>
      <c r="L36">
        <f>'Sim Flight Params'!$B$24*J36+'Sim Flight Params'!$B$27*K36</f>
        <v>0.10631061734647754</v>
      </c>
      <c r="N36">
        <f t="shared" si="9"/>
        <v>4.47184868890982E-2</v>
      </c>
      <c r="O36">
        <f t="shared" si="10"/>
        <v>0.16086827338092677</v>
      </c>
      <c r="P36">
        <f>'Sim Flight Params'!$B$24*N36+'Sim Flight Params'!$B$27*O36</f>
        <v>4.47184868890982E-2</v>
      </c>
      <c r="Q36">
        <f t="shared" si="2"/>
        <v>7.1737233427454777E-3</v>
      </c>
      <c r="S36">
        <f t="shared" si="7"/>
        <v>0.10631061734647754</v>
      </c>
      <c r="T36">
        <f t="shared" si="11"/>
        <v>4.47184868890982E-2</v>
      </c>
      <c r="U36">
        <f t="shared" si="0"/>
        <v>7.1737233427454777E-3</v>
      </c>
    </row>
    <row r="37" spans="1:21" x14ac:dyDescent="0.3">
      <c r="A37">
        <f>'Sim Flight'!B37</f>
        <v>1.75</v>
      </c>
      <c r="B37">
        <f>'Sim Flight'!L37</f>
        <v>4.3059664267791176E-2</v>
      </c>
      <c r="C37">
        <f>'Sim Flight'!N37+'Sim Flight'!S37</f>
        <v>0.18023803203285899</v>
      </c>
      <c r="E37">
        <f t="shared" si="3"/>
        <v>5.0000000000000044E-2</v>
      </c>
      <c r="G37">
        <f>MEDIAN2(C37,'Sim Flight Params'!$B$25,2)</f>
        <v>0.18023803203285899</v>
      </c>
      <c r="H37">
        <f>AVERAGE2(G37,'Sim Flight Params'!$B$26,2)</f>
        <v>0.18023803203285899</v>
      </c>
      <c r="J37">
        <f t="shared" si="4"/>
        <v>0.1153225189481205</v>
      </c>
      <c r="K37">
        <f t="shared" si="1"/>
        <v>0.38739517303864512</v>
      </c>
      <c r="L37">
        <f>'Sim Flight Params'!$B$24*J37+'Sim Flight Params'!$B$27*K37</f>
        <v>0.1153225189481205</v>
      </c>
      <c r="N37">
        <f t="shared" si="9"/>
        <v>5.0484612836504232E-2</v>
      </c>
      <c r="O37">
        <f t="shared" si="10"/>
        <v>0.18023803203285904</v>
      </c>
      <c r="P37">
        <f>'Sim Flight Params'!$B$24*N37+'Sim Flight Params'!$B$27*O37</f>
        <v>5.0484612836504232E-2</v>
      </c>
      <c r="Q37">
        <f t="shared" si="2"/>
        <v>7.4249485687130565E-3</v>
      </c>
      <c r="S37">
        <f t="shared" si="7"/>
        <v>0.1153225189481205</v>
      </c>
      <c r="T37">
        <f t="shared" si="11"/>
        <v>5.0484612836504232E-2</v>
      </c>
      <c r="U37">
        <f t="shared" si="0"/>
        <v>7.4249485687130565E-3</v>
      </c>
    </row>
    <row r="38" spans="1:21" x14ac:dyDescent="0.3">
      <c r="A38">
        <f>'Sim Flight'!B38</f>
        <v>1.8</v>
      </c>
      <c r="B38">
        <f>'Sim Flight'!L38</f>
        <v>4.8943483704846469E-2</v>
      </c>
      <c r="C38">
        <f>'Sim Flight'!N38+'Sim Flight'!S38</f>
        <v>0.16916547077041963</v>
      </c>
      <c r="E38">
        <f t="shared" si="3"/>
        <v>5.0000000000000044E-2</v>
      </c>
      <c r="G38">
        <f>MEDIAN2(C38,'Sim Flight Params'!$B$25,2)</f>
        <v>0.16916547077041963</v>
      </c>
      <c r="H38">
        <f>AVERAGE2(G38,'Sim Flight Params'!$B$26,2)</f>
        <v>0.16916547077041963</v>
      </c>
      <c r="J38">
        <f t="shared" si="4"/>
        <v>0.12378079248664149</v>
      </c>
      <c r="K38">
        <f t="shared" si="1"/>
        <v>-0.22145122524878694</v>
      </c>
      <c r="L38">
        <f>'Sim Flight Params'!$B$24*J38+'Sim Flight Params'!$B$27*K38</f>
        <v>0.12378079248664149</v>
      </c>
      <c r="N38">
        <f t="shared" si="9"/>
        <v>5.6673652460836312E-2</v>
      </c>
      <c r="O38">
        <f t="shared" si="10"/>
        <v>0.16916547077041974</v>
      </c>
      <c r="P38">
        <f>'Sim Flight Params'!$B$24*N38+'Sim Flight Params'!$B$27*O38</f>
        <v>5.6673652460836312E-2</v>
      </c>
      <c r="Q38">
        <f t="shared" si="2"/>
        <v>7.7301687559898427E-3</v>
      </c>
      <c r="S38">
        <f t="shared" si="7"/>
        <v>0.12378079248664149</v>
      </c>
      <c r="T38">
        <f t="shared" si="11"/>
        <v>5.6673652460836312E-2</v>
      </c>
      <c r="U38">
        <f t="shared" si="0"/>
        <v>7.7301687559898427E-3</v>
      </c>
    </row>
    <row r="39" spans="1:21" x14ac:dyDescent="0.3">
      <c r="A39">
        <f>'Sim Flight'!B39</f>
        <v>1.85</v>
      </c>
      <c r="B39">
        <f>'Sim Flight'!L39</f>
        <v>5.5193953533121953E-2</v>
      </c>
      <c r="C39">
        <f>'Sim Flight'!N39+'Sim Flight'!S39</f>
        <v>0.13070210177695951</v>
      </c>
      <c r="E39">
        <f t="shared" si="3"/>
        <v>5.0000000000000044E-2</v>
      </c>
      <c r="G39">
        <f>MEDIAN2(C39,'Sim Flight Params'!$B$25,2)</f>
        <v>0.13070210177695951</v>
      </c>
      <c r="H39">
        <f>AVERAGE2(G39,'Sim Flight Params'!$B$26,2)</f>
        <v>0.13070210177695951</v>
      </c>
      <c r="J39">
        <f t="shared" si="4"/>
        <v>0.13031589757548948</v>
      </c>
      <c r="K39">
        <f t="shared" si="1"/>
        <v>-0.76926737986920168</v>
      </c>
      <c r="L39">
        <f>'Sim Flight Params'!$B$24*J39+'Sim Flight Params'!$B$27*K39</f>
        <v>0.13031589757548948</v>
      </c>
      <c r="N39">
        <f t="shared" si="9"/>
        <v>6.3189447339610794E-2</v>
      </c>
      <c r="O39">
        <f t="shared" si="10"/>
        <v>0.13070210177695957</v>
      </c>
      <c r="P39">
        <f>'Sim Flight Params'!$B$24*N39+'Sim Flight Params'!$B$27*O39</f>
        <v>6.3189447339610794E-2</v>
      </c>
      <c r="Q39">
        <f t="shared" si="2"/>
        <v>7.9954938064888403E-3</v>
      </c>
      <c r="S39">
        <f t="shared" si="7"/>
        <v>0.13031589757548948</v>
      </c>
      <c r="T39">
        <f t="shared" si="11"/>
        <v>6.3189447339610794E-2</v>
      </c>
      <c r="U39">
        <f t="shared" si="0"/>
        <v>7.9954938064888403E-3</v>
      </c>
    </row>
    <row r="40" spans="1:21" x14ac:dyDescent="0.3">
      <c r="A40">
        <f>'Sim Flight'!B40</f>
        <v>1.9</v>
      </c>
      <c r="B40">
        <f>'Sim Flight'!L40</f>
        <v>6.180866407751584E-2</v>
      </c>
      <c r="C40">
        <f>'Sim Flight'!N40+'Sim Flight'!S40</f>
        <v>0.1630251474958952</v>
      </c>
      <c r="E40">
        <f t="shared" si="3"/>
        <v>4.9999999999999822E-2</v>
      </c>
      <c r="G40">
        <f>MEDIAN2(C40,'Sim Flight Params'!$B$25,2)</f>
        <v>0.1630251474958952</v>
      </c>
      <c r="H40">
        <f>AVERAGE2(G40,'Sim Flight Params'!$B$26,2)</f>
        <v>0.1630251474958952</v>
      </c>
      <c r="J40">
        <f t="shared" si="4"/>
        <v>0.13846715495028419</v>
      </c>
      <c r="K40">
        <f t="shared" si="1"/>
        <v>0.646460914378716</v>
      </c>
      <c r="L40">
        <f>'Sim Flight Params'!$B$24*J40+'Sim Flight Params'!$B$27*K40</f>
        <v>0.13846715495028419</v>
      </c>
      <c r="N40">
        <f t="shared" si="9"/>
        <v>7.0112805087124974E-2</v>
      </c>
      <c r="O40">
        <f t="shared" si="10"/>
        <v>0.16302514749589495</v>
      </c>
      <c r="P40">
        <f>'Sim Flight Params'!$B$24*N40+'Sim Flight Params'!$B$27*O40</f>
        <v>7.0112805087124974E-2</v>
      </c>
      <c r="Q40">
        <f t="shared" si="2"/>
        <v>8.3041410096091339E-3</v>
      </c>
      <c r="S40">
        <f t="shared" si="7"/>
        <v>0.13846715495028419</v>
      </c>
      <c r="T40">
        <f t="shared" si="11"/>
        <v>7.0112805087124974E-2</v>
      </c>
      <c r="U40">
        <f t="shared" si="0"/>
        <v>8.3041410096091339E-3</v>
      </c>
    </row>
    <row r="41" spans="1:21" x14ac:dyDescent="0.3">
      <c r="A41">
        <f>'Sim Flight'!B41</f>
        <v>1.95</v>
      </c>
      <c r="B41">
        <f>'Sim Flight'!L41</f>
        <v>6.878506524119643E-2</v>
      </c>
      <c r="C41">
        <f>'Sim Flight'!N41+'Sim Flight'!S41</f>
        <v>0.18094850396836715</v>
      </c>
      <c r="E41">
        <f t="shared" si="3"/>
        <v>5.0000000000000044E-2</v>
      </c>
      <c r="G41">
        <f>MEDIAN2(C41,'Sim Flight Params'!$B$25,2)</f>
        <v>0.18094850396836715</v>
      </c>
      <c r="H41">
        <f>AVERAGE2(G41,'Sim Flight Params'!$B$26,2)</f>
        <v>0.18094850396836715</v>
      </c>
      <c r="J41">
        <f t="shared" si="4"/>
        <v>0.14751458014870256</v>
      </c>
      <c r="K41">
        <f t="shared" si="1"/>
        <v>0.3584671294494387</v>
      </c>
      <c r="L41">
        <f>'Sim Flight Params'!$B$24*J41+'Sim Flight Params'!$B$27*K41</f>
        <v>0.14751458014870256</v>
      </c>
      <c r="N41">
        <f t="shared" si="9"/>
        <v>7.7488534094560108E-2</v>
      </c>
      <c r="O41">
        <f t="shared" si="10"/>
        <v>0.18094850396836709</v>
      </c>
      <c r="P41">
        <f>'Sim Flight Params'!$B$24*N41+'Sim Flight Params'!$B$27*O41</f>
        <v>7.7488534094560108E-2</v>
      </c>
      <c r="Q41">
        <f t="shared" si="2"/>
        <v>8.7034688533636773E-3</v>
      </c>
      <c r="S41">
        <f t="shared" si="7"/>
        <v>0.14751458014870256</v>
      </c>
      <c r="T41">
        <f t="shared" si="11"/>
        <v>7.7488534094560108E-2</v>
      </c>
      <c r="U41">
        <f t="shared" si="0"/>
        <v>8.7034688533636773E-3</v>
      </c>
    </row>
    <row r="42" spans="1:21" x14ac:dyDescent="0.3">
      <c r="A42">
        <f>'Sim Flight'!B42</f>
        <v>2</v>
      </c>
      <c r="B42">
        <f>'Sim Flight'!L42</f>
        <v>7.6120467488713262E-2</v>
      </c>
      <c r="C42">
        <f>'Sim Flight'!N42+'Sim Flight'!S42</f>
        <v>0.15505839854013739</v>
      </c>
      <c r="E42">
        <f t="shared" si="3"/>
        <v>5.0000000000000044E-2</v>
      </c>
      <c r="G42">
        <f>MEDIAN2(C42,'Sim Flight Params'!$B$25,2)</f>
        <v>0.15505839854013739</v>
      </c>
      <c r="H42">
        <f>AVERAGE2(G42,'Sim Flight Params'!$B$26,2)</f>
        <v>0.15505839854013739</v>
      </c>
      <c r="J42">
        <f t="shared" si="4"/>
        <v>0.15526750007570944</v>
      </c>
      <c r="K42">
        <f t="shared" si="1"/>
        <v>-0.51780210856459463</v>
      </c>
      <c r="L42">
        <f>'Sim Flight Params'!$B$24*J42+'Sim Flight Params'!$B$27*K42</f>
        <v>0.15526750007570944</v>
      </c>
      <c r="N42">
        <f t="shared" si="9"/>
        <v>8.5251909098345582E-2</v>
      </c>
      <c r="O42">
        <f t="shared" si="10"/>
        <v>0.15505839854013756</v>
      </c>
      <c r="P42">
        <f>'Sim Flight Params'!$B$24*N42+'Sim Flight Params'!$B$27*O42</f>
        <v>8.5251909098345582E-2</v>
      </c>
      <c r="Q42">
        <f t="shared" si="2"/>
        <v>9.1314416096323209E-3</v>
      </c>
      <c r="S42">
        <f t="shared" si="7"/>
        <v>0.15526750007570944</v>
      </c>
      <c r="T42">
        <f t="shared" si="11"/>
        <v>8.5251909098345582E-2</v>
      </c>
      <c r="U42">
        <f t="shared" si="0"/>
        <v>9.1314416096323209E-3</v>
      </c>
    </row>
    <row r="43" spans="1:21" x14ac:dyDescent="0.3">
      <c r="A43">
        <f>'Sim Flight'!B43</f>
        <v>2.0499999999999998</v>
      </c>
      <c r="B43">
        <f>'Sim Flight'!L43</f>
        <v>8.3812042882864035E-2</v>
      </c>
      <c r="C43">
        <f>'Sim Flight'!N43+'Sim Flight'!S43</f>
        <v>0.10961648703628228</v>
      </c>
      <c r="E43">
        <f t="shared" si="3"/>
        <v>4.9999999999999822E-2</v>
      </c>
      <c r="G43">
        <f>MEDIAN2(C43,'Sim Flight Params'!$B$25,2)</f>
        <v>0.10961648703628228</v>
      </c>
      <c r="H43">
        <f>AVERAGE2(G43,'Sim Flight Params'!$B$26,2)</f>
        <v>0.10961648703628228</v>
      </c>
      <c r="J43">
        <f t="shared" si="4"/>
        <v>0.16074832442752354</v>
      </c>
      <c r="K43">
        <f t="shared" si="1"/>
        <v>-0.90883823007710551</v>
      </c>
      <c r="L43">
        <f>'Sim Flight Params'!$B$24*J43+'Sim Flight Params'!$B$27*K43</f>
        <v>0.16074832442752354</v>
      </c>
      <c r="N43">
        <f t="shared" si="9"/>
        <v>9.3289325319721728E-2</v>
      </c>
      <c r="O43">
        <f t="shared" si="10"/>
        <v>0.10961648703628241</v>
      </c>
      <c r="P43">
        <f>'Sim Flight Params'!$B$24*N43+'Sim Flight Params'!$B$27*O43</f>
        <v>9.3289325319721728E-2</v>
      </c>
      <c r="Q43">
        <f t="shared" si="2"/>
        <v>9.4772824368576924E-3</v>
      </c>
      <c r="S43">
        <f t="shared" si="7"/>
        <v>0.16074832442752354</v>
      </c>
      <c r="T43">
        <f t="shared" si="11"/>
        <v>9.3289325319721728E-2</v>
      </c>
      <c r="U43">
        <f t="shared" si="0"/>
        <v>9.4772824368576924E-3</v>
      </c>
    </row>
    <row r="44" spans="1:21" x14ac:dyDescent="0.3">
      <c r="A44">
        <f>'Sim Flight'!B44</f>
        <v>2.1</v>
      </c>
      <c r="B44">
        <f>'Sim Flight'!L44</f>
        <v>9.1856826174918749E-2</v>
      </c>
      <c r="C44">
        <f>'Sim Flight'!N44+'Sim Flight'!S44</f>
        <v>0.16762571293871378</v>
      </c>
      <c r="E44">
        <f t="shared" si="3"/>
        <v>5.0000000000000266E-2</v>
      </c>
      <c r="G44">
        <f>MEDIAN2(C44,'Sim Flight Params'!$B$25,2)</f>
        <v>0.16762571293871378</v>
      </c>
      <c r="H44">
        <f>AVERAGE2(G44,'Sim Flight Params'!$B$26,2)</f>
        <v>0.16762571293871378</v>
      </c>
      <c r="J44">
        <f t="shared" si="4"/>
        <v>0.16912961007445929</v>
      </c>
      <c r="K44">
        <f t="shared" si="1"/>
        <v>1.1601845180486239</v>
      </c>
      <c r="L44">
        <f>'Sim Flight Params'!$B$24*J44+'Sim Flight Params'!$B$27*K44</f>
        <v>0.16912961007445929</v>
      </c>
      <c r="N44">
        <f t="shared" si="9"/>
        <v>0.10174580582344474</v>
      </c>
      <c r="O44">
        <f t="shared" si="10"/>
        <v>0.16762571293871398</v>
      </c>
      <c r="P44">
        <f>'Sim Flight Params'!$B$24*N44+'Sim Flight Params'!$B$27*O44</f>
        <v>0.10174580582344474</v>
      </c>
      <c r="Q44">
        <f t="shared" si="2"/>
        <v>9.888979648525989E-3</v>
      </c>
      <c r="S44">
        <f t="shared" si="7"/>
        <v>0.16912961007445929</v>
      </c>
      <c r="T44">
        <f t="shared" si="11"/>
        <v>0.10174580582344474</v>
      </c>
      <c r="U44">
        <f t="shared" si="0"/>
        <v>9.888979648525989E-3</v>
      </c>
    </row>
    <row r="45" spans="1:21" x14ac:dyDescent="0.3">
      <c r="A45">
        <f>'Sim Flight'!B45</f>
        <v>2.15</v>
      </c>
      <c r="B45">
        <f>'Sim Flight'!L45</f>
        <v>0.10025171594777849</v>
      </c>
      <c r="C45">
        <f>'Sim Flight'!N45+'Sim Flight'!S45</f>
        <v>0.154865546027636</v>
      </c>
      <c r="E45">
        <f t="shared" si="3"/>
        <v>4.9999999999999822E-2</v>
      </c>
      <c r="G45">
        <f>MEDIAN2(C45,'Sim Flight Params'!$B$25,2)</f>
        <v>0.154865546027636</v>
      </c>
      <c r="H45">
        <f>AVERAGE2(G45,'Sim Flight Params'!$B$26,2)</f>
        <v>0.154865546027636</v>
      </c>
      <c r="J45">
        <f t="shared" si="4"/>
        <v>0.17687288737584106</v>
      </c>
      <c r="K45">
        <f t="shared" si="1"/>
        <v>-0.25520333822155661</v>
      </c>
      <c r="L45">
        <f>'Sim Flight Params'!$B$24*J45+'Sim Flight Params'!$B$27*K45</f>
        <v>0.17687288737584106</v>
      </c>
      <c r="N45">
        <f t="shared" si="9"/>
        <v>0.11058945019223676</v>
      </c>
      <c r="O45">
        <f t="shared" si="10"/>
        <v>0.15486554602763603</v>
      </c>
      <c r="P45">
        <f>'Sim Flight Params'!$B$24*N45+'Sim Flight Params'!$B$27*O45</f>
        <v>0.11058945019223676</v>
      </c>
      <c r="Q45">
        <f t="shared" si="2"/>
        <v>1.0337734244458274E-2</v>
      </c>
      <c r="S45">
        <f t="shared" si="7"/>
        <v>0.17687288737584106</v>
      </c>
      <c r="T45">
        <f t="shared" si="11"/>
        <v>0.11058945019223676</v>
      </c>
      <c r="U45">
        <f t="shared" si="0"/>
        <v>1.0337734244458274E-2</v>
      </c>
    </row>
    <row r="46" spans="1:21" x14ac:dyDescent="0.3">
      <c r="A46">
        <f>'Sim Flight'!B46</f>
        <v>2.2000000000000002</v>
      </c>
      <c r="B46">
        <f>'Sim Flight'!L46</f>
        <v>0.1089934758116321</v>
      </c>
      <c r="C46">
        <f>'Sim Flight'!N46+'Sim Flight'!S46</f>
        <v>0.1312432765613957</v>
      </c>
      <c r="E46">
        <f t="shared" si="3"/>
        <v>5.0000000000000266E-2</v>
      </c>
      <c r="G46">
        <f>MEDIAN2(C46,'Sim Flight Params'!$B$25,2)</f>
        <v>0.1312432765613957</v>
      </c>
      <c r="H46">
        <f>AVERAGE2(G46,'Sim Flight Params'!$B$26,2)</f>
        <v>0.1312432765613957</v>
      </c>
      <c r="J46">
        <f t="shared" si="4"/>
        <v>0.18343505120391088</v>
      </c>
      <c r="K46">
        <f t="shared" si="1"/>
        <v>-0.47244538932480346</v>
      </c>
      <c r="L46">
        <f>'Sim Flight Params'!$B$24*J46+'Sim Flight Params'!$B$27*K46</f>
        <v>0.18343505120391088</v>
      </c>
      <c r="N46">
        <f t="shared" si="9"/>
        <v>0.11976120275243235</v>
      </c>
      <c r="O46">
        <f t="shared" si="10"/>
        <v>0.13124327656139564</v>
      </c>
      <c r="P46">
        <f>'Sim Flight Params'!$B$24*N46+'Sim Flight Params'!$B$27*O46</f>
        <v>0.11976120275243235</v>
      </c>
      <c r="Q46">
        <f t="shared" si="2"/>
        <v>1.0767726940800249E-2</v>
      </c>
      <c r="S46">
        <f t="shared" si="7"/>
        <v>0.18343505120391088</v>
      </c>
      <c r="T46">
        <f t="shared" si="11"/>
        <v>0.11976120275243235</v>
      </c>
      <c r="U46">
        <f t="shared" si="0"/>
        <v>1.0767726940800249E-2</v>
      </c>
    </row>
    <row r="47" spans="1:21" x14ac:dyDescent="0.3">
      <c r="A47">
        <f>'Sim Flight'!B47</f>
        <v>2.25</v>
      </c>
      <c r="B47">
        <f>'Sim Flight'!L47</f>
        <v>0.11807873565164495</v>
      </c>
      <c r="C47">
        <f>'Sim Flight'!N47+'Sim Flight'!S47</f>
        <v>0.10650736952965412</v>
      </c>
      <c r="E47">
        <f t="shared" si="3"/>
        <v>4.9999999999999822E-2</v>
      </c>
      <c r="G47">
        <f>MEDIAN2(C47,'Sim Flight Params'!$B$25,2)</f>
        <v>0.10650736952965412</v>
      </c>
      <c r="H47">
        <f>AVERAGE2(G47,'Sim Flight Params'!$B$26,2)</f>
        <v>0.10650736952965412</v>
      </c>
      <c r="J47">
        <f t="shared" si="4"/>
        <v>0.18876041968039356</v>
      </c>
      <c r="K47">
        <f t="shared" si="1"/>
        <v>-0.49471814063483344</v>
      </c>
      <c r="L47">
        <f>'Sim Flight Params'!$B$24*J47+'Sim Flight Params'!$B$27*K47</f>
        <v>0.18876041968039356</v>
      </c>
      <c r="N47">
        <f t="shared" si="9"/>
        <v>0.12919922373645198</v>
      </c>
      <c r="O47">
        <f t="shared" si="10"/>
        <v>0.10650736952965405</v>
      </c>
      <c r="P47">
        <f>'Sim Flight Params'!$B$24*N47+'Sim Flight Params'!$B$27*O47</f>
        <v>0.12919922373645198</v>
      </c>
      <c r="Q47">
        <f t="shared" si="2"/>
        <v>1.1120488084807034E-2</v>
      </c>
      <c r="S47">
        <f t="shared" si="7"/>
        <v>0.18876041968039356</v>
      </c>
      <c r="T47">
        <f t="shared" si="11"/>
        <v>0.12919922373645198</v>
      </c>
      <c r="U47">
        <f t="shared" si="0"/>
        <v>1.1120488084807034E-2</v>
      </c>
    </row>
    <row r="48" spans="1:21" x14ac:dyDescent="0.3">
      <c r="A48">
        <f>'Sim Flight'!B48</f>
        <v>2.2999999999999998</v>
      </c>
      <c r="B48">
        <f>'Sim Flight'!L48</f>
        <v>0.12750399292720282</v>
      </c>
      <c r="C48">
        <f>'Sim Flight'!N48+'Sim Flight'!S48</f>
        <v>0.16546825536910637</v>
      </c>
      <c r="E48">
        <f t="shared" si="3"/>
        <v>4.9999999999999822E-2</v>
      </c>
      <c r="G48">
        <f>MEDIAN2(C48,'Sim Flight Params'!$B$25,2)</f>
        <v>0.16546825536910637</v>
      </c>
      <c r="H48">
        <f>AVERAGE2(G48,'Sim Flight Params'!$B$26,2)</f>
        <v>0.16546825536910637</v>
      </c>
      <c r="J48">
        <f t="shared" si="4"/>
        <v>0.19703383244884884</v>
      </c>
      <c r="K48">
        <f t="shared" si="1"/>
        <v>1.1792177167890492</v>
      </c>
      <c r="L48">
        <f>'Sim Flight Params'!$B$24*J48+'Sim Flight Params'!$B$27*K48</f>
        <v>0.19703383244884884</v>
      </c>
      <c r="N48">
        <f t="shared" si="9"/>
        <v>0.13905091535889438</v>
      </c>
      <c r="O48">
        <f t="shared" si="10"/>
        <v>0.16546825536910617</v>
      </c>
      <c r="P48">
        <f>'Sim Flight Params'!$B$24*N48+'Sim Flight Params'!$B$27*O48</f>
        <v>0.13905091535889438</v>
      </c>
      <c r="Q48">
        <f t="shared" si="2"/>
        <v>1.1546922431691559E-2</v>
      </c>
      <c r="S48">
        <f t="shared" si="7"/>
        <v>0.19703383244884884</v>
      </c>
      <c r="T48">
        <f t="shared" si="11"/>
        <v>0.13905091535889438</v>
      </c>
      <c r="U48">
        <f t="shared" si="0"/>
        <v>1.1546922431691559E-2</v>
      </c>
    </row>
    <row r="49" spans="1:21" x14ac:dyDescent="0.3">
      <c r="A49">
        <f>'Sim Flight'!B49</f>
        <v>2.35</v>
      </c>
      <c r="B49">
        <f>'Sim Flight'!L49</f>
        <v>0.13726561402220816</v>
      </c>
      <c r="C49">
        <f>'Sim Flight'!N49+'Sim Flight'!S49</f>
        <v>0.12586353810620118</v>
      </c>
      <c r="E49">
        <f t="shared" si="3"/>
        <v>5.0000000000000266E-2</v>
      </c>
      <c r="G49">
        <f>MEDIAN2(C49,'Sim Flight Params'!$B$25,2)</f>
        <v>0.12586353810620118</v>
      </c>
      <c r="H49">
        <f>AVERAGE2(G49,'Sim Flight Params'!$B$26,2)</f>
        <v>0.12586353810620118</v>
      </c>
      <c r="J49">
        <f t="shared" si="4"/>
        <v>0.20332700935415893</v>
      </c>
      <c r="K49">
        <f t="shared" si="1"/>
        <v>-0.79209434525809941</v>
      </c>
      <c r="L49">
        <f>'Sim Flight Params'!$B$24*J49+'Sim Flight Params'!$B$27*K49</f>
        <v>0.20332700935415893</v>
      </c>
      <c r="N49">
        <f t="shared" si="9"/>
        <v>0.14921726582660239</v>
      </c>
      <c r="O49">
        <f t="shared" si="10"/>
        <v>0.1258635381062011</v>
      </c>
      <c r="P49">
        <f>'Sim Flight Params'!$B$24*N49+'Sim Flight Params'!$B$27*O49</f>
        <v>0.14921726582660239</v>
      </c>
      <c r="Q49">
        <f t="shared" si="2"/>
        <v>1.1951651804394225E-2</v>
      </c>
      <c r="S49">
        <f t="shared" si="7"/>
        <v>0.20332700935415893</v>
      </c>
      <c r="T49">
        <f t="shared" si="11"/>
        <v>0.14921726582660239</v>
      </c>
      <c r="U49">
        <f t="shared" si="0"/>
        <v>1.1951651804394225E-2</v>
      </c>
    </row>
    <row r="50" spans="1:21" x14ac:dyDescent="0.3">
      <c r="A50">
        <f>'Sim Flight'!B50</f>
        <v>2.4</v>
      </c>
      <c r="B50">
        <f>'Sim Flight'!L50</f>
        <v>0.14735983564590782</v>
      </c>
      <c r="C50">
        <f>'Sim Flight'!N50+'Sim Flight'!S50</f>
        <v>0.13587530212321097</v>
      </c>
      <c r="E50">
        <f t="shared" si="3"/>
        <v>4.9999999999999822E-2</v>
      </c>
      <c r="G50">
        <f>MEDIAN2(C50,'Sim Flight Params'!$B$25,2)</f>
        <v>0.13587530212321097</v>
      </c>
      <c r="H50">
        <f>AVERAGE2(G50,'Sim Flight Params'!$B$26,2)</f>
        <v>0.13587530212321097</v>
      </c>
      <c r="J50">
        <f t="shared" si="4"/>
        <v>0.21012077446031946</v>
      </c>
      <c r="K50">
        <f t="shared" si="1"/>
        <v>0.2002352803401965</v>
      </c>
      <c r="L50">
        <f>'Sim Flight Params'!$B$24*J50+'Sim Flight Params'!$B$27*K50</f>
        <v>0.21012077446031946</v>
      </c>
      <c r="N50">
        <f t="shared" si="9"/>
        <v>0.15972330454961833</v>
      </c>
      <c r="O50">
        <f t="shared" si="10"/>
        <v>0.13587530212321111</v>
      </c>
      <c r="P50">
        <f>'Sim Flight Params'!$B$24*N50+'Sim Flight Params'!$B$27*O50</f>
        <v>0.15972330454961833</v>
      </c>
      <c r="Q50">
        <f t="shared" si="2"/>
        <v>1.2363468903710512E-2</v>
      </c>
      <c r="S50">
        <f t="shared" si="7"/>
        <v>0.21012077446031946</v>
      </c>
      <c r="T50">
        <f t="shared" si="11"/>
        <v>0.15972330454961833</v>
      </c>
      <c r="U50">
        <f t="shared" si="0"/>
        <v>1.2363468903710512E-2</v>
      </c>
    </row>
    <row r="51" spans="1:21" x14ac:dyDescent="0.3">
      <c r="A51">
        <f>'Sim Flight'!B51</f>
        <v>2.4500000000000002</v>
      </c>
      <c r="B51">
        <f>'Sim Flight'!L51</f>
        <v>0.15778276628371346</v>
      </c>
      <c r="C51">
        <f>'Sim Flight'!N51+'Sim Flight'!S51</f>
        <v>0.14677261409656039</v>
      </c>
      <c r="E51">
        <f t="shared" si="3"/>
        <v>5.0000000000000266E-2</v>
      </c>
      <c r="G51">
        <f>MEDIAN2(C51,'Sim Flight Params'!$B$25,2)</f>
        <v>0.14677261409656039</v>
      </c>
      <c r="H51">
        <f>AVERAGE2(G51,'Sim Flight Params'!$B$26,2)</f>
        <v>0.14677261409656039</v>
      </c>
      <c r="J51">
        <f t="shared" si="4"/>
        <v>0.21745940516514753</v>
      </c>
      <c r="K51">
        <f t="shared" si="1"/>
        <v>0.21794623946698727</v>
      </c>
      <c r="L51">
        <f>'Sim Flight Params'!$B$24*J51+'Sim Flight Params'!$B$27*K51</f>
        <v>0.21745940516514753</v>
      </c>
      <c r="N51">
        <f t="shared" si="9"/>
        <v>0.17059627480787576</v>
      </c>
      <c r="O51">
        <f t="shared" si="10"/>
        <v>0.14677261409656062</v>
      </c>
      <c r="P51">
        <f>'Sim Flight Params'!$B$24*N51+'Sim Flight Params'!$B$27*O51</f>
        <v>0.17059627480787576</v>
      </c>
      <c r="Q51">
        <f t="shared" si="2"/>
        <v>1.2813508524162298E-2</v>
      </c>
      <c r="S51">
        <f t="shared" si="7"/>
        <v>0.21745940516514753</v>
      </c>
      <c r="T51">
        <f t="shared" si="11"/>
        <v>0.17059627480787576</v>
      </c>
      <c r="U51">
        <f t="shared" si="0"/>
        <v>1.2813508524162298E-2</v>
      </c>
    </row>
    <row r="52" spans="1:21" x14ac:dyDescent="0.3">
      <c r="A52">
        <f>'Sim Flight'!B52</f>
        <v>2.5</v>
      </c>
      <c r="B52">
        <f>'Sim Flight'!L52</f>
        <v>0.16853038769745476</v>
      </c>
      <c r="C52">
        <f>'Sim Flight'!N52+'Sim Flight'!S52</f>
        <v>0.13432312996052492</v>
      </c>
      <c r="E52">
        <f t="shared" si="3"/>
        <v>4.9999999999999822E-2</v>
      </c>
      <c r="G52">
        <f>MEDIAN2(C52,'Sim Flight Params'!$B$25,2)</f>
        <v>0.13432312996052492</v>
      </c>
      <c r="H52">
        <f>AVERAGE2(G52,'Sim Flight Params'!$B$26,2)</f>
        <v>0.13432312996052492</v>
      </c>
      <c r="J52">
        <f t="shared" si="4"/>
        <v>0.22417556166317376</v>
      </c>
      <c r="K52">
        <f t="shared" si="1"/>
        <v>-0.24898968272071031</v>
      </c>
      <c r="L52">
        <f>'Sim Flight Params'!$B$24*J52+'Sim Flight Params'!$B$27*K52</f>
        <v>0.22417556166317376</v>
      </c>
      <c r="N52">
        <f t="shared" si="9"/>
        <v>0.18180505289103441</v>
      </c>
      <c r="O52">
        <f t="shared" si="10"/>
        <v>0.13432312996052512</v>
      </c>
      <c r="P52">
        <f>'Sim Flight Params'!$B$24*N52+'Sim Flight Params'!$B$27*O52</f>
        <v>0.18180505289103441</v>
      </c>
      <c r="Q52">
        <f t="shared" si="2"/>
        <v>1.3274665193579643E-2</v>
      </c>
      <c r="S52">
        <f t="shared" si="7"/>
        <v>0.22417556166317376</v>
      </c>
      <c r="T52">
        <f t="shared" si="11"/>
        <v>0.18180505289103441</v>
      </c>
      <c r="U52">
        <f t="shared" si="0"/>
        <v>1.3274665193579643E-2</v>
      </c>
    </row>
    <row r="53" spans="1:21" x14ac:dyDescent="0.3">
      <c r="A53">
        <f>'Sim Flight'!B53</f>
        <v>2.5499999999999998</v>
      </c>
      <c r="B53">
        <f>'Sim Flight'!L53</f>
        <v>0.1795985564744863</v>
      </c>
      <c r="C53">
        <f>'Sim Flight'!N53+'Sim Flight'!S53</f>
        <v>0.13796661377788641</v>
      </c>
      <c r="E53">
        <f t="shared" si="3"/>
        <v>4.9999999999999822E-2</v>
      </c>
      <c r="G53">
        <f>MEDIAN2(C53,'Sim Flight Params'!$B$25,2)</f>
        <v>0.13796661377788641</v>
      </c>
      <c r="H53">
        <f>AVERAGE2(G53,'Sim Flight Params'!$B$26,2)</f>
        <v>0.13796661377788641</v>
      </c>
      <c r="J53">
        <f t="shared" si="4"/>
        <v>0.23107389235206804</v>
      </c>
      <c r="K53">
        <f t="shared" si="1"/>
        <v>7.2869676347230003E-2</v>
      </c>
      <c r="L53">
        <f>'Sim Flight Params'!$B$24*J53+'Sim Flight Params'!$B$27*K53</f>
        <v>0.23107389235206804</v>
      </c>
      <c r="N53">
        <f t="shared" si="9"/>
        <v>0.19335874750863777</v>
      </c>
      <c r="O53">
        <f t="shared" si="10"/>
        <v>0.13796661377788616</v>
      </c>
      <c r="P53">
        <f>'Sim Flight Params'!$B$24*N53+'Sim Flight Params'!$B$27*O53</f>
        <v>0.19335874750863777</v>
      </c>
      <c r="Q53">
        <f t="shared" si="2"/>
        <v>1.3760191034151464E-2</v>
      </c>
      <c r="S53">
        <f t="shared" si="7"/>
        <v>0.23107389235206804</v>
      </c>
      <c r="T53">
        <f t="shared" si="11"/>
        <v>0.19335874750863777</v>
      </c>
      <c r="U53">
        <f t="shared" si="0"/>
        <v>1.3760191034151464E-2</v>
      </c>
    </row>
    <row r="54" spans="1:21" x14ac:dyDescent="0.3">
      <c r="A54">
        <f>'Sim Flight'!B54</f>
        <v>2.6</v>
      </c>
      <c r="B54">
        <f>'Sim Flight'!L54</f>
        <v>0.19098300562505255</v>
      </c>
      <c r="C54">
        <f>'Sim Flight'!N54+'Sim Flight'!S54</f>
        <v>9.4627666437114927E-2</v>
      </c>
      <c r="E54">
        <f t="shared" si="3"/>
        <v>5.0000000000000266E-2</v>
      </c>
      <c r="G54">
        <f>MEDIAN2(C54,'Sim Flight Params'!$B$25,2)</f>
        <v>9.4627666437114927E-2</v>
      </c>
      <c r="H54">
        <f>AVERAGE2(G54,'Sim Flight Params'!$B$26,2)</f>
        <v>9.4627666437114927E-2</v>
      </c>
      <c r="J54">
        <f t="shared" si="4"/>
        <v>0.23580527567392381</v>
      </c>
      <c r="K54">
        <f t="shared" si="1"/>
        <v>-0.866778946815425</v>
      </c>
      <c r="L54">
        <f>'Sim Flight Params'!$B$24*J54+'Sim Flight Params'!$B$27*K54</f>
        <v>0.23580527567392381</v>
      </c>
      <c r="N54">
        <f t="shared" si="9"/>
        <v>0.20514901129233401</v>
      </c>
      <c r="O54">
        <f t="shared" si="10"/>
        <v>9.4627666437114899E-2</v>
      </c>
      <c r="P54">
        <f>'Sim Flight Params'!$B$24*N54+'Sim Flight Params'!$B$27*O54</f>
        <v>0.20514901129233401</v>
      </c>
      <c r="Q54">
        <f t="shared" si="2"/>
        <v>1.4166005667281462E-2</v>
      </c>
      <c r="S54">
        <f t="shared" si="7"/>
        <v>0.23580527567392381</v>
      </c>
      <c r="T54">
        <f t="shared" si="11"/>
        <v>0.20514901129233401</v>
      </c>
      <c r="U54">
        <f t="shared" si="0"/>
        <v>1.4166005667281462E-2</v>
      </c>
    </row>
    <row r="55" spans="1:21" x14ac:dyDescent="0.3">
      <c r="A55">
        <f>'Sim Flight'!B55</f>
        <v>2.65</v>
      </c>
      <c r="B55">
        <f>'Sim Flight'!L55</f>
        <v>0.20267934622729289</v>
      </c>
      <c r="C55">
        <f>'Sim Flight'!N55+'Sim Flight'!S55</f>
        <v>0.1380944616383018</v>
      </c>
      <c r="E55">
        <f t="shared" si="3"/>
        <v>4.9999999999999822E-2</v>
      </c>
      <c r="G55">
        <f>MEDIAN2(C55,'Sim Flight Params'!$B$25,2)</f>
        <v>0.1380944616383018</v>
      </c>
      <c r="H55">
        <f>AVERAGE2(G55,'Sim Flight Params'!$B$26,2)</f>
        <v>0.1380944616383018</v>
      </c>
      <c r="J55">
        <f t="shared" si="4"/>
        <v>0.24270999875583887</v>
      </c>
      <c r="K55">
        <f t="shared" si="1"/>
        <v>0.86933590402374061</v>
      </c>
      <c r="L55">
        <f>'Sim Flight Params'!$B$24*J55+'Sim Flight Params'!$B$27*K55</f>
        <v>0.24270999875583887</v>
      </c>
      <c r="N55">
        <f t="shared" si="9"/>
        <v>0.2172845112301259</v>
      </c>
      <c r="O55">
        <f t="shared" si="10"/>
        <v>0.13809446163830169</v>
      </c>
      <c r="P55">
        <f>'Sim Flight Params'!$B$24*N55+'Sim Flight Params'!$B$27*O55</f>
        <v>0.2172845112301259</v>
      </c>
      <c r="Q55">
        <f t="shared" si="2"/>
        <v>1.4605165002833015E-2</v>
      </c>
      <c r="S55">
        <f t="shared" si="7"/>
        <v>0.24270999875583887</v>
      </c>
      <c r="T55">
        <f t="shared" si="11"/>
        <v>0.2172845112301259</v>
      </c>
      <c r="U55">
        <f t="shared" si="0"/>
        <v>1.4605165002833015E-2</v>
      </c>
    </row>
    <row r="56" spans="1:21" x14ac:dyDescent="0.3">
      <c r="A56">
        <f>'Sim Flight'!B56</f>
        <v>2.7</v>
      </c>
      <c r="B56">
        <f>'Sim Flight'!L56</f>
        <v>0.21468306911925517</v>
      </c>
      <c r="C56">
        <f>'Sim Flight'!N56+'Sim Flight'!S56</f>
        <v>0.1415122032649479</v>
      </c>
      <c r="E56">
        <f t="shared" si="3"/>
        <v>5.0000000000000266E-2</v>
      </c>
      <c r="G56">
        <f>MEDIAN2(C56,'Sim Flight Params'!$B$25,2)</f>
        <v>0.1415122032649479</v>
      </c>
      <c r="H56">
        <f>AVERAGE2(G56,'Sim Flight Params'!$B$26,2)</f>
        <v>0.1415122032649479</v>
      </c>
      <c r="J56">
        <f t="shared" si="4"/>
        <v>0.2497856089190863</v>
      </c>
      <c r="K56">
        <f t="shared" si="1"/>
        <v>6.83548325329216E-2</v>
      </c>
      <c r="L56">
        <f>'Sim Flight Params'!$B$24*J56+'Sim Flight Params'!$B$27*K56</f>
        <v>0.2497856089190863</v>
      </c>
      <c r="N56">
        <f t="shared" si="9"/>
        <v>0.22977379167608028</v>
      </c>
      <c r="O56">
        <f t="shared" si="10"/>
        <v>0.14151220326494776</v>
      </c>
      <c r="P56">
        <f>'Sim Flight Params'!$B$24*N56+'Sim Flight Params'!$B$27*O56</f>
        <v>0.22977379167608028</v>
      </c>
      <c r="Q56">
        <f t="shared" si="2"/>
        <v>1.5090722556825115E-2</v>
      </c>
      <c r="S56">
        <f t="shared" si="7"/>
        <v>0.2497856089190863</v>
      </c>
      <c r="T56">
        <f t="shared" si="11"/>
        <v>0.22977379167608028</v>
      </c>
      <c r="U56">
        <f t="shared" si="0"/>
        <v>1.5090722556825115E-2</v>
      </c>
    </row>
    <row r="57" spans="1:21" x14ac:dyDescent="0.3">
      <c r="A57">
        <f>'Sim Flight'!B57</f>
        <v>2.75</v>
      </c>
      <c r="B57">
        <f>'Sim Flight'!L57</f>
        <v>0.22698954663726301</v>
      </c>
      <c r="C57">
        <f>'Sim Flight'!N57+'Sim Flight'!S57</f>
        <v>0.11201388996827885</v>
      </c>
      <c r="E57">
        <f t="shared" si="3"/>
        <v>4.9999999999999822E-2</v>
      </c>
      <c r="G57">
        <f>MEDIAN2(C57,'Sim Flight Params'!$B$25,2)</f>
        <v>0.11201388996827885</v>
      </c>
      <c r="H57">
        <f>AVERAGE2(G57,'Sim Flight Params'!$B$26,2)</f>
        <v>0.11201388996827885</v>
      </c>
      <c r="J57">
        <f t="shared" si="4"/>
        <v>0.25538630341750024</v>
      </c>
      <c r="K57">
        <f t="shared" si="1"/>
        <v>-0.58996626593338308</v>
      </c>
      <c r="L57">
        <f>'Sim Flight Params'!$B$24*J57+'Sim Flight Params'!$B$27*K57</f>
        <v>0.25538630341750024</v>
      </c>
      <c r="N57">
        <f t="shared" si="9"/>
        <v>0.24254310684695524</v>
      </c>
      <c r="O57">
        <f t="shared" si="10"/>
        <v>0.11201388996827917</v>
      </c>
      <c r="P57">
        <f>'Sim Flight Params'!$B$24*N57+'Sim Flight Params'!$B$27*O57</f>
        <v>0.24254310684695524</v>
      </c>
      <c r="Q57">
        <f t="shared" si="2"/>
        <v>1.555356020969223E-2</v>
      </c>
      <c r="S57">
        <f t="shared" si="7"/>
        <v>0.25538630341750024</v>
      </c>
      <c r="T57">
        <f t="shared" si="11"/>
        <v>0.24254310684695524</v>
      </c>
      <c r="U57">
        <f t="shared" si="0"/>
        <v>1.555356020969223E-2</v>
      </c>
    </row>
    <row r="58" spans="1:21" x14ac:dyDescent="0.3">
      <c r="A58">
        <f>'Sim Flight'!B58</f>
        <v>2.8</v>
      </c>
      <c r="B58">
        <f>'Sim Flight'!L58</f>
        <v>0.23959403439996896</v>
      </c>
      <c r="C58">
        <f>'Sim Flight'!N58+'Sim Flight'!S58</f>
        <v>0.14138299179776029</v>
      </c>
      <c r="E58">
        <f t="shared" si="3"/>
        <v>4.9999999999999822E-2</v>
      </c>
      <c r="G58">
        <f>MEDIAN2(C58,'Sim Flight Params'!$B$25,2)</f>
        <v>0.14138299179776029</v>
      </c>
      <c r="H58">
        <f>AVERAGE2(G58,'Sim Flight Params'!$B$26,2)</f>
        <v>0.14138299179776029</v>
      </c>
      <c r="J58">
        <f t="shared" si="4"/>
        <v>0.26245545300738821</v>
      </c>
      <c r="K58">
        <f t="shared" si="1"/>
        <v>0.58738203658963084</v>
      </c>
      <c r="L58">
        <f>'Sim Flight Params'!$B$24*J58+'Sim Flight Params'!$B$27*K58</f>
        <v>0.26245545300738821</v>
      </c>
      <c r="N58">
        <f t="shared" si="9"/>
        <v>0.25566587949732461</v>
      </c>
      <c r="O58">
        <f t="shared" si="10"/>
        <v>0.14138299179775987</v>
      </c>
      <c r="P58">
        <f>'Sim Flight Params'!$B$24*N58+'Sim Flight Params'!$B$27*O58</f>
        <v>0.25566587949732461</v>
      </c>
      <c r="Q58">
        <f t="shared" si="2"/>
        <v>1.6071845097355653E-2</v>
      </c>
      <c r="S58">
        <f t="shared" si="7"/>
        <v>0.26245545300738821</v>
      </c>
      <c r="T58">
        <f t="shared" si="11"/>
        <v>0.25566587949732461</v>
      </c>
      <c r="U58">
        <f t="shared" si="0"/>
        <v>1.6071845097355653E-2</v>
      </c>
    </row>
    <row r="59" spans="1:21" x14ac:dyDescent="0.3">
      <c r="A59">
        <f>'Sim Flight'!B59</f>
        <v>2.85</v>
      </c>
      <c r="B59">
        <f>'Sim Flight'!L59</f>
        <v>0.25249167313740317</v>
      </c>
      <c r="C59">
        <f>'Sim Flight'!N59+'Sim Flight'!S59</f>
        <v>0.10880163160077731</v>
      </c>
      <c r="E59">
        <f t="shared" si="3"/>
        <v>5.0000000000000266E-2</v>
      </c>
      <c r="G59">
        <f>MEDIAN2(C59,'Sim Flight Params'!$B$25,2)</f>
        <v>0.10880163160077731</v>
      </c>
      <c r="H59">
        <f>AVERAGE2(G59,'Sim Flight Params'!$B$26,2)</f>
        <v>0.10880163160077731</v>
      </c>
      <c r="J59">
        <f t="shared" si="4"/>
        <v>0.2678955345874271</v>
      </c>
      <c r="K59">
        <f t="shared" si="1"/>
        <v>-0.65162720393965601</v>
      </c>
      <c r="L59">
        <f>'Sim Flight Params'!$B$24*J59+'Sim Flight Params'!$B$27*K59</f>
        <v>0.2678955345874271</v>
      </c>
      <c r="N59">
        <f t="shared" si="9"/>
        <v>0.26906065622669606</v>
      </c>
      <c r="O59">
        <f t="shared" si="10"/>
        <v>0.10880163160077724</v>
      </c>
      <c r="P59">
        <f>'Sim Flight Params'!$B$24*N59+'Sim Flight Params'!$B$27*O59</f>
        <v>0.26906065622669606</v>
      </c>
      <c r="Q59">
        <f t="shared" si="2"/>
        <v>1.6568983089292888E-2</v>
      </c>
      <c r="S59">
        <f t="shared" si="7"/>
        <v>0.2678955345874271</v>
      </c>
      <c r="T59">
        <f t="shared" si="11"/>
        <v>0.26906065622669606</v>
      </c>
      <c r="U59">
        <f t="shared" si="0"/>
        <v>1.6568983089292888E-2</v>
      </c>
    </row>
    <row r="60" spans="1:21" x14ac:dyDescent="0.3">
      <c r="A60">
        <f>'Sim Flight'!B60</f>
        <v>2.9</v>
      </c>
      <c r="B60">
        <f>'Sim Flight'!L60</f>
        <v>0.26567749056431444</v>
      </c>
      <c r="C60">
        <f>'Sim Flight'!N60+'Sim Flight'!S60</f>
        <v>0.13147212574516681</v>
      </c>
      <c r="E60">
        <f t="shared" si="3"/>
        <v>4.9999999999999822E-2</v>
      </c>
      <c r="G60">
        <f>MEDIAN2(C60,'Sim Flight Params'!$B$25,2)</f>
        <v>0.13147212574516681</v>
      </c>
      <c r="H60">
        <f>AVERAGE2(G60,'Sim Flight Params'!$B$26,2)</f>
        <v>0.13147212574516681</v>
      </c>
      <c r="J60">
        <f t="shared" si="4"/>
        <v>0.27446914087468544</v>
      </c>
      <c r="K60">
        <f t="shared" si="1"/>
        <v>0.4534098828877916</v>
      </c>
      <c r="L60">
        <f>'Sim Flight Params'!$B$24*J60+'Sim Flight Params'!$B$27*K60</f>
        <v>0.27446914087468544</v>
      </c>
      <c r="N60">
        <f t="shared" si="9"/>
        <v>0.28278411327043029</v>
      </c>
      <c r="O60">
        <f t="shared" si="10"/>
        <v>0.13147212574516723</v>
      </c>
      <c r="P60">
        <f>'Sim Flight Params'!$B$24*N60+'Sim Flight Params'!$B$27*O60</f>
        <v>0.28278411327043029</v>
      </c>
      <c r="Q60">
        <f t="shared" si="2"/>
        <v>1.7106622706115848E-2</v>
      </c>
      <c r="S60">
        <f t="shared" si="7"/>
        <v>0.27446914087468544</v>
      </c>
      <c r="T60">
        <f t="shared" si="11"/>
        <v>0.28278411327043029</v>
      </c>
      <c r="U60">
        <f t="shared" si="0"/>
        <v>1.7106622706115848E-2</v>
      </c>
    </row>
    <row r="61" spans="1:21" x14ac:dyDescent="0.3">
      <c r="A61">
        <f>'Sim Flight'!B61</f>
        <v>2.95</v>
      </c>
      <c r="B61">
        <f>'Sim Flight'!L61</f>
        <v>0.27914640329708129</v>
      </c>
      <c r="C61">
        <f>'Sim Flight'!N61+'Sim Flight'!S61</f>
        <v>0.14638409951381626</v>
      </c>
      <c r="E61">
        <f t="shared" si="3"/>
        <v>5.0000000000000266E-2</v>
      </c>
      <c r="G61">
        <f>MEDIAN2(C61,'Sim Flight Params'!$B$25,2)</f>
        <v>0.14638409951381626</v>
      </c>
      <c r="H61">
        <f>AVERAGE2(G61,'Sim Flight Params'!$B$26,2)</f>
        <v>0.14638409951381626</v>
      </c>
      <c r="J61">
        <f t="shared" si="4"/>
        <v>0.28178834585037627</v>
      </c>
      <c r="K61">
        <f t="shared" si="1"/>
        <v>0.29823947537298728</v>
      </c>
      <c r="L61">
        <f>'Sim Flight Params'!$B$24*J61+'Sim Flight Params'!$B$27*K61</f>
        <v>0.28178834585037627</v>
      </c>
      <c r="N61">
        <f t="shared" si="9"/>
        <v>0.29687353056294918</v>
      </c>
      <c r="O61">
        <f t="shared" si="10"/>
        <v>0.14638409951381581</v>
      </c>
      <c r="P61">
        <f>'Sim Flight Params'!$B$24*N61+'Sim Flight Params'!$B$27*O61</f>
        <v>0.29687353056294918</v>
      </c>
      <c r="Q61">
        <f t="shared" si="2"/>
        <v>1.7727127265867892E-2</v>
      </c>
      <c r="S61">
        <f t="shared" si="7"/>
        <v>0.28178834585037627</v>
      </c>
      <c r="T61">
        <f t="shared" si="11"/>
        <v>0.29687353056294918</v>
      </c>
      <c r="U61">
        <f t="shared" si="0"/>
        <v>1.7727127265867892E-2</v>
      </c>
    </row>
    <row r="62" spans="1:21" x14ac:dyDescent="0.3">
      <c r="A62">
        <f>'Sim Flight'!B62</f>
        <v>3</v>
      </c>
      <c r="B62">
        <f>'Sim Flight'!L62</f>
        <v>0.29289321881345243</v>
      </c>
      <c r="C62">
        <f>'Sim Flight'!N62+'Sim Flight'!S62</f>
        <v>8.4508152766542555E-2</v>
      </c>
      <c r="E62">
        <f t="shared" si="3"/>
        <v>4.9999999999999822E-2</v>
      </c>
      <c r="G62">
        <f>MEDIAN2(C62,'Sim Flight Params'!$B$25,2)</f>
        <v>8.4508152766542555E-2</v>
      </c>
      <c r="H62">
        <f>AVERAGE2(G62,'Sim Flight Params'!$B$26,2)</f>
        <v>8.4508152766542555E-2</v>
      </c>
      <c r="J62">
        <f t="shared" si="4"/>
        <v>0.28601375348870339</v>
      </c>
      <c r="K62">
        <f t="shared" si="1"/>
        <v>-1.2375189349454785</v>
      </c>
      <c r="L62">
        <f>'Sim Flight Params'!$B$24*J62+'Sim Flight Params'!$B$27*K62</f>
        <v>0.28601375348870339</v>
      </c>
      <c r="N62">
        <f t="shared" si="9"/>
        <v>0.31117421823738428</v>
      </c>
      <c r="O62">
        <f t="shared" si="10"/>
        <v>8.450815276654286E-2</v>
      </c>
      <c r="P62">
        <f>'Sim Flight Params'!$B$24*N62+'Sim Flight Params'!$B$27*O62</f>
        <v>0.31117421823738428</v>
      </c>
      <c r="Q62">
        <f t="shared" si="2"/>
        <v>1.8280999423931854E-2</v>
      </c>
      <c r="S62">
        <f t="shared" si="7"/>
        <v>0.28601375348870339</v>
      </c>
      <c r="T62">
        <f t="shared" si="11"/>
        <v>0.31117421823738428</v>
      </c>
      <c r="U62">
        <f t="shared" si="0"/>
        <v>1.8280999423931854E-2</v>
      </c>
    </row>
    <row r="63" spans="1:21" x14ac:dyDescent="0.3">
      <c r="A63">
        <f>'Sim Flight'!B63</f>
        <v>3.05</v>
      </c>
      <c r="B63">
        <f>'Sim Flight'!L63</f>
        <v>0.30691263745436403</v>
      </c>
      <c r="C63">
        <f>'Sim Flight'!N63+'Sim Flight'!S63</f>
        <v>0.13860309094905882</v>
      </c>
      <c r="E63">
        <f t="shared" si="3"/>
        <v>4.9999999999999822E-2</v>
      </c>
      <c r="G63">
        <f>MEDIAN2(C63,'Sim Flight Params'!$B$25,2)</f>
        <v>0.13860309094905882</v>
      </c>
      <c r="H63">
        <f>AVERAGE2(G63,'Sim Flight Params'!$B$26,2)</f>
        <v>0.13860309094905882</v>
      </c>
      <c r="J63">
        <f t="shared" si="4"/>
        <v>0.29294390803615633</v>
      </c>
      <c r="K63">
        <f t="shared" si="1"/>
        <v>1.081898763650329</v>
      </c>
      <c r="L63">
        <f>'Sim Flight Params'!$B$24*J63+'Sim Flight Params'!$B$27*K63</f>
        <v>0.29294390803615633</v>
      </c>
      <c r="N63">
        <f t="shared" si="9"/>
        <v>0.32582141363919204</v>
      </c>
      <c r="O63">
        <f t="shared" si="10"/>
        <v>0.13860309094905926</v>
      </c>
      <c r="P63">
        <f>'Sim Flight Params'!$B$24*N63+'Sim Flight Params'!$B$27*O63</f>
        <v>0.32582141363919204</v>
      </c>
      <c r="Q63">
        <f t="shared" si="2"/>
        <v>1.8908776184828002E-2</v>
      </c>
      <c r="S63">
        <f t="shared" si="7"/>
        <v>0.29294390803615633</v>
      </c>
      <c r="T63">
        <f t="shared" si="11"/>
        <v>0.32582141363919204</v>
      </c>
      <c r="U63">
        <f t="shared" si="0"/>
        <v>1.8908776184828002E-2</v>
      </c>
    </row>
    <row r="64" spans="1:21" x14ac:dyDescent="0.3">
      <c r="A64">
        <f>'Sim Flight'!B64</f>
        <v>3.1</v>
      </c>
      <c r="B64">
        <f>'Sim Flight'!L64</f>
        <v>0.32119925446705822</v>
      </c>
      <c r="C64">
        <f>'Sim Flight'!N64+'Sim Flight'!S64</f>
        <v>0.14379911393379924</v>
      </c>
      <c r="E64">
        <f t="shared" si="3"/>
        <v>5.0000000000000266E-2</v>
      </c>
      <c r="G64">
        <f>MEDIAN2(C64,'Sim Flight Params'!$B$25,2)</f>
        <v>0.14379911393379924</v>
      </c>
      <c r="H64">
        <f>AVERAGE2(G64,'Sim Flight Params'!$B$26,2)</f>
        <v>0.14379911393379924</v>
      </c>
      <c r="J64">
        <f t="shared" si="4"/>
        <v>0.30013386373284634</v>
      </c>
      <c r="K64">
        <f t="shared" si="1"/>
        <v>0.1039204596948079</v>
      </c>
      <c r="L64">
        <f>'Sim Flight Params'!$B$24*J64+'Sim Flight Params'!$B$27*K64</f>
        <v>0.30013386373284634</v>
      </c>
      <c r="N64">
        <f t="shared" si="9"/>
        <v>0.34082810682583442</v>
      </c>
      <c r="O64">
        <f t="shared" si="10"/>
        <v>0.14379911393379941</v>
      </c>
      <c r="P64">
        <f>'Sim Flight Params'!$B$24*N64+'Sim Flight Params'!$B$27*O64</f>
        <v>0.34082810682583442</v>
      </c>
      <c r="Q64">
        <f t="shared" si="2"/>
        <v>1.9628852358776205E-2</v>
      </c>
      <c r="S64">
        <f t="shared" si="7"/>
        <v>0.30013386373284634</v>
      </c>
      <c r="T64">
        <f t="shared" si="11"/>
        <v>0.34082810682583442</v>
      </c>
      <c r="U64">
        <f t="shared" si="0"/>
        <v>1.9628852358776205E-2</v>
      </c>
    </row>
    <row r="65" spans="1:21" x14ac:dyDescent="0.3">
      <c r="A65">
        <f>'Sim Flight'!B65</f>
        <v>3.15</v>
      </c>
      <c r="B65">
        <f>'Sim Flight'!L65</f>
        <v>0.33574756208871825</v>
      </c>
      <c r="C65">
        <f>'Sim Flight'!N65+'Sim Flight'!S65</f>
        <v>9.1641165343427547E-2</v>
      </c>
      <c r="E65">
        <f t="shared" si="3"/>
        <v>4.9999999999999822E-2</v>
      </c>
      <c r="G65">
        <f>MEDIAN2(C65,'Sim Flight Params'!$B$25,2)</f>
        <v>9.1641165343427547E-2</v>
      </c>
      <c r="H65">
        <f>AVERAGE2(G65,'Sim Flight Params'!$B$26,2)</f>
        <v>9.1641165343427547E-2</v>
      </c>
      <c r="J65">
        <f t="shared" si="4"/>
        <v>0.30471592200001768</v>
      </c>
      <c r="K65">
        <f t="shared" si="1"/>
        <v>-1.0431589718074374</v>
      </c>
      <c r="L65">
        <f>'Sim Flight Params'!$B$24*J65+'Sim Flight Params'!$B$27*K65</f>
        <v>0.30471592200001768</v>
      </c>
      <c r="N65">
        <f t="shared" si="9"/>
        <v>0.35606390292583523</v>
      </c>
      <c r="O65">
        <f t="shared" si="10"/>
        <v>9.1641165343427131E-2</v>
      </c>
      <c r="P65">
        <f>'Sim Flight Params'!$B$24*N65+'Sim Flight Params'!$B$27*O65</f>
        <v>0.35606390292583523</v>
      </c>
      <c r="Q65">
        <f t="shared" si="2"/>
        <v>2.0316340837116975E-2</v>
      </c>
      <c r="S65">
        <f t="shared" si="7"/>
        <v>0.30471592200001768</v>
      </c>
      <c r="T65">
        <f t="shared" si="11"/>
        <v>0.35606390292583523</v>
      </c>
      <c r="U65">
        <f t="shared" si="0"/>
        <v>2.0316340837116975E-2</v>
      </c>
    </row>
    <row r="66" spans="1:21" x14ac:dyDescent="0.3">
      <c r="A66">
        <f>'Sim Flight'!B66</f>
        <v>3.2</v>
      </c>
      <c r="B66">
        <f>'Sim Flight'!L66</f>
        <v>0.35055195166981645</v>
      </c>
      <c r="C66">
        <f>'Sim Flight'!N66+'Sim Flight'!S66</f>
        <v>9.9863620151630583E-2</v>
      </c>
      <c r="E66">
        <f t="shared" si="3"/>
        <v>5.0000000000000266E-2</v>
      </c>
      <c r="G66">
        <f>MEDIAN2(C66,'Sim Flight Params'!$B$25,2)</f>
        <v>9.9863620151630583E-2</v>
      </c>
      <c r="H66">
        <f>AVERAGE2(G66,'Sim Flight Params'!$B$26,2)</f>
        <v>9.9863620151630583E-2</v>
      </c>
      <c r="J66">
        <f t="shared" si="4"/>
        <v>0.30970910300759924</v>
      </c>
      <c r="K66">
        <f t="shared" si="1"/>
        <v>0.16444909616405984</v>
      </c>
      <c r="L66">
        <f>'Sim Flight Params'!$B$24*J66+'Sim Flight Params'!$B$27*K66</f>
        <v>0.30970910300759924</v>
      </c>
      <c r="N66">
        <f t="shared" si="9"/>
        <v>0.37154935807621525</v>
      </c>
      <c r="O66">
        <f t="shared" si="10"/>
        <v>9.9863620151630667E-2</v>
      </c>
      <c r="P66">
        <f>'Sim Flight Params'!$B$24*N66+'Sim Flight Params'!$B$27*O66</f>
        <v>0.37154935807621525</v>
      </c>
      <c r="Q66">
        <f t="shared" si="2"/>
        <v>2.09974064063988E-2</v>
      </c>
      <c r="S66">
        <f t="shared" si="7"/>
        <v>0.30970910300759924</v>
      </c>
      <c r="T66">
        <f t="shared" si="11"/>
        <v>0.37154935807621525</v>
      </c>
      <c r="U66">
        <f t="shared" ref="U66:U129" si="12">T66-$B66</f>
        <v>2.09974064063988E-2</v>
      </c>
    </row>
    <row r="67" spans="1:21" x14ac:dyDescent="0.3">
      <c r="A67">
        <f>'Sim Flight'!B67</f>
        <v>3.25</v>
      </c>
      <c r="B67">
        <f>'Sim Flight'!L67</f>
        <v>0.36560671583635451</v>
      </c>
      <c r="C67">
        <f>'Sim Flight'!N67+'Sim Flight'!S67</f>
        <v>0.10646808002483943</v>
      </c>
      <c r="E67">
        <f t="shared" si="3"/>
        <v>4.9999999999999822E-2</v>
      </c>
      <c r="G67">
        <f>MEDIAN2(C67,'Sim Flight Params'!$B$25,2)</f>
        <v>0.10646808002483943</v>
      </c>
      <c r="H67">
        <f>AVERAGE2(G67,'Sim Flight Params'!$B$26,2)</f>
        <v>0.10646808002483943</v>
      </c>
      <c r="J67">
        <f t="shared" si="4"/>
        <v>0.31503250700884117</v>
      </c>
      <c r="K67">
        <f t="shared" ref="K67:K130" si="13">(H67-H66)/$E67</f>
        <v>0.13208919746417738</v>
      </c>
      <c r="L67">
        <f>'Sim Flight Params'!$B$24*J67+'Sim Flight Params'!$B$27*K67</f>
        <v>0.31503250700884117</v>
      </c>
      <c r="N67">
        <f t="shared" si="9"/>
        <v>0.38730098342665725</v>
      </c>
      <c r="O67">
        <f t="shared" si="10"/>
        <v>0.10646808002483892</v>
      </c>
      <c r="P67">
        <f>'Sim Flight Params'!$B$24*N67+'Sim Flight Params'!$B$27*O67</f>
        <v>0.38730098342665725</v>
      </c>
      <c r="Q67">
        <f t="shared" ref="Q67:Q130" si="14">P67-$B67</f>
        <v>2.169426759030274E-2</v>
      </c>
      <c r="S67">
        <f t="shared" si="7"/>
        <v>0.31503250700884117</v>
      </c>
      <c r="T67">
        <f t="shared" si="11"/>
        <v>0.38730098342665725</v>
      </c>
      <c r="U67">
        <f t="shared" si="12"/>
        <v>2.169426759030274E-2</v>
      </c>
    </row>
    <row r="68" spans="1:21" x14ac:dyDescent="0.3">
      <c r="A68">
        <f>'Sim Flight'!B68</f>
        <v>3.3</v>
      </c>
      <c r="B68">
        <f>'Sim Flight'!L68</f>
        <v>0.38090605069016592</v>
      </c>
      <c r="C68">
        <f>'Sim Flight'!N68+'Sim Flight'!S68</f>
        <v>9.6410314480260967E-2</v>
      </c>
      <c r="E68">
        <f t="shared" ref="E68:E131" si="15">A68-A67</f>
        <v>4.9999999999999822E-2</v>
      </c>
      <c r="G68">
        <f>MEDIAN2(C68,'Sim Flight Params'!$B$25,2)</f>
        <v>9.6410314480260967E-2</v>
      </c>
      <c r="H68">
        <f>AVERAGE2(G68,'Sim Flight Params'!$B$26,2)</f>
        <v>9.6410314480260967E-2</v>
      </c>
      <c r="J68">
        <f t="shared" ref="J68:J131" si="16">J67+H68*$E68</f>
        <v>0.31985302273285421</v>
      </c>
      <c r="K68">
        <f t="shared" si="13"/>
        <v>-0.20115531089156996</v>
      </c>
      <c r="L68">
        <f>'Sim Flight Params'!$B$24*J68+'Sim Flight Params'!$B$27*K68</f>
        <v>0.31985302273285421</v>
      </c>
      <c r="N68">
        <f t="shared" si="9"/>
        <v>0.40329363456329992</v>
      </c>
      <c r="O68">
        <f t="shared" si="10"/>
        <v>9.6410314480261175E-2</v>
      </c>
      <c r="P68">
        <f>'Sim Flight Params'!$B$24*N68+'Sim Flight Params'!$B$27*O68</f>
        <v>0.40329363456329992</v>
      </c>
      <c r="Q68">
        <f t="shared" si="14"/>
        <v>2.2387583873133998E-2</v>
      </c>
      <c r="S68">
        <f t="shared" ref="S68:S131" si="17">S67+C68*$E68</f>
        <v>0.31985302273285421</v>
      </c>
      <c r="T68">
        <f t="shared" si="11"/>
        <v>0.40329363456329992</v>
      </c>
      <c r="U68">
        <f t="shared" si="12"/>
        <v>2.2387583873133998E-2</v>
      </c>
    </row>
    <row r="69" spans="1:21" x14ac:dyDescent="0.3">
      <c r="A69">
        <f>'Sim Flight'!B69</f>
        <v>3.35</v>
      </c>
      <c r="B69">
        <f>'Sim Flight'!L69</f>
        <v>0.39644405804642857</v>
      </c>
      <c r="C69">
        <f>'Sim Flight'!N69+'Sim Flight'!S69</f>
        <v>6.4411231231892199E-2</v>
      </c>
      <c r="E69">
        <f t="shared" si="15"/>
        <v>5.0000000000000266E-2</v>
      </c>
      <c r="G69">
        <f>MEDIAN2(C69,'Sim Flight Params'!$B$25,2)</f>
        <v>6.4411231231892199E-2</v>
      </c>
      <c r="H69">
        <f>AVERAGE2(G69,'Sim Flight Params'!$B$26,2)</f>
        <v>6.4411231231892199E-2</v>
      </c>
      <c r="J69">
        <f t="shared" si="16"/>
        <v>0.32307358429444882</v>
      </c>
      <c r="K69">
        <f t="shared" si="13"/>
        <v>-0.63998166496737197</v>
      </c>
      <c r="L69">
        <f>'Sim Flight Params'!$B$24*J69+'Sim Flight Params'!$B$27*K69</f>
        <v>0.32307358429444882</v>
      </c>
      <c r="N69">
        <f t="shared" si="9"/>
        <v>0.41944731377802247</v>
      </c>
      <c r="O69">
        <f t="shared" si="10"/>
        <v>6.4411231231891949E-2</v>
      </c>
      <c r="P69">
        <f>'Sim Flight Params'!$B$24*N69+'Sim Flight Params'!$B$27*O69</f>
        <v>0.41944731377802247</v>
      </c>
      <c r="Q69">
        <f t="shared" si="14"/>
        <v>2.3003255731593897E-2</v>
      </c>
      <c r="S69">
        <f t="shared" si="17"/>
        <v>0.32307358429444882</v>
      </c>
      <c r="T69">
        <f t="shared" si="11"/>
        <v>0.41944731377802247</v>
      </c>
      <c r="U69">
        <f t="shared" si="12"/>
        <v>2.3003255731593897E-2</v>
      </c>
    </row>
    <row r="70" spans="1:21" x14ac:dyDescent="0.3">
      <c r="A70">
        <f>'Sim Flight'!B70</f>
        <v>3.4</v>
      </c>
      <c r="B70">
        <f>'Sim Flight'!L70</f>
        <v>0.41221474770752686</v>
      </c>
      <c r="C70">
        <f>'Sim Flight'!N70+'Sim Flight'!S70</f>
        <v>8.190646551136703E-2</v>
      </c>
      <c r="E70">
        <f t="shared" si="15"/>
        <v>4.9999999999999822E-2</v>
      </c>
      <c r="G70">
        <f>MEDIAN2(C70,'Sim Flight Params'!$B$25,2)</f>
        <v>8.190646551136703E-2</v>
      </c>
      <c r="H70">
        <f>AVERAGE2(G70,'Sim Flight Params'!$B$26,2)</f>
        <v>8.190646551136703E-2</v>
      </c>
      <c r="J70">
        <f t="shared" si="16"/>
        <v>0.32716890757001715</v>
      </c>
      <c r="K70">
        <f t="shared" si="13"/>
        <v>0.34990468558949783</v>
      </c>
      <c r="L70">
        <f>'Sim Flight Params'!$B$24*J70+'Sim Flight Params'!$B$27*K70</f>
        <v>0.32716890757001715</v>
      </c>
      <c r="N70">
        <f t="shared" si="9"/>
        <v>0.43580575915652325</v>
      </c>
      <c r="O70">
        <f t="shared" si="10"/>
        <v>8.1906465511366891E-2</v>
      </c>
      <c r="P70">
        <f>'Sim Flight Params'!$B$24*N70+'Sim Flight Params'!$B$27*O70</f>
        <v>0.43580575915652325</v>
      </c>
      <c r="Q70">
        <f t="shared" si="14"/>
        <v>2.3591011448996391E-2</v>
      </c>
      <c r="S70">
        <f t="shared" si="17"/>
        <v>0.32716890757001715</v>
      </c>
      <c r="T70">
        <f t="shared" si="11"/>
        <v>0.43580575915652325</v>
      </c>
      <c r="U70">
        <f t="shared" si="12"/>
        <v>2.3591011448996391E-2</v>
      </c>
    </row>
    <row r="71" spans="1:21" x14ac:dyDescent="0.3">
      <c r="A71">
        <f>'Sim Flight'!B71</f>
        <v>3.45</v>
      </c>
      <c r="B71">
        <f>'Sim Flight'!L71</f>
        <v>0.42821203977238775</v>
      </c>
      <c r="C71">
        <f>'Sim Flight'!N71+'Sim Flight'!S71</f>
        <v>6.4411224163445496E-2</v>
      </c>
      <c r="E71">
        <f t="shared" si="15"/>
        <v>5.0000000000000266E-2</v>
      </c>
      <c r="G71">
        <f>MEDIAN2(C71,'Sim Flight Params'!$B$25,2)</f>
        <v>6.4411224163445496E-2</v>
      </c>
      <c r="H71">
        <f>AVERAGE2(G71,'Sim Flight Params'!$B$26,2)</f>
        <v>6.4411224163445496E-2</v>
      </c>
      <c r="J71">
        <f t="shared" si="16"/>
        <v>0.33038946877818942</v>
      </c>
      <c r="K71">
        <f t="shared" si="13"/>
        <v>-0.34990482695842878</v>
      </c>
      <c r="L71">
        <f>'Sim Flight Params'!$B$24*J71+'Sim Flight Params'!$B$27*K71</f>
        <v>0.33038946877818942</v>
      </c>
      <c r="N71">
        <f t="shared" si="9"/>
        <v>0.45232523259543284</v>
      </c>
      <c r="O71">
        <f t="shared" si="10"/>
        <v>6.4411224163445011E-2</v>
      </c>
      <c r="P71">
        <f>'Sim Flight Params'!$B$24*N71+'Sim Flight Params'!$B$27*O71</f>
        <v>0.45232523259543284</v>
      </c>
      <c r="Q71">
        <f t="shared" si="14"/>
        <v>2.4113192823045082E-2</v>
      </c>
      <c r="S71">
        <f t="shared" si="17"/>
        <v>0.33038946877818942</v>
      </c>
      <c r="T71">
        <f t="shared" si="11"/>
        <v>0.45232523259543284</v>
      </c>
      <c r="U71">
        <f t="shared" si="12"/>
        <v>2.4113192823045082E-2</v>
      </c>
    </row>
    <row r="72" spans="1:21" x14ac:dyDescent="0.3">
      <c r="A72">
        <f>'Sim Flight'!B72</f>
        <v>3.5</v>
      </c>
      <c r="B72">
        <f>'Sim Flight'!L72</f>
        <v>0.44442976698039771</v>
      </c>
      <c r="C72">
        <f>'Sim Flight'!N72+'Sim Flight'!S72</f>
        <v>0.11701298911435326</v>
      </c>
      <c r="E72">
        <f t="shared" si="15"/>
        <v>4.9999999999999822E-2</v>
      </c>
      <c r="G72">
        <f>MEDIAN2(C72,'Sim Flight Params'!$B$25,2)</f>
        <v>0.11701298911435326</v>
      </c>
      <c r="H72">
        <f>AVERAGE2(G72,'Sim Flight Params'!$B$26,2)</f>
        <v>0.11701298911435326</v>
      </c>
      <c r="J72">
        <f t="shared" si="16"/>
        <v>0.33624011823390704</v>
      </c>
      <c r="K72">
        <f t="shared" si="13"/>
        <v>1.052035299018159</v>
      </c>
      <c r="L72">
        <f>'Sim Flight Params'!$B$24*J72+'Sim Flight Params'!$B$27*K72</f>
        <v>0.33624011823390704</v>
      </c>
      <c r="N72">
        <f t="shared" si="9"/>
        <v>0.46913723850712813</v>
      </c>
      <c r="O72">
        <f t="shared" si="10"/>
        <v>0.11701298911435273</v>
      </c>
      <c r="P72">
        <f>'Sim Flight Params'!$B$24*N72+'Sim Flight Params'!$B$27*O72</f>
        <v>0.46913723850712813</v>
      </c>
      <c r="Q72">
        <f t="shared" si="14"/>
        <v>2.4707471526730418E-2</v>
      </c>
      <c r="S72">
        <f t="shared" si="17"/>
        <v>0.33624011823390704</v>
      </c>
      <c r="T72">
        <f t="shared" si="11"/>
        <v>0.46913723850712813</v>
      </c>
      <c r="U72">
        <f t="shared" si="12"/>
        <v>2.4707471526730418E-2</v>
      </c>
    </row>
    <row r="73" spans="1:21" x14ac:dyDescent="0.3">
      <c r="A73">
        <f>'Sim Flight'!B73</f>
        <v>3.55</v>
      </c>
      <c r="B73">
        <f>'Sim Flight'!L73</f>
        <v>0.46086167708899961</v>
      </c>
      <c r="C73">
        <f>'Sim Flight'!N73+'Sim Flight'!S73</f>
        <v>9.7418922283448423E-2</v>
      </c>
      <c r="E73">
        <f t="shared" si="15"/>
        <v>4.9999999999999822E-2</v>
      </c>
      <c r="G73">
        <f>MEDIAN2(C73,'Sim Flight Params'!$B$25,2)</f>
        <v>9.7418922283448423E-2</v>
      </c>
      <c r="H73">
        <f>AVERAGE2(G73,'Sim Flight Params'!$B$26,2)</f>
        <v>9.7418922283448423E-2</v>
      </c>
      <c r="J73">
        <f t="shared" si="16"/>
        <v>0.34111106434807942</v>
      </c>
      <c r="K73">
        <f t="shared" si="13"/>
        <v>-0.39188133661809815</v>
      </c>
      <c r="L73">
        <f>'Sim Flight Params'!$B$24*J73+'Sim Flight Params'!$B$27*K73</f>
        <v>0.34111106434807942</v>
      </c>
      <c r="N73">
        <f t="shared" si="9"/>
        <v>0.48619279172453206</v>
      </c>
      <c r="O73">
        <f t="shared" si="10"/>
        <v>9.7418922283447965E-2</v>
      </c>
      <c r="P73">
        <f>'Sim Flight Params'!$B$24*N73+'Sim Flight Params'!$B$27*O73</f>
        <v>0.48619279172453206</v>
      </c>
      <c r="Q73">
        <f t="shared" si="14"/>
        <v>2.5331114635532448E-2</v>
      </c>
      <c r="S73">
        <f t="shared" si="17"/>
        <v>0.34111106434807942</v>
      </c>
      <c r="T73">
        <f t="shared" si="11"/>
        <v>0.48619279172453206</v>
      </c>
      <c r="U73">
        <f t="shared" si="12"/>
        <v>2.5331114635532448E-2</v>
      </c>
    </row>
    <row r="74" spans="1:21" x14ac:dyDescent="0.3">
      <c r="A74">
        <f>'Sim Flight'!B74</f>
        <v>3.6</v>
      </c>
      <c r="B74">
        <f>'Sim Flight'!L74</f>
        <v>0.47750143528405109</v>
      </c>
      <c r="C74">
        <f>'Sim Flight'!N74+'Sim Flight'!S74</f>
        <v>6.2911803239141223E-2</v>
      </c>
      <c r="E74">
        <f t="shared" si="15"/>
        <v>5.0000000000000266E-2</v>
      </c>
      <c r="G74">
        <f>MEDIAN2(C74,'Sim Flight Params'!$B$25,2)</f>
        <v>6.2911803239141223E-2</v>
      </c>
      <c r="H74">
        <f>AVERAGE2(G74,'Sim Flight Params'!$B$26,2)</f>
        <v>6.2911803239141223E-2</v>
      </c>
      <c r="J74">
        <f t="shared" si="16"/>
        <v>0.34425665451003651</v>
      </c>
      <c r="K74">
        <f t="shared" si="13"/>
        <v>-0.69014238088614033</v>
      </c>
      <c r="L74">
        <f>'Sim Flight Params'!$B$24*J74+'Sim Flight Params'!$B$27*K74</f>
        <v>0.34425665451003651</v>
      </c>
      <c r="N74">
        <f t="shared" si="9"/>
        <v>0.50340562445003401</v>
      </c>
      <c r="O74">
        <f t="shared" si="10"/>
        <v>6.2911803239141473E-2</v>
      </c>
      <c r="P74">
        <f>'Sim Flight Params'!$B$24*N74+'Sim Flight Params'!$B$27*O74</f>
        <v>0.50340562445003401</v>
      </c>
      <c r="Q74">
        <f t="shared" si="14"/>
        <v>2.5904189165982916E-2</v>
      </c>
      <c r="S74">
        <f t="shared" si="17"/>
        <v>0.34425665451003651</v>
      </c>
      <c r="T74">
        <f t="shared" si="11"/>
        <v>0.50340562445003401</v>
      </c>
      <c r="U74">
        <f t="shared" si="12"/>
        <v>2.5904189165982916E-2</v>
      </c>
    </row>
    <row r="75" spans="1:21" x14ac:dyDescent="0.3">
      <c r="A75">
        <f>'Sim Flight'!B75</f>
        <v>3.65</v>
      </c>
      <c r="B75">
        <f>'Sim Flight'!L75</f>
        <v>0.49434262662201522</v>
      </c>
      <c r="C75">
        <f>'Sim Flight'!N75+'Sim Flight'!S75</f>
        <v>0.11257690455341199</v>
      </c>
      <c r="E75">
        <f t="shared" si="15"/>
        <v>4.9999999999999822E-2</v>
      </c>
      <c r="G75">
        <f>MEDIAN2(C75,'Sim Flight Params'!$B$25,2)</f>
        <v>0.11257690455341199</v>
      </c>
      <c r="H75">
        <f>AVERAGE2(G75,'Sim Flight Params'!$B$26,2)</f>
        <v>0.11257690455341199</v>
      </c>
      <c r="J75">
        <f t="shared" si="16"/>
        <v>0.34988549973770711</v>
      </c>
      <c r="K75">
        <f t="shared" si="13"/>
        <v>0.99330202628541886</v>
      </c>
      <c r="L75">
        <f>'Sim Flight Params'!$B$24*J75+'Sim Flight Params'!$B$27*K75</f>
        <v>0.34988549973770711</v>
      </c>
      <c r="N75">
        <f t="shared" si="9"/>
        <v>0.52089989943691928</v>
      </c>
      <c r="O75">
        <f t="shared" si="10"/>
        <v>0.11257690455341236</v>
      </c>
      <c r="P75">
        <f>'Sim Flight Params'!$B$24*N75+'Sim Flight Params'!$B$27*O75</f>
        <v>0.52089989943691928</v>
      </c>
      <c r="Q75">
        <f t="shared" si="14"/>
        <v>2.6557272814904054E-2</v>
      </c>
      <c r="S75">
        <f t="shared" si="17"/>
        <v>0.34988549973770711</v>
      </c>
      <c r="T75">
        <f t="shared" si="11"/>
        <v>0.52089989943691928</v>
      </c>
      <c r="U75">
        <f t="shared" si="12"/>
        <v>2.6557272814904054E-2</v>
      </c>
    </row>
    <row r="76" spans="1:21" x14ac:dyDescent="0.3">
      <c r="A76">
        <f>'Sim Flight'!B76</f>
        <v>3.7</v>
      </c>
      <c r="B76">
        <f>'Sim Flight'!L76</f>
        <v>0.51137875850304504</v>
      </c>
      <c r="C76">
        <f>'Sim Flight'!N76+'Sim Flight'!S76</f>
        <v>9.5916233238663245E-2</v>
      </c>
      <c r="E76">
        <f t="shared" si="15"/>
        <v>5.0000000000000266E-2</v>
      </c>
      <c r="G76">
        <f>MEDIAN2(C76,'Sim Flight Params'!$B$25,2)</f>
        <v>9.5916233238663245E-2</v>
      </c>
      <c r="H76">
        <f>AVERAGE2(G76,'Sim Flight Params'!$B$26,2)</f>
        <v>9.5916233238663245E-2</v>
      </c>
      <c r="J76">
        <f t="shared" si="16"/>
        <v>0.35468131139964032</v>
      </c>
      <c r="K76">
        <f t="shared" si="13"/>
        <v>-0.33321342629497308</v>
      </c>
      <c r="L76">
        <f>'Sim Flight Params'!$B$24*J76+'Sim Flight Params'!$B$27*K76</f>
        <v>0.35468131139964032</v>
      </c>
      <c r="N76">
        <f t="shared" si="9"/>
        <v>0.53863396500690142</v>
      </c>
      <c r="O76">
        <f t="shared" si="10"/>
        <v>9.5916233238663759E-2</v>
      </c>
      <c r="P76">
        <f>'Sim Flight Params'!$B$24*N76+'Sim Flight Params'!$B$27*O76</f>
        <v>0.53863396500690142</v>
      </c>
      <c r="Q76">
        <f t="shared" si="14"/>
        <v>2.7255206503856377E-2</v>
      </c>
      <c r="S76">
        <f t="shared" si="17"/>
        <v>0.35468131139964032</v>
      </c>
      <c r="T76">
        <f t="shared" si="11"/>
        <v>0.53863396500690142</v>
      </c>
      <c r="U76">
        <f t="shared" si="12"/>
        <v>2.7255206503856377E-2</v>
      </c>
    </row>
    <row r="77" spans="1:21" x14ac:dyDescent="0.3">
      <c r="A77">
        <f>'Sim Flight'!B77</f>
        <v>3.75</v>
      </c>
      <c r="B77">
        <f>'Sim Flight'!L77</f>
        <v>0.52860326317400219</v>
      </c>
      <c r="C77">
        <f>'Sim Flight'!N77+'Sim Flight'!S77</f>
        <v>0.1056980021648517</v>
      </c>
      <c r="E77">
        <f t="shared" si="15"/>
        <v>4.9999999999999822E-2</v>
      </c>
      <c r="G77">
        <f>MEDIAN2(C77,'Sim Flight Params'!$B$25,2)</f>
        <v>0.1056980021648517</v>
      </c>
      <c r="H77">
        <f>AVERAGE2(G77,'Sim Flight Params'!$B$26,2)</f>
        <v>0.1056980021648517</v>
      </c>
      <c r="J77">
        <f t="shared" si="16"/>
        <v>0.35996621150788288</v>
      </c>
      <c r="K77">
        <f t="shared" si="13"/>
        <v>0.1956353785237698</v>
      </c>
      <c r="L77">
        <f>'Sim Flight Params'!$B$24*J77+'Sim Flight Params'!$B$27*K77</f>
        <v>0.35996621150788288</v>
      </c>
      <c r="N77">
        <f t="shared" si="9"/>
        <v>0.55663227558229544</v>
      </c>
      <c r="O77">
        <f t="shared" si="10"/>
        <v>0.10569800216485163</v>
      </c>
      <c r="P77">
        <f>'Sim Flight Params'!$B$24*N77+'Sim Flight Params'!$B$27*O77</f>
        <v>0.55663227558229544</v>
      </c>
      <c r="Q77">
        <f t="shared" si="14"/>
        <v>2.8029012408293252E-2</v>
      </c>
      <c r="S77">
        <f t="shared" si="17"/>
        <v>0.35996621150788288</v>
      </c>
      <c r="T77">
        <f t="shared" si="11"/>
        <v>0.55663227558229544</v>
      </c>
      <c r="U77">
        <f t="shared" si="12"/>
        <v>2.8029012408293252E-2</v>
      </c>
    </row>
    <row r="78" spans="1:21" x14ac:dyDescent="0.3">
      <c r="A78">
        <f>'Sim Flight'!B78</f>
        <v>3.8</v>
      </c>
      <c r="B78">
        <f>'Sim Flight'!L78</f>
        <v>0.54600950026045325</v>
      </c>
      <c r="C78">
        <f>'Sim Flight'!N78+'Sim Flight'!S78</f>
        <v>3.9909453787627405E-2</v>
      </c>
      <c r="E78">
        <f t="shared" si="15"/>
        <v>4.9999999999999822E-2</v>
      </c>
      <c r="G78">
        <f>MEDIAN2(C78,'Sim Flight Params'!$B$25,2)</f>
        <v>3.9909453787627405E-2</v>
      </c>
      <c r="H78">
        <f>AVERAGE2(G78,'Sim Flight Params'!$B$26,2)</f>
        <v>3.9909453787627405E-2</v>
      </c>
      <c r="J78">
        <f t="shared" si="16"/>
        <v>0.36196168419726427</v>
      </c>
      <c r="K78">
        <f t="shared" si="13"/>
        <v>-1.3157709675444906</v>
      </c>
      <c r="L78">
        <f>'Sim Flight Params'!$B$24*J78+'Sim Flight Params'!$B$27*K78</f>
        <v>0.36196168419726427</v>
      </c>
      <c r="N78">
        <f t="shared" si="9"/>
        <v>0.57473035979215858</v>
      </c>
      <c r="O78">
        <f t="shared" si="10"/>
        <v>3.9909453787627808E-2</v>
      </c>
      <c r="P78">
        <f>'Sim Flight Params'!$B$24*N78+'Sim Flight Params'!$B$27*O78</f>
        <v>0.57473035979215858</v>
      </c>
      <c r="Q78">
        <f t="shared" si="14"/>
        <v>2.8720859531705334E-2</v>
      </c>
      <c r="S78">
        <f t="shared" si="17"/>
        <v>0.36196168419726427</v>
      </c>
      <c r="T78">
        <f t="shared" si="11"/>
        <v>0.57473035979215858</v>
      </c>
      <c r="U78">
        <f t="shared" si="12"/>
        <v>2.8720859531705334E-2</v>
      </c>
    </row>
    <row r="79" spans="1:21" x14ac:dyDescent="0.3">
      <c r="A79">
        <f>'Sim Flight'!B79</f>
        <v>3.85</v>
      </c>
      <c r="B79">
        <f>'Sim Flight'!L79</f>
        <v>0.56359075932665803</v>
      </c>
      <c r="C79">
        <f>'Sim Flight'!N79+'Sim Flight'!S79</f>
        <v>6.1369980079440729E-2</v>
      </c>
      <c r="E79">
        <f t="shared" si="15"/>
        <v>5.0000000000000266E-2</v>
      </c>
      <c r="G79">
        <f>MEDIAN2(C79,'Sim Flight Params'!$B$25,2)</f>
        <v>6.1369980079440729E-2</v>
      </c>
      <c r="H79">
        <f>AVERAGE2(G79,'Sim Flight Params'!$B$26,2)</f>
        <v>6.1369980079440729E-2</v>
      </c>
      <c r="J79">
        <f t="shared" si="16"/>
        <v>0.36503018320123631</v>
      </c>
      <c r="K79">
        <f t="shared" si="13"/>
        <v>0.42921052583626418</v>
      </c>
      <c r="L79">
        <f>'Sim Flight Params'!$B$24*J79+'Sim Flight Params'!$B$27*K79</f>
        <v>0.36503018320123631</v>
      </c>
      <c r="N79">
        <f t="shared" si="9"/>
        <v>0.59298186895222049</v>
      </c>
      <c r="O79">
        <f t="shared" si="10"/>
        <v>6.1369980079440618E-2</v>
      </c>
      <c r="P79">
        <f>'Sim Flight Params'!$B$24*N79+'Sim Flight Params'!$B$27*O79</f>
        <v>0.59298186895222049</v>
      </c>
      <c r="Q79">
        <f t="shared" si="14"/>
        <v>2.9391109625562462E-2</v>
      </c>
      <c r="S79">
        <f t="shared" si="17"/>
        <v>0.36503018320123631</v>
      </c>
      <c r="T79">
        <f t="shared" si="11"/>
        <v>0.59298186895222049</v>
      </c>
      <c r="U79">
        <f t="shared" si="12"/>
        <v>2.9391109625562462E-2</v>
      </c>
    </row>
    <row r="80" spans="1:21" x14ac:dyDescent="0.3">
      <c r="A80">
        <f>'Sim Flight'!B80</f>
        <v>3.9</v>
      </c>
      <c r="B80">
        <f>'Sim Flight'!L80</f>
        <v>0.58134026246257187</v>
      </c>
      <c r="C80">
        <f>'Sim Flight'!N80+'Sim Flight'!S80</f>
        <v>8.7929980298662835E-2</v>
      </c>
      <c r="E80">
        <f t="shared" si="15"/>
        <v>4.9999999999999822E-2</v>
      </c>
      <c r="G80">
        <f>MEDIAN2(C80,'Sim Flight Params'!$B$25,2)</f>
        <v>8.7929980298662835E-2</v>
      </c>
      <c r="H80">
        <f>AVERAGE2(G80,'Sim Flight Params'!$B$26,2)</f>
        <v>8.7929980298662835E-2</v>
      </c>
      <c r="J80">
        <f t="shared" si="16"/>
        <v>0.36942668221616942</v>
      </c>
      <c r="K80">
        <f t="shared" si="13"/>
        <v>0.53120000438444404</v>
      </c>
      <c r="L80">
        <f>'Sim Flight Params'!$B$24*J80+'Sim Flight Params'!$B$27*K80</f>
        <v>0.36942668221616942</v>
      </c>
      <c r="N80">
        <f t="shared" si="9"/>
        <v>0.61145320306302886</v>
      </c>
      <c r="O80">
        <f t="shared" si="10"/>
        <v>8.7929980298662488E-2</v>
      </c>
      <c r="P80">
        <f>'Sim Flight Params'!$B$24*N80+'Sim Flight Params'!$B$27*O80</f>
        <v>0.61145320306302886</v>
      </c>
      <c r="Q80">
        <f t="shared" si="14"/>
        <v>3.0112940600456994E-2</v>
      </c>
      <c r="S80">
        <f t="shared" si="17"/>
        <v>0.36942668221616942</v>
      </c>
      <c r="T80">
        <f t="shared" si="11"/>
        <v>0.61145320306302886</v>
      </c>
      <c r="U80">
        <f t="shared" si="12"/>
        <v>3.0112940600456994E-2</v>
      </c>
    </row>
    <row r="81" spans="1:21" x14ac:dyDescent="0.3">
      <c r="A81">
        <f>'Sim Flight'!B81</f>
        <v>3.95</v>
      </c>
      <c r="B81">
        <f>'Sim Flight'!L81</f>
        <v>0.59925116689685909</v>
      </c>
      <c r="C81">
        <f>'Sim Flight'!N81+'Sim Flight'!S81</f>
        <v>4.7044982442507807E-2</v>
      </c>
      <c r="E81">
        <f t="shared" si="15"/>
        <v>5.0000000000000266E-2</v>
      </c>
      <c r="G81">
        <f>MEDIAN2(C81,'Sim Flight Params'!$B$25,2)</f>
        <v>4.7044982442507807E-2</v>
      </c>
      <c r="H81">
        <f>AVERAGE2(G81,'Sim Flight Params'!$B$26,2)</f>
        <v>4.7044982442507807E-2</v>
      </c>
      <c r="J81">
        <f t="shared" si="16"/>
        <v>0.37177893133829482</v>
      </c>
      <c r="K81">
        <f t="shared" si="13"/>
        <v>-0.81769995712309618</v>
      </c>
      <c r="L81">
        <f>'Sim Flight Params'!$B$24*J81+'Sim Flight Params'!$B$27*K81</f>
        <v>0.37177893133829482</v>
      </c>
      <c r="N81">
        <f t="shared" si="9"/>
        <v>0.63004214962994365</v>
      </c>
      <c r="O81">
        <f t="shared" si="10"/>
        <v>4.7044982442507627E-2</v>
      </c>
      <c r="P81">
        <f>'Sim Flight Params'!$B$24*N81+'Sim Flight Params'!$B$27*O81</f>
        <v>0.63004214962994365</v>
      </c>
      <c r="Q81">
        <f t="shared" si="14"/>
        <v>3.079098273308456E-2</v>
      </c>
      <c r="S81">
        <f t="shared" si="17"/>
        <v>0.37177893133829482</v>
      </c>
      <c r="T81">
        <f t="shared" si="11"/>
        <v>0.63004214962994365</v>
      </c>
      <c r="U81">
        <f t="shared" si="12"/>
        <v>3.079098273308456E-2</v>
      </c>
    </row>
    <row r="82" spans="1:21" x14ac:dyDescent="0.3">
      <c r="A82">
        <f>'Sim Flight'!B82</f>
        <v>4</v>
      </c>
      <c r="B82">
        <f>'Sim Flight'!L82</f>
        <v>0.61731656763491016</v>
      </c>
      <c r="C82">
        <f>'Sim Flight'!N82+'Sim Flight'!S82</f>
        <v>2.5112138554871571E-2</v>
      </c>
      <c r="E82">
        <f t="shared" si="15"/>
        <v>4.9999999999999822E-2</v>
      </c>
      <c r="G82">
        <f>MEDIAN2(C82,'Sim Flight Params'!$B$25,2)</f>
        <v>2.5112138554871571E-2</v>
      </c>
      <c r="H82">
        <f>AVERAGE2(G82,'Sim Flight Params'!$B$26,2)</f>
        <v>2.5112138554871571E-2</v>
      </c>
      <c r="J82">
        <f t="shared" si="16"/>
        <v>0.37303453826603838</v>
      </c>
      <c r="K82">
        <f t="shared" si="13"/>
        <v>-0.43865687775272627</v>
      </c>
      <c r="L82">
        <f>'Sim Flight Params'!$B$24*J82+'Sim Flight Params'!$B$27*K82</f>
        <v>0.37303453826603838</v>
      </c>
      <c r="N82">
        <f t="shared" si="9"/>
        <v>0.64869387654324551</v>
      </c>
      <c r="O82">
        <f t="shared" si="10"/>
        <v>2.5112138554871467E-2</v>
      </c>
      <c r="P82">
        <f>'Sim Flight Params'!$B$24*N82+'Sim Flight Params'!$B$27*O82</f>
        <v>0.64869387654324551</v>
      </c>
      <c r="Q82">
        <f t="shared" si="14"/>
        <v>3.1377308908335344E-2</v>
      </c>
      <c r="S82">
        <f t="shared" si="17"/>
        <v>0.37303453826603838</v>
      </c>
      <c r="T82">
        <f t="shared" si="11"/>
        <v>0.64869387654324551</v>
      </c>
      <c r="U82">
        <f t="shared" si="12"/>
        <v>3.1377308908335344E-2</v>
      </c>
    </row>
    <row r="83" spans="1:21" x14ac:dyDescent="0.3">
      <c r="A83">
        <f>'Sim Flight'!B83</f>
        <v>4.05</v>
      </c>
      <c r="B83">
        <f>'Sim Flight'!L83</f>
        <v>0.63552950012085019</v>
      </c>
      <c r="C83">
        <f>'Sim Flight'!N83+'Sim Flight'!S83</f>
        <v>5.8293938472557351E-2</v>
      </c>
      <c r="E83">
        <f t="shared" si="15"/>
        <v>4.9999999999999822E-2</v>
      </c>
      <c r="G83">
        <f>MEDIAN2(C83,'Sim Flight Params'!$B$25,2)</f>
        <v>5.8293938472557351E-2</v>
      </c>
      <c r="H83">
        <f>AVERAGE2(G83,'Sim Flight Params'!$B$26,2)</f>
        <v>5.8293938472557351E-2</v>
      </c>
      <c r="J83">
        <f t="shared" si="16"/>
        <v>0.37594923518966622</v>
      </c>
      <c r="K83">
        <f t="shared" si="13"/>
        <v>0.66363599835371789</v>
      </c>
      <c r="L83">
        <f>'Sim Flight Params'!$B$24*J83+'Sim Flight Params'!$B$27*K83</f>
        <v>0.37594923518966622</v>
      </c>
      <c r="N83">
        <f t="shared" si="9"/>
        <v>0.66749133830272878</v>
      </c>
      <c r="O83">
        <f t="shared" si="10"/>
        <v>5.8293938472556914E-2</v>
      </c>
      <c r="P83">
        <f>'Sim Flight Params'!$B$24*N83+'Sim Flight Params'!$B$27*O83</f>
        <v>0.66749133830272878</v>
      </c>
      <c r="Q83">
        <f t="shared" si="14"/>
        <v>3.1961838181878588E-2</v>
      </c>
      <c r="S83">
        <f t="shared" si="17"/>
        <v>0.37594923518966622</v>
      </c>
      <c r="T83">
        <f t="shared" si="11"/>
        <v>0.66749133830272878</v>
      </c>
      <c r="U83">
        <f t="shared" si="12"/>
        <v>3.1961838181878588E-2</v>
      </c>
    </row>
    <row r="84" spans="1:21" x14ac:dyDescent="0.3">
      <c r="A84">
        <f>'Sim Flight'!B84</f>
        <v>4.0999999999999996</v>
      </c>
      <c r="B84">
        <f>'Sim Flight'!L84</f>
        <v>0.65388294292250682</v>
      </c>
      <c r="C84">
        <f>'Sim Flight'!N84+'Sim Flight'!S84</f>
        <v>4.3074786329506932E-2</v>
      </c>
      <c r="E84">
        <f t="shared" si="15"/>
        <v>4.9999999999999822E-2</v>
      </c>
      <c r="G84">
        <f>MEDIAN2(C84,'Sim Flight Params'!$B$25,2)</f>
        <v>4.3074786329506932E-2</v>
      </c>
      <c r="H84">
        <f>AVERAGE2(G84,'Sim Flight Params'!$B$26,2)</f>
        <v>4.3074786329506932E-2</v>
      </c>
      <c r="J84">
        <f t="shared" si="16"/>
        <v>0.37810297450614155</v>
      </c>
      <c r="K84">
        <f t="shared" si="13"/>
        <v>-0.30438304286100942</v>
      </c>
      <c r="L84">
        <f>'Sim Flight Params'!$B$24*J84+'Sim Flight Params'!$B$27*K84</f>
        <v>0.37810297450614155</v>
      </c>
      <c r="N84">
        <f t="shared" si="9"/>
        <v>0.6863964870280358</v>
      </c>
      <c r="O84">
        <f t="shared" si="10"/>
        <v>4.3074786329506828E-2</v>
      </c>
      <c r="P84">
        <f>'Sim Flight Params'!$B$24*N84+'Sim Flight Params'!$B$27*O84</f>
        <v>0.6863964870280358</v>
      </c>
      <c r="Q84">
        <f t="shared" si="14"/>
        <v>3.251354410552898E-2</v>
      </c>
      <c r="S84">
        <f t="shared" si="17"/>
        <v>0.37810297450614155</v>
      </c>
      <c r="T84">
        <f t="shared" si="11"/>
        <v>0.6863964870280358</v>
      </c>
      <c r="U84">
        <f t="shared" si="12"/>
        <v>3.251354410552898E-2</v>
      </c>
    </row>
    <row r="85" spans="1:21" x14ac:dyDescent="0.3">
      <c r="A85">
        <f>'Sim Flight'!B85</f>
        <v>4.1500000000000004</v>
      </c>
      <c r="B85">
        <f>'Sim Flight'!L85</f>
        <v>0.67236982043830662</v>
      </c>
      <c r="C85">
        <f>'Sim Flight'!N85+'Sim Flight'!S85</f>
        <v>6.6338193836985221E-2</v>
      </c>
      <c r="E85">
        <f t="shared" si="15"/>
        <v>5.0000000000000711E-2</v>
      </c>
      <c r="G85">
        <f>MEDIAN2(C85,'Sim Flight Params'!$B$25,2)</f>
        <v>6.6338193836985221E-2</v>
      </c>
      <c r="H85">
        <f>AVERAGE2(G85,'Sim Flight Params'!$B$26,2)</f>
        <v>6.6338193836985221E-2</v>
      </c>
      <c r="J85">
        <f t="shared" si="16"/>
        <v>0.38141988419799089</v>
      </c>
      <c r="K85">
        <f t="shared" si="13"/>
        <v>0.46526815014955913</v>
      </c>
      <c r="L85">
        <f>'Sim Flight Params'!$B$24*J85+'Sim Flight Params'!$B$27*K85</f>
        <v>0.38141988419799089</v>
      </c>
      <c r="N85">
        <f t="shared" ref="N85:N148" si="18">N84+L85*$E85</f>
        <v>0.70546748123793557</v>
      </c>
      <c r="O85">
        <f t="shared" ref="O85:O148" si="19">(L85-L84)/$E85</f>
        <v>6.6338193836985748E-2</v>
      </c>
      <c r="P85">
        <f>'Sim Flight Params'!$B$24*N85+'Sim Flight Params'!$B$27*O85</f>
        <v>0.70546748123793557</v>
      </c>
      <c r="Q85">
        <f t="shared" si="14"/>
        <v>3.3097660799628947E-2</v>
      </c>
      <c r="S85">
        <f t="shared" si="17"/>
        <v>0.38141988419799089</v>
      </c>
      <c r="T85">
        <f t="shared" si="11"/>
        <v>0.70546748123793557</v>
      </c>
      <c r="U85">
        <f t="shared" si="12"/>
        <v>3.3097660799628947E-2</v>
      </c>
    </row>
    <row r="86" spans="1:21" x14ac:dyDescent="0.3">
      <c r="A86">
        <f>'Sim Flight'!B86</f>
        <v>4.2</v>
      </c>
      <c r="B86">
        <f>'Sim Flight'!L86</f>
        <v>0.69098300562505255</v>
      </c>
      <c r="C86">
        <f>'Sim Flight'!N86+'Sim Flight'!S86</f>
        <v>5.9278684162757986E-2</v>
      </c>
      <c r="E86">
        <f t="shared" si="15"/>
        <v>4.9999999999999822E-2</v>
      </c>
      <c r="G86">
        <f>MEDIAN2(C86,'Sim Flight Params'!$B$25,2)</f>
        <v>5.9278684162757986E-2</v>
      </c>
      <c r="H86">
        <f>AVERAGE2(G86,'Sim Flight Params'!$B$26,2)</f>
        <v>5.9278684162757986E-2</v>
      </c>
      <c r="J86">
        <f t="shared" si="16"/>
        <v>0.38438381840612879</v>
      </c>
      <c r="K86">
        <f t="shared" si="13"/>
        <v>-0.1411901934845452</v>
      </c>
      <c r="L86">
        <f>'Sim Flight Params'!$B$24*J86+'Sim Flight Params'!$B$27*K86</f>
        <v>0.38438381840612879</v>
      </c>
      <c r="N86">
        <f t="shared" si="18"/>
        <v>0.7246866721582419</v>
      </c>
      <c r="O86">
        <f t="shared" si="19"/>
        <v>5.9278684162758152E-2</v>
      </c>
      <c r="P86">
        <f>'Sim Flight Params'!$B$24*N86+'Sim Flight Params'!$B$27*O86</f>
        <v>0.7246866721582419</v>
      </c>
      <c r="Q86">
        <f t="shared" si="14"/>
        <v>3.3703666533189347E-2</v>
      </c>
      <c r="S86">
        <f t="shared" si="17"/>
        <v>0.38438381840612879</v>
      </c>
      <c r="T86">
        <f t="shared" si="11"/>
        <v>0.7246866721582419</v>
      </c>
      <c r="U86">
        <f t="shared" si="12"/>
        <v>3.3703666533189347E-2</v>
      </c>
    </row>
    <row r="87" spans="1:21" x14ac:dyDescent="0.3">
      <c r="A87">
        <f>'Sim Flight'!B87</f>
        <v>4.25</v>
      </c>
      <c r="B87">
        <f>'Sim Flight'!L87</f>
        <v>0.70971532274553772</v>
      </c>
      <c r="C87">
        <f>'Sim Flight'!N87+'Sim Flight'!S87</f>
        <v>5.0979584578523592E-2</v>
      </c>
      <c r="E87">
        <f t="shared" si="15"/>
        <v>4.9999999999999822E-2</v>
      </c>
      <c r="G87">
        <f>MEDIAN2(C87,'Sim Flight Params'!$B$25,2)</f>
        <v>5.0979584578523592E-2</v>
      </c>
      <c r="H87">
        <f>AVERAGE2(G87,'Sim Flight Params'!$B$26,2)</f>
        <v>5.0979584578523592E-2</v>
      </c>
      <c r="J87">
        <f t="shared" si="16"/>
        <v>0.38693279763505495</v>
      </c>
      <c r="K87">
        <f t="shared" si="13"/>
        <v>-0.16598199168468847</v>
      </c>
      <c r="L87">
        <f>'Sim Flight Params'!$B$24*J87+'Sim Flight Params'!$B$27*K87</f>
        <v>0.38693279763505495</v>
      </c>
      <c r="N87">
        <f t="shared" si="18"/>
        <v>0.74403331203999457</v>
      </c>
      <c r="O87">
        <f t="shared" si="19"/>
        <v>5.0979584578523432E-2</v>
      </c>
      <c r="P87">
        <f>'Sim Flight Params'!$B$24*N87+'Sim Flight Params'!$B$27*O87</f>
        <v>0.74403331203999457</v>
      </c>
      <c r="Q87">
        <f t="shared" si="14"/>
        <v>3.4317989294456841E-2</v>
      </c>
      <c r="S87">
        <f t="shared" si="17"/>
        <v>0.38693279763505495</v>
      </c>
      <c r="T87">
        <f t="shared" si="11"/>
        <v>0.74403331203999457</v>
      </c>
      <c r="U87">
        <f t="shared" si="12"/>
        <v>3.4317989294456841E-2</v>
      </c>
    </row>
    <row r="88" spans="1:21" x14ac:dyDescent="0.3">
      <c r="A88">
        <f>'Sim Flight'!B88</f>
        <v>4.3</v>
      </c>
      <c r="B88">
        <f>'Sim Flight'!L88</f>
        <v>0.72855955013492568</v>
      </c>
      <c r="C88">
        <f>'Sim Flight'!N88+'Sim Flight'!S88</f>
        <v>6.884819586300106E-2</v>
      </c>
      <c r="E88">
        <f t="shared" si="15"/>
        <v>4.9999999999999822E-2</v>
      </c>
      <c r="G88">
        <f>MEDIAN2(C88,'Sim Flight Params'!$B$25,2)</f>
        <v>6.884819586300106E-2</v>
      </c>
      <c r="H88">
        <f>AVERAGE2(G88,'Sim Flight Params'!$B$26,2)</f>
        <v>6.884819586300106E-2</v>
      </c>
      <c r="J88">
        <f t="shared" si="16"/>
        <v>0.39037520742820497</v>
      </c>
      <c r="K88">
        <f t="shared" si="13"/>
        <v>0.35737222568955063</v>
      </c>
      <c r="L88">
        <f>'Sim Flight Params'!$B$24*J88+'Sim Flight Params'!$B$27*K88</f>
        <v>0.39037520742820497</v>
      </c>
      <c r="N88">
        <f t="shared" si="18"/>
        <v>0.76355207241140477</v>
      </c>
      <c r="O88">
        <f t="shared" si="19"/>
        <v>6.8848195863000755E-2</v>
      </c>
      <c r="P88">
        <f>'Sim Flight Params'!$B$24*N88+'Sim Flight Params'!$B$27*O88</f>
        <v>0.76355207241140477</v>
      </c>
      <c r="Q88">
        <f t="shared" si="14"/>
        <v>3.4992522276479088E-2</v>
      </c>
      <c r="S88">
        <f t="shared" si="17"/>
        <v>0.39037520742820497</v>
      </c>
      <c r="T88">
        <f t="shared" si="11"/>
        <v>0.76355207241140477</v>
      </c>
      <c r="U88">
        <f t="shared" si="12"/>
        <v>3.4992522276479088E-2</v>
      </c>
    </row>
    <row r="89" spans="1:21" x14ac:dyDescent="0.3">
      <c r="A89">
        <f>'Sim Flight'!B89</f>
        <v>4.3499999999999996</v>
      </c>
      <c r="B89">
        <f>'Sim Flight'!L89</f>
        <v>0.74750842298484188</v>
      </c>
      <c r="C89">
        <f>'Sim Flight'!N89+'Sim Flight'!S89</f>
        <v>1.5726873276927185E-2</v>
      </c>
      <c r="E89">
        <f t="shared" si="15"/>
        <v>4.9999999999999822E-2</v>
      </c>
      <c r="G89">
        <f>MEDIAN2(C89,'Sim Flight Params'!$B$25,2)</f>
        <v>1.5726873276927185E-2</v>
      </c>
      <c r="H89">
        <f>AVERAGE2(G89,'Sim Flight Params'!$B$26,2)</f>
        <v>1.5726873276927185E-2</v>
      </c>
      <c r="J89">
        <f t="shared" si="16"/>
        <v>0.39116155109205131</v>
      </c>
      <c r="K89">
        <f t="shared" si="13"/>
        <v>-1.0624264517214812</v>
      </c>
      <c r="L89">
        <f>'Sim Flight Params'!$B$24*J89+'Sim Flight Params'!$B$27*K89</f>
        <v>0.39116155109205131</v>
      </c>
      <c r="N89">
        <f t="shared" si="18"/>
        <v>0.78311014996600725</v>
      </c>
      <c r="O89">
        <f t="shared" si="19"/>
        <v>1.5726873276926734E-2</v>
      </c>
      <c r="P89">
        <f>'Sim Flight Params'!$B$24*N89+'Sim Flight Params'!$B$27*O89</f>
        <v>0.78311014996600725</v>
      </c>
      <c r="Q89">
        <f t="shared" si="14"/>
        <v>3.5601726981165371E-2</v>
      </c>
      <c r="S89">
        <f t="shared" si="17"/>
        <v>0.39116155109205131</v>
      </c>
      <c r="T89">
        <f t="shared" si="11"/>
        <v>0.78311014996600725</v>
      </c>
      <c r="U89">
        <f t="shared" si="12"/>
        <v>3.5601726981165371E-2</v>
      </c>
    </row>
    <row r="90" spans="1:21" x14ac:dyDescent="0.3">
      <c r="A90">
        <f>'Sim Flight'!B90</f>
        <v>4.4000000000000004</v>
      </c>
      <c r="B90">
        <f>'Sim Flight'!L90</f>
        <v>0.76655463614409469</v>
      </c>
      <c r="C90">
        <f>'Sim Flight'!N90+'Sim Flight'!S90</f>
        <v>9.4911947004211634E-3</v>
      </c>
      <c r="E90">
        <f t="shared" si="15"/>
        <v>5.0000000000000711E-2</v>
      </c>
      <c r="G90">
        <f>MEDIAN2(C90,'Sim Flight Params'!$B$25,2)</f>
        <v>9.4911947004211634E-3</v>
      </c>
      <c r="H90">
        <f>AVERAGE2(G90,'Sim Flight Params'!$B$26,2)</f>
        <v>9.4911947004211634E-3</v>
      </c>
      <c r="J90">
        <f t="shared" si="16"/>
        <v>0.39163611082707239</v>
      </c>
      <c r="K90">
        <f t="shared" si="13"/>
        <v>-0.12471357153011865</v>
      </c>
      <c r="L90">
        <f>'Sim Flight Params'!$B$24*J90+'Sim Flight Params'!$B$27*K90</f>
        <v>0.39163611082707239</v>
      </c>
      <c r="N90">
        <f t="shared" si="18"/>
        <v>0.80269195550736117</v>
      </c>
      <c r="O90">
        <f t="shared" si="19"/>
        <v>9.4911947004215659E-3</v>
      </c>
      <c r="P90">
        <f>'Sim Flight Params'!$B$24*N90+'Sim Flight Params'!$B$27*O90</f>
        <v>0.80269195550736117</v>
      </c>
      <c r="Q90">
        <f t="shared" si="14"/>
        <v>3.6137319363266474E-2</v>
      </c>
      <c r="S90">
        <f t="shared" si="17"/>
        <v>0.39163611082707239</v>
      </c>
      <c r="T90">
        <f t="shared" ref="T90:T153" si="20">T89+S90*$E90</f>
        <v>0.80269195550736117</v>
      </c>
      <c r="U90">
        <f t="shared" si="12"/>
        <v>3.6137319363266474E-2</v>
      </c>
    </row>
    <row r="91" spans="1:21" x14ac:dyDescent="0.3">
      <c r="A91">
        <f>'Sim Flight'!B91</f>
        <v>4.45</v>
      </c>
      <c r="B91">
        <f>'Sim Flight'!L91</f>
        <v>0.78569084693494928</v>
      </c>
      <c r="C91">
        <f>'Sim Flight'!N91+'Sim Flight'!S91</f>
        <v>6.9385037861805499E-2</v>
      </c>
      <c r="E91">
        <f t="shared" si="15"/>
        <v>4.9999999999999822E-2</v>
      </c>
      <c r="G91">
        <f>MEDIAN2(C91,'Sim Flight Params'!$B$25,2)</f>
        <v>6.9385037861805499E-2</v>
      </c>
      <c r="H91">
        <f>AVERAGE2(G91,'Sim Flight Params'!$B$26,2)</f>
        <v>6.9385037861805499E-2</v>
      </c>
      <c r="J91">
        <f t="shared" si="16"/>
        <v>0.39510536272016267</v>
      </c>
      <c r="K91">
        <f t="shared" si="13"/>
        <v>1.197876863227691</v>
      </c>
      <c r="L91">
        <f>'Sim Flight Params'!$B$24*J91+'Sim Flight Params'!$B$27*K91</f>
        <v>0.39510536272016267</v>
      </c>
      <c r="N91">
        <f t="shared" si="18"/>
        <v>0.8224472236433692</v>
      </c>
      <c r="O91">
        <f t="shared" si="19"/>
        <v>6.9385037861805748E-2</v>
      </c>
      <c r="P91">
        <f>'Sim Flight Params'!$B$24*N91+'Sim Flight Params'!$B$27*O91</f>
        <v>0.8224472236433692</v>
      </c>
      <c r="Q91">
        <f t="shared" si="14"/>
        <v>3.6756376708419913E-2</v>
      </c>
      <c r="S91">
        <f t="shared" si="17"/>
        <v>0.39510536272016267</v>
      </c>
      <c r="T91">
        <f t="shared" si="20"/>
        <v>0.8224472236433692</v>
      </c>
      <c r="U91">
        <f t="shared" si="12"/>
        <v>3.6756376708419913E-2</v>
      </c>
    </row>
    <row r="92" spans="1:21" x14ac:dyDescent="0.3">
      <c r="A92">
        <f>'Sim Flight'!B92</f>
        <v>4.5</v>
      </c>
      <c r="B92">
        <f>'Sim Flight'!L92</f>
        <v>0.8049096779838717</v>
      </c>
      <c r="C92">
        <f>'Sim Flight'!N92+'Sim Flight'!S92</f>
        <v>4.7219917985359051E-2</v>
      </c>
      <c r="E92">
        <f t="shared" si="15"/>
        <v>4.9999999999999822E-2</v>
      </c>
      <c r="G92">
        <f>MEDIAN2(C92,'Sim Flight Params'!$B$25,2)</f>
        <v>4.7219917985359051E-2</v>
      </c>
      <c r="H92">
        <f>AVERAGE2(G92,'Sim Flight Params'!$B$26,2)</f>
        <v>4.7219917985359051E-2</v>
      </c>
      <c r="J92">
        <f t="shared" si="16"/>
        <v>0.39746635861943064</v>
      </c>
      <c r="K92">
        <f t="shared" si="13"/>
        <v>-0.44330239752893053</v>
      </c>
      <c r="L92">
        <f>'Sim Flight Params'!$B$24*J92+'Sim Flight Params'!$B$27*K92</f>
        <v>0.39746635861943064</v>
      </c>
      <c r="N92">
        <f t="shared" si="18"/>
        <v>0.84232054157434066</v>
      </c>
      <c r="O92">
        <f t="shared" si="19"/>
        <v>4.7219917985359572E-2</v>
      </c>
      <c r="P92">
        <f>'Sim Flight Params'!$B$24*N92+'Sim Flight Params'!$B$27*O92</f>
        <v>0.84232054157434066</v>
      </c>
      <c r="Q92">
        <f t="shared" si="14"/>
        <v>3.7410863590468968E-2</v>
      </c>
      <c r="S92">
        <f t="shared" si="17"/>
        <v>0.39746635861943064</v>
      </c>
      <c r="T92">
        <f t="shared" si="20"/>
        <v>0.84232054157434066</v>
      </c>
      <c r="U92">
        <f t="shared" si="12"/>
        <v>3.7410863590468968E-2</v>
      </c>
    </row>
    <row r="93" spans="1:21" x14ac:dyDescent="0.3">
      <c r="A93">
        <f>'Sim Flight'!B93</f>
        <v>4.55</v>
      </c>
      <c r="B93">
        <f>'Sim Flight'!L93</f>
        <v>0.82420372006564535</v>
      </c>
      <c r="C93">
        <f>'Sim Flight'!N93+'Sim Flight'!S93</f>
        <v>6.4606233420623285E-2</v>
      </c>
      <c r="E93">
        <f t="shared" si="15"/>
        <v>4.9999999999999822E-2</v>
      </c>
      <c r="G93">
        <f>MEDIAN2(C93,'Sim Flight Params'!$B$25,2)</f>
        <v>6.4606233420623285E-2</v>
      </c>
      <c r="H93">
        <f>AVERAGE2(G93,'Sim Flight Params'!$B$26,2)</f>
        <v>6.4606233420623285E-2</v>
      </c>
      <c r="J93">
        <f t="shared" si="16"/>
        <v>0.4006966702904618</v>
      </c>
      <c r="K93">
        <f t="shared" si="13"/>
        <v>0.34772630870528592</v>
      </c>
      <c r="L93">
        <f>'Sim Flight Params'!$B$24*J93+'Sim Flight Params'!$B$27*K93</f>
        <v>0.4006966702904618</v>
      </c>
      <c r="N93">
        <f t="shared" si="18"/>
        <v>0.86235537508886373</v>
      </c>
      <c r="O93">
        <f t="shared" si="19"/>
        <v>6.4606233420623452E-2</v>
      </c>
      <c r="P93">
        <f>'Sim Flight Params'!$B$24*N93+'Sim Flight Params'!$B$27*O93</f>
        <v>0.86235537508886373</v>
      </c>
      <c r="Q93">
        <f t="shared" si="14"/>
        <v>3.8151655023218378E-2</v>
      </c>
      <c r="S93">
        <f t="shared" si="17"/>
        <v>0.4006966702904618</v>
      </c>
      <c r="T93">
        <f t="shared" si="20"/>
        <v>0.86235537508886373</v>
      </c>
      <c r="U93">
        <f t="shared" si="12"/>
        <v>3.8151655023218378E-2</v>
      </c>
    </row>
    <row r="94" spans="1:21" x14ac:dyDescent="0.3">
      <c r="A94">
        <f>'Sim Flight'!B94</f>
        <v>4.5999999999999996</v>
      </c>
      <c r="B94">
        <f>'Sim Flight'!L94</f>
        <v>0.84356553495976883</v>
      </c>
      <c r="C94">
        <f>'Sim Flight'!N94+'Sim Flight'!S94</f>
        <v>2.7222693950740388E-2</v>
      </c>
      <c r="E94">
        <f t="shared" si="15"/>
        <v>4.9999999999999822E-2</v>
      </c>
      <c r="G94">
        <f>MEDIAN2(C94,'Sim Flight Params'!$B$25,2)</f>
        <v>2.7222693950740388E-2</v>
      </c>
      <c r="H94">
        <f>AVERAGE2(G94,'Sim Flight Params'!$B$26,2)</f>
        <v>2.7222693950740388E-2</v>
      </c>
      <c r="J94">
        <f t="shared" si="16"/>
        <v>0.40205780498799881</v>
      </c>
      <c r="K94">
        <f t="shared" si="13"/>
        <v>-0.74767078939766063</v>
      </c>
      <c r="L94">
        <f>'Sim Flight Params'!$B$24*J94+'Sim Flight Params'!$B$27*K94</f>
        <v>0.40205780498799881</v>
      </c>
      <c r="N94">
        <f t="shared" si="18"/>
        <v>0.88245826533826355</v>
      </c>
      <c r="O94">
        <f t="shared" si="19"/>
        <v>2.7222693950740381E-2</v>
      </c>
      <c r="P94">
        <f>'Sim Flight Params'!$B$24*N94+'Sim Flight Params'!$B$27*O94</f>
        <v>0.88245826533826355</v>
      </c>
      <c r="Q94">
        <f t="shared" si="14"/>
        <v>3.8892730378494722E-2</v>
      </c>
      <c r="S94">
        <f t="shared" si="17"/>
        <v>0.40205780498799881</v>
      </c>
      <c r="T94">
        <f t="shared" si="20"/>
        <v>0.88245826533826355</v>
      </c>
      <c r="U94">
        <f t="shared" si="12"/>
        <v>3.8892730378494722E-2</v>
      </c>
    </row>
    <row r="95" spans="1:21" x14ac:dyDescent="0.3">
      <c r="A95">
        <f>'Sim Flight'!B95</f>
        <v>4.6500000000000004</v>
      </c>
      <c r="B95">
        <f>'Sim Flight'!L95</f>
        <v>0.86298765831803204</v>
      </c>
      <c r="C95">
        <f>'Sim Flight'!N95+'Sim Flight'!S95</f>
        <v>9.2339192550360428E-3</v>
      </c>
      <c r="E95">
        <f t="shared" si="15"/>
        <v>5.0000000000000711E-2</v>
      </c>
      <c r="G95">
        <f>MEDIAN2(C95,'Sim Flight Params'!$B$25,2)</f>
        <v>9.2339192550360428E-3</v>
      </c>
      <c r="H95">
        <f>AVERAGE2(G95,'Sim Flight Params'!$B$26,2)</f>
        <v>9.2339192550360428E-3</v>
      </c>
      <c r="J95">
        <f t="shared" si="16"/>
        <v>0.40251950095075062</v>
      </c>
      <c r="K95">
        <f t="shared" si="13"/>
        <v>-0.35977549391408181</v>
      </c>
      <c r="L95">
        <f>'Sim Flight Params'!$B$24*J95+'Sim Flight Params'!$B$27*K95</f>
        <v>0.40251950095075062</v>
      </c>
      <c r="N95">
        <f t="shared" si="18"/>
        <v>0.90258424038580132</v>
      </c>
      <c r="O95">
        <f t="shared" si="19"/>
        <v>9.2339192550360064E-3</v>
      </c>
      <c r="P95">
        <f>'Sim Flight Params'!$B$24*N95+'Sim Flight Params'!$B$27*O95</f>
        <v>0.90258424038580132</v>
      </c>
      <c r="Q95">
        <f t="shared" si="14"/>
        <v>3.9596582067769281E-2</v>
      </c>
      <c r="S95">
        <f t="shared" si="17"/>
        <v>0.40251950095075062</v>
      </c>
      <c r="T95">
        <f t="shared" si="20"/>
        <v>0.90258424038580132</v>
      </c>
      <c r="U95">
        <f t="shared" si="12"/>
        <v>3.9596582067769281E-2</v>
      </c>
    </row>
    <row r="96" spans="1:21" x14ac:dyDescent="0.3">
      <c r="A96">
        <f>'Sim Flight'!B96</f>
        <v>4.7</v>
      </c>
      <c r="B96">
        <f>'Sim Flight'!L96</f>
        <v>0.88246260254216224</v>
      </c>
      <c r="C96">
        <f>'Sim Flight'!N96+'Sim Flight'!S96</f>
        <v>-1.120614831965612E-2</v>
      </c>
      <c r="E96">
        <f t="shared" si="15"/>
        <v>4.9999999999999822E-2</v>
      </c>
      <c r="G96">
        <f>MEDIAN2(C96,'Sim Flight Params'!$B$25,2)</f>
        <v>-1.120614831965612E-2</v>
      </c>
      <c r="H96">
        <f>AVERAGE2(G96,'Sim Flight Params'!$B$26,2)</f>
        <v>-1.120614831965612E-2</v>
      </c>
      <c r="J96">
        <f t="shared" si="16"/>
        <v>0.40195919353476783</v>
      </c>
      <c r="K96">
        <f t="shared" si="13"/>
        <v>-0.40880135149384467</v>
      </c>
      <c r="L96">
        <f>'Sim Flight Params'!$B$24*J96+'Sim Flight Params'!$B$27*K96</f>
        <v>0.40195919353476783</v>
      </c>
      <c r="N96">
        <f t="shared" si="18"/>
        <v>0.92268220006253965</v>
      </c>
      <c r="O96">
        <f t="shared" si="19"/>
        <v>-1.1206148319655758E-2</v>
      </c>
      <c r="P96">
        <f>'Sim Flight Params'!$B$24*N96+'Sim Flight Params'!$B$27*O96</f>
        <v>0.92268220006253965</v>
      </c>
      <c r="Q96">
        <f t="shared" si="14"/>
        <v>4.0219597520377404E-2</v>
      </c>
      <c r="S96">
        <f t="shared" si="17"/>
        <v>0.40195919353476783</v>
      </c>
      <c r="T96">
        <f t="shared" si="20"/>
        <v>0.92268220006253965</v>
      </c>
      <c r="U96">
        <f t="shared" si="12"/>
        <v>4.0219597520377404E-2</v>
      </c>
    </row>
    <row r="97" spans="1:21" x14ac:dyDescent="0.3">
      <c r="A97">
        <f>'Sim Flight'!B97</f>
        <v>4.75</v>
      </c>
      <c r="B97">
        <f>'Sim Flight'!L97</f>
        <v>0.90198285967043923</v>
      </c>
      <c r="C97">
        <f>'Sim Flight'!N97+'Sim Flight'!S97</f>
        <v>3.3642129231707153E-2</v>
      </c>
      <c r="E97">
        <f t="shared" si="15"/>
        <v>4.9999999999999822E-2</v>
      </c>
      <c r="G97">
        <f>MEDIAN2(C97,'Sim Flight Params'!$B$25,2)</f>
        <v>3.3642129231707153E-2</v>
      </c>
      <c r="H97">
        <f>AVERAGE2(G97,'Sim Flight Params'!$B$26,2)</f>
        <v>3.3642129231707153E-2</v>
      </c>
      <c r="J97">
        <f t="shared" si="16"/>
        <v>0.40364129999635318</v>
      </c>
      <c r="K97">
        <f t="shared" si="13"/>
        <v>0.8969655510272686</v>
      </c>
      <c r="L97">
        <f>'Sim Flight Params'!$B$24*J97+'Sim Flight Params'!$B$27*K97</f>
        <v>0.40364129999635318</v>
      </c>
      <c r="N97">
        <f t="shared" si="18"/>
        <v>0.94286426506235721</v>
      </c>
      <c r="O97">
        <f t="shared" si="19"/>
        <v>3.3642129231706959E-2</v>
      </c>
      <c r="P97">
        <f>'Sim Flight Params'!$B$24*N97+'Sim Flight Params'!$B$27*O97</f>
        <v>0.94286426506235721</v>
      </c>
      <c r="Q97">
        <f t="shared" si="14"/>
        <v>4.088140539191798E-2</v>
      </c>
      <c r="S97">
        <f t="shared" si="17"/>
        <v>0.40364129999635318</v>
      </c>
      <c r="T97">
        <f t="shared" si="20"/>
        <v>0.94286426506235721</v>
      </c>
      <c r="U97">
        <f t="shared" si="12"/>
        <v>4.088140539191798E-2</v>
      </c>
    </row>
    <row r="98" spans="1:21" x14ac:dyDescent="0.3">
      <c r="A98">
        <f>'Sim Flight'!B98</f>
        <v>4.8</v>
      </c>
      <c r="B98">
        <f>'Sim Flight'!L98</f>
        <v>0.92154090427215496</v>
      </c>
      <c r="C98">
        <f>'Sim Flight'!N98+'Sim Flight'!S98</f>
        <v>-6.9972079964692891E-3</v>
      </c>
      <c r="E98">
        <f t="shared" si="15"/>
        <v>4.9999999999999822E-2</v>
      </c>
      <c r="G98">
        <f>MEDIAN2(C98,'Sim Flight Params'!$B$25,2)</f>
        <v>-6.9972079964692891E-3</v>
      </c>
      <c r="H98">
        <f>AVERAGE2(G98,'Sim Flight Params'!$B$26,2)</f>
        <v>-6.9972079964692891E-3</v>
      </c>
      <c r="J98">
        <f t="shared" si="16"/>
        <v>0.40329143959652969</v>
      </c>
      <c r="K98">
        <f t="shared" si="13"/>
        <v>-0.81278674456353173</v>
      </c>
      <c r="L98">
        <f>'Sim Flight Params'!$B$24*J98+'Sim Flight Params'!$B$27*K98</f>
        <v>0.40329143959652969</v>
      </c>
      <c r="N98">
        <f t="shared" si="18"/>
        <v>0.96302883704218367</v>
      </c>
      <c r="O98">
        <f t="shared" si="19"/>
        <v>-6.9972079964697705E-3</v>
      </c>
      <c r="P98">
        <f>'Sim Flight Params'!$B$24*N98+'Sim Flight Params'!$B$27*O98</f>
        <v>0.96302883704218367</v>
      </c>
      <c r="Q98">
        <f t="shared" si="14"/>
        <v>4.1487932770028713E-2</v>
      </c>
      <c r="S98">
        <f t="shared" si="17"/>
        <v>0.40329143959652969</v>
      </c>
      <c r="T98">
        <f t="shared" si="20"/>
        <v>0.96302883704218367</v>
      </c>
      <c r="U98">
        <f t="shared" si="12"/>
        <v>4.1487932770028713E-2</v>
      </c>
    </row>
    <row r="99" spans="1:21" x14ac:dyDescent="0.3">
      <c r="A99">
        <f>'Sim Flight'!B99</f>
        <v>4.8499999999999996</v>
      </c>
      <c r="B99">
        <f>'Sim Flight'!L99</f>
        <v>0.94112919634881076</v>
      </c>
      <c r="C99">
        <f>'Sim Flight'!N99+'Sim Flight'!S99</f>
        <v>-8.1360931267720812E-3</v>
      </c>
      <c r="E99">
        <f t="shared" si="15"/>
        <v>4.9999999999999822E-2</v>
      </c>
      <c r="G99">
        <f>MEDIAN2(C99,'Sim Flight Params'!$B$25,2)</f>
        <v>-8.1360931267720812E-3</v>
      </c>
      <c r="H99">
        <f>AVERAGE2(G99,'Sim Flight Params'!$B$26,2)</f>
        <v>-8.1360931267720812E-3</v>
      </c>
      <c r="J99">
        <f t="shared" si="16"/>
        <v>0.40288463494019111</v>
      </c>
      <c r="K99">
        <f t="shared" si="13"/>
        <v>-2.2777702606055921E-2</v>
      </c>
      <c r="L99">
        <f>'Sim Flight Params'!$B$24*J99+'Sim Flight Params'!$B$27*K99</f>
        <v>0.40288463494019111</v>
      </c>
      <c r="N99">
        <f t="shared" si="18"/>
        <v>0.98317306878919319</v>
      </c>
      <c r="O99">
        <f t="shared" si="19"/>
        <v>-8.1360931267715781E-3</v>
      </c>
      <c r="P99">
        <f>'Sim Flight Params'!$B$24*N99+'Sim Flight Params'!$B$27*O99</f>
        <v>0.98317306878919319</v>
      </c>
      <c r="Q99">
        <f t="shared" si="14"/>
        <v>4.2043872440382435E-2</v>
      </c>
      <c r="S99">
        <f t="shared" si="17"/>
        <v>0.40288463494019111</v>
      </c>
      <c r="T99">
        <f t="shared" si="20"/>
        <v>0.98317306878919319</v>
      </c>
      <c r="U99">
        <f t="shared" si="12"/>
        <v>4.2043872440382435E-2</v>
      </c>
    </row>
    <row r="100" spans="1:21" x14ac:dyDescent="0.3">
      <c r="A100">
        <f>'Sim Flight'!B100</f>
        <v>4.9000000000000004</v>
      </c>
      <c r="B100">
        <f>'Sim Flight'!L100</f>
        <v>0.96074018424093155</v>
      </c>
      <c r="C100">
        <f>'Sim Flight'!N100+'Sim Flight'!S100</f>
        <v>-4.8087177110989927E-3</v>
      </c>
      <c r="E100">
        <f t="shared" si="15"/>
        <v>5.0000000000000711E-2</v>
      </c>
      <c r="G100">
        <f>MEDIAN2(C100,'Sim Flight Params'!$B$25,2)</f>
        <v>-4.8087177110989927E-3</v>
      </c>
      <c r="H100">
        <f>AVERAGE2(G100,'Sim Flight Params'!$B$26,2)</f>
        <v>-4.8087177110989927E-3</v>
      </c>
      <c r="J100">
        <f t="shared" si="16"/>
        <v>0.40264419905463616</v>
      </c>
      <c r="K100">
        <f t="shared" si="13"/>
        <v>6.6547508313460818E-2</v>
      </c>
      <c r="L100">
        <f>'Sim Flight Params'!$B$24*J100+'Sim Flight Params'!$B$27*K100</f>
        <v>0.40264419905463616</v>
      </c>
      <c r="N100">
        <f t="shared" si="18"/>
        <v>1.0033052787419252</v>
      </c>
      <c r="O100">
        <f t="shared" si="19"/>
        <v>-4.8087177110988514E-3</v>
      </c>
      <c r="P100">
        <f>'Sim Flight Params'!$B$24*N100+'Sim Flight Params'!$B$27*O100</f>
        <v>1.0033052787419252</v>
      </c>
      <c r="Q100">
        <f t="shared" si="14"/>
        <v>4.2565094500993661E-2</v>
      </c>
      <c r="S100">
        <f t="shared" si="17"/>
        <v>0.40264419905463616</v>
      </c>
      <c r="T100">
        <f t="shared" si="20"/>
        <v>1.0033052787419252</v>
      </c>
      <c r="U100">
        <f t="shared" si="12"/>
        <v>4.2565094500993661E-2</v>
      </c>
    </row>
    <row r="101" spans="1:21" x14ac:dyDescent="0.3">
      <c r="A101">
        <f>'Sim Flight'!B101</f>
        <v>4.95</v>
      </c>
      <c r="B101">
        <f>'Sim Flight'!L101</f>
        <v>0.98036630753937171</v>
      </c>
      <c r="C101">
        <f>'Sim Flight'!N101+'Sim Flight'!S101</f>
        <v>-1.0931265989926123E-2</v>
      </c>
      <c r="E101">
        <f t="shared" si="15"/>
        <v>4.9999999999999822E-2</v>
      </c>
      <c r="G101">
        <f>MEDIAN2(C101,'Sim Flight Params'!$B$25,2)</f>
        <v>-1.0931265989926123E-2</v>
      </c>
      <c r="H101">
        <f>AVERAGE2(G101,'Sim Flight Params'!$B$26,2)</f>
        <v>-1.0931265989926123E-2</v>
      </c>
      <c r="J101">
        <f t="shared" si="16"/>
        <v>0.40209763575513985</v>
      </c>
      <c r="K101">
        <f t="shared" si="13"/>
        <v>-0.12245096557654303</v>
      </c>
      <c r="L101">
        <f>'Sim Flight Params'!$B$24*J101+'Sim Flight Params'!$B$27*K101</f>
        <v>0.40209763575513985</v>
      </c>
      <c r="N101">
        <f t="shared" si="18"/>
        <v>1.0234101605296821</v>
      </c>
      <c r="O101">
        <f t="shared" si="19"/>
        <v>-1.0931265989926369E-2</v>
      </c>
      <c r="P101">
        <f>'Sim Flight Params'!$B$24*N101+'Sim Flight Params'!$B$27*O101</f>
        <v>1.0234101605296821</v>
      </c>
      <c r="Q101">
        <f t="shared" si="14"/>
        <v>4.3043852990310438E-2</v>
      </c>
      <c r="S101">
        <f t="shared" si="17"/>
        <v>0.40209763575513985</v>
      </c>
      <c r="T101">
        <f t="shared" si="20"/>
        <v>1.0234101605296821</v>
      </c>
      <c r="U101">
        <f t="shared" si="12"/>
        <v>4.3043852990310438E-2</v>
      </c>
    </row>
    <row r="102" spans="1:21" x14ac:dyDescent="0.3">
      <c r="A102">
        <f>'Sim Flight'!B102</f>
        <v>5</v>
      </c>
      <c r="B102">
        <f>'Sim Flight'!L102</f>
        <v>0.99999999999999989</v>
      </c>
      <c r="C102">
        <f>'Sim Flight'!N102+'Sim Flight'!S102</f>
        <v>3.4481805897116462E-2</v>
      </c>
      <c r="E102">
        <f t="shared" si="15"/>
        <v>4.9999999999999822E-2</v>
      </c>
      <c r="G102">
        <f>MEDIAN2(C102,'Sim Flight Params'!$B$25,2)</f>
        <v>3.4481805897116462E-2</v>
      </c>
      <c r="H102">
        <f>AVERAGE2(G102,'Sim Flight Params'!$B$26,2)</f>
        <v>3.4481805897116462E-2</v>
      </c>
      <c r="J102">
        <f t="shared" si="16"/>
        <v>0.40382172604999567</v>
      </c>
      <c r="K102">
        <f t="shared" si="13"/>
        <v>0.90826143774085488</v>
      </c>
      <c r="L102">
        <f>'Sim Flight Params'!$B$24*J102+'Sim Flight Params'!$B$27*K102</f>
        <v>0.40382172604999567</v>
      </c>
      <c r="N102">
        <f t="shared" si="18"/>
        <v>1.0436012468321818</v>
      </c>
      <c r="O102">
        <f t="shared" si="19"/>
        <v>3.4481805897116483E-2</v>
      </c>
      <c r="P102">
        <f>'Sim Flight Params'!$B$24*N102+'Sim Flight Params'!$B$27*O102</f>
        <v>1.0436012468321818</v>
      </c>
      <c r="Q102">
        <f t="shared" si="14"/>
        <v>4.3601246832181917E-2</v>
      </c>
      <c r="S102">
        <f t="shared" si="17"/>
        <v>0.40382172604999567</v>
      </c>
      <c r="T102">
        <f t="shared" si="20"/>
        <v>1.0436012468321818</v>
      </c>
      <c r="U102">
        <f t="shared" si="12"/>
        <v>4.3601246832181917E-2</v>
      </c>
    </row>
    <row r="103" spans="1:21" x14ac:dyDescent="0.3">
      <c r="A103">
        <f>'Sim Flight'!B103</f>
        <v>5.05</v>
      </c>
      <c r="B103">
        <f>'Sim Flight'!L103</f>
        <v>1.0196336924606282</v>
      </c>
      <c r="C103">
        <f>'Sim Flight'!N103+'Sim Flight'!S103</f>
        <v>-3.6458224253524137E-2</v>
      </c>
      <c r="E103">
        <f t="shared" si="15"/>
        <v>4.9999999999999822E-2</v>
      </c>
      <c r="G103">
        <f>MEDIAN2(C103,'Sim Flight Params'!$B$25,2)</f>
        <v>-3.6458224253524137E-2</v>
      </c>
      <c r="H103">
        <f>AVERAGE2(G103,'Sim Flight Params'!$B$26,2)</f>
        <v>-3.6458224253524137E-2</v>
      </c>
      <c r="J103">
        <f t="shared" si="16"/>
        <v>0.40199881483731947</v>
      </c>
      <c r="K103">
        <f t="shared" si="13"/>
        <v>-1.4188006030128171</v>
      </c>
      <c r="L103">
        <f>'Sim Flight Params'!$B$24*J103+'Sim Flight Params'!$B$27*K103</f>
        <v>0.40199881483731947</v>
      </c>
      <c r="N103">
        <f t="shared" si="18"/>
        <v>1.0637011875740476</v>
      </c>
      <c r="O103">
        <f t="shared" si="19"/>
        <v>-3.6458224253523984E-2</v>
      </c>
      <c r="P103">
        <f>'Sim Flight Params'!$B$24*N103+'Sim Flight Params'!$B$27*O103</f>
        <v>1.0637011875740476</v>
      </c>
      <c r="Q103">
        <f t="shared" si="14"/>
        <v>4.4067495113419453E-2</v>
      </c>
      <c r="S103">
        <f t="shared" si="17"/>
        <v>0.40199881483731947</v>
      </c>
      <c r="T103">
        <f t="shared" si="20"/>
        <v>1.0637011875740476</v>
      </c>
      <c r="U103">
        <f t="shared" si="12"/>
        <v>4.4067495113419453E-2</v>
      </c>
    </row>
    <row r="104" spans="1:21" x14ac:dyDescent="0.3">
      <c r="A104">
        <f>'Sim Flight'!B104</f>
        <v>5.0999999999999996</v>
      </c>
      <c r="B104">
        <f>'Sim Flight'!L104</f>
        <v>1.0392598157590682</v>
      </c>
      <c r="C104">
        <f>'Sim Flight'!N104+'Sim Flight'!S104</f>
        <v>-2.6693085124829787E-2</v>
      </c>
      <c r="E104">
        <f t="shared" si="15"/>
        <v>4.9999999999999822E-2</v>
      </c>
      <c r="G104">
        <f>MEDIAN2(C104,'Sim Flight Params'!$B$25,2)</f>
        <v>-2.6693085124829787E-2</v>
      </c>
      <c r="H104">
        <f>AVERAGE2(G104,'Sim Flight Params'!$B$26,2)</f>
        <v>-2.6693085124829787E-2</v>
      </c>
      <c r="J104">
        <f t="shared" si="16"/>
        <v>0.40066416058107801</v>
      </c>
      <c r="K104">
        <f t="shared" si="13"/>
        <v>0.19530278257388767</v>
      </c>
      <c r="L104">
        <f>'Sim Flight Params'!$B$24*J104+'Sim Flight Params'!$B$27*K104</f>
        <v>0.40066416058107801</v>
      </c>
      <c r="N104">
        <f t="shared" si="18"/>
        <v>1.0837343956031014</v>
      </c>
      <c r="O104">
        <f t="shared" si="19"/>
        <v>-2.6693085124829357E-2</v>
      </c>
      <c r="P104">
        <f>'Sim Flight Params'!$B$24*N104+'Sim Flight Params'!$B$27*O104</f>
        <v>1.0837343956031014</v>
      </c>
      <c r="Q104">
        <f t="shared" si="14"/>
        <v>4.4474579844033135E-2</v>
      </c>
      <c r="S104">
        <f t="shared" si="17"/>
        <v>0.40066416058107801</v>
      </c>
      <c r="T104">
        <f t="shared" si="20"/>
        <v>1.0837343956031014</v>
      </c>
      <c r="U104">
        <f t="shared" si="12"/>
        <v>4.4474579844033135E-2</v>
      </c>
    </row>
    <row r="105" spans="1:21" x14ac:dyDescent="0.3">
      <c r="A105">
        <f>'Sim Flight'!B105</f>
        <v>5.15</v>
      </c>
      <c r="B105">
        <f>'Sim Flight'!L105</f>
        <v>1.0588708036511891</v>
      </c>
      <c r="C105">
        <f>'Sim Flight'!N105+'Sim Flight'!S105</f>
        <v>-6.1186739545047181E-3</v>
      </c>
      <c r="E105">
        <f t="shared" si="15"/>
        <v>5.0000000000000711E-2</v>
      </c>
      <c r="G105">
        <f>MEDIAN2(C105,'Sim Flight Params'!$B$25,2)</f>
        <v>-6.1186739545047181E-3</v>
      </c>
      <c r="H105">
        <f>AVERAGE2(G105,'Sim Flight Params'!$B$26,2)</f>
        <v>-6.1186739545047181E-3</v>
      </c>
      <c r="J105">
        <f t="shared" si="16"/>
        <v>0.40035822688335276</v>
      </c>
      <c r="K105">
        <f t="shared" si="13"/>
        <v>0.41148822340649549</v>
      </c>
      <c r="L105">
        <f>'Sim Flight Params'!$B$24*J105+'Sim Flight Params'!$B$27*K105</f>
        <v>0.40035822688335276</v>
      </c>
      <c r="N105">
        <f t="shared" si="18"/>
        <v>1.1037523069472692</v>
      </c>
      <c r="O105">
        <f t="shared" si="19"/>
        <v>-6.1186739545048517E-3</v>
      </c>
      <c r="P105">
        <f>'Sim Flight Params'!$B$24*N105+'Sim Flight Params'!$B$27*O105</f>
        <v>1.1037523069472692</v>
      </c>
      <c r="Q105">
        <f t="shared" si="14"/>
        <v>4.4881503296080094E-2</v>
      </c>
      <c r="S105">
        <f t="shared" si="17"/>
        <v>0.40035822688335276</v>
      </c>
      <c r="T105">
        <f t="shared" si="20"/>
        <v>1.1037523069472692</v>
      </c>
      <c r="U105">
        <f t="shared" si="12"/>
        <v>4.4881503296080094E-2</v>
      </c>
    </row>
    <row r="106" spans="1:21" x14ac:dyDescent="0.3">
      <c r="A106">
        <f>'Sim Flight'!B106</f>
        <v>5.2</v>
      </c>
      <c r="B106">
        <f>'Sim Flight'!L106</f>
        <v>1.0784590957278448</v>
      </c>
      <c r="C106">
        <f>'Sim Flight'!N106+'Sim Flight'!S106</f>
        <v>-1.8294541522037175E-2</v>
      </c>
      <c r="E106">
        <f t="shared" si="15"/>
        <v>4.9999999999999822E-2</v>
      </c>
      <c r="G106">
        <f>MEDIAN2(C106,'Sim Flight Params'!$B$25,2)</f>
        <v>-1.8294541522037175E-2</v>
      </c>
      <c r="H106">
        <f>AVERAGE2(G106,'Sim Flight Params'!$B$26,2)</f>
        <v>-1.8294541522037175E-2</v>
      </c>
      <c r="J106">
        <f t="shared" si="16"/>
        <v>0.39944349980725091</v>
      </c>
      <c r="K106">
        <f t="shared" si="13"/>
        <v>-0.24351735135065</v>
      </c>
      <c r="L106">
        <f>'Sim Flight Params'!$B$24*J106+'Sim Flight Params'!$B$27*K106</f>
        <v>0.39944349980725091</v>
      </c>
      <c r="N106">
        <f t="shared" si="18"/>
        <v>1.1237244819376317</v>
      </c>
      <c r="O106">
        <f t="shared" si="19"/>
        <v>-1.8294541522037088E-2</v>
      </c>
      <c r="P106">
        <f>'Sim Flight Params'!$B$24*N106+'Sim Flight Params'!$B$27*O106</f>
        <v>1.1237244819376317</v>
      </c>
      <c r="Q106">
        <f t="shared" si="14"/>
        <v>4.5265386209786929E-2</v>
      </c>
      <c r="S106">
        <f t="shared" si="17"/>
        <v>0.39944349980725091</v>
      </c>
      <c r="T106">
        <f t="shared" si="20"/>
        <v>1.1237244819376317</v>
      </c>
      <c r="U106">
        <f t="shared" si="12"/>
        <v>4.5265386209786929E-2</v>
      </c>
    </row>
    <row r="107" spans="1:21" x14ac:dyDescent="0.3">
      <c r="A107">
        <f>'Sim Flight'!B107</f>
        <v>5.25</v>
      </c>
      <c r="B107">
        <f>'Sim Flight'!L107</f>
        <v>1.0980171403295607</v>
      </c>
      <c r="C107">
        <f>'Sim Flight'!N107+'Sim Flight'!S107</f>
        <v>-4.1206835715372064E-2</v>
      </c>
      <c r="E107">
        <f t="shared" si="15"/>
        <v>4.9999999999999822E-2</v>
      </c>
      <c r="G107">
        <f>MEDIAN2(C107,'Sim Flight Params'!$B$25,2)</f>
        <v>-4.1206835715372064E-2</v>
      </c>
      <c r="H107">
        <f>AVERAGE2(G107,'Sim Flight Params'!$B$26,2)</f>
        <v>-4.1206835715372064E-2</v>
      </c>
      <c r="J107">
        <f t="shared" si="16"/>
        <v>0.39738315802148233</v>
      </c>
      <c r="K107">
        <f t="shared" si="13"/>
        <v>-0.4582458838666994</v>
      </c>
      <c r="L107">
        <f>'Sim Flight Params'!$B$24*J107+'Sim Flight Params'!$B$27*K107</f>
        <v>0.39738315802148233</v>
      </c>
      <c r="N107">
        <f t="shared" si="18"/>
        <v>1.1435936398387059</v>
      </c>
      <c r="O107">
        <f t="shared" si="19"/>
        <v>-4.1206835715371794E-2</v>
      </c>
      <c r="P107">
        <f>'Sim Flight Params'!$B$24*N107+'Sim Flight Params'!$B$27*O107</f>
        <v>1.1435936398387059</v>
      </c>
      <c r="Q107">
        <f t="shared" si="14"/>
        <v>4.5576499509145219E-2</v>
      </c>
      <c r="S107">
        <f t="shared" si="17"/>
        <v>0.39738315802148233</v>
      </c>
      <c r="T107">
        <f t="shared" si="20"/>
        <v>1.1435936398387059</v>
      </c>
      <c r="U107">
        <f t="shared" si="12"/>
        <v>4.5576499509145219E-2</v>
      </c>
    </row>
    <row r="108" spans="1:21" x14ac:dyDescent="0.3">
      <c r="A108">
        <f>'Sim Flight'!B108</f>
        <v>5.3</v>
      </c>
      <c r="B108">
        <f>'Sim Flight'!L108</f>
        <v>1.1175373974578375</v>
      </c>
      <c r="C108">
        <f>'Sim Flight'!N108+'Sim Flight'!S108</f>
        <v>2.0660766977108287E-2</v>
      </c>
      <c r="E108">
        <f t="shared" si="15"/>
        <v>4.9999999999999822E-2</v>
      </c>
      <c r="G108">
        <f>MEDIAN2(C108,'Sim Flight Params'!$B$25,2)</f>
        <v>2.0660766977108287E-2</v>
      </c>
      <c r="H108">
        <f>AVERAGE2(G108,'Sim Flight Params'!$B$26,2)</f>
        <v>2.0660766977108287E-2</v>
      </c>
      <c r="J108">
        <f t="shared" si="16"/>
        <v>0.39841619637033776</v>
      </c>
      <c r="K108">
        <f t="shared" si="13"/>
        <v>1.2373520538496114</v>
      </c>
      <c r="L108">
        <f>'Sim Flight Params'!$B$24*J108+'Sim Flight Params'!$B$27*K108</f>
        <v>0.39841619637033776</v>
      </c>
      <c r="N108">
        <f t="shared" si="18"/>
        <v>1.1635144496572227</v>
      </c>
      <c r="O108">
        <f t="shared" si="19"/>
        <v>2.0660766977108686E-2</v>
      </c>
      <c r="P108">
        <f>'Sim Flight Params'!$B$24*N108+'Sim Flight Params'!$B$27*O108</f>
        <v>1.1635144496572227</v>
      </c>
      <c r="Q108">
        <f t="shared" si="14"/>
        <v>4.5977052199385193E-2</v>
      </c>
      <c r="S108">
        <f t="shared" si="17"/>
        <v>0.39841619637033776</v>
      </c>
      <c r="T108">
        <f t="shared" si="20"/>
        <v>1.1635144496572227</v>
      </c>
      <c r="U108">
        <f t="shared" si="12"/>
        <v>4.5977052199385193E-2</v>
      </c>
    </row>
    <row r="109" spans="1:21" x14ac:dyDescent="0.3">
      <c r="A109">
        <f>'Sim Flight'!B109</f>
        <v>5.35</v>
      </c>
      <c r="B109">
        <f>'Sim Flight'!L109</f>
        <v>1.137012341681968</v>
      </c>
      <c r="C109">
        <f>'Sim Flight'!N109+'Sim Flight'!S109</f>
        <v>-3.0193203072208016E-2</v>
      </c>
      <c r="E109">
        <f t="shared" si="15"/>
        <v>4.9999999999999822E-2</v>
      </c>
      <c r="G109">
        <f>MEDIAN2(C109,'Sim Flight Params'!$B$25,2)</f>
        <v>-3.0193203072208016E-2</v>
      </c>
      <c r="H109">
        <f>AVERAGE2(G109,'Sim Flight Params'!$B$26,2)</f>
        <v>-3.0193203072208016E-2</v>
      </c>
      <c r="J109">
        <f t="shared" si="16"/>
        <v>0.39690653621672739</v>
      </c>
      <c r="K109">
        <f t="shared" si="13"/>
        <v>-1.0170794009863295</v>
      </c>
      <c r="L109">
        <f>'Sim Flight Params'!$B$24*J109+'Sim Flight Params'!$B$27*K109</f>
        <v>0.39690653621672739</v>
      </c>
      <c r="N109">
        <f t="shared" si="18"/>
        <v>1.183359776468059</v>
      </c>
      <c r="O109">
        <f t="shared" si="19"/>
        <v>-3.0193203072207516E-2</v>
      </c>
      <c r="P109">
        <f>'Sim Flight Params'!$B$24*N109+'Sim Flight Params'!$B$27*O109</f>
        <v>1.183359776468059</v>
      </c>
      <c r="Q109">
        <f t="shared" si="14"/>
        <v>4.6347434786091046E-2</v>
      </c>
      <c r="S109">
        <f t="shared" si="17"/>
        <v>0.39690653621672739</v>
      </c>
      <c r="T109">
        <f t="shared" si="20"/>
        <v>1.183359776468059</v>
      </c>
      <c r="U109">
        <f t="shared" si="12"/>
        <v>4.6347434786091046E-2</v>
      </c>
    </row>
    <row r="110" spans="1:21" x14ac:dyDescent="0.3">
      <c r="A110">
        <f>'Sim Flight'!B110</f>
        <v>5.4</v>
      </c>
      <c r="B110">
        <f>'Sim Flight'!L110</f>
        <v>1.156434465040231</v>
      </c>
      <c r="C110">
        <f>'Sim Flight'!N110+'Sim Flight'!S110</f>
        <v>1.1030080751952481E-2</v>
      </c>
      <c r="E110">
        <f t="shared" si="15"/>
        <v>5.0000000000000711E-2</v>
      </c>
      <c r="G110">
        <f>MEDIAN2(C110,'Sim Flight Params'!$B$25,2)</f>
        <v>1.1030080751952481E-2</v>
      </c>
      <c r="H110">
        <f>AVERAGE2(G110,'Sim Flight Params'!$B$26,2)</f>
        <v>1.1030080751952481E-2</v>
      </c>
      <c r="J110">
        <f t="shared" si="16"/>
        <v>0.39745804025432502</v>
      </c>
      <c r="K110">
        <f t="shared" si="13"/>
        <v>0.82446567648319824</v>
      </c>
      <c r="L110">
        <f>'Sim Flight Params'!$B$24*J110+'Sim Flight Params'!$B$27*K110</f>
        <v>0.39745804025432502</v>
      </c>
      <c r="N110">
        <f t="shared" si="18"/>
        <v>1.2032326784807756</v>
      </c>
      <c r="O110">
        <f t="shared" si="19"/>
        <v>1.1030080751952397E-2</v>
      </c>
      <c r="P110">
        <f>'Sim Flight Params'!$B$24*N110+'Sim Flight Params'!$B$27*O110</f>
        <v>1.2032326784807756</v>
      </c>
      <c r="Q110">
        <f t="shared" si="14"/>
        <v>4.6798213440544689E-2</v>
      </c>
      <c r="S110">
        <f t="shared" si="17"/>
        <v>0.39745804025432502</v>
      </c>
      <c r="T110">
        <f t="shared" si="20"/>
        <v>1.2032326784807756</v>
      </c>
      <c r="U110">
        <f t="shared" si="12"/>
        <v>4.6798213440544689E-2</v>
      </c>
    </row>
    <row r="111" spans="1:21" x14ac:dyDescent="0.3">
      <c r="A111">
        <f>'Sim Flight'!B111</f>
        <v>5.45</v>
      </c>
      <c r="B111">
        <f>'Sim Flight'!L111</f>
        <v>1.1757962799343544</v>
      </c>
      <c r="C111">
        <f>'Sim Flight'!N111+'Sim Flight'!S111</f>
        <v>-1.5590382707002828E-2</v>
      </c>
      <c r="E111">
        <f t="shared" si="15"/>
        <v>4.9999999999999822E-2</v>
      </c>
      <c r="G111">
        <f>MEDIAN2(C111,'Sim Flight Params'!$B$25,2)</f>
        <v>-1.5590382707002828E-2</v>
      </c>
      <c r="H111">
        <f>AVERAGE2(G111,'Sim Flight Params'!$B$26,2)</f>
        <v>-1.5590382707002828E-2</v>
      </c>
      <c r="J111">
        <f t="shared" si="16"/>
        <v>0.39667852111897489</v>
      </c>
      <c r="K111">
        <f t="shared" si="13"/>
        <v>-0.53240926917910802</v>
      </c>
      <c r="L111">
        <f>'Sim Flight Params'!$B$24*J111+'Sim Flight Params'!$B$27*K111</f>
        <v>0.39667852111897489</v>
      </c>
      <c r="N111">
        <f t="shared" si="18"/>
        <v>1.2230666045367242</v>
      </c>
      <c r="O111">
        <f t="shared" si="19"/>
        <v>-1.5590382707002581E-2</v>
      </c>
      <c r="P111">
        <f>'Sim Flight Params'!$B$24*N111+'Sim Flight Params'!$B$27*O111</f>
        <v>1.2230666045367242</v>
      </c>
      <c r="Q111">
        <f t="shared" si="14"/>
        <v>4.7270324602369795E-2</v>
      </c>
      <c r="S111">
        <f t="shared" si="17"/>
        <v>0.39667852111897489</v>
      </c>
      <c r="T111">
        <f t="shared" si="20"/>
        <v>1.2230666045367242</v>
      </c>
      <c r="U111">
        <f t="shared" si="12"/>
        <v>4.7270324602369795E-2</v>
      </c>
    </row>
    <row r="112" spans="1:21" x14ac:dyDescent="0.3">
      <c r="A112">
        <f>'Sim Flight'!B112</f>
        <v>5.5</v>
      </c>
      <c r="B112">
        <f>'Sim Flight'!L112</f>
        <v>1.1950903220161282</v>
      </c>
      <c r="C112">
        <f>'Sim Flight'!N112+'Sim Flight'!S112</f>
        <v>-4.1859480754933703E-2</v>
      </c>
      <c r="E112">
        <f t="shared" si="15"/>
        <v>4.9999999999999822E-2</v>
      </c>
      <c r="G112">
        <f>MEDIAN2(C112,'Sim Flight Params'!$B$25,2)</f>
        <v>-4.1859480754933703E-2</v>
      </c>
      <c r="H112">
        <f>AVERAGE2(G112,'Sim Flight Params'!$B$26,2)</f>
        <v>-4.1859480754933703E-2</v>
      </c>
      <c r="J112">
        <f t="shared" si="16"/>
        <v>0.39458554708122823</v>
      </c>
      <c r="K112">
        <f t="shared" si="13"/>
        <v>-0.52538196095861933</v>
      </c>
      <c r="L112">
        <f>'Sim Flight Params'!$B$24*J112+'Sim Flight Params'!$B$27*K112</f>
        <v>0.39458554708122823</v>
      </c>
      <c r="N112">
        <f t="shared" si="18"/>
        <v>1.2427958818907856</v>
      </c>
      <c r="O112">
        <f t="shared" si="19"/>
        <v>-4.1859480754933433E-2</v>
      </c>
      <c r="P112">
        <f>'Sim Flight Params'!$B$24*N112+'Sim Flight Params'!$B$27*O112</f>
        <v>1.2427958818907856</v>
      </c>
      <c r="Q112">
        <f t="shared" si="14"/>
        <v>4.7705559874657411E-2</v>
      </c>
      <c r="S112">
        <f t="shared" si="17"/>
        <v>0.39458554708122823</v>
      </c>
      <c r="T112">
        <f t="shared" si="20"/>
        <v>1.2427958818907856</v>
      </c>
      <c r="U112">
        <f t="shared" si="12"/>
        <v>4.7705559874657411E-2</v>
      </c>
    </row>
    <row r="113" spans="1:21" x14ac:dyDescent="0.3">
      <c r="A113">
        <f>'Sim Flight'!B113</f>
        <v>5.55</v>
      </c>
      <c r="B113">
        <f>'Sim Flight'!L113</f>
        <v>1.2143091530650505</v>
      </c>
      <c r="C113">
        <f>'Sim Flight'!N113+'Sim Flight'!S113</f>
        <v>-3.1110239053070175E-2</v>
      </c>
      <c r="E113">
        <f t="shared" si="15"/>
        <v>4.9999999999999822E-2</v>
      </c>
      <c r="G113">
        <f>MEDIAN2(C113,'Sim Flight Params'!$B$25,2)</f>
        <v>-3.1110239053070175E-2</v>
      </c>
      <c r="H113">
        <f>AVERAGE2(G113,'Sim Flight Params'!$B$26,2)</f>
        <v>-3.1110239053070175E-2</v>
      </c>
      <c r="J113">
        <f t="shared" si="16"/>
        <v>0.39303003512857471</v>
      </c>
      <c r="K113">
        <f t="shared" si="13"/>
        <v>0.21498483403727134</v>
      </c>
      <c r="L113">
        <f>'Sim Flight Params'!$B$24*J113+'Sim Flight Params'!$B$27*K113</f>
        <v>0.39303003512857471</v>
      </c>
      <c r="N113">
        <f t="shared" si="18"/>
        <v>1.2624473836472143</v>
      </c>
      <c r="O113">
        <f t="shared" si="19"/>
        <v>-3.1110239053070532E-2</v>
      </c>
      <c r="P113">
        <f>'Sim Flight Params'!$B$24*N113+'Sim Flight Params'!$B$27*O113</f>
        <v>1.2624473836472143</v>
      </c>
      <c r="Q113">
        <f t="shared" si="14"/>
        <v>4.8138230582163821E-2</v>
      </c>
      <c r="S113">
        <f t="shared" si="17"/>
        <v>0.39303003512857471</v>
      </c>
      <c r="T113">
        <f t="shared" si="20"/>
        <v>1.2624473836472143</v>
      </c>
      <c r="U113">
        <f t="shared" si="12"/>
        <v>4.8138230582163821E-2</v>
      </c>
    </row>
    <row r="114" spans="1:21" x14ac:dyDescent="0.3">
      <c r="A114">
        <f>'Sim Flight'!B114</f>
        <v>5.6</v>
      </c>
      <c r="B114">
        <f>'Sim Flight'!L114</f>
        <v>1.2334453638559051</v>
      </c>
      <c r="C114">
        <f>'Sim Flight'!N114+'Sim Flight'!S114</f>
        <v>-2.4468933837500841E-2</v>
      </c>
      <c r="E114">
        <f t="shared" si="15"/>
        <v>4.9999999999999822E-2</v>
      </c>
      <c r="G114">
        <f>MEDIAN2(C114,'Sim Flight Params'!$B$25,2)</f>
        <v>-2.4468933837500841E-2</v>
      </c>
      <c r="H114">
        <f>AVERAGE2(G114,'Sim Flight Params'!$B$26,2)</f>
        <v>-2.4468933837500841E-2</v>
      </c>
      <c r="J114">
        <f t="shared" si="16"/>
        <v>0.39180658843669969</v>
      </c>
      <c r="K114">
        <f t="shared" si="13"/>
        <v>0.13282610431138714</v>
      </c>
      <c r="L114">
        <f>'Sim Flight Params'!$B$24*J114+'Sim Flight Params'!$B$27*K114</f>
        <v>0.39180658843669969</v>
      </c>
      <c r="N114">
        <f t="shared" si="18"/>
        <v>1.2820377130690492</v>
      </c>
      <c r="O114">
        <f t="shared" si="19"/>
        <v>-2.446893383750046E-2</v>
      </c>
      <c r="P114">
        <f>'Sim Flight Params'!$B$24*N114+'Sim Flight Params'!$B$27*O114</f>
        <v>1.2820377130690492</v>
      </c>
      <c r="Q114">
        <f t="shared" si="14"/>
        <v>4.8592349213144148E-2</v>
      </c>
      <c r="S114">
        <f t="shared" si="17"/>
        <v>0.39180658843669969</v>
      </c>
      <c r="T114">
        <f t="shared" si="20"/>
        <v>1.2820377130690492</v>
      </c>
      <c r="U114">
        <f t="shared" si="12"/>
        <v>4.8592349213144148E-2</v>
      </c>
    </row>
    <row r="115" spans="1:21" x14ac:dyDescent="0.3">
      <c r="A115">
        <f>'Sim Flight'!B115</f>
        <v>5.65</v>
      </c>
      <c r="B115">
        <f>'Sim Flight'!L115</f>
        <v>1.2524915770151579</v>
      </c>
      <c r="C115">
        <f>'Sim Flight'!N115+'Sim Flight'!S115</f>
        <v>-5.1224053126217917E-2</v>
      </c>
      <c r="E115">
        <f t="shared" si="15"/>
        <v>5.0000000000000711E-2</v>
      </c>
      <c r="G115">
        <f>MEDIAN2(C115,'Sim Flight Params'!$B$25,2)</f>
        <v>-5.1224053126217917E-2</v>
      </c>
      <c r="H115">
        <f>AVERAGE2(G115,'Sim Flight Params'!$B$26,2)</f>
        <v>-5.1224053126217917E-2</v>
      </c>
      <c r="J115">
        <f t="shared" si="16"/>
        <v>0.38924538578038875</v>
      </c>
      <c r="K115">
        <f t="shared" si="13"/>
        <v>-0.53510238577433389</v>
      </c>
      <c r="L115">
        <f>'Sim Flight Params'!$B$24*J115+'Sim Flight Params'!$B$27*K115</f>
        <v>0.38924538578038875</v>
      </c>
      <c r="N115">
        <f t="shared" si="18"/>
        <v>1.3014999823580689</v>
      </c>
      <c r="O115">
        <f t="shared" si="19"/>
        <v>-5.1224053126217965E-2</v>
      </c>
      <c r="P115">
        <f>'Sim Flight Params'!$B$24*N115+'Sim Flight Params'!$B$27*O115</f>
        <v>1.3014999823580689</v>
      </c>
      <c r="Q115">
        <f t="shared" si="14"/>
        <v>4.9008405342910955E-2</v>
      </c>
      <c r="S115">
        <f t="shared" si="17"/>
        <v>0.38924538578038875</v>
      </c>
      <c r="T115">
        <f t="shared" si="20"/>
        <v>1.3014999823580689</v>
      </c>
      <c r="U115">
        <f t="shared" si="12"/>
        <v>4.9008405342910955E-2</v>
      </c>
    </row>
    <row r="116" spans="1:21" x14ac:dyDescent="0.3">
      <c r="A116">
        <f>'Sim Flight'!B116</f>
        <v>5.7</v>
      </c>
      <c r="B116">
        <f>'Sim Flight'!L116</f>
        <v>1.2714404498650742</v>
      </c>
      <c r="C116">
        <f>'Sim Flight'!N116+'Sim Flight'!S116</f>
        <v>-2.3306363044071521E-2</v>
      </c>
      <c r="E116">
        <f t="shared" si="15"/>
        <v>4.9999999999999822E-2</v>
      </c>
      <c r="G116">
        <f>MEDIAN2(C116,'Sim Flight Params'!$B$25,2)</f>
        <v>-2.3306363044071521E-2</v>
      </c>
      <c r="H116">
        <f>AVERAGE2(G116,'Sim Flight Params'!$B$26,2)</f>
        <v>-2.3306363044071521E-2</v>
      </c>
      <c r="J116">
        <f t="shared" si="16"/>
        <v>0.3880800676281852</v>
      </c>
      <c r="K116">
        <f t="shared" si="13"/>
        <v>0.55835380164292991</v>
      </c>
      <c r="L116">
        <f>'Sim Flight Params'!$B$24*J116+'Sim Flight Params'!$B$27*K116</f>
        <v>0.3880800676281852</v>
      </c>
      <c r="N116">
        <f t="shared" si="18"/>
        <v>1.320903985739478</v>
      </c>
      <c r="O116">
        <f t="shared" si="19"/>
        <v>-2.330636304407116E-2</v>
      </c>
      <c r="P116">
        <f>'Sim Flight Params'!$B$24*N116+'Sim Flight Params'!$B$27*O116</f>
        <v>1.320903985739478</v>
      </c>
      <c r="Q116">
        <f t="shared" si="14"/>
        <v>4.9463535874403775E-2</v>
      </c>
      <c r="S116">
        <f t="shared" si="17"/>
        <v>0.3880800676281852</v>
      </c>
      <c r="T116">
        <f t="shared" si="20"/>
        <v>1.320903985739478</v>
      </c>
      <c r="U116">
        <f t="shared" si="12"/>
        <v>4.9463535874403775E-2</v>
      </c>
    </row>
    <row r="117" spans="1:21" x14ac:dyDescent="0.3">
      <c r="A117">
        <f>'Sim Flight'!B117</f>
        <v>5.75</v>
      </c>
      <c r="B117">
        <f>'Sim Flight'!L117</f>
        <v>1.2902846772544621</v>
      </c>
      <c r="C117">
        <f>'Sim Flight'!N117+'Sim Flight'!S117</f>
        <v>-5.9536817387180439E-2</v>
      </c>
      <c r="E117">
        <f t="shared" si="15"/>
        <v>4.9999999999999822E-2</v>
      </c>
      <c r="G117">
        <f>MEDIAN2(C117,'Sim Flight Params'!$B$25,2)</f>
        <v>-5.9536817387180439E-2</v>
      </c>
      <c r="H117">
        <f>AVERAGE2(G117,'Sim Flight Params'!$B$26,2)</f>
        <v>-5.9536817387180439E-2</v>
      </c>
      <c r="J117">
        <f t="shared" si="16"/>
        <v>0.38510322675882619</v>
      </c>
      <c r="K117">
        <f t="shared" si="13"/>
        <v>-0.72460908686218095</v>
      </c>
      <c r="L117">
        <f>'Sim Flight Params'!$B$24*J117+'Sim Flight Params'!$B$27*K117</f>
        <v>0.38510322675882619</v>
      </c>
      <c r="N117">
        <f t="shared" si="18"/>
        <v>1.3401591470774192</v>
      </c>
      <c r="O117">
        <f t="shared" si="19"/>
        <v>-5.9536817387180405E-2</v>
      </c>
      <c r="P117">
        <f>'Sim Flight Params'!$B$24*N117+'Sim Flight Params'!$B$27*O117</f>
        <v>1.3401591470774192</v>
      </c>
      <c r="Q117">
        <f t="shared" si="14"/>
        <v>4.9874469822957179E-2</v>
      </c>
      <c r="S117">
        <f t="shared" si="17"/>
        <v>0.38510322675882619</v>
      </c>
      <c r="T117">
        <f t="shared" si="20"/>
        <v>1.3401591470774192</v>
      </c>
      <c r="U117">
        <f t="shared" si="12"/>
        <v>4.9874469822957179E-2</v>
      </c>
    </row>
    <row r="118" spans="1:21" x14ac:dyDescent="0.3">
      <c r="A118">
        <f>'Sim Flight'!B118</f>
        <v>5.8</v>
      </c>
      <c r="B118">
        <f>'Sim Flight'!L118</f>
        <v>1.3090169943749475</v>
      </c>
      <c r="C118">
        <f>'Sim Flight'!N118+'Sim Flight'!S118</f>
        <v>-3.4837514938016144E-2</v>
      </c>
      <c r="E118">
        <f t="shared" si="15"/>
        <v>4.9999999999999822E-2</v>
      </c>
      <c r="G118">
        <f>MEDIAN2(C118,'Sim Flight Params'!$B$25,2)</f>
        <v>-3.4837514938016144E-2</v>
      </c>
      <c r="H118">
        <f>AVERAGE2(G118,'Sim Flight Params'!$B$26,2)</f>
        <v>-3.4837514938016144E-2</v>
      </c>
      <c r="J118">
        <f t="shared" si="16"/>
        <v>0.38336135101192537</v>
      </c>
      <c r="K118">
        <f t="shared" si="13"/>
        <v>0.49398604898328768</v>
      </c>
      <c r="L118">
        <f>'Sim Flight Params'!$B$24*J118+'Sim Flight Params'!$B$27*K118</f>
        <v>0.38336135101192537</v>
      </c>
      <c r="N118">
        <f t="shared" si="18"/>
        <v>1.3593272146280155</v>
      </c>
      <c r="O118">
        <f t="shared" si="19"/>
        <v>-3.4837514938016581E-2</v>
      </c>
      <c r="P118">
        <f>'Sim Flight Params'!$B$24*N118+'Sim Flight Params'!$B$27*O118</f>
        <v>1.3593272146280155</v>
      </c>
      <c r="Q118">
        <f t="shared" si="14"/>
        <v>5.0310220253068083E-2</v>
      </c>
      <c r="S118">
        <f t="shared" si="17"/>
        <v>0.38336135101192537</v>
      </c>
      <c r="T118">
        <f t="shared" si="20"/>
        <v>1.3593272146280155</v>
      </c>
      <c r="U118">
        <f t="shared" si="12"/>
        <v>5.0310220253068083E-2</v>
      </c>
    </row>
    <row r="119" spans="1:21" x14ac:dyDescent="0.3">
      <c r="A119">
        <f>'Sim Flight'!B119</f>
        <v>5.85</v>
      </c>
      <c r="B119">
        <f>'Sim Flight'!L119</f>
        <v>1.3276301795616934</v>
      </c>
      <c r="C119">
        <f>'Sim Flight'!N119+'Sim Flight'!S119</f>
        <v>-2.2637257161319473E-2</v>
      </c>
      <c r="E119">
        <f t="shared" si="15"/>
        <v>4.9999999999999822E-2</v>
      </c>
      <c r="G119">
        <f>MEDIAN2(C119,'Sim Flight Params'!$B$25,2)</f>
        <v>-2.2637257161319473E-2</v>
      </c>
      <c r="H119">
        <f>AVERAGE2(G119,'Sim Flight Params'!$B$26,2)</f>
        <v>-2.2637257161319473E-2</v>
      </c>
      <c r="J119">
        <f t="shared" si="16"/>
        <v>0.38222948815385938</v>
      </c>
      <c r="K119">
        <f t="shared" si="13"/>
        <v>0.24400515553393429</v>
      </c>
      <c r="L119">
        <f>'Sim Flight Params'!$B$24*J119+'Sim Flight Params'!$B$27*K119</f>
        <v>0.38222948815385938</v>
      </c>
      <c r="N119">
        <f t="shared" si="18"/>
        <v>1.3784386890357085</v>
      </c>
      <c r="O119">
        <f t="shared" si="19"/>
        <v>-2.2637257161319892E-2</v>
      </c>
      <c r="P119">
        <f>'Sim Flight Params'!$B$24*N119+'Sim Flight Params'!$B$27*O119</f>
        <v>1.3784386890357085</v>
      </c>
      <c r="Q119">
        <f t="shared" si="14"/>
        <v>5.0808509474015162E-2</v>
      </c>
      <c r="S119">
        <f t="shared" si="17"/>
        <v>0.38222948815385938</v>
      </c>
      <c r="T119">
        <f t="shared" si="20"/>
        <v>1.3784386890357085</v>
      </c>
      <c r="U119">
        <f t="shared" si="12"/>
        <v>5.0808509474015162E-2</v>
      </c>
    </row>
    <row r="120" spans="1:21" x14ac:dyDescent="0.3">
      <c r="A120">
        <f>'Sim Flight'!B120</f>
        <v>5.9</v>
      </c>
      <c r="B120">
        <f>'Sim Flight'!L120</f>
        <v>1.3461170570774932</v>
      </c>
      <c r="C120">
        <f>'Sim Flight'!N120+'Sim Flight'!S120</f>
        <v>-5.5544509216427451E-2</v>
      </c>
      <c r="E120">
        <f t="shared" si="15"/>
        <v>5.0000000000000711E-2</v>
      </c>
      <c r="G120">
        <f>MEDIAN2(C120,'Sim Flight Params'!$B$25,2)</f>
        <v>-5.5544509216427451E-2</v>
      </c>
      <c r="H120">
        <f>AVERAGE2(G120,'Sim Flight Params'!$B$26,2)</f>
        <v>-5.5544509216427451E-2</v>
      </c>
      <c r="J120">
        <f t="shared" si="16"/>
        <v>0.37945226269303794</v>
      </c>
      <c r="K120">
        <f t="shared" si="13"/>
        <v>-0.65814504110215022</v>
      </c>
      <c r="L120">
        <f>'Sim Flight Params'!$B$24*J120+'Sim Flight Params'!$B$27*K120</f>
        <v>0.37945226269303794</v>
      </c>
      <c r="N120">
        <f t="shared" si="18"/>
        <v>1.3974113021703607</v>
      </c>
      <c r="O120">
        <f t="shared" si="19"/>
        <v>-5.5544509216427826E-2</v>
      </c>
      <c r="P120">
        <f>'Sim Flight Params'!$B$24*N120+'Sim Flight Params'!$B$27*O120</f>
        <v>1.3974113021703607</v>
      </c>
      <c r="Q120">
        <f t="shared" si="14"/>
        <v>5.1294245092867508E-2</v>
      </c>
      <c r="S120">
        <f t="shared" si="17"/>
        <v>0.37945226269303794</v>
      </c>
      <c r="T120">
        <f t="shared" si="20"/>
        <v>1.3974113021703607</v>
      </c>
      <c r="U120">
        <f t="shared" si="12"/>
        <v>5.1294245092867508E-2</v>
      </c>
    </row>
    <row r="121" spans="1:21" x14ac:dyDescent="0.3">
      <c r="A121">
        <f>'Sim Flight'!B121</f>
        <v>5.95</v>
      </c>
      <c r="B121">
        <f>'Sim Flight'!L121</f>
        <v>1.3644704998791497</v>
      </c>
      <c r="C121">
        <f>'Sim Flight'!N121+'Sim Flight'!S121</f>
        <v>-1.8228073477943994E-2</v>
      </c>
      <c r="E121">
        <f t="shared" si="15"/>
        <v>4.9999999999999822E-2</v>
      </c>
      <c r="G121">
        <f>MEDIAN2(C121,'Sim Flight Params'!$B$25,2)</f>
        <v>-1.8228073477943994E-2</v>
      </c>
      <c r="H121">
        <f>AVERAGE2(G121,'Sim Flight Params'!$B$26,2)</f>
        <v>-1.8228073477943994E-2</v>
      </c>
      <c r="J121">
        <f t="shared" si="16"/>
        <v>0.37854085901914075</v>
      </c>
      <c r="K121">
        <f t="shared" si="13"/>
        <v>0.74632871476967177</v>
      </c>
      <c r="L121">
        <f>'Sim Flight Params'!$B$24*J121+'Sim Flight Params'!$B$27*K121</f>
        <v>0.37854085901914075</v>
      </c>
      <c r="N121">
        <f t="shared" si="18"/>
        <v>1.4163383451213176</v>
      </c>
      <c r="O121">
        <f t="shared" si="19"/>
        <v>-1.8228073477943928E-2</v>
      </c>
      <c r="P121">
        <f>'Sim Flight Params'!$B$24*N121+'Sim Flight Params'!$B$27*O121</f>
        <v>1.4163383451213176</v>
      </c>
      <c r="Q121">
        <f t="shared" si="14"/>
        <v>5.186784524216792E-2</v>
      </c>
      <c r="S121">
        <f t="shared" si="17"/>
        <v>0.37854085901914075</v>
      </c>
      <c r="T121">
        <f t="shared" si="20"/>
        <v>1.4163383451213176</v>
      </c>
      <c r="U121">
        <f t="shared" si="12"/>
        <v>5.186784524216792E-2</v>
      </c>
    </row>
    <row r="122" spans="1:21" x14ac:dyDescent="0.3">
      <c r="A122">
        <f>'Sim Flight'!B122</f>
        <v>6</v>
      </c>
      <c r="B122">
        <f>'Sim Flight'!L122</f>
        <v>1.3826834323650896</v>
      </c>
      <c r="C122">
        <f>'Sim Flight'!N122+'Sim Flight'!S122</f>
        <v>-4.5420771182609739E-2</v>
      </c>
      <c r="E122">
        <f t="shared" si="15"/>
        <v>4.9999999999999822E-2</v>
      </c>
      <c r="G122">
        <f>MEDIAN2(C122,'Sim Flight Params'!$B$25,2)</f>
        <v>-4.5420771182609739E-2</v>
      </c>
      <c r="H122">
        <f>AVERAGE2(G122,'Sim Flight Params'!$B$26,2)</f>
        <v>-4.5420771182609739E-2</v>
      </c>
      <c r="J122">
        <f t="shared" si="16"/>
        <v>0.37626982046001028</v>
      </c>
      <c r="K122">
        <f t="shared" si="13"/>
        <v>-0.54385395409331683</v>
      </c>
      <c r="L122">
        <f>'Sim Flight Params'!$B$24*J122+'Sim Flight Params'!$B$27*K122</f>
        <v>0.37626982046001028</v>
      </c>
      <c r="N122">
        <f t="shared" si="18"/>
        <v>1.4351518361443181</v>
      </c>
      <c r="O122">
        <f t="shared" si="19"/>
        <v>-4.5420771182609503E-2</v>
      </c>
      <c r="P122">
        <f>'Sim Flight Params'!$B$24*N122+'Sim Flight Params'!$B$27*O122</f>
        <v>1.4351518361443181</v>
      </c>
      <c r="Q122">
        <f t="shared" si="14"/>
        <v>5.2468403779228456E-2</v>
      </c>
      <c r="S122">
        <f t="shared" si="17"/>
        <v>0.37626982046001028</v>
      </c>
      <c r="T122">
        <f t="shared" si="20"/>
        <v>1.4351518361443181</v>
      </c>
      <c r="U122">
        <f t="shared" si="12"/>
        <v>5.2468403779228456E-2</v>
      </c>
    </row>
    <row r="123" spans="1:21" x14ac:dyDescent="0.3">
      <c r="A123">
        <f>'Sim Flight'!B123</f>
        <v>6.05</v>
      </c>
      <c r="B123">
        <f>'Sim Flight'!L123</f>
        <v>1.4007488331031408</v>
      </c>
      <c r="C123">
        <f>'Sim Flight'!N123+'Sim Flight'!S123</f>
        <v>-7.6165319852974728E-2</v>
      </c>
      <c r="E123">
        <f t="shared" si="15"/>
        <v>4.9999999999999822E-2</v>
      </c>
      <c r="G123">
        <f>MEDIAN2(C123,'Sim Flight Params'!$B$25,2)</f>
        <v>-7.6165319852974728E-2</v>
      </c>
      <c r="H123">
        <f>AVERAGE2(G123,'Sim Flight Params'!$B$26,2)</f>
        <v>-7.6165319852974728E-2</v>
      </c>
      <c r="J123">
        <f t="shared" si="16"/>
        <v>0.37246155446736157</v>
      </c>
      <c r="K123">
        <f t="shared" si="13"/>
        <v>-0.61489097340730192</v>
      </c>
      <c r="L123">
        <f>'Sim Flight Params'!$B$24*J123+'Sim Flight Params'!$B$27*K123</f>
        <v>0.37246155446736157</v>
      </c>
      <c r="N123">
        <f t="shared" si="18"/>
        <v>1.4537749138676861</v>
      </c>
      <c r="O123">
        <f t="shared" si="19"/>
        <v>-7.6165319852974631E-2</v>
      </c>
      <c r="P123">
        <f>'Sim Flight Params'!$B$24*N123+'Sim Flight Params'!$B$27*O123</f>
        <v>1.4537749138676861</v>
      </c>
      <c r="Q123">
        <f t="shared" si="14"/>
        <v>5.3026080764545291E-2</v>
      </c>
      <c r="S123">
        <f t="shared" si="17"/>
        <v>0.37246155446736157</v>
      </c>
      <c r="T123">
        <f t="shared" si="20"/>
        <v>1.4537749138676861</v>
      </c>
      <c r="U123">
        <f t="shared" si="12"/>
        <v>5.3026080764545291E-2</v>
      </c>
    </row>
    <row r="124" spans="1:21" x14ac:dyDescent="0.3">
      <c r="A124">
        <f>'Sim Flight'!B124</f>
        <v>6.1</v>
      </c>
      <c r="B124">
        <f>'Sim Flight'!L124</f>
        <v>1.4186597375374279</v>
      </c>
      <c r="C124">
        <f>'Sim Flight'!N124+'Sim Flight'!S124</f>
        <v>-3.4852621296550187E-2</v>
      </c>
      <c r="E124">
        <f t="shared" si="15"/>
        <v>4.9999999999999822E-2</v>
      </c>
      <c r="G124">
        <f>MEDIAN2(C124,'Sim Flight Params'!$B$25,2)</f>
        <v>-3.4852621296550187E-2</v>
      </c>
      <c r="H124">
        <f>AVERAGE2(G124,'Sim Flight Params'!$B$26,2)</f>
        <v>-3.4852621296550187E-2</v>
      </c>
      <c r="J124">
        <f t="shared" si="16"/>
        <v>0.37071892340253404</v>
      </c>
      <c r="K124">
        <f t="shared" si="13"/>
        <v>0.82625397112849375</v>
      </c>
      <c r="L124">
        <f>'Sim Flight Params'!$B$24*J124+'Sim Flight Params'!$B$27*K124</f>
        <v>0.37071892340253404</v>
      </c>
      <c r="N124">
        <f t="shared" si="18"/>
        <v>1.4723108600378128</v>
      </c>
      <c r="O124">
        <f t="shared" si="19"/>
        <v>-3.4852621296550659E-2</v>
      </c>
      <c r="P124">
        <f>'Sim Flight Params'!$B$24*N124+'Sim Flight Params'!$B$27*O124</f>
        <v>1.4723108600378128</v>
      </c>
      <c r="Q124">
        <f t="shared" si="14"/>
        <v>5.365112250038484E-2</v>
      </c>
      <c r="S124">
        <f t="shared" si="17"/>
        <v>0.37071892340253404</v>
      </c>
      <c r="T124">
        <f t="shared" si="20"/>
        <v>1.4723108600378128</v>
      </c>
      <c r="U124">
        <f t="shared" si="12"/>
        <v>5.365112250038484E-2</v>
      </c>
    </row>
    <row r="125" spans="1:21" x14ac:dyDescent="0.3">
      <c r="A125">
        <f>'Sim Flight'!B125</f>
        <v>6.15</v>
      </c>
      <c r="B125">
        <f>'Sim Flight'!L125</f>
        <v>1.4364092406733424</v>
      </c>
      <c r="C125">
        <f>'Sim Flight'!N125+'Sim Flight'!S125</f>
        <v>-9.269486027532782E-2</v>
      </c>
      <c r="E125">
        <f t="shared" si="15"/>
        <v>5.0000000000000711E-2</v>
      </c>
      <c r="G125">
        <f>MEDIAN2(C125,'Sim Flight Params'!$B$25,2)</f>
        <v>-9.269486027532782E-2</v>
      </c>
      <c r="H125">
        <f>AVERAGE2(G125,'Sim Flight Params'!$B$26,2)</f>
        <v>-9.269486027532782E-2</v>
      </c>
      <c r="J125">
        <f t="shared" si="16"/>
        <v>0.36608418038876755</v>
      </c>
      <c r="K125">
        <f t="shared" si="13"/>
        <v>-1.1568447795755361</v>
      </c>
      <c r="L125">
        <f>'Sim Flight Params'!$B$24*J125+'Sim Flight Params'!$B$27*K125</f>
        <v>0.36608418038876755</v>
      </c>
      <c r="N125">
        <f t="shared" si="18"/>
        <v>1.4906150690572515</v>
      </c>
      <c r="O125">
        <f t="shared" si="19"/>
        <v>-9.2694860275328375E-2</v>
      </c>
      <c r="P125">
        <f>'Sim Flight Params'!$B$24*N125+'Sim Flight Params'!$B$27*O125</f>
        <v>1.4906150690572515</v>
      </c>
      <c r="Q125">
        <f t="shared" si="14"/>
        <v>5.4205828383909083E-2</v>
      </c>
      <c r="S125">
        <f t="shared" si="17"/>
        <v>0.36608418038876755</v>
      </c>
      <c r="T125">
        <f t="shared" si="20"/>
        <v>1.4906150690572515</v>
      </c>
      <c r="U125">
        <f t="shared" si="12"/>
        <v>5.4205828383909083E-2</v>
      </c>
    </row>
    <row r="126" spans="1:21" x14ac:dyDescent="0.3">
      <c r="A126">
        <f>'Sim Flight'!B126</f>
        <v>6.2</v>
      </c>
      <c r="B126">
        <f>'Sim Flight'!L126</f>
        <v>1.4539904997395467</v>
      </c>
      <c r="C126">
        <f>'Sim Flight'!N126+'Sim Flight'!S126</f>
        <v>-0.10459642961426593</v>
      </c>
      <c r="E126">
        <f t="shared" si="15"/>
        <v>4.9999999999999822E-2</v>
      </c>
      <c r="G126">
        <f>MEDIAN2(C126,'Sim Flight Params'!$B$25,2)</f>
        <v>-0.10459642961426593</v>
      </c>
      <c r="H126">
        <f>AVERAGE2(G126,'Sim Flight Params'!$B$26,2)</f>
        <v>-0.10459642961426593</v>
      </c>
      <c r="J126">
        <f t="shared" si="16"/>
        <v>0.36085435890805428</v>
      </c>
      <c r="K126">
        <f t="shared" si="13"/>
        <v>-0.23803138677876312</v>
      </c>
      <c r="L126">
        <f>'Sim Flight Params'!$B$24*J126+'Sim Flight Params'!$B$27*K126</f>
        <v>0.36085435890805428</v>
      </c>
      <c r="N126">
        <f t="shared" si="18"/>
        <v>1.5086577870026541</v>
      </c>
      <c r="O126">
        <f t="shared" si="19"/>
        <v>-0.10459642961426578</v>
      </c>
      <c r="P126">
        <f>'Sim Flight Params'!$B$24*N126+'Sim Flight Params'!$B$27*O126</f>
        <v>1.5086577870026541</v>
      </c>
      <c r="Q126">
        <f t="shared" si="14"/>
        <v>5.4667287263107323E-2</v>
      </c>
      <c r="S126">
        <f t="shared" si="17"/>
        <v>0.36085435890805428</v>
      </c>
      <c r="T126">
        <f t="shared" si="20"/>
        <v>1.5086577870026541</v>
      </c>
      <c r="U126">
        <f t="shared" si="12"/>
        <v>5.4667287263107323E-2</v>
      </c>
    </row>
    <row r="127" spans="1:21" x14ac:dyDescent="0.3">
      <c r="A127">
        <f>'Sim Flight'!B127</f>
        <v>6.25</v>
      </c>
      <c r="B127">
        <f>'Sim Flight'!L127</f>
        <v>1.4713967368259977</v>
      </c>
      <c r="C127">
        <f>'Sim Flight'!N127+'Sim Flight'!S127</f>
        <v>-6.5145771440497519E-2</v>
      </c>
      <c r="E127">
        <f t="shared" si="15"/>
        <v>4.9999999999999822E-2</v>
      </c>
      <c r="G127">
        <f>MEDIAN2(C127,'Sim Flight Params'!$B$25,2)</f>
        <v>-6.5145771440497519E-2</v>
      </c>
      <c r="H127">
        <f>AVERAGE2(G127,'Sim Flight Params'!$B$26,2)</f>
        <v>-6.5145771440497519E-2</v>
      </c>
      <c r="J127">
        <f t="shared" si="16"/>
        <v>0.35759707033602944</v>
      </c>
      <c r="K127">
        <f t="shared" si="13"/>
        <v>0.78901316347537109</v>
      </c>
      <c r="L127">
        <f>'Sim Flight Params'!$B$24*J127+'Sim Flight Params'!$B$27*K127</f>
        <v>0.35759707033602944</v>
      </c>
      <c r="N127">
        <f t="shared" si="18"/>
        <v>1.5265376405194555</v>
      </c>
      <c r="O127">
        <f t="shared" si="19"/>
        <v>-6.5145771440497061E-2</v>
      </c>
      <c r="P127">
        <f>'Sim Flight Params'!$B$24*N127+'Sim Flight Params'!$B$27*O127</f>
        <v>1.5265376405194555</v>
      </c>
      <c r="Q127">
        <f t="shared" si="14"/>
        <v>5.514090369345781E-2</v>
      </c>
      <c r="S127">
        <f t="shared" si="17"/>
        <v>0.35759707033602944</v>
      </c>
      <c r="T127">
        <f t="shared" si="20"/>
        <v>1.5265376405194555</v>
      </c>
      <c r="U127">
        <f t="shared" si="12"/>
        <v>5.514090369345781E-2</v>
      </c>
    </row>
    <row r="128" spans="1:21" x14ac:dyDescent="0.3">
      <c r="A128">
        <f>'Sim Flight'!B128</f>
        <v>6.3</v>
      </c>
      <c r="B128">
        <f>'Sim Flight'!L128</f>
        <v>1.4886212414969546</v>
      </c>
      <c r="C128">
        <f>'Sim Flight'!N128+'Sim Flight'!S128</f>
        <v>-6.8244546850692839E-2</v>
      </c>
      <c r="E128">
        <f t="shared" si="15"/>
        <v>4.9999999999999822E-2</v>
      </c>
      <c r="G128">
        <f>MEDIAN2(C128,'Sim Flight Params'!$B$25,2)</f>
        <v>-6.8244546850692839E-2</v>
      </c>
      <c r="H128">
        <f>AVERAGE2(G128,'Sim Flight Params'!$B$26,2)</f>
        <v>-6.8244546850692839E-2</v>
      </c>
      <c r="J128">
        <f t="shared" si="16"/>
        <v>0.35418484299349479</v>
      </c>
      <c r="K128">
        <f t="shared" si="13"/>
        <v>-6.1975508203906626E-2</v>
      </c>
      <c r="L128">
        <f>'Sim Flight Params'!$B$24*J128+'Sim Flight Params'!$B$27*K128</f>
        <v>0.35418484299349479</v>
      </c>
      <c r="N128">
        <f t="shared" si="18"/>
        <v>1.5442468826691302</v>
      </c>
      <c r="O128">
        <f t="shared" si="19"/>
        <v>-6.824454685069338E-2</v>
      </c>
      <c r="P128">
        <f>'Sim Flight Params'!$B$24*N128+'Sim Flight Params'!$B$27*O128</f>
        <v>1.5442468826691302</v>
      </c>
      <c r="Q128">
        <f t="shared" si="14"/>
        <v>5.5625641172175611E-2</v>
      </c>
      <c r="S128">
        <f t="shared" si="17"/>
        <v>0.35418484299349479</v>
      </c>
      <c r="T128">
        <f t="shared" si="20"/>
        <v>1.5442468826691302</v>
      </c>
      <c r="U128">
        <f t="shared" si="12"/>
        <v>5.5625641172175611E-2</v>
      </c>
    </row>
    <row r="129" spans="1:21" x14ac:dyDescent="0.3">
      <c r="A129">
        <f>'Sim Flight'!B129</f>
        <v>6.35</v>
      </c>
      <c r="B129">
        <f>'Sim Flight'!L129</f>
        <v>1.5056573733779843</v>
      </c>
      <c r="C129">
        <f>'Sim Flight'!N129+'Sim Flight'!S129</f>
        <v>-7.3405273628745618E-2</v>
      </c>
      <c r="E129">
        <f t="shared" si="15"/>
        <v>4.9999999999999822E-2</v>
      </c>
      <c r="G129">
        <f>MEDIAN2(C129,'Sim Flight Params'!$B$25,2)</f>
        <v>-7.3405273628745618E-2</v>
      </c>
      <c r="H129">
        <f>AVERAGE2(G129,'Sim Flight Params'!$B$26,2)</f>
        <v>-7.3405273628745618E-2</v>
      </c>
      <c r="J129">
        <f t="shared" si="16"/>
        <v>0.35051457931205754</v>
      </c>
      <c r="K129">
        <f t="shared" si="13"/>
        <v>-0.10321453556105595</v>
      </c>
      <c r="L129">
        <f>'Sim Flight Params'!$B$24*J129+'Sim Flight Params'!$B$27*K129</f>
        <v>0.35051457931205754</v>
      </c>
      <c r="N129">
        <f t="shared" si="18"/>
        <v>1.561772611634733</v>
      </c>
      <c r="O129">
        <f t="shared" si="19"/>
        <v>-7.3405273628745202E-2</v>
      </c>
      <c r="P129">
        <f>'Sim Flight Params'!$B$24*N129+'Sim Flight Params'!$B$27*O129</f>
        <v>1.561772611634733</v>
      </c>
      <c r="Q129">
        <f t="shared" si="14"/>
        <v>5.611523825674869E-2</v>
      </c>
      <c r="S129">
        <f t="shared" si="17"/>
        <v>0.35051457931205754</v>
      </c>
      <c r="T129">
        <f t="shared" si="20"/>
        <v>1.561772611634733</v>
      </c>
      <c r="U129">
        <f t="shared" si="12"/>
        <v>5.611523825674869E-2</v>
      </c>
    </row>
    <row r="130" spans="1:21" x14ac:dyDescent="0.3">
      <c r="A130">
        <f>'Sim Flight'!B130</f>
        <v>6.4</v>
      </c>
      <c r="B130">
        <f>'Sim Flight'!L130</f>
        <v>1.5224985647159488</v>
      </c>
      <c r="C130">
        <f>'Sim Flight'!N130+'Sim Flight'!S130</f>
        <v>-0.11458301641289068</v>
      </c>
      <c r="E130">
        <f t="shared" si="15"/>
        <v>5.0000000000000711E-2</v>
      </c>
      <c r="G130">
        <f>MEDIAN2(C130,'Sim Flight Params'!$B$25,2)</f>
        <v>-0.11458301641289068</v>
      </c>
      <c r="H130">
        <f>AVERAGE2(G130,'Sim Flight Params'!$B$26,2)</f>
        <v>-0.11458301641289068</v>
      </c>
      <c r="J130">
        <f t="shared" si="16"/>
        <v>0.34478542849141292</v>
      </c>
      <c r="K130">
        <f t="shared" si="13"/>
        <v>-0.82355485568288944</v>
      </c>
      <c r="L130">
        <f>'Sim Flight Params'!$B$24*J130+'Sim Flight Params'!$B$27*K130</f>
        <v>0.34478542849141292</v>
      </c>
      <c r="N130">
        <f t="shared" si="18"/>
        <v>1.5790118830593038</v>
      </c>
      <c r="O130">
        <f t="shared" si="19"/>
        <v>-0.11458301641289086</v>
      </c>
      <c r="P130">
        <f>'Sim Flight Params'!$B$24*N130+'Sim Flight Params'!$B$27*O130</f>
        <v>1.5790118830593038</v>
      </c>
      <c r="Q130">
        <f t="shared" si="14"/>
        <v>5.6513318343355046E-2</v>
      </c>
      <c r="S130">
        <f t="shared" si="17"/>
        <v>0.34478542849141292</v>
      </c>
      <c r="T130">
        <f t="shared" si="20"/>
        <v>1.5790118830593038</v>
      </c>
      <c r="U130">
        <f t="shared" ref="U130:U193" si="21">T130-$B130</f>
        <v>5.6513318343355046E-2</v>
      </c>
    </row>
    <row r="131" spans="1:21" x14ac:dyDescent="0.3">
      <c r="A131">
        <f>'Sim Flight'!B131</f>
        <v>6.45</v>
      </c>
      <c r="B131">
        <f>'Sim Flight'!L131</f>
        <v>1.5391383229110003</v>
      </c>
      <c r="C131">
        <f>'Sim Flight'!N131+'Sim Flight'!S131</f>
        <v>-6.4785311353383973E-2</v>
      </c>
      <c r="E131">
        <f t="shared" si="15"/>
        <v>4.9999999999999822E-2</v>
      </c>
      <c r="G131">
        <f>MEDIAN2(C131,'Sim Flight Params'!$B$25,2)</f>
        <v>-6.4785311353383973E-2</v>
      </c>
      <c r="H131">
        <f>AVERAGE2(G131,'Sim Flight Params'!$B$26,2)</f>
        <v>-6.4785311353383973E-2</v>
      </c>
      <c r="J131">
        <f t="shared" si="16"/>
        <v>0.34154616292374373</v>
      </c>
      <c r="K131">
        <f t="shared" ref="K131:K194" si="22">(H131-H130)/$E131</f>
        <v>0.99595410119013761</v>
      </c>
      <c r="L131">
        <f>'Sim Flight Params'!$B$24*J131+'Sim Flight Params'!$B$27*K131</f>
        <v>0.34154616292374373</v>
      </c>
      <c r="N131">
        <f t="shared" si="18"/>
        <v>1.5960891912054909</v>
      </c>
      <c r="O131">
        <f t="shared" si="19"/>
        <v>-6.4785311353383848E-2</v>
      </c>
      <c r="P131">
        <f>'Sim Flight Params'!$B$24*N131+'Sim Flight Params'!$B$27*O131</f>
        <v>1.5960891912054909</v>
      </c>
      <c r="Q131">
        <f t="shared" ref="Q131:Q194" si="23">P131-$B131</f>
        <v>5.6950868294490586E-2</v>
      </c>
      <c r="S131">
        <f t="shared" si="17"/>
        <v>0.34154616292374373</v>
      </c>
      <c r="T131">
        <f t="shared" si="20"/>
        <v>1.5960891912054909</v>
      </c>
      <c r="U131">
        <f t="shared" si="21"/>
        <v>5.6950868294490586E-2</v>
      </c>
    </row>
    <row r="132" spans="1:21" x14ac:dyDescent="0.3">
      <c r="A132">
        <f>'Sim Flight'!B132</f>
        <v>6.5</v>
      </c>
      <c r="B132">
        <f>'Sim Flight'!L132</f>
        <v>1.555570233019602</v>
      </c>
      <c r="C132">
        <f>'Sim Flight'!N132+'Sim Flight'!S132</f>
        <v>-9.648595304939088E-2</v>
      </c>
      <c r="E132">
        <f t="shared" ref="E132:E195" si="24">A132-A131</f>
        <v>4.9999999999999822E-2</v>
      </c>
      <c r="G132">
        <f>MEDIAN2(C132,'Sim Flight Params'!$B$25,2)</f>
        <v>-9.648595304939088E-2</v>
      </c>
      <c r="H132">
        <f>AVERAGE2(G132,'Sim Flight Params'!$B$26,2)</f>
        <v>-9.648595304939088E-2</v>
      </c>
      <c r="J132">
        <f t="shared" ref="J132:J195" si="25">J131+H132*$E132</f>
        <v>0.33672186527127423</v>
      </c>
      <c r="K132">
        <f t="shared" si="22"/>
        <v>-0.63401283392014041</v>
      </c>
      <c r="L132">
        <f>'Sim Flight Params'!$B$24*J132+'Sim Flight Params'!$B$27*K132</f>
        <v>0.33672186527127423</v>
      </c>
      <c r="N132">
        <f t="shared" si="18"/>
        <v>1.6129252844690545</v>
      </c>
      <c r="O132">
        <f t="shared" si="19"/>
        <v>-9.6485953049390352E-2</v>
      </c>
      <c r="P132">
        <f>'Sim Flight Params'!$B$24*N132+'Sim Flight Params'!$B$27*O132</f>
        <v>1.6129252844690545</v>
      </c>
      <c r="Q132">
        <f t="shared" si="23"/>
        <v>5.7355051449452521E-2</v>
      </c>
      <c r="S132">
        <f t="shared" ref="S132:S195" si="26">S131+C132*$E132</f>
        <v>0.33672186527127423</v>
      </c>
      <c r="T132">
        <f t="shared" si="20"/>
        <v>1.6129252844690545</v>
      </c>
      <c r="U132">
        <f t="shared" si="21"/>
        <v>5.7355051449452521E-2</v>
      </c>
    </row>
    <row r="133" spans="1:21" x14ac:dyDescent="0.3">
      <c r="A133">
        <f>'Sim Flight'!B133</f>
        <v>6.55</v>
      </c>
      <c r="B133">
        <f>'Sim Flight'!L133</f>
        <v>1.5717879602276121</v>
      </c>
      <c r="C133">
        <f>'Sim Flight'!N133+'Sim Flight'!S133</f>
        <v>-0.11325497790979451</v>
      </c>
      <c r="E133">
        <f t="shared" si="24"/>
        <v>4.9999999999999822E-2</v>
      </c>
      <c r="G133">
        <f>MEDIAN2(C133,'Sim Flight Params'!$B$25,2)</f>
        <v>-0.11325497790979451</v>
      </c>
      <c r="H133">
        <f>AVERAGE2(G133,'Sim Flight Params'!$B$26,2)</f>
        <v>-0.11325497790979451</v>
      </c>
      <c r="J133">
        <f t="shared" si="25"/>
        <v>0.33105911637578456</v>
      </c>
      <c r="K133">
        <f t="shared" si="22"/>
        <v>-0.33538049720807378</v>
      </c>
      <c r="L133">
        <f>'Sim Flight Params'!$B$24*J133+'Sim Flight Params'!$B$27*K133</f>
        <v>0.33105911637578456</v>
      </c>
      <c r="N133">
        <f t="shared" si="18"/>
        <v>1.6294782402878436</v>
      </c>
      <c r="O133">
        <f t="shared" si="19"/>
        <v>-0.11325497790979396</v>
      </c>
      <c r="P133">
        <f>'Sim Flight Params'!$B$24*N133+'Sim Flight Params'!$B$27*O133</f>
        <v>1.6294782402878436</v>
      </c>
      <c r="Q133">
        <f t="shared" si="23"/>
        <v>5.7690280060231469E-2</v>
      </c>
      <c r="S133">
        <f t="shared" si="26"/>
        <v>0.33105911637578456</v>
      </c>
      <c r="T133">
        <f t="shared" si="20"/>
        <v>1.6294782402878436</v>
      </c>
      <c r="U133">
        <f t="shared" si="21"/>
        <v>5.7690280060231469E-2</v>
      </c>
    </row>
    <row r="134" spans="1:21" x14ac:dyDescent="0.3">
      <c r="A134">
        <f>'Sim Flight'!B134</f>
        <v>6.6</v>
      </c>
      <c r="B134">
        <f>'Sim Flight'!L134</f>
        <v>1.5877852522924729</v>
      </c>
      <c r="C134">
        <f>'Sim Flight'!N134+'Sim Flight'!S134</f>
        <v>-0.1048845883583987</v>
      </c>
      <c r="E134">
        <f t="shared" si="24"/>
        <v>4.9999999999999822E-2</v>
      </c>
      <c r="G134">
        <f>MEDIAN2(C134,'Sim Flight Params'!$B$25,2)</f>
        <v>-0.1048845883583987</v>
      </c>
      <c r="H134">
        <f>AVERAGE2(G134,'Sim Flight Params'!$B$26,2)</f>
        <v>-0.1048845883583987</v>
      </c>
      <c r="J134">
        <f t="shared" si="25"/>
        <v>0.32581488695786465</v>
      </c>
      <c r="K134">
        <f t="shared" si="22"/>
        <v>0.16740779102791678</v>
      </c>
      <c r="L134">
        <f>'Sim Flight Params'!$B$24*J134+'Sim Flight Params'!$B$27*K134</f>
        <v>0.32581488695786465</v>
      </c>
      <c r="N134">
        <f t="shared" si="18"/>
        <v>1.6457689846357368</v>
      </c>
      <c r="O134">
        <f t="shared" si="19"/>
        <v>-0.10488458835839858</v>
      </c>
      <c r="P134">
        <f>'Sim Flight Params'!$B$24*N134+'Sim Flight Params'!$B$27*O134</f>
        <v>1.6457689846357368</v>
      </c>
      <c r="Q134">
        <f t="shared" si="23"/>
        <v>5.7983732343263927E-2</v>
      </c>
      <c r="S134">
        <f t="shared" si="26"/>
        <v>0.32581488695786465</v>
      </c>
      <c r="T134">
        <f t="shared" si="20"/>
        <v>1.6457689846357368</v>
      </c>
      <c r="U134">
        <f t="shared" si="21"/>
        <v>5.7983732343263927E-2</v>
      </c>
    </row>
    <row r="135" spans="1:21" x14ac:dyDescent="0.3">
      <c r="A135">
        <f>'Sim Flight'!B135</f>
        <v>6.65</v>
      </c>
      <c r="B135">
        <f>'Sim Flight'!L135</f>
        <v>1.6035559419535714</v>
      </c>
      <c r="C135">
        <f>'Sim Flight'!N135+'Sim Flight'!S135</f>
        <v>-0.1103365167303799</v>
      </c>
      <c r="E135">
        <f t="shared" si="24"/>
        <v>5.0000000000000711E-2</v>
      </c>
      <c r="G135">
        <f>MEDIAN2(C135,'Sim Flight Params'!$B$25,2)</f>
        <v>-0.1103365167303799</v>
      </c>
      <c r="H135">
        <f>AVERAGE2(G135,'Sim Flight Params'!$B$26,2)</f>
        <v>-0.1103365167303799</v>
      </c>
      <c r="J135">
        <f t="shared" si="25"/>
        <v>0.32029806112134557</v>
      </c>
      <c r="K135">
        <f t="shared" si="22"/>
        <v>-0.10903856743962254</v>
      </c>
      <c r="L135">
        <f>'Sim Flight Params'!$B$24*J135+'Sim Flight Params'!$B$27*K135</f>
        <v>0.32029806112134557</v>
      </c>
      <c r="N135">
        <f t="shared" si="18"/>
        <v>1.6617838876918043</v>
      </c>
      <c r="O135">
        <f t="shared" si="19"/>
        <v>-0.11033651673038002</v>
      </c>
      <c r="P135">
        <f>'Sim Flight Params'!$B$24*N135+'Sim Flight Params'!$B$27*O135</f>
        <v>1.6617838876918043</v>
      </c>
      <c r="Q135">
        <f t="shared" si="23"/>
        <v>5.8227945738232867E-2</v>
      </c>
      <c r="S135">
        <f t="shared" si="26"/>
        <v>0.32029806112134557</v>
      </c>
      <c r="T135">
        <f t="shared" si="20"/>
        <v>1.6617838876918043</v>
      </c>
      <c r="U135">
        <f t="shared" si="21"/>
        <v>5.8227945738232867E-2</v>
      </c>
    </row>
    <row r="136" spans="1:21" x14ac:dyDescent="0.3">
      <c r="A136">
        <f>'Sim Flight'!B136</f>
        <v>6.7</v>
      </c>
      <c r="B136">
        <f>'Sim Flight'!L136</f>
        <v>1.6190939493098342</v>
      </c>
      <c r="C136">
        <f>'Sim Flight'!N136+'Sim Flight'!S136</f>
        <v>-7.705152422384208E-2</v>
      </c>
      <c r="E136">
        <f t="shared" si="24"/>
        <v>4.9999999999999822E-2</v>
      </c>
      <c r="G136">
        <f>MEDIAN2(C136,'Sim Flight Params'!$B$25,2)</f>
        <v>-7.705152422384208E-2</v>
      </c>
      <c r="H136">
        <f>AVERAGE2(G136,'Sim Flight Params'!$B$26,2)</f>
        <v>-7.705152422384208E-2</v>
      </c>
      <c r="J136">
        <f t="shared" si="25"/>
        <v>0.31644548491015345</v>
      </c>
      <c r="K136">
        <f t="shared" si="22"/>
        <v>0.66569985013075883</v>
      </c>
      <c r="L136">
        <f>'Sim Flight Params'!$B$24*J136+'Sim Flight Params'!$B$27*K136</f>
        <v>0.31644548491015345</v>
      </c>
      <c r="N136">
        <f t="shared" si="18"/>
        <v>1.6776061619373119</v>
      </c>
      <c r="O136">
        <f t="shared" si="19"/>
        <v>-7.7051524223842593E-2</v>
      </c>
      <c r="P136">
        <f>'Sim Flight Params'!$B$24*N136+'Sim Flight Params'!$B$27*O136</f>
        <v>1.6776061619373119</v>
      </c>
      <c r="Q136">
        <f t="shared" si="23"/>
        <v>5.8512212627477744E-2</v>
      </c>
      <c r="S136">
        <f t="shared" si="26"/>
        <v>0.31644548491015345</v>
      </c>
      <c r="T136">
        <f t="shared" si="20"/>
        <v>1.6776061619373119</v>
      </c>
      <c r="U136">
        <f t="shared" si="21"/>
        <v>5.8512212627477744E-2</v>
      </c>
    </row>
    <row r="137" spans="1:21" x14ac:dyDescent="0.3">
      <c r="A137">
        <f>'Sim Flight'!B137</f>
        <v>6.75</v>
      </c>
      <c r="B137">
        <f>'Sim Flight'!L137</f>
        <v>1.6343932841636453</v>
      </c>
      <c r="C137">
        <f>'Sim Flight'!N137+'Sim Flight'!S137</f>
        <v>-0.10475509685805462</v>
      </c>
      <c r="E137">
        <f t="shared" si="24"/>
        <v>4.9999999999999822E-2</v>
      </c>
      <c r="G137">
        <f>MEDIAN2(C137,'Sim Flight Params'!$B$25,2)</f>
        <v>-0.10475509685805462</v>
      </c>
      <c r="H137">
        <f>AVERAGE2(G137,'Sim Flight Params'!$B$26,2)</f>
        <v>-0.10475509685805462</v>
      </c>
      <c r="J137">
        <f t="shared" si="25"/>
        <v>0.31120773006725072</v>
      </c>
      <c r="K137">
        <f t="shared" si="22"/>
        <v>-0.55407145268425273</v>
      </c>
      <c r="L137">
        <f>'Sim Flight Params'!$B$24*J137+'Sim Flight Params'!$B$27*K137</f>
        <v>0.31120773006725072</v>
      </c>
      <c r="N137">
        <f t="shared" si="18"/>
        <v>1.6931665484406744</v>
      </c>
      <c r="O137">
        <f t="shared" si="19"/>
        <v>-0.10475509685805499</v>
      </c>
      <c r="P137">
        <f>'Sim Flight Params'!$B$24*N137+'Sim Flight Params'!$B$27*O137</f>
        <v>1.6931665484406744</v>
      </c>
      <c r="Q137">
        <f t="shared" si="23"/>
        <v>5.8773264277029114E-2</v>
      </c>
      <c r="S137">
        <f t="shared" si="26"/>
        <v>0.31120773006725072</v>
      </c>
      <c r="T137">
        <f t="shared" si="20"/>
        <v>1.6931665484406744</v>
      </c>
      <c r="U137">
        <f t="shared" si="21"/>
        <v>5.8773264277029114E-2</v>
      </c>
    </row>
    <row r="138" spans="1:21" x14ac:dyDescent="0.3">
      <c r="A138">
        <f>'Sim Flight'!B138</f>
        <v>6.8</v>
      </c>
      <c r="B138">
        <f>'Sim Flight'!L138</f>
        <v>1.6494480483301834</v>
      </c>
      <c r="C138">
        <f>'Sim Flight'!N138+'Sim Flight'!S138</f>
        <v>-0.11695485882658399</v>
      </c>
      <c r="E138">
        <f t="shared" si="24"/>
        <v>4.9999999999999822E-2</v>
      </c>
      <c r="G138">
        <f>MEDIAN2(C138,'Sim Flight Params'!$B$25,2)</f>
        <v>-0.11695485882658399</v>
      </c>
      <c r="H138">
        <f>AVERAGE2(G138,'Sim Flight Params'!$B$26,2)</f>
        <v>-0.11695485882658399</v>
      </c>
      <c r="J138">
        <f t="shared" si="25"/>
        <v>0.30535998712592155</v>
      </c>
      <c r="K138">
        <f t="shared" si="22"/>
        <v>-0.24399523937058828</v>
      </c>
      <c r="L138">
        <f>'Sim Flight Params'!$B$24*J138+'Sim Flight Params'!$B$27*K138</f>
        <v>0.30535998712592155</v>
      </c>
      <c r="N138">
        <f t="shared" si="18"/>
        <v>1.7084345477969705</v>
      </c>
      <c r="O138">
        <f t="shared" si="19"/>
        <v>-0.11695485882658382</v>
      </c>
      <c r="P138">
        <f>'Sim Flight Params'!$B$24*N138+'Sim Flight Params'!$B$27*O138</f>
        <v>1.7084345477969705</v>
      </c>
      <c r="Q138">
        <f t="shared" si="23"/>
        <v>5.8986499466787023E-2</v>
      </c>
      <c r="S138">
        <f t="shared" si="26"/>
        <v>0.30535998712592155</v>
      </c>
      <c r="T138">
        <f t="shared" si="20"/>
        <v>1.7084345477969705</v>
      </c>
      <c r="U138">
        <f t="shared" si="21"/>
        <v>5.8986499466787023E-2</v>
      </c>
    </row>
    <row r="139" spans="1:21" x14ac:dyDescent="0.3">
      <c r="A139">
        <f>'Sim Flight'!B139</f>
        <v>6.85</v>
      </c>
      <c r="B139">
        <f>'Sim Flight'!L139</f>
        <v>1.6642524379112813</v>
      </c>
      <c r="C139">
        <f>'Sim Flight'!N139+'Sim Flight'!S139</f>
        <v>-7.8692936479684214E-2</v>
      </c>
      <c r="E139">
        <f t="shared" si="24"/>
        <v>4.9999999999999822E-2</v>
      </c>
      <c r="G139">
        <f>MEDIAN2(C139,'Sim Flight Params'!$B$25,2)</f>
        <v>-7.8692936479684214E-2</v>
      </c>
      <c r="H139">
        <f>AVERAGE2(G139,'Sim Flight Params'!$B$26,2)</f>
        <v>-7.8692936479684214E-2</v>
      </c>
      <c r="J139">
        <f t="shared" si="25"/>
        <v>0.30142534030193735</v>
      </c>
      <c r="K139">
        <f t="shared" si="22"/>
        <v>0.76523844693799825</v>
      </c>
      <c r="L139">
        <f>'Sim Flight Params'!$B$24*J139+'Sim Flight Params'!$B$27*K139</f>
        <v>0.30142534030193735</v>
      </c>
      <c r="N139">
        <f t="shared" si="18"/>
        <v>1.7235058148120672</v>
      </c>
      <c r="O139">
        <f t="shared" si="19"/>
        <v>-7.8692936479684283E-2</v>
      </c>
      <c r="P139">
        <f>'Sim Flight Params'!$B$24*N139+'Sim Flight Params'!$B$27*O139</f>
        <v>1.7235058148120672</v>
      </c>
      <c r="Q139">
        <f t="shared" si="23"/>
        <v>5.9253376900785915E-2</v>
      </c>
      <c r="S139">
        <f t="shared" si="26"/>
        <v>0.30142534030193735</v>
      </c>
      <c r="T139">
        <f t="shared" si="20"/>
        <v>1.7235058148120672</v>
      </c>
      <c r="U139">
        <f t="shared" si="21"/>
        <v>5.9253376900785915E-2</v>
      </c>
    </row>
    <row r="140" spans="1:21" x14ac:dyDescent="0.3">
      <c r="A140">
        <f>'Sim Flight'!B140</f>
        <v>6.9</v>
      </c>
      <c r="B140">
        <f>'Sim Flight'!L140</f>
        <v>1.6788007455329419</v>
      </c>
      <c r="C140">
        <f>'Sim Flight'!N140+'Sim Flight'!S140</f>
        <v>-0.12680091202737842</v>
      </c>
      <c r="E140">
        <f t="shared" si="24"/>
        <v>5.0000000000000711E-2</v>
      </c>
      <c r="G140">
        <f>MEDIAN2(C140,'Sim Flight Params'!$B$25,2)</f>
        <v>-0.12680091202737842</v>
      </c>
      <c r="H140">
        <f>AVERAGE2(G140,'Sim Flight Params'!$B$26,2)</f>
        <v>-0.12680091202737842</v>
      </c>
      <c r="J140">
        <f t="shared" si="25"/>
        <v>0.29508529470056832</v>
      </c>
      <c r="K140">
        <f t="shared" si="22"/>
        <v>-0.96215951095387042</v>
      </c>
      <c r="L140">
        <f>'Sim Flight Params'!$B$24*J140+'Sim Flight Params'!$B$27*K140</f>
        <v>0.29508529470056832</v>
      </c>
      <c r="N140">
        <f t="shared" si="18"/>
        <v>1.7382600795470959</v>
      </c>
      <c r="O140">
        <f t="shared" si="19"/>
        <v>-0.12680091202737873</v>
      </c>
      <c r="P140">
        <f>'Sim Flight Params'!$B$24*N140+'Sim Flight Params'!$B$27*O140</f>
        <v>1.7382600795470959</v>
      </c>
      <c r="Q140">
        <f t="shared" si="23"/>
        <v>5.9459334014154042E-2</v>
      </c>
      <c r="S140">
        <f t="shared" si="26"/>
        <v>0.29508529470056832</v>
      </c>
      <c r="T140">
        <f t="shared" si="20"/>
        <v>1.7382600795470959</v>
      </c>
      <c r="U140">
        <f t="shared" si="21"/>
        <v>5.9459334014154042E-2</v>
      </c>
    </row>
    <row r="141" spans="1:21" x14ac:dyDescent="0.3">
      <c r="A141">
        <f>'Sim Flight'!B141</f>
        <v>6.95</v>
      </c>
      <c r="B141">
        <f>'Sim Flight'!L141</f>
        <v>1.6930873625456357</v>
      </c>
      <c r="C141">
        <f>'Sim Flight'!N141+'Sim Flight'!S141</f>
        <v>-0.12069326867329726</v>
      </c>
      <c r="E141">
        <f t="shared" si="24"/>
        <v>4.9999999999999822E-2</v>
      </c>
      <c r="G141">
        <f>MEDIAN2(C141,'Sim Flight Params'!$B$25,2)</f>
        <v>-0.12069326867329726</v>
      </c>
      <c r="H141">
        <f>AVERAGE2(G141,'Sim Flight Params'!$B$26,2)</f>
        <v>-0.12069326867329726</v>
      </c>
      <c r="J141">
        <f t="shared" si="25"/>
        <v>0.2890506312669035</v>
      </c>
      <c r="K141">
        <f t="shared" si="22"/>
        <v>0.12215286708162369</v>
      </c>
      <c r="L141">
        <f>'Sim Flight Params'!$B$24*J141+'Sim Flight Params'!$B$27*K141</f>
        <v>0.2890506312669035</v>
      </c>
      <c r="N141">
        <f t="shared" si="18"/>
        <v>1.752712611110441</v>
      </c>
      <c r="O141">
        <f t="shared" si="19"/>
        <v>-0.12069326867329687</v>
      </c>
      <c r="P141">
        <f>'Sim Flight Params'!$B$24*N141+'Sim Flight Params'!$B$27*O141</f>
        <v>1.752712611110441</v>
      </c>
      <c r="Q141">
        <f t="shared" si="23"/>
        <v>5.9625248564805222E-2</v>
      </c>
      <c r="S141">
        <f t="shared" si="26"/>
        <v>0.2890506312669035</v>
      </c>
      <c r="T141">
        <f t="shared" si="20"/>
        <v>1.752712611110441</v>
      </c>
      <c r="U141">
        <f t="shared" si="21"/>
        <v>5.9625248564805222E-2</v>
      </c>
    </row>
    <row r="142" spans="1:21" x14ac:dyDescent="0.3">
      <c r="A142">
        <f>'Sim Flight'!B142</f>
        <v>7</v>
      </c>
      <c r="B142">
        <f>'Sim Flight'!L142</f>
        <v>1.7071067811865475</v>
      </c>
      <c r="C142">
        <f>'Sim Flight'!N142+'Sim Flight'!S142</f>
        <v>-0.13447986536131334</v>
      </c>
      <c r="E142">
        <f t="shared" si="24"/>
        <v>4.9999999999999822E-2</v>
      </c>
      <c r="G142">
        <f>MEDIAN2(C142,'Sim Flight Params'!$B$25,2)</f>
        <v>-0.13447986536131334</v>
      </c>
      <c r="H142">
        <f>AVERAGE2(G142,'Sim Flight Params'!$B$26,2)</f>
        <v>-0.13447986536131334</v>
      </c>
      <c r="J142">
        <f t="shared" si="25"/>
        <v>0.28232663799883784</v>
      </c>
      <c r="K142">
        <f t="shared" si="22"/>
        <v>-0.27573193376032273</v>
      </c>
      <c r="L142">
        <f>'Sim Flight Params'!$B$24*J142+'Sim Flight Params'!$B$27*K142</f>
        <v>0.28232663799883784</v>
      </c>
      <c r="N142">
        <f t="shared" si="18"/>
        <v>1.7668289430103827</v>
      </c>
      <c r="O142">
        <f t="shared" si="19"/>
        <v>-0.13447986536131376</v>
      </c>
      <c r="P142">
        <f>'Sim Flight Params'!$B$24*N142+'Sim Flight Params'!$B$27*O142</f>
        <v>1.7668289430103827</v>
      </c>
      <c r="Q142">
        <f t="shared" si="23"/>
        <v>5.9722161823835274E-2</v>
      </c>
      <c r="S142">
        <f t="shared" si="26"/>
        <v>0.28232663799883784</v>
      </c>
      <c r="T142">
        <f t="shared" si="20"/>
        <v>1.7668289430103827</v>
      </c>
      <c r="U142">
        <f t="shared" si="21"/>
        <v>5.9722161823835274E-2</v>
      </c>
    </row>
    <row r="143" spans="1:21" x14ac:dyDescent="0.3">
      <c r="A143">
        <f>'Sim Flight'!B143</f>
        <v>7.05</v>
      </c>
      <c r="B143">
        <f>'Sim Flight'!L143</f>
        <v>1.7208535967029188</v>
      </c>
      <c r="C143">
        <f>'Sim Flight'!N143+'Sim Flight'!S143</f>
        <v>-7.1191124225702895E-2</v>
      </c>
      <c r="E143">
        <f t="shared" si="24"/>
        <v>4.9999999999999822E-2</v>
      </c>
      <c r="G143">
        <f>MEDIAN2(C143,'Sim Flight Params'!$B$25,2)</f>
        <v>-7.1191124225702895E-2</v>
      </c>
      <c r="H143">
        <f>AVERAGE2(G143,'Sim Flight Params'!$B$26,2)</f>
        <v>-7.1191124225702895E-2</v>
      </c>
      <c r="J143">
        <f t="shared" si="25"/>
        <v>0.27876708178755272</v>
      </c>
      <c r="K143">
        <f t="shared" si="22"/>
        <v>1.2657748227122134</v>
      </c>
      <c r="L143">
        <f>'Sim Flight Params'!$B$24*J143+'Sim Flight Params'!$B$27*K143</f>
        <v>0.27876708178755272</v>
      </c>
      <c r="N143">
        <f t="shared" si="18"/>
        <v>1.7807672970997603</v>
      </c>
      <c r="O143">
        <f t="shared" si="19"/>
        <v>-7.1191124225702646E-2</v>
      </c>
      <c r="P143">
        <f>'Sim Flight Params'!$B$24*N143+'Sim Flight Params'!$B$27*O143</f>
        <v>1.7807672970997603</v>
      </c>
      <c r="Q143">
        <f t="shared" si="23"/>
        <v>5.9913700396841518E-2</v>
      </c>
      <c r="S143">
        <f t="shared" si="26"/>
        <v>0.27876708178755272</v>
      </c>
      <c r="T143">
        <f t="shared" si="20"/>
        <v>1.7807672970997603</v>
      </c>
      <c r="U143">
        <f t="shared" si="21"/>
        <v>5.9913700396841518E-2</v>
      </c>
    </row>
    <row r="144" spans="1:21" x14ac:dyDescent="0.3">
      <c r="A144">
        <f>'Sim Flight'!B144</f>
        <v>7.1</v>
      </c>
      <c r="B144">
        <f>'Sim Flight'!L144</f>
        <v>1.7343225094356853</v>
      </c>
      <c r="C144">
        <f>'Sim Flight'!N144+'Sim Flight'!S144</f>
        <v>-0.11604783687808978</v>
      </c>
      <c r="E144">
        <f t="shared" si="24"/>
        <v>4.9999999999999822E-2</v>
      </c>
      <c r="G144">
        <f>MEDIAN2(C144,'Sim Flight Params'!$B$25,2)</f>
        <v>-0.11604783687808978</v>
      </c>
      <c r="H144">
        <f>AVERAGE2(G144,'Sim Flight Params'!$B$26,2)</f>
        <v>-0.11604783687808978</v>
      </c>
      <c r="J144">
        <f t="shared" si="25"/>
        <v>0.27296468994364825</v>
      </c>
      <c r="K144">
        <f t="shared" si="22"/>
        <v>-0.89713425304774097</v>
      </c>
      <c r="L144">
        <f>'Sim Flight Params'!$B$24*J144+'Sim Flight Params'!$B$27*K144</f>
        <v>0.27296468994364825</v>
      </c>
      <c r="N144">
        <f t="shared" si="18"/>
        <v>1.7944155315969428</v>
      </c>
      <c r="O144">
        <f t="shared" si="19"/>
        <v>-0.1160478368780897</v>
      </c>
      <c r="P144">
        <f>'Sim Flight Params'!$B$24*N144+'Sim Flight Params'!$B$27*O144</f>
        <v>1.7944155315969428</v>
      </c>
      <c r="Q144">
        <f t="shared" si="23"/>
        <v>6.0093022161257448E-2</v>
      </c>
      <c r="S144">
        <f t="shared" si="26"/>
        <v>0.27296468994364825</v>
      </c>
      <c r="T144">
        <f t="shared" si="20"/>
        <v>1.7944155315969428</v>
      </c>
      <c r="U144">
        <f t="shared" si="21"/>
        <v>6.0093022161257448E-2</v>
      </c>
    </row>
    <row r="145" spans="1:21" x14ac:dyDescent="0.3">
      <c r="A145">
        <f>'Sim Flight'!B145</f>
        <v>7.15</v>
      </c>
      <c r="B145">
        <f>'Sim Flight'!L145</f>
        <v>1.7475083268625968</v>
      </c>
      <c r="C145">
        <f>'Sim Flight'!N145+'Sim Flight'!S145</f>
        <v>-0.11307452267028782</v>
      </c>
      <c r="E145">
        <f t="shared" si="24"/>
        <v>5.0000000000000711E-2</v>
      </c>
      <c r="G145">
        <f>MEDIAN2(C145,'Sim Flight Params'!$B$25,2)</f>
        <v>-0.11307452267028782</v>
      </c>
      <c r="H145">
        <f>AVERAGE2(G145,'Sim Flight Params'!$B$26,2)</f>
        <v>-0.11307452267028782</v>
      </c>
      <c r="J145">
        <f t="shared" si="25"/>
        <v>0.26731096381013381</v>
      </c>
      <c r="K145">
        <f t="shared" si="22"/>
        <v>5.9466284156038371E-2</v>
      </c>
      <c r="L145">
        <f>'Sim Flight Params'!$B$24*J145+'Sim Flight Params'!$B$27*K145</f>
        <v>0.26731096381013381</v>
      </c>
      <c r="N145">
        <f t="shared" si="18"/>
        <v>1.8077810797874496</v>
      </c>
      <c r="O145">
        <f t="shared" si="19"/>
        <v>-0.11307452267028734</v>
      </c>
      <c r="P145">
        <f>'Sim Flight Params'!$B$24*N145+'Sim Flight Params'!$B$27*O145</f>
        <v>1.8077810797874496</v>
      </c>
      <c r="Q145">
        <f t="shared" si="23"/>
        <v>6.027275292485279E-2</v>
      </c>
      <c r="S145">
        <f t="shared" si="26"/>
        <v>0.26731096381013381</v>
      </c>
      <c r="T145">
        <f t="shared" si="20"/>
        <v>1.8077810797874496</v>
      </c>
      <c r="U145">
        <f t="shared" si="21"/>
        <v>6.027275292485279E-2</v>
      </c>
    </row>
    <row r="146" spans="1:21" x14ac:dyDescent="0.3">
      <c r="A146">
        <f>'Sim Flight'!B146</f>
        <v>7.2</v>
      </c>
      <c r="B146">
        <f>'Sim Flight'!L146</f>
        <v>1.760405965600031</v>
      </c>
      <c r="C146">
        <f>'Sim Flight'!N146+'Sim Flight'!S146</f>
        <v>-8.9243338562263741E-2</v>
      </c>
      <c r="E146">
        <f t="shared" si="24"/>
        <v>4.9999999999999822E-2</v>
      </c>
      <c r="G146">
        <f>MEDIAN2(C146,'Sim Flight Params'!$B$25,2)</f>
        <v>-8.9243338562263741E-2</v>
      </c>
      <c r="H146">
        <f>AVERAGE2(G146,'Sim Flight Params'!$B$26,2)</f>
        <v>-8.9243338562263741E-2</v>
      </c>
      <c r="J146">
        <f t="shared" si="25"/>
        <v>0.26284879688202062</v>
      </c>
      <c r="K146">
        <f t="shared" si="22"/>
        <v>0.47662368216048334</v>
      </c>
      <c r="L146">
        <f>'Sim Flight Params'!$B$24*J146+'Sim Flight Params'!$B$27*K146</f>
        <v>0.26284879688202062</v>
      </c>
      <c r="N146">
        <f t="shared" si="18"/>
        <v>1.8209235196315505</v>
      </c>
      <c r="O146">
        <f t="shared" si="19"/>
        <v>-8.924333856226406E-2</v>
      </c>
      <c r="P146">
        <f>'Sim Flight Params'!$B$24*N146+'Sim Flight Params'!$B$27*O146</f>
        <v>1.8209235196315505</v>
      </c>
      <c r="Q146">
        <f t="shared" si="23"/>
        <v>6.0517554031519483E-2</v>
      </c>
      <c r="S146">
        <f t="shared" si="26"/>
        <v>0.26284879688202062</v>
      </c>
      <c r="T146">
        <f t="shared" si="20"/>
        <v>1.8209235196315505</v>
      </c>
      <c r="U146">
        <f t="shared" si="21"/>
        <v>6.0517554031519483E-2</v>
      </c>
    </row>
    <row r="147" spans="1:21" x14ac:dyDescent="0.3">
      <c r="A147">
        <f>'Sim Flight'!B147</f>
        <v>7.25</v>
      </c>
      <c r="B147">
        <f>'Sim Flight'!L147</f>
        <v>1.7730104533627369</v>
      </c>
      <c r="C147">
        <f>'Sim Flight'!N147+'Sim Flight'!S147</f>
        <v>-9.6089996992755528E-2</v>
      </c>
      <c r="E147">
        <f t="shared" si="24"/>
        <v>4.9999999999999822E-2</v>
      </c>
      <c r="G147">
        <f>MEDIAN2(C147,'Sim Flight Params'!$B$25,2)</f>
        <v>-9.6089996992755528E-2</v>
      </c>
      <c r="H147">
        <f>AVERAGE2(G147,'Sim Flight Params'!$B$26,2)</f>
        <v>-9.6089996992755528E-2</v>
      </c>
      <c r="J147">
        <f t="shared" si="25"/>
        <v>0.25804429703238285</v>
      </c>
      <c r="K147">
        <f t="shared" si="22"/>
        <v>-0.13693316860983623</v>
      </c>
      <c r="L147">
        <f>'Sim Flight Params'!$B$24*J147+'Sim Flight Params'!$B$27*K147</f>
        <v>0.25804429703238285</v>
      </c>
      <c r="N147">
        <f t="shared" si="18"/>
        <v>1.8338257344831697</v>
      </c>
      <c r="O147">
        <f t="shared" si="19"/>
        <v>-9.608999699275568E-2</v>
      </c>
      <c r="P147">
        <f>'Sim Flight Params'!$B$24*N147+'Sim Flight Params'!$B$27*O147</f>
        <v>1.8338257344831697</v>
      </c>
      <c r="Q147">
        <f t="shared" si="23"/>
        <v>6.0815281120432774E-2</v>
      </c>
      <c r="S147">
        <f t="shared" si="26"/>
        <v>0.25804429703238285</v>
      </c>
      <c r="T147">
        <f t="shared" si="20"/>
        <v>1.8338257344831697</v>
      </c>
      <c r="U147">
        <f t="shared" si="21"/>
        <v>6.0815281120432774E-2</v>
      </c>
    </row>
    <row r="148" spans="1:21" x14ac:dyDescent="0.3">
      <c r="A148">
        <f>'Sim Flight'!B148</f>
        <v>7.3</v>
      </c>
      <c r="B148">
        <f>'Sim Flight'!L148</f>
        <v>1.7853169308807448</v>
      </c>
      <c r="C148">
        <f>'Sim Flight'!N148+'Sim Flight'!S148</f>
        <v>-0.15008207842964957</v>
      </c>
      <c r="E148">
        <f t="shared" si="24"/>
        <v>4.9999999999999822E-2</v>
      </c>
      <c r="G148">
        <f>MEDIAN2(C148,'Sim Flight Params'!$B$25,2)</f>
        <v>-0.15008207842964957</v>
      </c>
      <c r="H148">
        <f>AVERAGE2(G148,'Sim Flight Params'!$B$26,2)</f>
        <v>-0.15008207842964957</v>
      </c>
      <c r="J148">
        <f t="shared" si="25"/>
        <v>0.25054019311090042</v>
      </c>
      <c r="K148">
        <f t="shared" si="22"/>
        <v>-1.0798416287378847</v>
      </c>
      <c r="L148">
        <f>'Sim Flight Params'!$B$24*J148+'Sim Flight Params'!$B$27*K148</f>
        <v>0.25054019311090042</v>
      </c>
      <c r="N148">
        <f t="shared" si="18"/>
        <v>1.8463527441387146</v>
      </c>
      <c r="O148">
        <f t="shared" si="19"/>
        <v>-0.15008207842964913</v>
      </c>
      <c r="P148">
        <f>'Sim Flight Params'!$B$24*N148+'Sim Flight Params'!$B$27*O148</f>
        <v>1.8463527441387146</v>
      </c>
      <c r="Q148">
        <f t="shared" si="23"/>
        <v>6.1035813257969807E-2</v>
      </c>
      <c r="S148">
        <f t="shared" si="26"/>
        <v>0.25054019311090042</v>
      </c>
      <c r="T148">
        <f t="shared" si="20"/>
        <v>1.8463527441387146</v>
      </c>
      <c r="U148">
        <f t="shared" si="21"/>
        <v>6.1035813257969807E-2</v>
      </c>
    </row>
    <row r="149" spans="1:21" x14ac:dyDescent="0.3">
      <c r="A149">
        <f>'Sim Flight'!B149</f>
        <v>7.35</v>
      </c>
      <c r="B149">
        <f>'Sim Flight'!L149</f>
        <v>1.7973206537727071</v>
      </c>
      <c r="C149">
        <f>'Sim Flight'!N149+'Sim Flight'!S149</f>
        <v>-0.13009010488485881</v>
      </c>
      <c r="E149">
        <f t="shared" si="24"/>
        <v>4.9999999999999822E-2</v>
      </c>
      <c r="G149">
        <f>MEDIAN2(C149,'Sim Flight Params'!$B$25,2)</f>
        <v>-0.13009010488485881</v>
      </c>
      <c r="H149">
        <f>AVERAGE2(G149,'Sim Flight Params'!$B$26,2)</f>
        <v>-0.13009010488485881</v>
      </c>
      <c r="J149">
        <f t="shared" si="25"/>
        <v>0.2440356878666575</v>
      </c>
      <c r="K149">
        <f t="shared" si="22"/>
        <v>0.39983947089581673</v>
      </c>
      <c r="L149">
        <f>'Sim Flight Params'!$B$24*J149+'Sim Flight Params'!$B$27*K149</f>
        <v>0.2440356878666575</v>
      </c>
      <c r="N149">
        <f t="shared" ref="N149:N202" si="27">N148+L149*$E149</f>
        <v>1.8585545285320475</v>
      </c>
      <c r="O149">
        <f t="shared" ref="O149:O202" si="28">(L149-L148)/$E149</f>
        <v>-0.13009010488485898</v>
      </c>
      <c r="P149">
        <f>'Sim Flight Params'!$B$24*N149+'Sim Flight Params'!$B$27*O149</f>
        <v>1.8585545285320475</v>
      </c>
      <c r="Q149">
        <f t="shared" si="23"/>
        <v>6.123387475934039E-2</v>
      </c>
      <c r="S149">
        <f t="shared" si="26"/>
        <v>0.2440356878666575</v>
      </c>
      <c r="T149">
        <f t="shared" si="20"/>
        <v>1.8585545285320475</v>
      </c>
      <c r="U149">
        <f t="shared" si="21"/>
        <v>6.123387475934039E-2</v>
      </c>
    </row>
    <row r="150" spans="1:21" x14ac:dyDescent="0.3">
      <c r="A150">
        <f>'Sim Flight'!B150</f>
        <v>7.4</v>
      </c>
      <c r="B150">
        <f>'Sim Flight'!L150</f>
        <v>1.8090169943749475</v>
      </c>
      <c r="C150">
        <f>'Sim Flight'!N150+'Sim Flight'!S150</f>
        <v>-0.13358708418670384</v>
      </c>
      <c r="E150">
        <f t="shared" si="24"/>
        <v>5.0000000000000711E-2</v>
      </c>
      <c r="G150">
        <f>MEDIAN2(C150,'Sim Flight Params'!$B$25,2)</f>
        <v>-0.13358708418670384</v>
      </c>
      <c r="H150">
        <f>AVERAGE2(G150,'Sim Flight Params'!$B$26,2)</f>
        <v>-0.13358708418670384</v>
      </c>
      <c r="J150">
        <f t="shared" si="25"/>
        <v>0.2373563336573222</v>
      </c>
      <c r="K150">
        <f t="shared" si="22"/>
        <v>-6.9939586036899648E-2</v>
      </c>
      <c r="L150">
        <f>'Sim Flight Params'!$B$24*J150+'Sim Flight Params'!$B$27*K150</f>
        <v>0.2373563336573222</v>
      </c>
      <c r="N150">
        <f t="shared" si="27"/>
        <v>1.8704223452149138</v>
      </c>
      <c r="O150">
        <f t="shared" si="28"/>
        <v>-0.13358708418670406</v>
      </c>
      <c r="P150">
        <f>'Sim Flight Params'!$B$24*N150+'Sim Flight Params'!$B$27*O150</f>
        <v>1.8704223452149138</v>
      </c>
      <c r="Q150">
        <f t="shared" si="23"/>
        <v>6.1405350839966344E-2</v>
      </c>
      <c r="S150">
        <f t="shared" si="26"/>
        <v>0.2373563336573222</v>
      </c>
      <c r="T150">
        <f t="shared" si="20"/>
        <v>1.8704223452149138</v>
      </c>
      <c r="U150">
        <f t="shared" si="21"/>
        <v>6.1405350839966344E-2</v>
      </c>
    </row>
    <row r="151" spans="1:21" x14ac:dyDescent="0.3">
      <c r="A151">
        <f>'Sim Flight'!B151</f>
        <v>7.45</v>
      </c>
      <c r="B151">
        <f>'Sim Flight'!L151</f>
        <v>1.8204014435255136</v>
      </c>
      <c r="C151">
        <f>'Sim Flight'!N151+'Sim Flight'!S151</f>
        <v>-0.13042918797851796</v>
      </c>
      <c r="E151">
        <f t="shared" si="24"/>
        <v>4.9999999999999822E-2</v>
      </c>
      <c r="G151">
        <f>MEDIAN2(C151,'Sim Flight Params'!$B$25,2)</f>
        <v>-0.13042918797851796</v>
      </c>
      <c r="H151">
        <f>AVERAGE2(G151,'Sim Flight Params'!$B$26,2)</f>
        <v>-0.13042918797851796</v>
      </c>
      <c r="J151">
        <f t="shared" si="25"/>
        <v>0.23083487425839633</v>
      </c>
      <c r="K151">
        <f t="shared" si="22"/>
        <v>6.3157924163717793E-2</v>
      </c>
      <c r="L151">
        <f>'Sim Flight Params'!$B$24*J151+'Sim Flight Params'!$B$27*K151</f>
        <v>0.23083487425839633</v>
      </c>
      <c r="N151">
        <f t="shared" si="27"/>
        <v>1.8819640889278335</v>
      </c>
      <c r="O151">
        <f t="shared" si="28"/>
        <v>-0.13042918797851791</v>
      </c>
      <c r="P151">
        <f>'Sim Flight Params'!$B$24*N151+'Sim Flight Params'!$B$27*O151</f>
        <v>1.8819640889278335</v>
      </c>
      <c r="Q151">
        <f t="shared" si="23"/>
        <v>6.1562645402319927E-2</v>
      </c>
      <c r="S151">
        <f t="shared" si="26"/>
        <v>0.23083487425839633</v>
      </c>
      <c r="T151">
        <f t="shared" si="20"/>
        <v>1.8819640889278335</v>
      </c>
      <c r="U151">
        <f t="shared" si="21"/>
        <v>6.1562645402319927E-2</v>
      </c>
    </row>
    <row r="152" spans="1:21" x14ac:dyDescent="0.3">
      <c r="A152">
        <f>'Sim Flight'!B152</f>
        <v>7.5</v>
      </c>
      <c r="B152">
        <f>'Sim Flight'!L152</f>
        <v>1.8314696123025453</v>
      </c>
      <c r="C152">
        <f>'Sim Flight'!N152+'Sim Flight'!S152</f>
        <v>-0.15670707158947011</v>
      </c>
      <c r="E152">
        <f t="shared" si="24"/>
        <v>4.9999999999999822E-2</v>
      </c>
      <c r="G152">
        <f>MEDIAN2(C152,'Sim Flight Params'!$B$25,2)</f>
        <v>-0.15670707158947011</v>
      </c>
      <c r="H152">
        <f>AVERAGE2(G152,'Sim Flight Params'!$B$26,2)</f>
        <v>-0.15670707158947011</v>
      </c>
      <c r="J152">
        <f t="shared" si="25"/>
        <v>0.22299952067892284</v>
      </c>
      <c r="K152">
        <f t="shared" si="22"/>
        <v>-0.52555767221904492</v>
      </c>
      <c r="L152">
        <f>'Sim Flight Params'!$B$24*J152+'Sim Flight Params'!$B$27*K152</f>
        <v>0.22299952067892284</v>
      </c>
      <c r="N152">
        <f t="shared" si="27"/>
        <v>1.8931140649617797</v>
      </c>
      <c r="O152">
        <f t="shared" si="28"/>
        <v>-0.15670707158947028</v>
      </c>
      <c r="P152">
        <f>'Sim Flight Params'!$B$24*N152+'Sim Flight Params'!$B$27*O152</f>
        <v>1.8931140649617797</v>
      </c>
      <c r="Q152">
        <f t="shared" si="23"/>
        <v>6.164445265923435E-2</v>
      </c>
      <c r="S152">
        <f t="shared" si="26"/>
        <v>0.22299952067892284</v>
      </c>
      <c r="T152">
        <f t="shared" si="20"/>
        <v>1.8931140649617797</v>
      </c>
      <c r="U152">
        <f t="shared" si="21"/>
        <v>6.164445265923435E-2</v>
      </c>
    </row>
    <row r="153" spans="1:21" x14ac:dyDescent="0.3">
      <c r="A153">
        <f>'Sim Flight'!B153</f>
        <v>7.55</v>
      </c>
      <c r="B153">
        <f>'Sim Flight'!L153</f>
        <v>1.8422172337162865</v>
      </c>
      <c r="C153">
        <f>'Sim Flight'!N153+'Sim Flight'!S153</f>
        <v>-0.12879728598709916</v>
      </c>
      <c r="E153">
        <f t="shared" si="24"/>
        <v>4.9999999999999822E-2</v>
      </c>
      <c r="G153">
        <f>MEDIAN2(C153,'Sim Flight Params'!$B$25,2)</f>
        <v>-0.12879728598709916</v>
      </c>
      <c r="H153">
        <f>AVERAGE2(G153,'Sim Flight Params'!$B$26,2)</f>
        <v>-0.12879728598709916</v>
      </c>
      <c r="J153">
        <f t="shared" si="25"/>
        <v>0.21655965637956789</v>
      </c>
      <c r="K153">
        <f t="shared" si="22"/>
        <v>0.55819571204742102</v>
      </c>
      <c r="L153">
        <f>'Sim Flight Params'!$B$24*J153+'Sim Flight Params'!$B$27*K153</f>
        <v>0.21655965637956789</v>
      </c>
      <c r="N153">
        <f t="shared" si="27"/>
        <v>1.903942047780758</v>
      </c>
      <c r="O153">
        <f t="shared" si="28"/>
        <v>-0.12879728598709939</v>
      </c>
      <c r="P153">
        <f>'Sim Flight Params'!$B$24*N153+'Sim Flight Params'!$B$27*O153</f>
        <v>1.903942047780758</v>
      </c>
      <c r="Q153">
        <f t="shared" si="23"/>
        <v>6.17248140644715E-2</v>
      </c>
      <c r="S153">
        <f t="shared" si="26"/>
        <v>0.21655965637956789</v>
      </c>
      <c r="T153">
        <f t="shared" si="20"/>
        <v>1.903942047780758</v>
      </c>
      <c r="U153">
        <f t="shared" si="21"/>
        <v>6.17248140644715E-2</v>
      </c>
    </row>
    <row r="154" spans="1:21" x14ac:dyDescent="0.3">
      <c r="A154">
        <f>'Sim Flight'!B154</f>
        <v>7.6</v>
      </c>
      <c r="B154">
        <f>'Sim Flight'!L154</f>
        <v>1.8526401643540922</v>
      </c>
      <c r="C154">
        <f>'Sim Flight'!N154+'Sim Flight'!S154</f>
        <v>-0.1414460357272026</v>
      </c>
      <c r="E154">
        <f t="shared" si="24"/>
        <v>4.9999999999999822E-2</v>
      </c>
      <c r="G154">
        <f>MEDIAN2(C154,'Sim Flight Params'!$B$25,2)</f>
        <v>-0.1414460357272026</v>
      </c>
      <c r="H154">
        <f>AVERAGE2(G154,'Sim Flight Params'!$B$26,2)</f>
        <v>-0.1414460357272026</v>
      </c>
      <c r="J154">
        <f t="shared" si="25"/>
        <v>0.20948735459320778</v>
      </c>
      <c r="K154">
        <f t="shared" si="22"/>
        <v>-0.25297499480206964</v>
      </c>
      <c r="L154">
        <f>'Sim Flight Params'!$B$24*J154+'Sim Flight Params'!$B$27*K154</f>
        <v>0.20948735459320778</v>
      </c>
      <c r="N154">
        <f t="shared" si="27"/>
        <v>1.9144164155104184</v>
      </c>
      <c r="O154">
        <f t="shared" si="28"/>
        <v>-0.14144603572720288</v>
      </c>
      <c r="P154">
        <f>'Sim Flight Params'!$B$24*N154+'Sim Flight Params'!$B$27*O154</f>
        <v>1.9144164155104184</v>
      </c>
      <c r="Q154">
        <f t="shared" si="23"/>
        <v>6.1776251156326234E-2</v>
      </c>
      <c r="S154">
        <f t="shared" si="26"/>
        <v>0.20948735459320778</v>
      </c>
      <c r="T154">
        <f t="shared" ref="T154:T217" si="29">T153+S154*$E154</f>
        <v>1.9144164155104184</v>
      </c>
      <c r="U154">
        <f t="shared" si="21"/>
        <v>6.1776251156326234E-2</v>
      </c>
    </row>
    <row r="155" spans="1:21" x14ac:dyDescent="0.3">
      <c r="A155">
        <f>'Sim Flight'!B155</f>
        <v>7.65</v>
      </c>
      <c r="B155">
        <f>'Sim Flight'!L155</f>
        <v>1.8627343859777918</v>
      </c>
      <c r="C155">
        <f>'Sim Flight'!N155+'Sim Flight'!S155</f>
        <v>-0.16595025103624594</v>
      </c>
      <c r="E155">
        <f t="shared" si="24"/>
        <v>5.0000000000000711E-2</v>
      </c>
      <c r="G155">
        <f>MEDIAN2(C155,'Sim Flight Params'!$B$25,2)</f>
        <v>-0.16595025103624594</v>
      </c>
      <c r="H155">
        <f>AVERAGE2(G155,'Sim Flight Params'!$B$26,2)</f>
        <v>-0.16595025103624594</v>
      </c>
      <c r="J155">
        <f t="shared" si="25"/>
        <v>0.20118984204139537</v>
      </c>
      <c r="K155">
        <f t="shared" si="22"/>
        <v>-0.49008430618085991</v>
      </c>
      <c r="L155">
        <f>'Sim Flight Params'!$B$24*J155+'Sim Flight Params'!$B$27*K155</f>
        <v>0.20118984204139537</v>
      </c>
      <c r="N155">
        <f t="shared" si="27"/>
        <v>1.9244759076124884</v>
      </c>
      <c r="O155">
        <f t="shared" si="28"/>
        <v>-0.1659502510362458</v>
      </c>
      <c r="P155">
        <f>'Sim Flight Params'!$B$24*N155+'Sim Flight Params'!$B$27*O155</f>
        <v>1.9244759076124884</v>
      </c>
      <c r="Q155">
        <f t="shared" si="23"/>
        <v>6.1741521634696594E-2</v>
      </c>
      <c r="S155">
        <f t="shared" si="26"/>
        <v>0.20118984204139537</v>
      </c>
      <c r="T155">
        <f t="shared" si="29"/>
        <v>1.9244759076124884</v>
      </c>
      <c r="U155">
        <f t="shared" si="21"/>
        <v>6.1741521634696594E-2</v>
      </c>
    </row>
    <row r="156" spans="1:21" x14ac:dyDescent="0.3">
      <c r="A156">
        <f>'Sim Flight'!B156</f>
        <v>7.7</v>
      </c>
      <c r="B156">
        <f>'Sim Flight'!L156</f>
        <v>1.8724960070727972</v>
      </c>
      <c r="C156">
        <f>'Sim Flight'!N156+'Sim Flight'!S156</f>
        <v>-0.13167531321132037</v>
      </c>
      <c r="E156">
        <f t="shared" si="24"/>
        <v>4.9999999999999822E-2</v>
      </c>
      <c r="G156">
        <f>MEDIAN2(C156,'Sim Flight Params'!$B$25,2)</f>
        <v>-0.13167531321132037</v>
      </c>
      <c r="H156">
        <f>AVERAGE2(G156,'Sim Flight Params'!$B$26,2)</f>
        <v>-0.13167531321132037</v>
      </c>
      <c r="J156">
        <f t="shared" si="25"/>
        <v>0.19460607638082938</v>
      </c>
      <c r="K156">
        <f t="shared" si="22"/>
        <v>0.68549875649851399</v>
      </c>
      <c r="L156">
        <f>'Sim Flight Params'!$B$24*J156+'Sim Flight Params'!$B$27*K156</f>
        <v>0.19460607638082938</v>
      </c>
      <c r="N156">
        <f t="shared" si="27"/>
        <v>1.9342062114315299</v>
      </c>
      <c r="O156">
        <f t="shared" si="28"/>
        <v>-0.13167531321132012</v>
      </c>
      <c r="P156">
        <f>'Sim Flight Params'!$B$24*N156+'Sim Flight Params'!$B$27*O156</f>
        <v>1.9342062114315299</v>
      </c>
      <c r="Q156">
        <f t="shared" si="23"/>
        <v>6.1710204358732756E-2</v>
      </c>
      <c r="S156">
        <f t="shared" si="26"/>
        <v>0.19460607638082938</v>
      </c>
      <c r="T156">
        <f t="shared" si="29"/>
        <v>1.9342062114315299</v>
      </c>
      <c r="U156">
        <f t="shared" si="21"/>
        <v>6.1710204358732756E-2</v>
      </c>
    </row>
    <row r="157" spans="1:21" x14ac:dyDescent="0.3">
      <c r="A157">
        <f>'Sim Flight'!B157</f>
        <v>7.75</v>
      </c>
      <c r="B157">
        <f>'Sim Flight'!L157</f>
        <v>1.8819212643483549</v>
      </c>
      <c r="C157">
        <f>'Sim Flight'!N157+'Sim Flight'!S157</f>
        <v>-0.13103053332127576</v>
      </c>
      <c r="E157">
        <f t="shared" si="24"/>
        <v>4.9999999999999822E-2</v>
      </c>
      <c r="G157">
        <f>MEDIAN2(C157,'Sim Flight Params'!$B$25,2)</f>
        <v>-0.13103053332127576</v>
      </c>
      <c r="H157">
        <f>AVERAGE2(G157,'Sim Flight Params'!$B$26,2)</f>
        <v>-0.13103053332127576</v>
      </c>
      <c r="J157">
        <f t="shared" si="25"/>
        <v>0.18805454971476562</v>
      </c>
      <c r="K157">
        <f t="shared" si="22"/>
        <v>1.2895597800892156E-2</v>
      </c>
      <c r="L157">
        <f>'Sim Flight Params'!$B$24*J157+'Sim Flight Params'!$B$27*K157</f>
        <v>0.18805454971476562</v>
      </c>
      <c r="N157">
        <f t="shared" si="27"/>
        <v>1.9436089389172682</v>
      </c>
      <c r="O157">
        <f t="shared" si="28"/>
        <v>-0.13103053332127571</v>
      </c>
      <c r="P157">
        <f>'Sim Flight Params'!$B$24*N157+'Sim Flight Params'!$B$27*O157</f>
        <v>1.9436089389172682</v>
      </c>
      <c r="Q157">
        <f t="shared" si="23"/>
        <v>6.168767456891322E-2</v>
      </c>
      <c r="S157">
        <f t="shared" si="26"/>
        <v>0.18805454971476562</v>
      </c>
      <c r="T157">
        <f t="shared" si="29"/>
        <v>1.9436089389172682</v>
      </c>
      <c r="U157">
        <f t="shared" si="21"/>
        <v>6.168767456891322E-2</v>
      </c>
    </row>
    <row r="158" spans="1:21" x14ac:dyDescent="0.3">
      <c r="A158">
        <f>'Sim Flight'!B158</f>
        <v>7.8</v>
      </c>
      <c r="B158">
        <f>'Sim Flight'!L158</f>
        <v>1.8910065241883678</v>
      </c>
      <c r="C158">
        <f>'Sim Flight'!N158+'Sim Flight'!S158</f>
        <v>-0.13598767092272041</v>
      </c>
      <c r="E158">
        <f t="shared" si="24"/>
        <v>4.9999999999999822E-2</v>
      </c>
      <c r="G158">
        <f>MEDIAN2(C158,'Sim Flight Params'!$B$25,2)</f>
        <v>-0.13598767092272041</v>
      </c>
      <c r="H158">
        <f>AVERAGE2(G158,'Sim Flight Params'!$B$26,2)</f>
        <v>-0.13598767092272041</v>
      </c>
      <c r="J158">
        <f t="shared" si="25"/>
        <v>0.18125516616862963</v>
      </c>
      <c r="K158">
        <f t="shared" si="22"/>
        <v>-9.9142752028893236E-2</v>
      </c>
      <c r="L158">
        <f>'Sim Flight Params'!$B$24*J158+'Sim Flight Params'!$B$27*K158</f>
        <v>0.18125516616862963</v>
      </c>
      <c r="N158">
        <f t="shared" si="27"/>
        <v>1.9526716972256997</v>
      </c>
      <c r="O158">
        <f t="shared" si="28"/>
        <v>-0.13598767092272027</v>
      </c>
      <c r="P158">
        <f>'Sim Flight Params'!$B$24*N158+'Sim Flight Params'!$B$27*O158</f>
        <v>1.9526716972256997</v>
      </c>
      <c r="Q158">
        <f t="shared" si="23"/>
        <v>6.1665173037331877E-2</v>
      </c>
      <c r="S158">
        <f t="shared" si="26"/>
        <v>0.18125516616862963</v>
      </c>
      <c r="T158">
        <f t="shared" si="29"/>
        <v>1.9526716972256997</v>
      </c>
      <c r="U158">
        <f t="shared" si="21"/>
        <v>6.1665173037331877E-2</v>
      </c>
    </row>
    <row r="159" spans="1:21" x14ac:dyDescent="0.3">
      <c r="A159">
        <f>'Sim Flight'!B159</f>
        <v>7.85</v>
      </c>
      <c r="B159">
        <f>'Sim Flight'!L159</f>
        <v>1.8997482840522213</v>
      </c>
      <c r="C159">
        <f>'Sim Flight'!N159+'Sim Flight'!S159</f>
        <v>-0.10687517158003455</v>
      </c>
      <c r="E159">
        <f t="shared" si="24"/>
        <v>4.9999999999999822E-2</v>
      </c>
      <c r="G159">
        <f>MEDIAN2(C159,'Sim Flight Params'!$B$25,2)</f>
        <v>-0.10687517158003455</v>
      </c>
      <c r="H159">
        <f>AVERAGE2(G159,'Sim Flight Params'!$B$26,2)</f>
        <v>-0.10687517158003455</v>
      </c>
      <c r="J159">
        <f t="shared" si="25"/>
        <v>0.17591140758962792</v>
      </c>
      <c r="K159">
        <f t="shared" si="22"/>
        <v>0.58224998685371909</v>
      </c>
      <c r="L159">
        <f>'Sim Flight Params'!$B$24*J159+'Sim Flight Params'!$B$27*K159</f>
        <v>0.17591140758962792</v>
      </c>
      <c r="N159">
        <f t="shared" si="27"/>
        <v>1.961467267605181</v>
      </c>
      <c r="O159">
        <f t="shared" si="28"/>
        <v>-0.10687517158003461</v>
      </c>
      <c r="P159">
        <f>'Sim Flight Params'!$B$24*N159+'Sim Flight Params'!$B$27*O159</f>
        <v>1.961467267605181</v>
      </c>
      <c r="Q159">
        <f t="shared" si="23"/>
        <v>6.1718983552959683E-2</v>
      </c>
      <c r="S159">
        <f t="shared" si="26"/>
        <v>0.17591140758962792</v>
      </c>
      <c r="T159">
        <f t="shared" si="29"/>
        <v>1.961467267605181</v>
      </c>
      <c r="U159">
        <f t="shared" si="21"/>
        <v>6.1718983552959683E-2</v>
      </c>
    </row>
    <row r="160" spans="1:21" x14ac:dyDescent="0.3">
      <c r="A160">
        <f>'Sim Flight'!B160</f>
        <v>7.9</v>
      </c>
      <c r="B160">
        <f>'Sim Flight'!L160</f>
        <v>1.9081431738250814</v>
      </c>
      <c r="C160">
        <f>'Sim Flight'!N160+'Sim Flight'!S160</f>
        <v>-0.1596775988584192</v>
      </c>
      <c r="E160">
        <f t="shared" si="24"/>
        <v>5.0000000000000711E-2</v>
      </c>
      <c r="G160">
        <f>MEDIAN2(C160,'Sim Flight Params'!$B$25,2)</f>
        <v>-0.1596775988584192</v>
      </c>
      <c r="H160">
        <f>AVERAGE2(G160,'Sim Flight Params'!$B$26,2)</f>
        <v>-0.1596775988584192</v>
      </c>
      <c r="J160">
        <f t="shared" si="25"/>
        <v>0.16792752764670685</v>
      </c>
      <c r="K160">
        <f t="shared" si="22"/>
        <v>-1.056048545567678</v>
      </c>
      <c r="L160">
        <f>'Sim Flight Params'!$B$24*J160+'Sim Flight Params'!$B$27*K160</f>
        <v>0.16792752764670685</v>
      </c>
      <c r="N160">
        <f t="shared" si="27"/>
        <v>1.9698636439875163</v>
      </c>
      <c r="O160">
        <f t="shared" si="28"/>
        <v>-0.1596775988584192</v>
      </c>
      <c r="P160">
        <f>'Sim Flight Params'!$B$24*N160+'Sim Flight Params'!$B$27*O160</f>
        <v>1.9698636439875163</v>
      </c>
      <c r="Q160">
        <f t="shared" si="23"/>
        <v>6.1720470162434982E-2</v>
      </c>
      <c r="S160">
        <f t="shared" si="26"/>
        <v>0.16792752764670685</v>
      </c>
      <c r="T160">
        <f t="shared" si="29"/>
        <v>1.9698636439875163</v>
      </c>
      <c r="U160">
        <f t="shared" si="21"/>
        <v>6.1720470162434982E-2</v>
      </c>
    </row>
    <row r="161" spans="1:21" x14ac:dyDescent="0.3">
      <c r="A161">
        <f>'Sim Flight'!B161</f>
        <v>7.95</v>
      </c>
      <c r="B161">
        <f>'Sim Flight'!L161</f>
        <v>1.9161879571171359</v>
      </c>
      <c r="C161">
        <f>'Sim Flight'!N161+'Sim Flight'!S161</f>
        <v>-0.13865368032472097</v>
      </c>
      <c r="E161">
        <f t="shared" si="24"/>
        <v>4.9999999999999822E-2</v>
      </c>
      <c r="G161">
        <f>MEDIAN2(C161,'Sim Flight Params'!$B$25,2)</f>
        <v>-0.13865368032472097</v>
      </c>
      <c r="H161">
        <f>AVERAGE2(G161,'Sim Flight Params'!$B$26,2)</f>
        <v>-0.13865368032472097</v>
      </c>
      <c r="J161">
        <f t="shared" si="25"/>
        <v>0.16099484363047081</v>
      </c>
      <c r="K161">
        <f t="shared" si="22"/>
        <v>0.42047837067396604</v>
      </c>
      <c r="L161">
        <f>'Sim Flight Params'!$B$24*J161+'Sim Flight Params'!$B$27*K161</f>
        <v>0.16099484363047081</v>
      </c>
      <c r="N161">
        <f t="shared" si="27"/>
        <v>1.9779133861690399</v>
      </c>
      <c r="O161">
        <f t="shared" si="28"/>
        <v>-0.1386536803247212</v>
      </c>
      <c r="P161">
        <f>'Sim Flight Params'!$B$24*N161+'Sim Flight Params'!$B$27*O161</f>
        <v>1.9779133861690399</v>
      </c>
      <c r="Q161">
        <f t="shared" si="23"/>
        <v>6.1725429051904035E-2</v>
      </c>
      <c r="S161">
        <f t="shared" si="26"/>
        <v>0.16099484363047081</v>
      </c>
      <c r="T161">
        <f t="shared" si="29"/>
        <v>1.9779133861690399</v>
      </c>
      <c r="U161">
        <f t="shared" si="21"/>
        <v>6.1725429051904035E-2</v>
      </c>
    </row>
    <row r="162" spans="1:21" x14ac:dyDescent="0.3">
      <c r="A162">
        <f>'Sim Flight'!B162</f>
        <v>8</v>
      </c>
      <c r="B162">
        <f>'Sim Flight'!L162</f>
        <v>1.9238795325112867</v>
      </c>
      <c r="C162">
        <f>'Sim Flight'!N162+'Sim Flight'!S162</f>
        <v>-0.14956292986084532</v>
      </c>
      <c r="E162">
        <f t="shared" si="24"/>
        <v>4.9999999999999822E-2</v>
      </c>
      <c r="G162">
        <f>MEDIAN2(C162,'Sim Flight Params'!$B$25,2)</f>
        <v>-0.14956292986084532</v>
      </c>
      <c r="H162">
        <f>AVERAGE2(G162,'Sim Flight Params'!$B$26,2)</f>
        <v>-0.14956292986084532</v>
      </c>
      <c r="J162">
        <f t="shared" si="25"/>
        <v>0.15351669713742858</v>
      </c>
      <c r="K162">
        <f t="shared" si="22"/>
        <v>-0.21818499072248776</v>
      </c>
      <c r="L162">
        <f>'Sim Flight Params'!$B$24*J162+'Sim Flight Params'!$B$27*K162</f>
        <v>0.15351669713742858</v>
      </c>
      <c r="N162">
        <f t="shared" si="27"/>
        <v>1.9855892210259114</v>
      </c>
      <c r="O162">
        <f t="shared" si="28"/>
        <v>-0.14956292986084527</v>
      </c>
      <c r="P162">
        <f>'Sim Flight Params'!$B$24*N162+'Sim Flight Params'!$B$27*O162</f>
        <v>1.9855892210259114</v>
      </c>
      <c r="Q162">
        <f t="shared" si="23"/>
        <v>6.1709688514624661E-2</v>
      </c>
      <c r="S162">
        <f t="shared" si="26"/>
        <v>0.15351669713742858</v>
      </c>
      <c r="T162">
        <f t="shared" si="29"/>
        <v>1.9855892210259114</v>
      </c>
      <c r="U162">
        <f t="shared" si="21"/>
        <v>6.1709688514624661E-2</v>
      </c>
    </row>
    <row r="163" spans="1:21" x14ac:dyDescent="0.3">
      <c r="A163">
        <f>'Sim Flight'!B163</f>
        <v>8.0500000000000007</v>
      </c>
      <c r="B163">
        <f>'Sim Flight'!L163</f>
        <v>1.9312149347588035</v>
      </c>
      <c r="C163">
        <f>'Sim Flight'!N163+'Sim Flight'!S163</f>
        <v>-0.10768194456107902</v>
      </c>
      <c r="E163">
        <f t="shared" si="24"/>
        <v>5.0000000000000711E-2</v>
      </c>
      <c r="G163">
        <f>MEDIAN2(C163,'Sim Flight Params'!$B$25,2)</f>
        <v>-0.10768194456107902</v>
      </c>
      <c r="H163">
        <f>AVERAGE2(G163,'Sim Flight Params'!$B$26,2)</f>
        <v>-0.10768194456107902</v>
      </c>
      <c r="J163">
        <f t="shared" si="25"/>
        <v>0.14813259990937455</v>
      </c>
      <c r="K163">
        <f t="shared" si="22"/>
        <v>0.83761970599531421</v>
      </c>
      <c r="L163">
        <f>'Sim Flight Params'!$B$24*J163+'Sim Flight Params'!$B$27*K163</f>
        <v>0.14813259990937455</v>
      </c>
      <c r="N163">
        <f t="shared" si="27"/>
        <v>1.9929958510213803</v>
      </c>
      <c r="O163">
        <f t="shared" si="28"/>
        <v>-0.10768194456107896</v>
      </c>
      <c r="P163">
        <f>'Sim Flight Params'!$B$24*N163+'Sim Flight Params'!$B$27*O163</f>
        <v>1.9929958510213803</v>
      </c>
      <c r="Q163">
        <f t="shared" si="23"/>
        <v>6.1780916262576868E-2</v>
      </c>
      <c r="S163">
        <f t="shared" si="26"/>
        <v>0.14813259990937455</v>
      </c>
      <c r="T163">
        <f t="shared" si="29"/>
        <v>1.9929958510213803</v>
      </c>
      <c r="U163">
        <f t="shared" si="21"/>
        <v>6.1780916262576868E-2</v>
      </c>
    </row>
    <row r="164" spans="1:21" x14ac:dyDescent="0.3">
      <c r="A164">
        <f>'Sim Flight'!B164</f>
        <v>8.1</v>
      </c>
      <c r="B164">
        <f>'Sim Flight'!L164</f>
        <v>1.938191335922484</v>
      </c>
      <c r="C164">
        <f>'Sim Flight'!N164+'Sim Flight'!S164</f>
        <v>-0.13090252865696458</v>
      </c>
      <c r="E164">
        <f t="shared" si="24"/>
        <v>4.9999999999998934E-2</v>
      </c>
      <c r="G164">
        <f>MEDIAN2(C164,'Sim Flight Params'!$B$25,2)</f>
        <v>-0.13090252865696458</v>
      </c>
      <c r="H164">
        <f>AVERAGE2(G164,'Sim Flight Params'!$B$26,2)</f>
        <v>-0.13090252865696458</v>
      </c>
      <c r="J164">
        <f t="shared" si="25"/>
        <v>0.14158747347652645</v>
      </c>
      <c r="K164">
        <f t="shared" si="22"/>
        <v>-0.4644116819177212</v>
      </c>
      <c r="L164">
        <f>'Sim Flight Params'!$B$24*J164+'Sim Flight Params'!$B$27*K164</f>
        <v>0.14158747347652645</v>
      </c>
      <c r="N164">
        <f t="shared" si="27"/>
        <v>2.0000752246952067</v>
      </c>
      <c r="O164">
        <f t="shared" si="28"/>
        <v>-0.13090252865696486</v>
      </c>
      <c r="P164">
        <f>'Sim Flight Params'!$B$24*N164+'Sim Flight Params'!$B$27*O164</f>
        <v>2.0000752246952067</v>
      </c>
      <c r="Q164">
        <f t="shared" si="23"/>
        <v>6.1883888772722662E-2</v>
      </c>
      <c r="S164">
        <f t="shared" si="26"/>
        <v>0.14158747347652645</v>
      </c>
      <c r="T164">
        <f t="shared" si="29"/>
        <v>2.0000752246952067</v>
      </c>
      <c r="U164">
        <f t="shared" si="21"/>
        <v>6.1883888772722662E-2</v>
      </c>
    </row>
    <row r="165" spans="1:21" x14ac:dyDescent="0.3">
      <c r="A165">
        <f>'Sim Flight'!B165</f>
        <v>8.15</v>
      </c>
      <c r="B165">
        <f>'Sim Flight'!L165</f>
        <v>1.9448060464668782</v>
      </c>
      <c r="C165">
        <f>'Sim Flight'!N165+'Sim Flight'!S165</f>
        <v>-0.15940551200546055</v>
      </c>
      <c r="E165">
        <f t="shared" si="24"/>
        <v>5.0000000000000711E-2</v>
      </c>
      <c r="G165">
        <f>MEDIAN2(C165,'Sim Flight Params'!$B$25,2)</f>
        <v>-0.15940551200546055</v>
      </c>
      <c r="H165">
        <f>AVERAGE2(G165,'Sim Flight Params'!$B$26,2)</f>
        <v>-0.15940551200546055</v>
      </c>
      <c r="J165">
        <f t="shared" si="25"/>
        <v>0.13361719787625331</v>
      </c>
      <c r="K165">
        <f t="shared" si="22"/>
        <v>-0.57005966696991117</v>
      </c>
      <c r="L165">
        <f>'Sim Flight Params'!$B$24*J165+'Sim Flight Params'!$B$27*K165</f>
        <v>0.13361719787625331</v>
      </c>
      <c r="N165">
        <f t="shared" si="27"/>
        <v>2.0067560845890196</v>
      </c>
      <c r="O165">
        <f t="shared" si="28"/>
        <v>-0.15940551200546044</v>
      </c>
      <c r="P165">
        <f>'Sim Flight Params'!$B$24*N165+'Sim Flight Params'!$B$27*O165</f>
        <v>2.0067560845890196</v>
      </c>
      <c r="Q165">
        <f t="shared" si="23"/>
        <v>6.1950038122141393E-2</v>
      </c>
      <c r="S165">
        <f t="shared" si="26"/>
        <v>0.13361719787625331</v>
      </c>
      <c r="T165">
        <f t="shared" si="29"/>
        <v>2.0067560845890196</v>
      </c>
      <c r="U165">
        <f t="shared" si="21"/>
        <v>6.1950038122141393E-2</v>
      </c>
    </row>
    <row r="166" spans="1:21" x14ac:dyDescent="0.3">
      <c r="A166">
        <f>'Sim Flight'!B166</f>
        <v>8.1999999999999993</v>
      </c>
      <c r="B166">
        <f>'Sim Flight'!L166</f>
        <v>1.9510565162951534</v>
      </c>
      <c r="C166">
        <f>'Sim Flight'!N166+'Sim Flight'!S166</f>
        <v>-0.14851913469605857</v>
      </c>
      <c r="E166">
        <f t="shared" si="24"/>
        <v>4.9999999999998934E-2</v>
      </c>
      <c r="G166">
        <f>MEDIAN2(C166,'Sim Flight Params'!$B$25,2)</f>
        <v>-0.14851913469605857</v>
      </c>
      <c r="H166">
        <f>AVERAGE2(G166,'Sim Flight Params'!$B$26,2)</f>
        <v>-0.14851913469605857</v>
      </c>
      <c r="J166">
        <f t="shared" si="25"/>
        <v>0.12619124114145056</v>
      </c>
      <c r="K166">
        <f t="shared" si="22"/>
        <v>0.21772754618804421</v>
      </c>
      <c r="L166">
        <f>'Sim Flight Params'!$B$24*J166+'Sim Flight Params'!$B$27*K166</f>
        <v>0.12619124114145056</v>
      </c>
      <c r="N166">
        <f t="shared" si="27"/>
        <v>2.0130656466460919</v>
      </c>
      <c r="O166">
        <f t="shared" si="28"/>
        <v>-0.14851913469605832</v>
      </c>
      <c r="P166">
        <f>'Sim Flight Params'!$B$24*N166+'Sim Flight Params'!$B$27*O166</f>
        <v>2.0130656466460919</v>
      </c>
      <c r="Q166">
        <f t="shared" si="23"/>
        <v>6.2009130350938468E-2</v>
      </c>
      <c r="S166">
        <f t="shared" si="26"/>
        <v>0.12619124114145056</v>
      </c>
      <c r="T166">
        <f t="shared" si="29"/>
        <v>2.0130656466460919</v>
      </c>
      <c r="U166">
        <f t="shared" si="21"/>
        <v>6.2009130350938468E-2</v>
      </c>
    </row>
    <row r="167" spans="1:21" x14ac:dyDescent="0.3">
      <c r="A167">
        <f>'Sim Flight'!B167</f>
        <v>8.25</v>
      </c>
      <c r="B167">
        <f>'Sim Flight'!L167</f>
        <v>1.9569403357322088</v>
      </c>
      <c r="C167">
        <f>'Sim Flight'!N167+'Sim Flight'!S167</f>
        <v>-0.14513773569999394</v>
      </c>
      <c r="E167">
        <f t="shared" si="24"/>
        <v>5.0000000000000711E-2</v>
      </c>
      <c r="G167">
        <f>MEDIAN2(C167,'Sim Flight Params'!$B$25,2)</f>
        <v>-0.14513773569999394</v>
      </c>
      <c r="H167">
        <f>AVERAGE2(G167,'Sim Flight Params'!$B$26,2)</f>
        <v>-0.14513773569999394</v>
      </c>
      <c r="J167">
        <f t="shared" si="25"/>
        <v>0.11893435435645075</v>
      </c>
      <c r="K167">
        <f t="shared" si="22"/>
        <v>6.7627979921291589E-2</v>
      </c>
      <c r="L167">
        <f>'Sim Flight Params'!$B$24*J167+'Sim Flight Params'!$B$27*K167</f>
        <v>0.11893435435645075</v>
      </c>
      <c r="N167">
        <f t="shared" si="27"/>
        <v>2.0190123643639146</v>
      </c>
      <c r="O167">
        <f t="shared" si="28"/>
        <v>-0.14513773569999405</v>
      </c>
      <c r="P167">
        <f>'Sim Flight Params'!$B$24*N167+'Sim Flight Params'!$B$27*O167</f>
        <v>2.0190123643639146</v>
      </c>
      <c r="Q167">
        <f t="shared" si="23"/>
        <v>6.20720286317058E-2</v>
      </c>
      <c r="S167">
        <f t="shared" si="26"/>
        <v>0.11893435435645075</v>
      </c>
      <c r="T167">
        <f t="shared" si="29"/>
        <v>2.0190123643639146</v>
      </c>
      <c r="U167">
        <f t="shared" si="21"/>
        <v>6.20720286317058E-2</v>
      </c>
    </row>
    <row r="168" spans="1:21" x14ac:dyDescent="0.3">
      <c r="A168">
        <f>'Sim Flight'!B168</f>
        <v>8.3000000000000007</v>
      </c>
      <c r="B168">
        <f>'Sim Flight'!L168</f>
        <v>1.9624552364536472</v>
      </c>
      <c r="C168">
        <f>'Sim Flight'!N168+'Sim Flight'!S168</f>
        <v>-0.11969936762045676</v>
      </c>
      <c r="E168">
        <f t="shared" si="24"/>
        <v>5.0000000000000711E-2</v>
      </c>
      <c r="G168">
        <f>MEDIAN2(C168,'Sim Flight Params'!$B$25,2)</f>
        <v>-0.11969936762045676</v>
      </c>
      <c r="H168">
        <f>AVERAGE2(G168,'Sim Flight Params'!$B$26,2)</f>
        <v>-0.11969936762045676</v>
      </c>
      <c r="J168">
        <f t="shared" si="25"/>
        <v>0.11294938597542782</v>
      </c>
      <c r="K168">
        <f t="shared" si="22"/>
        <v>0.50876736159073643</v>
      </c>
      <c r="L168">
        <f>'Sim Flight Params'!$B$24*J168+'Sim Flight Params'!$B$27*K168</f>
        <v>0.11294938597542782</v>
      </c>
      <c r="N168">
        <f t="shared" si="27"/>
        <v>2.0246598336626862</v>
      </c>
      <c r="O168">
        <f t="shared" si="28"/>
        <v>-0.11969936762045687</v>
      </c>
      <c r="P168">
        <f>'Sim Flight Params'!$B$24*N168+'Sim Flight Params'!$B$27*O168</f>
        <v>2.0246598336626862</v>
      </c>
      <c r="Q168">
        <f t="shared" si="23"/>
        <v>6.2204597209039036E-2</v>
      </c>
      <c r="S168">
        <f t="shared" si="26"/>
        <v>0.11294938597542782</v>
      </c>
      <c r="T168">
        <f t="shared" si="29"/>
        <v>2.0246598336626862</v>
      </c>
      <c r="U168">
        <f t="shared" si="21"/>
        <v>6.2204597209039036E-2</v>
      </c>
    </row>
    <row r="169" spans="1:21" x14ac:dyDescent="0.3">
      <c r="A169">
        <f>'Sim Flight'!B169</f>
        <v>8.35</v>
      </c>
      <c r="B169">
        <f>'Sim Flight'!L169</f>
        <v>1.9675990923602598</v>
      </c>
      <c r="C169">
        <f>'Sim Flight'!N169+'Sim Flight'!S169</f>
        <v>-0.18393826980523068</v>
      </c>
      <c r="E169">
        <f t="shared" si="24"/>
        <v>4.9999999999998934E-2</v>
      </c>
      <c r="G169">
        <f>MEDIAN2(C169,'Sim Flight Params'!$B$25,2)</f>
        <v>-0.18393826980523068</v>
      </c>
      <c r="H169">
        <f>AVERAGE2(G169,'Sim Flight Params'!$B$26,2)</f>
        <v>-0.18393826980523068</v>
      </c>
      <c r="J169">
        <f t="shared" si="25"/>
        <v>0.10375247248516649</v>
      </c>
      <c r="K169">
        <f t="shared" si="22"/>
        <v>-1.2847780436955059</v>
      </c>
      <c r="L169">
        <f>'Sim Flight Params'!$B$24*J169+'Sim Flight Params'!$B$27*K169</f>
        <v>0.10375247248516649</v>
      </c>
      <c r="N169">
        <f t="shared" si="27"/>
        <v>2.0298474572869445</v>
      </c>
      <c r="O169">
        <f t="shared" si="28"/>
        <v>-0.18393826980523056</v>
      </c>
      <c r="P169">
        <f>'Sim Flight Params'!$B$24*N169+'Sim Flight Params'!$B$27*O169</f>
        <v>2.0298474572869445</v>
      </c>
      <c r="Q169">
        <f t="shared" si="23"/>
        <v>6.2248364926684729E-2</v>
      </c>
      <c r="S169">
        <f t="shared" si="26"/>
        <v>0.10375247248516649</v>
      </c>
      <c r="T169">
        <f t="shared" si="29"/>
        <v>2.0298474572869445</v>
      </c>
      <c r="U169">
        <f t="shared" si="21"/>
        <v>6.2248364926684729E-2</v>
      </c>
    </row>
    <row r="170" spans="1:21" x14ac:dyDescent="0.3">
      <c r="A170">
        <f>'Sim Flight'!B170</f>
        <v>8.4</v>
      </c>
      <c r="B170">
        <f>'Sim Flight'!L170</f>
        <v>1.9723699203976766</v>
      </c>
      <c r="C170">
        <f>'Sim Flight'!N170+'Sim Flight'!S170</f>
        <v>-0.15172935290073744</v>
      </c>
      <c r="E170">
        <f t="shared" si="24"/>
        <v>5.0000000000000711E-2</v>
      </c>
      <c r="G170">
        <f>MEDIAN2(C170,'Sim Flight Params'!$B$25,2)</f>
        <v>-0.15172935290073744</v>
      </c>
      <c r="H170">
        <f>AVERAGE2(G170,'Sim Flight Params'!$B$26,2)</f>
        <v>-0.15172935290073744</v>
      </c>
      <c r="J170">
        <f t="shared" si="25"/>
        <v>9.6166004840129507E-2</v>
      </c>
      <c r="K170">
        <f t="shared" si="22"/>
        <v>0.64417833808985558</v>
      </c>
      <c r="L170">
        <f>'Sim Flight Params'!$B$24*J170+'Sim Flight Params'!$B$27*K170</f>
        <v>9.6166004840129507E-2</v>
      </c>
      <c r="N170">
        <f t="shared" si="27"/>
        <v>2.034655757528951</v>
      </c>
      <c r="O170">
        <f t="shared" si="28"/>
        <v>-0.15172935290073747</v>
      </c>
      <c r="P170">
        <f>'Sim Flight Params'!$B$24*N170+'Sim Flight Params'!$B$27*O170</f>
        <v>2.034655757528951</v>
      </c>
      <c r="Q170">
        <f t="shared" si="23"/>
        <v>6.2285837131274446E-2</v>
      </c>
      <c r="S170">
        <f t="shared" si="26"/>
        <v>9.6166004840129507E-2</v>
      </c>
      <c r="T170">
        <f t="shared" si="29"/>
        <v>2.034655757528951</v>
      </c>
      <c r="U170">
        <f t="shared" si="21"/>
        <v>6.2285837131274446E-2</v>
      </c>
    </row>
    <row r="171" spans="1:21" x14ac:dyDescent="0.3">
      <c r="A171">
        <f>'Sim Flight'!B171</f>
        <v>8.4499999999999993</v>
      </c>
      <c r="B171">
        <f>'Sim Flight'!L171</f>
        <v>1.9767658813208724</v>
      </c>
      <c r="C171">
        <f>'Sim Flight'!N171+'Sim Flight'!S171</f>
        <v>-0.14688431489950352</v>
      </c>
      <c r="E171">
        <f t="shared" si="24"/>
        <v>4.9999999999998934E-2</v>
      </c>
      <c r="G171">
        <f>MEDIAN2(C171,'Sim Flight Params'!$B$25,2)</f>
        <v>-0.14688431489950352</v>
      </c>
      <c r="H171">
        <f>AVERAGE2(G171,'Sim Flight Params'!$B$26,2)</f>
        <v>-0.14688431489950352</v>
      </c>
      <c r="J171">
        <f t="shared" si="25"/>
        <v>8.8821789095154494E-2</v>
      </c>
      <c r="K171">
        <f t="shared" si="22"/>
        <v>9.6900760024680579E-2</v>
      </c>
      <c r="L171">
        <f>'Sim Flight Params'!$B$24*J171+'Sim Flight Params'!$B$27*K171</f>
        <v>8.8821789095154494E-2</v>
      </c>
      <c r="N171">
        <f t="shared" si="27"/>
        <v>2.0390968469837087</v>
      </c>
      <c r="O171">
        <f t="shared" si="28"/>
        <v>-0.1468843148995034</v>
      </c>
      <c r="P171">
        <f>'Sim Flight Params'!$B$24*N171+'Sim Flight Params'!$B$27*O171</f>
        <v>2.0390968469837087</v>
      </c>
      <c r="Q171">
        <f t="shared" si="23"/>
        <v>6.2330965662836357E-2</v>
      </c>
      <c r="S171">
        <f t="shared" si="26"/>
        <v>8.8821789095154494E-2</v>
      </c>
      <c r="T171">
        <f t="shared" si="29"/>
        <v>2.0390968469837087</v>
      </c>
      <c r="U171">
        <f t="shared" si="21"/>
        <v>6.2330965662836357E-2</v>
      </c>
    </row>
    <row r="172" spans="1:21" x14ac:dyDescent="0.3">
      <c r="A172">
        <f>'Sim Flight'!B172</f>
        <v>8.5</v>
      </c>
      <c r="B172">
        <f>'Sim Flight'!L172</f>
        <v>1.9807852804032304</v>
      </c>
      <c r="C172">
        <f>'Sim Flight'!N172+'Sim Flight'!S172</f>
        <v>-0.14625525678801371</v>
      </c>
      <c r="E172">
        <f t="shared" si="24"/>
        <v>5.0000000000000711E-2</v>
      </c>
      <c r="G172">
        <f>MEDIAN2(C172,'Sim Flight Params'!$B$25,2)</f>
        <v>-0.14625525678801371</v>
      </c>
      <c r="H172">
        <f>AVERAGE2(G172,'Sim Flight Params'!$B$26,2)</f>
        <v>-0.14625525678801371</v>
      </c>
      <c r="J172">
        <f t="shared" si="25"/>
        <v>8.1509026255753708E-2</v>
      </c>
      <c r="K172">
        <f t="shared" si="22"/>
        <v>1.2581162229795927E-2</v>
      </c>
      <c r="L172">
        <f>'Sim Flight Params'!$B$24*J172+'Sim Flight Params'!$B$27*K172</f>
        <v>8.1509026255753708E-2</v>
      </c>
      <c r="N172">
        <f t="shared" si="27"/>
        <v>2.0431722982964966</v>
      </c>
      <c r="O172">
        <f t="shared" si="28"/>
        <v>-0.14625525678801363</v>
      </c>
      <c r="P172">
        <f>'Sim Flight Params'!$B$24*N172+'Sim Flight Params'!$B$27*O172</f>
        <v>2.0431722982964966</v>
      </c>
      <c r="Q172">
        <f t="shared" si="23"/>
        <v>6.2387017893266172E-2</v>
      </c>
      <c r="S172">
        <f t="shared" si="26"/>
        <v>8.1509026255753708E-2</v>
      </c>
      <c r="T172">
        <f t="shared" si="29"/>
        <v>2.0431722982964966</v>
      </c>
      <c r="U172">
        <f t="shared" si="21"/>
        <v>6.2387017893266172E-2</v>
      </c>
    </row>
    <row r="173" spans="1:21" x14ac:dyDescent="0.3">
      <c r="A173">
        <f>'Sim Flight'!B173</f>
        <v>8.5500000000000007</v>
      </c>
      <c r="B173">
        <f>'Sim Flight'!L173</f>
        <v>1.9844265680898916</v>
      </c>
      <c r="C173">
        <f>'Sim Flight'!N173+'Sim Flight'!S173</f>
        <v>-0.11491529654575018</v>
      </c>
      <c r="E173">
        <f t="shared" si="24"/>
        <v>5.0000000000000711E-2</v>
      </c>
      <c r="G173">
        <f>MEDIAN2(C173,'Sim Flight Params'!$B$25,2)</f>
        <v>-0.11491529654575018</v>
      </c>
      <c r="H173">
        <f>AVERAGE2(G173,'Sim Flight Params'!$B$26,2)</f>
        <v>-0.11491529654575018</v>
      </c>
      <c r="J173">
        <f t="shared" si="25"/>
        <v>7.5763261428466122E-2</v>
      </c>
      <c r="K173">
        <f t="shared" si="22"/>
        <v>0.62679920484526164</v>
      </c>
      <c r="L173">
        <f>'Sim Flight Params'!$B$24*J173+'Sim Flight Params'!$B$27*K173</f>
        <v>7.5763261428466122E-2</v>
      </c>
      <c r="N173">
        <f t="shared" si="27"/>
        <v>2.0469604613679198</v>
      </c>
      <c r="O173">
        <f t="shared" si="28"/>
        <v>-0.11491529654575008</v>
      </c>
      <c r="P173">
        <f>'Sim Flight Params'!$B$24*N173+'Sim Flight Params'!$B$27*O173</f>
        <v>2.0469604613679198</v>
      </c>
      <c r="Q173">
        <f t="shared" si="23"/>
        <v>6.2533893278028163E-2</v>
      </c>
      <c r="S173">
        <f t="shared" si="26"/>
        <v>7.5763261428466122E-2</v>
      </c>
      <c r="T173">
        <f t="shared" si="29"/>
        <v>2.0469604613679198</v>
      </c>
      <c r="U173">
        <f t="shared" si="21"/>
        <v>6.2533893278028163E-2</v>
      </c>
    </row>
    <row r="174" spans="1:21" x14ac:dyDescent="0.3">
      <c r="A174">
        <f>'Sim Flight'!B174</f>
        <v>8.6</v>
      </c>
      <c r="B174">
        <f>'Sim Flight'!L174</f>
        <v>1.9876883405951378</v>
      </c>
      <c r="C174">
        <f>'Sim Flight'!N174+'Sim Flight'!S174</f>
        <v>-0.16437277501014516</v>
      </c>
      <c r="E174">
        <f t="shared" si="24"/>
        <v>4.9999999999998934E-2</v>
      </c>
      <c r="G174">
        <f>MEDIAN2(C174,'Sim Flight Params'!$B$25,2)</f>
        <v>-0.16437277501014516</v>
      </c>
      <c r="H174">
        <f>AVERAGE2(G174,'Sim Flight Params'!$B$26,2)</f>
        <v>-0.16437277501014516</v>
      </c>
      <c r="J174">
        <f t="shared" si="25"/>
        <v>6.7544622677959035E-2</v>
      </c>
      <c r="K174">
        <f t="shared" si="22"/>
        <v>-0.98914956928792064</v>
      </c>
      <c r="L174">
        <f>'Sim Flight Params'!$B$24*J174+'Sim Flight Params'!$B$27*K174</f>
        <v>6.7544622677959035E-2</v>
      </c>
      <c r="N174">
        <f t="shared" si="27"/>
        <v>2.0503376925018175</v>
      </c>
      <c r="O174">
        <f t="shared" si="28"/>
        <v>-0.16437277501014524</v>
      </c>
      <c r="P174">
        <f>'Sim Flight Params'!$B$24*N174+'Sim Flight Params'!$B$27*O174</f>
        <v>2.0503376925018175</v>
      </c>
      <c r="Q174">
        <f t="shared" si="23"/>
        <v>6.2649351906679751E-2</v>
      </c>
      <c r="S174">
        <f t="shared" si="26"/>
        <v>6.7544622677959035E-2</v>
      </c>
      <c r="T174">
        <f t="shared" si="29"/>
        <v>2.0503376925018175</v>
      </c>
      <c r="U174">
        <f t="shared" si="21"/>
        <v>6.2649351906679751E-2</v>
      </c>
    </row>
    <row r="175" spans="1:21" x14ac:dyDescent="0.3">
      <c r="A175">
        <f>'Sim Flight'!B175</f>
        <v>8.65</v>
      </c>
      <c r="B175">
        <f>'Sim Flight'!L175</f>
        <v>1.9905693404435771</v>
      </c>
      <c r="C175">
        <f>'Sim Flight'!N175+'Sim Flight'!S175</f>
        <v>-0.11790169415863458</v>
      </c>
      <c r="E175">
        <f t="shared" si="24"/>
        <v>5.0000000000000711E-2</v>
      </c>
      <c r="G175">
        <f>MEDIAN2(C175,'Sim Flight Params'!$B$25,2)</f>
        <v>-0.11790169415863458</v>
      </c>
      <c r="H175">
        <f>AVERAGE2(G175,'Sim Flight Params'!$B$26,2)</f>
        <v>-0.11790169415863458</v>
      </c>
      <c r="J175">
        <f t="shared" si="25"/>
        <v>6.1649537970027223E-2</v>
      </c>
      <c r="K175">
        <f t="shared" si="22"/>
        <v>0.92942161703019843</v>
      </c>
      <c r="L175">
        <f>'Sim Flight Params'!$B$24*J175+'Sim Flight Params'!$B$27*K175</f>
        <v>6.1649537970027223E-2</v>
      </c>
      <c r="N175">
        <f t="shared" si="27"/>
        <v>2.0534201694003191</v>
      </c>
      <c r="O175">
        <f t="shared" si="28"/>
        <v>-0.11790169415863457</v>
      </c>
      <c r="P175">
        <f>'Sim Flight Params'!$B$24*N175+'Sim Flight Params'!$B$27*O175</f>
        <v>2.0534201694003191</v>
      </c>
      <c r="Q175">
        <f t="shared" si="23"/>
        <v>6.2850828956741989E-2</v>
      </c>
      <c r="S175">
        <f t="shared" si="26"/>
        <v>6.1649537970027223E-2</v>
      </c>
      <c r="T175">
        <f t="shared" si="29"/>
        <v>2.0534201694003191</v>
      </c>
      <c r="U175">
        <f t="shared" si="21"/>
        <v>6.2850828956741989E-2</v>
      </c>
    </row>
    <row r="176" spans="1:21" x14ac:dyDescent="0.3">
      <c r="A176">
        <f>'Sim Flight'!B176</f>
        <v>8.6999999999999993</v>
      </c>
      <c r="B176">
        <f>'Sim Flight'!L176</f>
        <v>1.9930684569549264</v>
      </c>
      <c r="C176">
        <f>'Sim Flight'!N176+'Sim Flight'!S176</f>
        <v>-0.14070909070704599</v>
      </c>
      <c r="E176">
        <f t="shared" si="24"/>
        <v>4.9999999999998934E-2</v>
      </c>
      <c r="G176">
        <f>MEDIAN2(C176,'Sim Flight Params'!$B$25,2)</f>
        <v>-0.14070909070704599</v>
      </c>
      <c r="H176">
        <f>AVERAGE2(G176,'Sim Flight Params'!$B$26,2)</f>
        <v>-0.14070909070704599</v>
      </c>
      <c r="J176">
        <f t="shared" si="25"/>
        <v>5.4614083434675074E-2</v>
      </c>
      <c r="K176">
        <f t="shared" si="22"/>
        <v>-0.45614793096823786</v>
      </c>
      <c r="L176">
        <f>'Sim Flight Params'!$B$24*J176+'Sim Flight Params'!$B$27*K176</f>
        <v>5.4614083434675074E-2</v>
      </c>
      <c r="N176">
        <f t="shared" si="27"/>
        <v>2.0561508735720526</v>
      </c>
      <c r="O176">
        <f t="shared" si="28"/>
        <v>-0.14070909070704596</v>
      </c>
      <c r="P176">
        <f>'Sim Flight Params'!$B$24*N176+'Sim Flight Params'!$B$27*O176</f>
        <v>2.0561508735720526</v>
      </c>
      <c r="Q176">
        <f t="shared" si="23"/>
        <v>6.3082416617126214E-2</v>
      </c>
      <c r="S176">
        <f t="shared" si="26"/>
        <v>5.4614083434675074E-2</v>
      </c>
      <c r="T176">
        <f t="shared" si="29"/>
        <v>2.0561508735720526</v>
      </c>
      <c r="U176">
        <f t="shared" si="21"/>
        <v>6.3082416617126214E-2</v>
      </c>
    </row>
    <row r="177" spans="1:21" x14ac:dyDescent="0.3">
      <c r="A177">
        <f>'Sim Flight'!B177</f>
        <v>8.75</v>
      </c>
      <c r="B177">
        <f>'Sim Flight'!L177</f>
        <v>1.9951847266721967</v>
      </c>
      <c r="C177">
        <f>'Sim Flight'!N177+'Sim Flight'!S177</f>
        <v>-0.18074030879643083</v>
      </c>
      <c r="E177">
        <f t="shared" si="24"/>
        <v>5.0000000000000711E-2</v>
      </c>
      <c r="G177">
        <f>MEDIAN2(C177,'Sim Flight Params'!$B$25,2)</f>
        <v>-0.18074030879643083</v>
      </c>
      <c r="H177">
        <f>AVERAGE2(G177,'Sim Flight Params'!$B$26,2)</f>
        <v>-0.18074030879643083</v>
      </c>
      <c r="J177">
        <f t="shared" si="25"/>
        <v>4.5577067994853407E-2</v>
      </c>
      <c r="K177">
        <f t="shared" si="22"/>
        <v>-0.80062436178768548</v>
      </c>
      <c r="L177">
        <f>'Sim Flight Params'!$B$24*J177+'Sim Flight Params'!$B$27*K177</f>
        <v>4.5577067994853407E-2</v>
      </c>
      <c r="N177">
        <f t="shared" si="27"/>
        <v>2.0584297269717955</v>
      </c>
      <c r="O177">
        <f t="shared" si="28"/>
        <v>-0.18074030879643077</v>
      </c>
      <c r="P177">
        <f>'Sim Flight Params'!$B$24*N177+'Sim Flight Params'!$B$27*O177</f>
        <v>2.0584297269717955</v>
      </c>
      <c r="Q177">
        <f t="shared" si="23"/>
        <v>6.3245000299598786E-2</v>
      </c>
      <c r="S177">
        <f t="shared" si="26"/>
        <v>4.5577067994853407E-2</v>
      </c>
      <c r="T177">
        <f t="shared" si="29"/>
        <v>2.0584297269717955</v>
      </c>
      <c r="U177">
        <f t="shared" si="21"/>
        <v>6.3245000299598786E-2</v>
      </c>
    </row>
    <row r="178" spans="1:21" x14ac:dyDescent="0.3">
      <c r="A178">
        <f>'Sim Flight'!B178</f>
        <v>8.8000000000000007</v>
      </c>
      <c r="B178">
        <f>'Sim Flight'!L178</f>
        <v>1.9969173337331281</v>
      </c>
      <c r="C178">
        <f>'Sim Flight'!N178+'Sim Flight'!S178</f>
        <v>-0.17832455375830708</v>
      </c>
      <c r="E178">
        <f t="shared" si="24"/>
        <v>5.0000000000000711E-2</v>
      </c>
      <c r="G178">
        <f>MEDIAN2(C178,'Sim Flight Params'!$B$25,2)</f>
        <v>-0.17832455375830708</v>
      </c>
      <c r="H178">
        <f>AVERAGE2(G178,'Sim Flight Params'!$B$26,2)</f>
        <v>-0.17832455375830708</v>
      </c>
      <c r="J178">
        <f t="shared" si="25"/>
        <v>3.6660840306937927E-2</v>
      </c>
      <c r="K178">
        <f t="shared" si="22"/>
        <v>4.8315100762474229E-2</v>
      </c>
      <c r="L178">
        <f>'Sim Flight Params'!$B$24*J178+'Sim Flight Params'!$B$27*K178</f>
        <v>3.6660840306937927E-2</v>
      </c>
      <c r="N178">
        <f t="shared" si="27"/>
        <v>2.0602627689871422</v>
      </c>
      <c r="O178">
        <f t="shared" si="28"/>
        <v>-0.17832455375830708</v>
      </c>
      <c r="P178">
        <f>'Sim Flight Params'!$B$24*N178+'Sim Flight Params'!$B$27*O178</f>
        <v>2.0602627689871422</v>
      </c>
      <c r="Q178">
        <f t="shared" si="23"/>
        <v>6.3345435254014149E-2</v>
      </c>
      <c r="S178">
        <f t="shared" si="26"/>
        <v>3.6660840306937927E-2</v>
      </c>
      <c r="T178">
        <f t="shared" si="29"/>
        <v>2.0602627689871422</v>
      </c>
      <c r="U178">
        <f t="shared" si="21"/>
        <v>6.3345435254014149E-2</v>
      </c>
    </row>
    <row r="179" spans="1:21" x14ac:dyDescent="0.3">
      <c r="A179">
        <f>'Sim Flight'!B179</f>
        <v>8.85</v>
      </c>
      <c r="B179">
        <f>'Sim Flight'!L179</f>
        <v>1.9982656101847158</v>
      </c>
      <c r="C179">
        <f>'Sim Flight'!N179+'Sim Flight'!S179</f>
        <v>-0.14905404461680896</v>
      </c>
      <c r="E179">
        <f t="shared" si="24"/>
        <v>4.9999999999998934E-2</v>
      </c>
      <c r="G179">
        <f>MEDIAN2(C179,'Sim Flight Params'!$B$25,2)</f>
        <v>-0.14905404461680896</v>
      </c>
      <c r="H179">
        <f>AVERAGE2(G179,'Sim Flight Params'!$B$26,2)</f>
        <v>-0.14905404461680896</v>
      </c>
      <c r="J179">
        <f t="shared" si="25"/>
        <v>2.9208138076097637E-2</v>
      </c>
      <c r="K179">
        <f t="shared" si="22"/>
        <v>0.58541018282997481</v>
      </c>
      <c r="L179">
        <f>'Sim Flight Params'!$B$24*J179+'Sim Flight Params'!$B$27*K179</f>
        <v>2.9208138076097637E-2</v>
      </c>
      <c r="N179">
        <f t="shared" si="27"/>
        <v>2.0617231758909469</v>
      </c>
      <c r="O179">
        <f t="shared" si="28"/>
        <v>-0.14905404461680896</v>
      </c>
      <c r="P179">
        <f>'Sim Flight Params'!$B$24*N179+'Sim Flight Params'!$B$27*O179</f>
        <v>2.0617231758909469</v>
      </c>
      <c r="Q179">
        <f t="shared" si="23"/>
        <v>6.3457565706231067E-2</v>
      </c>
      <c r="S179">
        <f t="shared" si="26"/>
        <v>2.9208138076097637E-2</v>
      </c>
      <c r="T179">
        <f t="shared" si="29"/>
        <v>2.0617231758909469</v>
      </c>
      <c r="U179">
        <f t="shared" si="21"/>
        <v>6.3457565706231067E-2</v>
      </c>
    </row>
    <row r="180" spans="1:21" x14ac:dyDescent="0.3">
      <c r="A180">
        <f>'Sim Flight'!B180</f>
        <v>8.9</v>
      </c>
      <c r="B180">
        <f>'Sim Flight'!L180</f>
        <v>1.999229036240723</v>
      </c>
      <c r="C180">
        <f>'Sim Flight'!N180+'Sim Flight'!S180</f>
        <v>-0.15614662328522388</v>
      </c>
      <c r="E180">
        <f t="shared" si="24"/>
        <v>5.0000000000000711E-2</v>
      </c>
      <c r="G180">
        <f>MEDIAN2(C180,'Sim Flight Params'!$B$25,2)</f>
        <v>-0.15614662328522388</v>
      </c>
      <c r="H180">
        <f>AVERAGE2(G180,'Sim Flight Params'!$B$26,2)</f>
        <v>-0.15614662328522388</v>
      </c>
      <c r="J180">
        <f t="shared" si="25"/>
        <v>2.140080691183633E-2</v>
      </c>
      <c r="K180">
        <f t="shared" si="22"/>
        <v>-0.14185157336829643</v>
      </c>
      <c r="L180">
        <f>'Sim Flight Params'!$B$24*J180+'Sim Flight Params'!$B$27*K180</f>
        <v>2.140080691183633E-2</v>
      </c>
      <c r="N180">
        <f t="shared" si="27"/>
        <v>2.0627932162365386</v>
      </c>
      <c r="O180">
        <f t="shared" si="28"/>
        <v>-0.15614662328522391</v>
      </c>
      <c r="P180">
        <f>'Sim Flight Params'!$B$24*N180+'Sim Flight Params'!$B$27*O180</f>
        <v>2.0627932162365386</v>
      </c>
      <c r="Q180">
        <f t="shared" si="23"/>
        <v>6.356417999581554E-2</v>
      </c>
      <c r="S180">
        <f t="shared" si="26"/>
        <v>2.140080691183633E-2</v>
      </c>
      <c r="T180">
        <f t="shared" si="29"/>
        <v>2.0627932162365386</v>
      </c>
      <c r="U180">
        <f t="shared" si="21"/>
        <v>6.356417999581554E-2</v>
      </c>
    </row>
    <row r="181" spans="1:21" x14ac:dyDescent="0.3">
      <c r="A181">
        <f>'Sim Flight'!B181</f>
        <v>8.9499999999999993</v>
      </c>
      <c r="B181">
        <f>'Sim Flight'!L181</f>
        <v>1.9998072404820648</v>
      </c>
      <c r="C181">
        <f>'Sim Flight'!N181+'Sim Flight'!S181</f>
        <v>-0.15062679671296275</v>
      </c>
      <c r="E181">
        <f t="shared" si="24"/>
        <v>4.9999999999998934E-2</v>
      </c>
      <c r="G181">
        <f>MEDIAN2(C181,'Sim Flight Params'!$B$25,2)</f>
        <v>-0.15062679671296275</v>
      </c>
      <c r="H181">
        <f>AVERAGE2(G181,'Sim Flight Params'!$B$26,2)</f>
        <v>-0.15062679671296275</v>
      </c>
      <c r="J181">
        <f t="shared" si="25"/>
        <v>1.3869467076188354E-2</v>
      </c>
      <c r="K181">
        <f t="shared" si="22"/>
        <v>0.11039653144522502</v>
      </c>
      <c r="L181">
        <f>'Sim Flight Params'!$B$24*J181+'Sim Flight Params'!$B$27*K181</f>
        <v>1.3869467076188354E-2</v>
      </c>
      <c r="N181">
        <f t="shared" si="27"/>
        <v>2.0634866895903481</v>
      </c>
      <c r="O181">
        <f t="shared" si="28"/>
        <v>-0.15062679671296272</v>
      </c>
      <c r="P181">
        <f>'Sim Flight Params'!$B$24*N181+'Sim Flight Params'!$B$27*O181</f>
        <v>2.0634866895903481</v>
      </c>
      <c r="Q181">
        <f t="shared" si="23"/>
        <v>6.367944910828327E-2</v>
      </c>
      <c r="S181">
        <f t="shared" si="26"/>
        <v>1.3869467076188354E-2</v>
      </c>
      <c r="T181">
        <f t="shared" si="29"/>
        <v>2.0634866895903481</v>
      </c>
      <c r="U181">
        <f t="shared" si="21"/>
        <v>6.367944910828327E-2</v>
      </c>
    </row>
    <row r="182" spans="1:21" x14ac:dyDescent="0.3">
      <c r="A182">
        <f>'Sim Flight'!B182</f>
        <v>9</v>
      </c>
      <c r="B182">
        <f>'Sim Flight'!L182</f>
        <v>2</v>
      </c>
      <c r="C182">
        <f>'Sim Flight'!N182+'Sim Flight'!S182</f>
        <v>-0.14717243702715246</v>
      </c>
      <c r="E182">
        <f t="shared" si="24"/>
        <v>5.0000000000000711E-2</v>
      </c>
      <c r="G182">
        <f>MEDIAN2(C182,'Sim Flight Params'!$B$25,2)</f>
        <v>-0.14717243702715246</v>
      </c>
      <c r="H182">
        <f>AVERAGE2(G182,'Sim Flight Params'!$B$26,2)</f>
        <v>-0.14717243702715246</v>
      </c>
      <c r="J182">
        <f t="shared" si="25"/>
        <v>6.5108452248306267E-3</v>
      </c>
      <c r="K182">
        <f t="shared" si="22"/>
        <v>6.9087193716204767E-2</v>
      </c>
      <c r="L182">
        <f>'Sim Flight Params'!$B$24*J182+'Sim Flight Params'!$B$27*K182</f>
        <v>6.5108452248306267E-3</v>
      </c>
      <c r="N182">
        <f t="shared" si="27"/>
        <v>2.0638122318515895</v>
      </c>
      <c r="O182">
        <f t="shared" si="28"/>
        <v>-0.14717243702715246</v>
      </c>
      <c r="P182">
        <f>'Sim Flight Params'!$B$24*N182+'Sim Flight Params'!$B$27*O182</f>
        <v>2.0638122318515895</v>
      </c>
      <c r="Q182">
        <f t="shared" si="23"/>
        <v>6.3812231851589463E-2</v>
      </c>
      <c r="S182">
        <f t="shared" si="26"/>
        <v>6.5108452248306267E-3</v>
      </c>
      <c r="T182">
        <f t="shared" si="29"/>
        <v>2.0638122318515895</v>
      </c>
      <c r="U182">
        <f t="shared" si="21"/>
        <v>6.3812231851589463E-2</v>
      </c>
    </row>
    <row r="183" spans="1:21" x14ac:dyDescent="0.3">
      <c r="A183">
        <f>'Sim Flight'!B183</f>
        <v>9.0500000000000007</v>
      </c>
      <c r="B183">
        <f>'Sim Flight'!L183</f>
        <v>2</v>
      </c>
      <c r="C183">
        <f>'Sim Flight'!N183+'Sim Flight'!S183</f>
        <v>-0.11112399866855027</v>
      </c>
      <c r="E183">
        <f t="shared" si="24"/>
        <v>5.0000000000000711E-2</v>
      </c>
      <c r="G183">
        <f>MEDIAN2(C183,'Sim Flight Params'!$B$25,2)</f>
        <v>-0.11112399866855027</v>
      </c>
      <c r="H183">
        <f>AVERAGE2(G183,'Sim Flight Params'!$B$26,2)</f>
        <v>-0.11112399866855027</v>
      </c>
      <c r="J183">
        <f t="shared" si="25"/>
        <v>9.5464529140303414E-4</v>
      </c>
      <c r="K183">
        <f t="shared" si="22"/>
        <v>0.72096876717203362</v>
      </c>
      <c r="L183">
        <f>'Sim Flight Params'!$B$24*J183+'Sim Flight Params'!$B$27*K183</f>
        <v>9.5464529140303414E-4</v>
      </c>
      <c r="N183">
        <f t="shared" si="27"/>
        <v>2.0638599641161597</v>
      </c>
      <c r="O183">
        <f t="shared" si="28"/>
        <v>-0.11112399866855027</v>
      </c>
      <c r="P183">
        <f>'Sim Flight Params'!$B$24*N183+'Sim Flight Params'!$B$27*O183</f>
        <v>2.0638599641161597</v>
      </c>
      <c r="Q183">
        <f t="shared" si="23"/>
        <v>6.3859964116159684E-2</v>
      </c>
      <c r="S183">
        <f t="shared" si="26"/>
        <v>9.5464529140303414E-4</v>
      </c>
      <c r="T183">
        <f t="shared" si="29"/>
        <v>2.0638599641161597</v>
      </c>
      <c r="U183">
        <f t="shared" si="21"/>
        <v>6.3859964116159684E-2</v>
      </c>
    </row>
    <row r="184" spans="1:21" x14ac:dyDescent="0.3">
      <c r="A184">
        <f>'Sim Flight'!B184</f>
        <v>9.1</v>
      </c>
      <c r="B184">
        <f>'Sim Flight'!L184</f>
        <v>2</v>
      </c>
      <c r="C184">
        <f>'Sim Flight'!N184+'Sim Flight'!S184</f>
        <v>-3.0953251973635847E-2</v>
      </c>
      <c r="E184">
        <f t="shared" si="24"/>
        <v>4.9999999999998934E-2</v>
      </c>
      <c r="G184">
        <f>MEDIAN2(C184,'Sim Flight Params'!$B$25,2)</f>
        <v>-3.0953251973635847E-2</v>
      </c>
      <c r="H184">
        <f>AVERAGE2(G184,'Sim Flight Params'!$B$26,2)</f>
        <v>-3.0953251973635847E-2</v>
      </c>
      <c r="J184">
        <f t="shared" si="25"/>
        <v>-5.9301730727872519E-4</v>
      </c>
      <c r="K184">
        <f t="shared" si="22"/>
        <v>1.6034149338983226</v>
      </c>
      <c r="L184">
        <f>'Sim Flight Params'!$B$24*J184+'Sim Flight Params'!$B$27*K184</f>
        <v>-5.9301730727872519E-4</v>
      </c>
      <c r="N184">
        <f t="shared" si="27"/>
        <v>2.0638303132507958</v>
      </c>
      <c r="O184">
        <f t="shared" si="28"/>
        <v>-3.0953251973635847E-2</v>
      </c>
      <c r="P184">
        <f>'Sim Flight Params'!$B$24*N184+'Sim Flight Params'!$B$27*O184</f>
        <v>2.0638303132507958</v>
      </c>
      <c r="Q184">
        <f t="shared" si="23"/>
        <v>6.38303132507958E-2</v>
      </c>
      <c r="S184">
        <f t="shared" si="26"/>
        <v>-5.9301730727872519E-4</v>
      </c>
      <c r="T184">
        <f t="shared" si="29"/>
        <v>2.0638303132507958</v>
      </c>
      <c r="U184">
        <f t="shared" si="21"/>
        <v>6.38303132507958E-2</v>
      </c>
    </row>
    <row r="185" spans="1:21" x14ac:dyDescent="0.3">
      <c r="A185">
        <f>'Sim Flight'!B185</f>
        <v>9.1499999999999897</v>
      </c>
      <c r="B185">
        <f>'Sim Flight'!L185</f>
        <v>2</v>
      </c>
      <c r="C185">
        <f>'Sim Flight'!N185+'Sim Flight'!S185</f>
        <v>-2.3593729368168448E-2</v>
      </c>
      <c r="E185">
        <f t="shared" si="24"/>
        <v>4.9999999999990052E-2</v>
      </c>
      <c r="G185">
        <f>MEDIAN2(C185,'Sim Flight Params'!$B$25,2)</f>
        <v>-2.3593729368168448E-2</v>
      </c>
      <c r="H185">
        <f>AVERAGE2(G185,'Sim Flight Params'!$B$26,2)</f>
        <v>-2.3593729368168448E-2</v>
      </c>
      <c r="J185">
        <f t="shared" si="25"/>
        <v>-1.772703775686913E-3</v>
      </c>
      <c r="K185">
        <f t="shared" si="22"/>
        <v>0.14719045210937726</v>
      </c>
      <c r="L185">
        <f>'Sim Flight Params'!$B$24*J185+'Sim Flight Params'!$B$27*K185</f>
        <v>-1.772703775686913E-3</v>
      </c>
      <c r="N185">
        <f t="shared" si="27"/>
        <v>2.0637416780620113</v>
      </c>
      <c r="O185">
        <f t="shared" si="28"/>
        <v>-2.3593729368168448E-2</v>
      </c>
      <c r="P185">
        <f>'Sim Flight Params'!$B$24*N185+'Sim Flight Params'!$B$27*O185</f>
        <v>2.0637416780620113</v>
      </c>
      <c r="Q185">
        <f t="shared" si="23"/>
        <v>6.3741678062011253E-2</v>
      </c>
      <c r="S185">
        <f t="shared" si="26"/>
        <v>-1.772703775686913E-3</v>
      </c>
      <c r="T185">
        <f t="shared" si="29"/>
        <v>2.0637416780620113</v>
      </c>
      <c r="U185">
        <f t="shared" si="21"/>
        <v>6.3741678062011253E-2</v>
      </c>
    </row>
    <row r="186" spans="1:21" x14ac:dyDescent="0.3">
      <c r="A186">
        <f>'Sim Flight'!B186</f>
        <v>9.1999999999999904</v>
      </c>
      <c r="B186">
        <f>'Sim Flight'!L186</f>
        <v>2</v>
      </c>
      <c r="C186">
        <f>'Sim Flight'!N186+'Sim Flight'!S186</f>
        <v>3.2843829884315133E-2</v>
      </c>
      <c r="E186">
        <f t="shared" si="24"/>
        <v>5.0000000000000711E-2</v>
      </c>
      <c r="G186">
        <f>MEDIAN2(C186,'Sim Flight Params'!$B$25,2)</f>
        <v>3.2843829884315133E-2</v>
      </c>
      <c r="H186">
        <f>AVERAGE2(G186,'Sim Flight Params'!$B$26,2)</f>
        <v>3.2843829884315133E-2</v>
      </c>
      <c r="J186">
        <f t="shared" si="25"/>
        <v>-1.3051228147113302E-4</v>
      </c>
      <c r="K186">
        <f t="shared" si="22"/>
        <v>1.1287511850496557</v>
      </c>
      <c r="L186">
        <f>'Sim Flight Params'!$B$24*J186+'Sim Flight Params'!$B$27*K186</f>
        <v>-1.3051228147113302E-4</v>
      </c>
      <c r="N186">
        <f t="shared" si="27"/>
        <v>2.0637351524479377</v>
      </c>
      <c r="O186">
        <f t="shared" si="28"/>
        <v>3.2843829884315133E-2</v>
      </c>
      <c r="P186">
        <f>'Sim Flight Params'!$B$24*N186+'Sim Flight Params'!$B$27*O186</f>
        <v>2.0637351524479377</v>
      </c>
      <c r="Q186">
        <f t="shared" si="23"/>
        <v>6.3735152447937704E-2</v>
      </c>
      <c r="S186">
        <f t="shared" si="26"/>
        <v>-1.3051228147113302E-4</v>
      </c>
      <c r="T186">
        <f t="shared" si="29"/>
        <v>2.0637351524479377</v>
      </c>
      <c r="U186">
        <f t="shared" si="21"/>
        <v>6.3735152447937704E-2</v>
      </c>
    </row>
    <row r="187" spans="1:21" x14ac:dyDescent="0.3">
      <c r="A187">
        <f>'Sim Flight'!B187</f>
        <v>9.2499999999999893</v>
      </c>
      <c r="B187">
        <f>'Sim Flight'!L187</f>
        <v>2</v>
      </c>
      <c r="C187">
        <f>'Sim Flight'!N187+'Sim Flight'!S187</f>
        <v>1.8559860518194474E-2</v>
      </c>
      <c r="E187">
        <f t="shared" si="24"/>
        <v>4.9999999999998934E-2</v>
      </c>
      <c r="G187">
        <f>MEDIAN2(C187,'Sim Flight Params'!$B$25,2)</f>
        <v>1.8559860518194474E-2</v>
      </c>
      <c r="H187">
        <f>AVERAGE2(G187,'Sim Flight Params'!$B$26,2)</f>
        <v>1.8559860518194474E-2</v>
      </c>
      <c r="J187">
        <f t="shared" si="25"/>
        <v>7.9748074443857094E-4</v>
      </c>
      <c r="K187">
        <f t="shared" si="22"/>
        <v>-0.28567938732241926</v>
      </c>
      <c r="L187">
        <f>'Sim Flight Params'!$B$24*J187+'Sim Flight Params'!$B$27*K187</f>
        <v>7.9748074443857094E-4</v>
      </c>
      <c r="N187">
        <f t="shared" si="27"/>
        <v>2.0637750264851595</v>
      </c>
      <c r="O187">
        <f t="shared" si="28"/>
        <v>1.8559860518194474E-2</v>
      </c>
      <c r="P187">
        <f>'Sim Flight Params'!$B$24*N187+'Sim Flight Params'!$B$27*O187</f>
        <v>2.0637750264851595</v>
      </c>
      <c r="Q187">
        <f t="shared" si="23"/>
        <v>6.3775026485159536E-2</v>
      </c>
      <c r="S187">
        <f t="shared" si="26"/>
        <v>7.9748074443857094E-4</v>
      </c>
      <c r="T187">
        <f t="shared" si="29"/>
        <v>2.0637750264851595</v>
      </c>
      <c r="U187">
        <f t="shared" si="21"/>
        <v>6.3775026485159536E-2</v>
      </c>
    </row>
    <row r="188" spans="1:21" x14ac:dyDescent="0.3">
      <c r="A188">
        <f>'Sim Flight'!B188</f>
        <v>9.2999999999999901</v>
      </c>
      <c r="B188">
        <f>'Sim Flight'!L188</f>
        <v>2</v>
      </c>
      <c r="C188">
        <f>'Sim Flight'!N188+'Sim Flight'!S188</f>
        <v>-8.9347345134680144E-3</v>
      </c>
      <c r="E188">
        <f t="shared" si="24"/>
        <v>5.0000000000000711E-2</v>
      </c>
      <c r="G188">
        <f>MEDIAN2(C188,'Sim Flight Params'!$B$25,2)</f>
        <v>-8.9347345134680144E-3</v>
      </c>
      <c r="H188">
        <f>AVERAGE2(G188,'Sim Flight Params'!$B$26,2)</f>
        <v>-8.9347345134680144E-3</v>
      </c>
      <c r="J188">
        <f t="shared" si="25"/>
        <v>3.5074401876516385E-4</v>
      </c>
      <c r="K188">
        <f t="shared" si="22"/>
        <v>-0.549891900633242</v>
      </c>
      <c r="L188">
        <f>'Sim Flight Params'!$B$24*J188+'Sim Flight Params'!$B$27*K188</f>
        <v>3.5074401876516385E-4</v>
      </c>
      <c r="N188">
        <f t="shared" si="27"/>
        <v>2.0637925636860976</v>
      </c>
      <c r="O188">
        <f t="shared" si="28"/>
        <v>-8.9347345134680144E-3</v>
      </c>
      <c r="P188">
        <f>'Sim Flight Params'!$B$24*N188+'Sim Flight Params'!$B$27*O188</f>
        <v>2.0637925636860976</v>
      </c>
      <c r="Q188">
        <f t="shared" si="23"/>
        <v>6.3792563686097647E-2</v>
      </c>
      <c r="S188">
        <f t="shared" si="26"/>
        <v>3.5074401876516385E-4</v>
      </c>
      <c r="T188">
        <f t="shared" si="29"/>
        <v>2.0637925636860976</v>
      </c>
      <c r="U188">
        <f t="shared" si="21"/>
        <v>6.3792563686097647E-2</v>
      </c>
    </row>
    <row r="189" spans="1:21" x14ac:dyDescent="0.3">
      <c r="A189">
        <f>'Sim Flight'!B189</f>
        <v>9.3499999999999908</v>
      </c>
      <c r="B189">
        <f>'Sim Flight'!L189</f>
        <v>2</v>
      </c>
      <c r="C189">
        <f>'Sim Flight'!N189+'Sim Flight'!S189</f>
        <v>8.594643735488669E-3</v>
      </c>
      <c r="E189">
        <f t="shared" si="24"/>
        <v>5.0000000000000711E-2</v>
      </c>
      <c r="G189">
        <f>MEDIAN2(C189,'Sim Flight Params'!$B$25,2)</f>
        <v>8.594643735488669E-3</v>
      </c>
      <c r="H189">
        <f>AVERAGE2(G189,'Sim Flight Params'!$B$26,2)</f>
        <v>8.594643735488669E-3</v>
      </c>
      <c r="J189">
        <f t="shared" si="25"/>
        <v>7.8047620553960335E-4</v>
      </c>
      <c r="K189">
        <f t="shared" si="22"/>
        <v>0.35058756497912869</v>
      </c>
      <c r="L189">
        <f>'Sim Flight Params'!$B$24*J189+'Sim Flight Params'!$B$27*K189</f>
        <v>7.8047620553960335E-4</v>
      </c>
      <c r="N189">
        <f t="shared" si="27"/>
        <v>2.0638315874963746</v>
      </c>
      <c r="O189">
        <f t="shared" si="28"/>
        <v>8.5946437354886673E-3</v>
      </c>
      <c r="P189">
        <f>'Sim Flight Params'!$B$24*N189+'Sim Flight Params'!$B$27*O189</f>
        <v>2.0638315874963746</v>
      </c>
      <c r="Q189">
        <f t="shared" si="23"/>
        <v>6.3831587496374631E-2</v>
      </c>
      <c r="S189">
        <f t="shared" si="26"/>
        <v>7.8047620553960335E-4</v>
      </c>
      <c r="T189">
        <f t="shared" si="29"/>
        <v>2.0638315874963746</v>
      </c>
      <c r="U189">
        <f t="shared" si="21"/>
        <v>6.3831587496374631E-2</v>
      </c>
    </row>
    <row r="190" spans="1:21" x14ac:dyDescent="0.3">
      <c r="A190">
        <f>'Sim Flight'!B190</f>
        <v>9.3999999999999897</v>
      </c>
      <c r="B190">
        <f>'Sim Flight'!L190</f>
        <v>2</v>
      </c>
      <c r="C190">
        <f>'Sim Flight'!N190+'Sim Flight'!S190</f>
        <v>3.7227634281082382E-2</v>
      </c>
      <c r="E190">
        <f t="shared" si="24"/>
        <v>4.9999999999998934E-2</v>
      </c>
      <c r="G190">
        <f>MEDIAN2(C190,'Sim Flight Params'!$B$25,2)</f>
        <v>3.7227634281082382E-2</v>
      </c>
      <c r="H190">
        <f>AVERAGE2(G190,'Sim Flight Params'!$B$26,2)</f>
        <v>3.7227634281082382E-2</v>
      </c>
      <c r="J190">
        <f t="shared" si="25"/>
        <v>2.6418579195936825E-3</v>
      </c>
      <c r="K190">
        <f t="shared" si="22"/>
        <v>0.57265981091188645</v>
      </c>
      <c r="L190">
        <f>'Sim Flight Params'!$B$24*J190+'Sim Flight Params'!$B$27*K190</f>
        <v>2.6418579195936825E-3</v>
      </c>
      <c r="N190">
        <f t="shared" si="27"/>
        <v>2.0639636803923542</v>
      </c>
      <c r="O190">
        <f t="shared" si="28"/>
        <v>3.7227634281082375E-2</v>
      </c>
      <c r="P190">
        <f>'Sim Flight Params'!$B$24*N190+'Sim Flight Params'!$B$27*O190</f>
        <v>2.0639636803923542</v>
      </c>
      <c r="Q190">
        <f t="shared" si="23"/>
        <v>6.3963680392354227E-2</v>
      </c>
      <c r="S190">
        <f t="shared" si="26"/>
        <v>2.6418579195936825E-3</v>
      </c>
      <c r="T190">
        <f t="shared" si="29"/>
        <v>2.0639636803923542</v>
      </c>
      <c r="U190">
        <f t="shared" si="21"/>
        <v>6.3963680392354227E-2</v>
      </c>
    </row>
    <row r="191" spans="1:21" x14ac:dyDescent="0.3">
      <c r="A191">
        <f>'Sim Flight'!B191</f>
        <v>9.4499999999999904</v>
      </c>
      <c r="B191">
        <f>'Sim Flight'!L191</f>
        <v>2</v>
      </c>
      <c r="C191">
        <f>'Sim Flight'!N191+'Sim Flight'!S191</f>
        <v>-1.3927876349706655E-2</v>
      </c>
      <c r="E191">
        <f t="shared" si="24"/>
        <v>5.0000000000000711E-2</v>
      </c>
      <c r="G191">
        <f>MEDIAN2(C191,'Sim Flight Params'!$B$25,2)</f>
        <v>-1.3927876349706655E-2</v>
      </c>
      <c r="H191">
        <f>AVERAGE2(G191,'Sim Flight Params'!$B$26,2)</f>
        <v>-1.3927876349706655E-2</v>
      </c>
      <c r="J191">
        <f t="shared" si="25"/>
        <v>1.9454641021083398E-3</v>
      </c>
      <c r="K191">
        <f t="shared" si="22"/>
        <v>-1.0231102126157661</v>
      </c>
      <c r="L191">
        <f>'Sim Flight Params'!$B$24*J191+'Sim Flight Params'!$B$27*K191</f>
        <v>1.9454641021083398E-3</v>
      </c>
      <c r="N191">
        <f t="shared" si="27"/>
        <v>2.0640609535974597</v>
      </c>
      <c r="O191">
        <f t="shared" si="28"/>
        <v>-1.3927876349706655E-2</v>
      </c>
      <c r="P191">
        <f>'Sim Flight Params'!$B$24*N191+'Sim Flight Params'!$B$27*O191</f>
        <v>2.0640609535974597</v>
      </c>
      <c r="Q191">
        <f t="shared" si="23"/>
        <v>6.4060953597459669E-2</v>
      </c>
      <c r="S191">
        <f t="shared" si="26"/>
        <v>1.9454641021083398E-3</v>
      </c>
      <c r="T191">
        <f t="shared" si="29"/>
        <v>2.0640609535974597</v>
      </c>
      <c r="U191">
        <f t="shared" si="21"/>
        <v>6.4060953597459669E-2</v>
      </c>
    </row>
    <row r="192" spans="1:21" x14ac:dyDescent="0.3">
      <c r="A192">
        <f>'Sim Flight'!B192</f>
        <v>9.4999999999999805</v>
      </c>
      <c r="B192">
        <f>'Sim Flight'!L192</f>
        <v>2</v>
      </c>
      <c r="C192">
        <f>'Sim Flight'!N192+'Sim Flight'!S192</f>
        <v>2.1033371935007553E-2</v>
      </c>
      <c r="E192">
        <f t="shared" si="24"/>
        <v>4.9999999999990052E-2</v>
      </c>
      <c r="G192">
        <f>MEDIAN2(C192,'Sim Flight Params'!$B$25,2)</f>
        <v>2.1033371935007553E-2</v>
      </c>
      <c r="H192">
        <f>AVERAGE2(G192,'Sim Flight Params'!$B$26,2)</f>
        <v>2.1033371935007553E-2</v>
      </c>
      <c r="J192">
        <f t="shared" si="25"/>
        <v>2.997132698858508E-3</v>
      </c>
      <c r="K192">
        <f t="shared" si="22"/>
        <v>0.69922496569442338</v>
      </c>
      <c r="L192">
        <f>'Sim Flight Params'!$B$24*J192+'Sim Flight Params'!$B$27*K192</f>
        <v>2.997132698858508E-3</v>
      </c>
      <c r="N192">
        <f t="shared" si="27"/>
        <v>2.0642108102324026</v>
      </c>
      <c r="O192">
        <f t="shared" si="28"/>
        <v>2.1033371935007546E-2</v>
      </c>
      <c r="P192">
        <f>'Sim Flight Params'!$B$24*N192+'Sim Flight Params'!$B$27*O192</f>
        <v>2.0642108102324026</v>
      </c>
      <c r="Q192">
        <f t="shared" si="23"/>
        <v>6.4210810232402604E-2</v>
      </c>
      <c r="S192">
        <f t="shared" si="26"/>
        <v>2.997132698858508E-3</v>
      </c>
      <c r="T192">
        <f t="shared" si="29"/>
        <v>2.0642108102324026</v>
      </c>
      <c r="U192">
        <f t="shared" si="21"/>
        <v>6.4210810232402604E-2</v>
      </c>
    </row>
    <row r="193" spans="1:21" x14ac:dyDescent="0.3">
      <c r="A193">
        <f>'Sim Flight'!B193</f>
        <v>9.5499999999999794</v>
      </c>
      <c r="B193">
        <f>'Sim Flight'!L193</f>
        <v>2</v>
      </c>
      <c r="C193">
        <f>'Sim Flight'!N193+'Sim Flight'!S193</f>
        <v>3.2487509795808105E-2</v>
      </c>
      <c r="E193">
        <f t="shared" si="24"/>
        <v>4.9999999999998934E-2</v>
      </c>
      <c r="G193">
        <f>MEDIAN2(C193,'Sim Flight Params'!$B$25,2)</f>
        <v>3.2487509795808105E-2</v>
      </c>
      <c r="H193">
        <f>AVERAGE2(G193,'Sim Flight Params'!$B$26,2)</f>
        <v>3.2487509795808105E-2</v>
      </c>
      <c r="J193">
        <f t="shared" si="25"/>
        <v>4.6215081886488785E-3</v>
      </c>
      <c r="K193">
        <f t="shared" si="22"/>
        <v>0.22908275721601593</v>
      </c>
      <c r="L193">
        <f>'Sim Flight Params'!$B$24*J193+'Sim Flight Params'!$B$27*K193</f>
        <v>4.6215081886488785E-3</v>
      </c>
      <c r="N193">
        <f t="shared" si="27"/>
        <v>2.064441885641835</v>
      </c>
      <c r="O193">
        <f t="shared" si="28"/>
        <v>3.2487509795808105E-2</v>
      </c>
      <c r="P193">
        <f>'Sim Flight Params'!$B$24*N193+'Sim Flight Params'!$B$27*O193</f>
        <v>2.064441885641835</v>
      </c>
      <c r="Q193">
        <f t="shared" si="23"/>
        <v>6.4441885641834951E-2</v>
      </c>
      <c r="S193">
        <f t="shared" si="26"/>
        <v>4.6215081886488785E-3</v>
      </c>
      <c r="T193">
        <f t="shared" si="29"/>
        <v>2.064441885641835</v>
      </c>
      <c r="U193">
        <f t="shared" si="21"/>
        <v>6.4441885641834951E-2</v>
      </c>
    </row>
    <row r="194" spans="1:21" x14ac:dyDescent="0.3">
      <c r="A194">
        <f>'Sim Flight'!B194</f>
        <v>9.5999999999999801</v>
      </c>
      <c r="B194">
        <f>'Sim Flight'!L194</f>
        <v>2</v>
      </c>
      <c r="C194">
        <f>'Sim Flight'!N194+'Sim Flight'!S194</f>
        <v>-8.421709668887575E-3</v>
      </c>
      <c r="E194">
        <f t="shared" si="24"/>
        <v>5.0000000000000711E-2</v>
      </c>
      <c r="G194">
        <f>MEDIAN2(C194,'Sim Flight Params'!$B$25,2)</f>
        <v>-8.421709668887575E-3</v>
      </c>
      <c r="H194">
        <f>AVERAGE2(G194,'Sim Flight Params'!$B$26,2)</f>
        <v>-8.421709668887575E-3</v>
      </c>
      <c r="J194">
        <f t="shared" si="25"/>
        <v>4.2004227052044934E-3</v>
      </c>
      <c r="K194">
        <f t="shared" si="22"/>
        <v>-0.81818438929390203</v>
      </c>
      <c r="L194">
        <f>'Sim Flight Params'!$B$24*J194+'Sim Flight Params'!$B$27*K194</f>
        <v>4.2004227052044934E-3</v>
      </c>
      <c r="N194">
        <f t="shared" si="27"/>
        <v>2.0646519067770952</v>
      </c>
      <c r="O194">
        <f t="shared" si="28"/>
        <v>-8.4217096688875819E-3</v>
      </c>
      <c r="P194">
        <f>'Sim Flight Params'!$B$24*N194+'Sim Flight Params'!$B$27*O194</f>
        <v>2.0646519067770952</v>
      </c>
      <c r="Q194">
        <f t="shared" si="23"/>
        <v>6.4651906777095203E-2</v>
      </c>
      <c r="S194">
        <f t="shared" si="26"/>
        <v>4.2004227052044934E-3</v>
      </c>
      <c r="T194">
        <f t="shared" si="29"/>
        <v>2.0646519067770952</v>
      </c>
      <c r="U194">
        <f t="shared" ref="U194:U257" si="30">T194-$B194</f>
        <v>6.4651906777095203E-2</v>
      </c>
    </row>
    <row r="195" spans="1:21" x14ac:dyDescent="0.3">
      <c r="A195">
        <f>'Sim Flight'!B195</f>
        <v>9.6499999999999808</v>
      </c>
      <c r="B195">
        <f>'Sim Flight'!L195</f>
        <v>2</v>
      </c>
      <c r="C195">
        <f>'Sim Flight'!N195+'Sim Flight'!S195</f>
        <v>2.2275753688157904E-2</v>
      </c>
      <c r="E195">
        <f t="shared" si="24"/>
        <v>5.0000000000000711E-2</v>
      </c>
      <c r="G195">
        <f>MEDIAN2(C195,'Sim Flight Params'!$B$25,2)</f>
        <v>2.2275753688157904E-2</v>
      </c>
      <c r="H195">
        <f>AVERAGE2(G195,'Sim Flight Params'!$B$26,2)</f>
        <v>2.2275753688157904E-2</v>
      </c>
      <c r="J195">
        <f t="shared" si="25"/>
        <v>5.3142103896124046E-3</v>
      </c>
      <c r="K195">
        <f t="shared" ref="K195:K258" si="31">(H195-H194)/$E195</f>
        <v>0.61394926714090081</v>
      </c>
      <c r="L195">
        <f>'Sim Flight Params'!$B$24*J195+'Sim Flight Params'!$B$27*K195</f>
        <v>5.3142103896124046E-3</v>
      </c>
      <c r="N195">
        <f t="shared" si="27"/>
        <v>2.064917617296576</v>
      </c>
      <c r="O195">
        <f t="shared" si="28"/>
        <v>2.2275753688157908E-2</v>
      </c>
      <c r="P195">
        <f>'Sim Flight Params'!$B$24*N195+'Sim Flight Params'!$B$27*O195</f>
        <v>2.064917617296576</v>
      </c>
      <c r="Q195">
        <f t="shared" ref="Q195:Q258" si="32">P195-$B195</f>
        <v>6.4917617296575969E-2</v>
      </c>
      <c r="S195">
        <f t="shared" si="26"/>
        <v>5.3142103896124046E-3</v>
      </c>
      <c r="T195">
        <f t="shared" si="29"/>
        <v>2.064917617296576</v>
      </c>
      <c r="U195">
        <f t="shared" si="30"/>
        <v>6.4917617296575969E-2</v>
      </c>
    </row>
    <row r="196" spans="1:21" x14ac:dyDescent="0.3">
      <c r="A196">
        <f>'Sim Flight'!B196</f>
        <v>9.6999999999999797</v>
      </c>
      <c r="B196">
        <f>'Sim Flight'!L196</f>
        <v>2</v>
      </c>
      <c r="C196">
        <f>'Sim Flight'!N196+'Sim Flight'!S196</f>
        <v>3.3986215345256379E-2</v>
      </c>
      <c r="E196">
        <f t="shared" ref="E196:E202" si="33">A196-A195</f>
        <v>4.9999999999998934E-2</v>
      </c>
      <c r="G196">
        <f>MEDIAN2(C196,'Sim Flight Params'!$B$25,2)</f>
        <v>3.3986215345256379E-2</v>
      </c>
      <c r="H196">
        <f>AVERAGE2(G196,'Sim Flight Params'!$B$26,2)</f>
        <v>3.3986215345256379E-2</v>
      </c>
      <c r="J196">
        <f t="shared" ref="J196:J259" si="34">J195+H196*$E196</f>
        <v>7.0135211568751873E-3</v>
      </c>
      <c r="K196">
        <f t="shared" si="31"/>
        <v>0.23420923314197448</v>
      </c>
      <c r="L196">
        <f>'Sim Flight Params'!$B$24*J196+'Sim Flight Params'!$B$27*K196</f>
        <v>7.0135211568751873E-3</v>
      </c>
      <c r="N196">
        <f t="shared" si="27"/>
        <v>2.0652682933544195</v>
      </c>
      <c r="O196">
        <f t="shared" si="28"/>
        <v>3.3986215345256379E-2</v>
      </c>
      <c r="P196">
        <f>'Sim Flight Params'!$B$24*N196+'Sim Flight Params'!$B$27*O196</f>
        <v>2.0652682933544195</v>
      </c>
      <c r="Q196">
        <f t="shared" si="32"/>
        <v>6.5268293354419527E-2</v>
      </c>
      <c r="S196">
        <f t="shared" ref="S196:S259" si="35">S195+C196*$E196</f>
        <v>7.0135211568751873E-3</v>
      </c>
      <c r="T196">
        <f t="shared" si="29"/>
        <v>2.0652682933544195</v>
      </c>
      <c r="U196">
        <f t="shared" si="30"/>
        <v>6.5268293354419527E-2</v>
      </c>
    </row>
    <row r="197" spans="1:21" x14ac:dyDescent="0.3">
      <c r="A197">
        <f>'Sim Flight'!B197</f>
        <v>9.7499999999999805</v>
      </c>
      <c r="B197">
        <f>'Sim Flight'!L197</f>
        <v>2</v>
      </c>
      <c r="C197">
        <f>'Sim Flight'!N197+'Sim Flight'!S197</f>
        <v>3.6657024040382367E-2</v>
      </c>
      <c r="E197">
        <f t="shared" si="33"/>
        <v>5.0000000000000711E-2</v>
      </c>
      <c r="G197">
        <f>MEDIAN2(C197,'Sim Flight Params'!$B$25,2)</f>
        <v>3.6657024040382367E-2</v>
      </c>
      <c r="H197">
        <f>AVERAGE2(G197,'Sim Flight Params'!$B$26,2)</f>
        <v>3.6657024040382367E-2</v>
      </c>
      <c r="J197">
        <f t="shared" si="34"/>
        <v>8.8463723588943326E-3</v>
      </c>
      <c r="K197">
        <f t="shared" si="31"/>
        <v>5.3416173902519008E-2</v>
      </c>
      <c r="L197">
        <f>'Sim Flight Params'!$B$24*J197+'Sim Flight Params'!$B$27*K197</f>
        <v>8.8463723588943326E-3</v>
      </c>
      <c r="N197">
        <f t="shared" si="27"/>
        <v>2.0657106119723641</v>
      </c>
      <c r="O197">
        <f t="shared" si="28"/>
        <v>3.6657024040382381E-2</v>
      </c>
      <c r="P197">
        <f>'Sim Flight Params'!$B$24*N197+'Sim Flight Params'!$B$27*O197</f>
        <v>2.0657106119723641</v>
      </c>
      <c r="Q197">
        <f t="shared" si="32"/>
        <v>6.5710611972364052E-2</v>
      </c>
      <c r="S197">
        <f t="shared" si="35"/>
        <v>8.8463723588943326E-3</v>
      </c>
      <c r="T197">
        <f t="shared" si="29"/>
        <v>2.0657106119723641</v>
      </c>
      <c r="U197">
        <f t="shared" si="30"/>
        <v>6.5710611972364052E-2</v>
      </c>
    </row>
    <row r="198" spans="1:21" x14ac:dyDescent="0.3">
      <c r="A198">
        <f>'Sim Flight'!B198</f>
        <v>9.7999999999999794</v>
      </c>
      <c r="B198">
        <f>'Sim Flight'!L198</f>
        <v>2</v>
      </c>
      <c r="C198">
        <f>'Sim Flight'!N198+'Sim Flight'!S198</f>
        <v>3.0098476622395353E-2</v>
      </c>
      <c r="E198">
        <f t="shared" si="33"/>
        <v>4.9999999999998934E-2</v>
      </c>
      <c r="G198">
        <f>MEDIAN2(C198,'Sim Flight Params'!$B$25,2)</f>
        <v>3.0098476622395353E-2</v>
      </c>
      <c r="H198">
        <f>AVERAGE2(G198,'Sim Flight Params'!$B$26,2)</f>
        <v>3.0098476622395353E-2</v>
      </c>
      <c r="J198">
        <f t="shared" si="34"/>
        <v>1.0351296190014068E-2</v>
      </c>
      <c r="K198">
        <f t="shared" si="31"/>
        <v>-0.13117094835974308</v>
      </c>
      <c r="L198">
        <f>'Sim Flight Params'!$B$24*J198+'Sim Flight Params'!$B$27*K198</f>
        <v>1.0351296190014068E-2</v>
      </c>
      <c r="N198">
        <f t="shared" si="27"/>
        <v>2.0662281767818649</v>
      </c>
      <c r="O198">
        <f t="shared" si="28"/>
        <v>3.0098476622395353E-2</v>
      </c>
      <c r="P198">
        <f>'Sim Flight Params'!$B$24*N198+'Sim Flight Params'!$B$27*O198</f>
        <v>2.0662281767818649</v>
      </c>
      <c r="Q198">
        <f t="shared" si="32"/>
        <v>6.6228176781864878E-2</v>
      </c>
      <c r="S198">
        <f t="shared" si="35"/>
        <v>1.0351296190014068E-2</v>
      </c>
      <c r="T198">
        <f t="shared" si="29"/>
        <v>2.0662281767818649</v>
      </c>
      <c r="U198">
        <f t="shared" si="30"/>
        <v>6.6228176781864878E-2</v>
      </c>
    </row>
    <row r="199" spans="1:21" x14ac:dyDescent="0.3">
      <c r="A199">
        <f>'Sim Flight'!B199</f>
        <v>9.8499999999999801</v>
      </c>
      <c r="B199">
        <f>'Sim Flight'!L199</f>
        <v>2</v>
      </c>
      <c r="C199">
        <f>'Sim Flight'!N199+'Sim Flight'!S199</f>
        <v>-2.3216710326593101E-2</v>
      </c>
      <c r="E199">
        <f t="shared" si="33"/>
        <v>5.0000000000000711E-2</v>
      </c>
      <c r="G199">
        <f>MEDIAN2(C199,'Sim Flight Params'!$B$25,2)</f>
        <v>-2.3216710326593101E-2</v>
      </c>
      <c r="H199">
        <f>AVERAGE2(G199,'Sim Flight Params'!$B$26,2)</f>
        <v>-2.3216710326593101E-2</v>
      </c>
      <c r="J199">
        <f t="shared" si="34"/>
        <v>9.1904606736843975E-3</v>
      </c>
      <c r="K199">
        <f t="shared" si="31"/>
        <v>-1.0663037389797541</v>
      </c>
      <c r="L199">
        <f>'Sim Flight Params'!$B$24*J199+'Sim Flight Params'!$B$27*K199</f>
        <v>9.1904606736843975E-3</v>
      </c>
      <c r="N199">
        <f t="shared" si="27"/>
        <v>2.066687699815549</v>
      </c>
      <c r="O199">
        <f t="shared" si="28"/>
        <v>-2.3216710326593084E-2</v>
      </c>
      <c r="P199">
        <f>'Sim Flight Params'!$B$24*N199+'Sim Flight Params'!$B$27*O199</f>
        <v>2.066687699815549</v>
      </c>
      <c r="Q199">
        <f t="shared" si="32"/>
        <v>6.6687699815549006E-2</v>
      </c>
      <c r="S199">
        <f t="shared" si="35"/>
        <v>9.1904606736843975E-3</v>
      </c>
      <c r="T199">
        <f t="shared" si="29"/>
        <v>2.066687699815549</v>
      </c>
      <c r="U199">
        <f t="shared" si="30"/>
        <v>6.6687699815549006E-2</v>
      </c>
    </row>
    <row r="200" spans="1:21" x14ac:dyDescent="0.3">
      <c r="A200">
        <f>'Sim Flight'!B200</f>
        <v>9.8999999999999808</v>
      </c>
      <c r="B200">
        <f>'Sim Flight'!L200</f>
        <v>2</v>
      </c>
      <c r="C200">
        <f>'Sim Flight'!N200+'Sim Flight'!S200</f>
        <v>1.4355847562393095E-2</v>
      </c>
      <c r="E200">
        <f t="shared" si="33"/>
        <v>5.0000000000000711E-2</v>
      </c>
      <c r="G200">
        <f>MEDIAN2(C200,'Sim Flight Params'!$B$25,2)</f>
        <v>1.4355847562393095E-2</v>
      </c>
      <c r="H200">
        <f>AVERAGE2(G200,'Sim Flight Params'!$B$26,2)</f>
        <v>1.4355847562393095E-2</v>
      </c>
      <c r="J200">
        <f t="shared" si="34"/>
        <v>9.9082530518040633E-3</v>
      </c>
      <c r="K200">
        <f t="shared" si="31"/>
        <v>0.75145115777971327</v>
      </c>
      <c r="L200">
        <f>'Sim Flight Params'!$B$24*J200+'Sim Flight Params'!$B$27*K200</f>
        <v>9.9082530518040633E-3</v>
      </c>
      <c r="N200">
        <f t="shared" si="27"/>
        <v>2.0671831124681392</v>
      </c>
      <c r="O200">
        <f t="shared" si="28"/>
        <v>1.4355847562393113E-2</v>
      </c>
      <c r="P200">
        <f>'Sim Flight Params'!$B$24*N200+'Sim Flight Params'!$B$27*O200</f>
        <v>2.0671831124681392</v>
      </c>
      <c r="Q200">
        <f t="shared" si="32"/>
        <v>6.7183112468139239E-2</v>
      </c>
      <c r="S200">
        <f t="shared" si="35"/>
        <v>9.9082530518040633E-3</v>
      </c>
      <c r="T200">
        <f t="shared" si="29"/>
        <v>2.0671831124681392</v>
      </c>
      <c r="U200">
        <f t="shared" si="30"/>
        <v>6.7183112468139239E-2</v>
      </c>
    </row>
    <row r="201" spans="1:21" x14ac:dyDescent="0.3">
      <c r="A201">
        <f>'Sim Flight'!B201</f>
        <v>9.9499999999999709</v>
      </c>
      <c r="B201">
        <f>'Sim Flight'!L201</f>
        <v>2</v>
      </c>
      <c r="C201">
        <f>'Sim Flight'!N201+'Sim Flight'!S201</f>
        <v>2.5531611303297092E-3</v>
      </c>
      <c r="E201">
        <f t="shared" si="33"/>
        <v>4.9999999999990052E-2</v>
      </c>
      <c r="G201">
        <f>MEDIAN2(C201,'Sim Flight Params'!$B$25,2)</f>
        <v>2.5531611303297092E-3</v>
      </c>
      <c r="H201">
        <f>AVERAGE2(G201,'Sim Flight Params'!$B$26,2)</f>
        <v>2.5531611303297092E-3</v>
      </c>
      <c r="J201">
        <f t="shared" si="34"/>
        <v>1.0035911108320524E-2</v>
      </c>
      <c r="K201">
        <f t="shared" si="31"/>
        <v>-0.23605372864131469</v>
      </c>
      <c r="L201">
        <f>'Sim Flight Params'!$B$24*J201+'Sim Flight Params'!$B$27*K201</f>
        <v>1.0035911108320524E-2</v>
      </c>
      <c r="N201">
        <f t="shared" si="27"/>
        <v>2.0676849080235553</v>
      </c>
      <c r="O201">
        <f t="shared" si="28"/>
        <v>2.5531611303297257E-3</v>
      </c>
      <c r="P201">
        <f>'Sim Flight Params'!$B$24*N201+'Sim Flight Params'!$B$27*O201</f>
        <v>2.0676849080235553</v>
      </c>
      <c r="Q201">
        <f t="shared" si="32"/>
        <v>6.7684908023555312E-2</v>
      </c>
      <c r="S201">
        <f t="shared" si="35"/>
        <v>1.0035911108320524E-2</v>
      </c>
      <c r="T201">
        <f t="shared" si="29"/>
        <v>2.0676849080235553</v>
      </c>
      <c r="U201">
        <f t="shared" si="30"/>
        <v>6.7684908023555312E-2</v>
      </c>
    </row>
    <row r="202" spans="1:21" x14ac:dyDescent="0.3">
      <c r="A202">
        <f>'Sim Flight'!B202</f>
        <v>9.9999999999999698</v>
      </c>
      <c r="B202">
        <f>'Sim Flight'!L202</f>
        <v>2</v>
      </c>
      <c r="C202">
        <f>'Sim Flight'!N202+'Sim Flight'!S202</f>
        <v>1.943767899155148E-2</v>
      </c>
      <c r="E202">
        <f t="shared" si="33"/>
        <v>4.9999999999998934E-2</v>
      </c>
      <c r="G202">
        <f>MEDIAN2(C202,'Sim Flight Params'!$B$25,2)</f>
        <v>1.943767899155148E-2</v>
      </c>
      <c r="H202">
        <f>AVERAGE2(G202,'Sim Flight Params'!$B$26,2)</f>
        <v>1.943767899155148E-2</v>
      </c>
      <c r="J202">
        <f t="shared" si="34"/>
        <v>1.1007795057898078E-2</v>
      </c>
      <c r="K202">
        <f t="shared" si="31"/>
        <v>0.33769035722444257</v>
      </c>
      <c r="L202">
        <f>'Sim Flight Params'!$B$24*J202+'Sim Flight Params'!$B$27*K202</f>
        <v>1.1007795057898078E-2</v>
      </c>
      <c r="N202">
        <f t="shared" si="27"/>
        <v>2.0682352977764502</v>
      </c>
      <c r="O202">
        <f t="shared" si="28"/>
        <v>1.9437678991551483E-2</v>
      </c>
      <c r="P202">
        <f>'Sim Flight Params'!$B$24*N202+'Sim Flight Params'!$B$27*O202</f>
        <v>2.0682352977764502</v>
      </c>
      <c r="Q202">
        <f t="shared" si="32"/>
        <v>6.823529777645021E-2</v>
      </c>
      <c r="S202">
        <f t="shared" si="35"/>
        <v>1.1007795057898078E-2</v>
      </c>
      <c r="T202">
        <f t="shared" si="29"/>
        <v>2.0682352977764502</v>
      </c>
      <c r="U202">
        <f t="shared" si="30"/>
        <v>6.823529777645021E-2</v>
      </c>
    </row>
    <row r="203" spans="1:21" x14ac:dyDescent="0.3">
      <c r="A203">
        <f>'Sim Flight'!B203</f>
        <v>10.050000000000001</v>
      </c>
      <c r="B203">
        <f>'Sim Flight'!L203</f>
        <v>2</v>
      </c>
      <c r="C203">
        <f>'Sim Flight'!N203+'Sim Flight'!S203</f>
        <v>2.87135918744055E-2</v>
      </c>
      <c r="E203">
        <f t="shared" ref="E203:E266" si="36">A203-A202</f>
        <v>5.0000000000030909E-2</v>
      </c>
      <c r="G203">
        <f>MEDIAN2(C203,'Sim Flight Params'!$B$25,2)</f>
        <v>2.87135918744055E-2</v>
      </c>
      <c r="H203">
        <f>AVERAGE2(G203,'Sim Flight Params'!$B$26,2)</f>
        <v>2.87135918744055E-2</v>
      </c>
      <c r="J203">
        <f t="shared" si="34"/>
        <v>1.2443474651619241E-2</v>
      </c>
      <c r="K203">
        <f t="shared" si="31"/>
        <v>0.18551825765696572</v>
      </c>
      <c r="L203">
        <f>'Sim Flight Params'!$B$24*J203+'Sim Flight Params'!$B$27*K203</f>
        <v>1.2443474651619241E-2</v>
      </c>
      <c r="N203">
        <f t="shared" ref="N203:N266" si="37">N202+L203*$E203</f>
        <v>2.0688574715090318</v>
      </c>
      <c r="O203">
        <f t="shared" ref="O203:O266" si="38">(L203-L202)/$E203</f>
        <v>2.871359187440551E-2</v>
      </c>
      <c r="P203">
        <f>'Sim Flight Params'!$B$24*N203+'Sim Flight Params'!$B$27*O203</f>
        <v>2.0688574715090318</v>
      </c>
      <c r="Q203">
        <f t="shared" si="32"/>
        <v>6.8857471509031765E-2</v>
      </c>
      <c r="S203">
        <f t="shared" si="35"/>
        <v>1.2443474651619241E-2</v>
      </c>
      <c r="T203">
        <f t="shared" si="29"/>
        <v>2.0688574715090318</v>
      </c>
      <c r="U203">
        <f t="shared" si="30"/>
        <v>6.8857471509031765E-2</v>
      </c>
    </row>
    <row r="204" spans="1:21" x14ac:dyDescent="0.3">
      <c r="A204">
        <f>'Sim Flight'!B204</f>
        <v>10.1</v>
      </c>
      <c r="B204">
        <f>'Sim Flight'!L204</f>
        <v>2</v>
      </c>
      <c r="C204">
        <f>'Sim Flight'!N204+'Sim Flight'!S204</f>
        <v>-1.6593784486935329E-2</v>
      </c>
      <c r="E204">
        <f t="shared" si="36"/>
        <v>4.9999999999998934E-2</v>
      </c>
      <c r="G204">
        <f>MEDIAN2(C204,'Sim Flight Params'!$B$25,2)</f>
        <v>-1.6593784486935329E-2</v>
      </c>
      <c r="H204">
        <f>AVERAGE2(G204,'Sim Flight Params'!$B$26,2)</f>
        <v>-1.6593784486935329E-2</v>
      </c>
      <c r="J204">
        <f t="shared" si="34"/>
        <v>1.1613785427272491E-2</v>
      </c>
      <c r="K204">
        <f t="shared" si="31"/>
        <v>-0.90614752722683589</v>
      </c>
      <c r="L204">
        <f>'Sim Flight Params'!$B$24*J204+'Sim Flight Params'!$B$27*K204</f>
        <v>1.1613785427272491E-2</v>
      </c>
      <c r="N204">
        <f t="shared" si="37"/>
        <v>2.0694381607803956</v>
      </c>
      <c r="O204">
        <f t="shared" si="38"/>
        <v>-1.659378448693534E-2</v>
      </c>
      <c r="P204">
        <f>'Sim Flight Params'!$B$24*N204+'Sim Flight Params'!$B$27*O204</f>
        <v>2.0694381607803956</v>
      </c>
      <c r="Q204">
        <f t="shared" si="32"/>
        <v>6.9438160780395553E-2</v>
      </c>
      <c r="S204">
        <f t="shared" si="35"/>
        <v>1.1613785427272491E-2</v>
      </c>
      <c r="T204">
        <f t="shared" si="29"/>
        <v>2.0694381607803956</v>
      </c>
      <c r="U204">
        <f t="shared" si="30"/>
        <v>6.9438160780395553E-2</v>
      </c>
    </row>
    <row r="205" spans="1:21" x14ac:dyDescent="0.3">
      <c r="A205">
        <f>'Sim Flight'!B205</f>
        <v>10.15</v>
      </c>
      <c r="B205">
        <f>'Sim Flight'!L205</f>
        <v>2</v>
      </c>
      <c r="C205">
        <f>'Sim Flight'!N205+'Sim Flight'!S205</f>
        <v>8.5250380395710031E-3</v>
      </c>
      <c r="E205">
        <f t="shared" si="36"/>
        <v>5.0000000000000711E-2</v>
      </c>
      <c r="G205">
        <f>MEDIAN2(C205,'Sim Flight Params'!$B$25,2)</f>
        <v>8.5250380395710031E-3</v>
      </c>
      <c r="H205">
        <f>AVERAGE2(G205,'Sim Flight Params'!$B$26,2)</f>
        <v>8.5250380395710031E-3</v>
      </c>
      <c r="J205">
        <f t="shared" si="34"/>
        <v>1.2040037329251048E-2</v>
      </c>
      <c r="K205">
        <f t="shared" si="31"/>
        <v>0.50237645053011948</v>
      </c>
      <c r="L205">
        <f>'Sim Flight Params'!$B$24*J205+'Sim Flight Params'!$B$27*K205</f>
        <v>1.2040037329251048E-2</v>
      </c>
      <c r="N205">
        <f t="shared" si="37"/>
        <v>2.0700401626468583</v>
      </c>
      <c r="O205">
        <f t="shared" si="38"/>
        <v>8.5250380395710153E-3</v>
      </c>
      <c r="P205">
        <f>'Sim Flight Params'!$B$24*N205+'Sim Flight Params'!$B$27*O205</f>
        <v>2.0700401626468583</v>
      </c>
      <c r="Q205">
        <f t="shared" si="32"/>
        <v>7.0040162646858306E-2</v>
      </c>
      <c r="S205">
        <f t="shared" si="35"/>
        <v>1.2040037329251048E-2</v>
      </c>
      <c r="T205">
        <f t="shared" si="29"/>
        <v>2.0700401626468583</v>
      </c>
      <c r="U205">
        <f t="shared" si="30"/>
        <v>7.0040162646858306E-2</v>
      </c>
    </row>
    <row r="206" spans="1:21" x14ac:dyDescent="0.3">
      <c r="A206">
        <f>'Sim Flight'!B206</f>
        <v>10.199999999999999</v>
      </c>
      <c r="B206">
        <f>'Sim Flight'!L206</f>
        <v>2</v>
      </c>
      <c r="C206">
        <f>'Sim Flight'!N206+'Sim Flight'!S206</f>
        <v>3.2049561723753638E-2</v>
      </c>
      <c r="E206">
        <f t="shared" si="36"/>
        <v>4.9999999999998934E-2</v>
      </c>
      <c r="G206">
        <f>MEDIAN2(C206,'Sim Flight Params'!$B$25,2)</f>
        <v>3.2049561723753638E-2</v>
      </c>
      <c r="H206">
        <f>AVERAGE2(G206,'Sim Flight Params'!$B$26,2)</f>
        <v>3.2049561723753638E-2</v>
      </c>
      <c r="J206">
        <f t="shared" si="34"/>
        <v>1.3642515415438696E-2</v>
      </c>
      <c r="K206">
        <f t="shared" si="31"/>
        <v>0.4704904736836627</v>
      </c>
      <c r="L206">
        <f>'Sim Flight Params'!$B$24*J206+'Sim Flight Params'!$B$27*K206</f>
        <v>1.3642515415438696E-2</v>
      </c>
      <c r="N206">
        <f t="shared" si="37"/>
        <v>2.0707222884176302</v>
      </c>
      <c r="O206">
        <f t="shared" si="38"/>
        <v>3.2049561723753645E-2</v>
      </c>
      <c r="P206">
        <f>'Sim Flight Params'!$B$24*N206+'Sim Flight Params'!$B$27*O206</f>
        <v>2.0707222884176302</v>
      </c>
      <c r="Q206">
        <f t="shared" si="32"/>
        <v>7.0722288417630175E-2</v>
      </c>
      <c r="S206">
        <f t="shared" si="35"/>
        <v>1.3642515415438696E-2</v>
      </c>
      <c r="T206">
        <f t="shared" si="29"/>
        <v>2.0707222884176302</v>
      </c>
      <c r="U206">
        <f t="shared" si="30"/>
        <v>7.0722288417630175E-2</v>
      </c>
    </row>
    <row r="207" spans="1:21" x14ac:dyDescent="0.3">
      <c r="A207">
        <f>'Sim Flight'!B207</f>
        <v>10.25</v>
      </c>
      <c r="B207">
        <f>'Sim Flight'!L207</f>
        <v>2</v>
      </c>
      <c r="C207">
        <f>'Sim Flight'!N207+'Sim Flight'!S207</f>
        <v>3.0292676648918685E-3</v>
      </c>
      <c r="E207">
        <f t="shared" si="36"/>
        <v>5.0000000000000711E-2</v>
      </c>
      <c r="G207">
        <f>MEDIAN2(C207,'Sim Flight Params'!$B$25,2)</f>
        <v>3.0292676648918685E-3</v>
      </c>
      <c r="H207">
        <f>AVERAGE2(G207,'Sim Flight Params'!$B$26,2)</f>
        <v>3.0292676648918685E-3</v>
      </c>
      <c r="J207">
        <f t="shared" si="34"/>
        <v>1.3793978798683292E-2</v>
      </c>
      <c r="K207">
        <f t="shared" si="31"/>
        <v>-0.58040588117722713</v>
      </c>
      <c r="L207">
        <f>'Sim Flight Params'!$B$24*J207+'Sim Flight Params'!$B$27*K207</f>
        <v>1.3793978798683292E-2</v>
      </c>
      <c r="N207">
        <f t="shared" si="37"/>
        <v>2.0714119873575645</v>
      </c>
      <c r="O207">
        <f t="shared" si="38"/>
        <v>3.0292676648918577E-3</v>
      </c>
      <c r="P207">
        <f>'Sim Flight Params'!$B$24*N207+'Sim Flight Params'!$B$27*O207</f>
        <v>2.0714119873575645</v>
      </c>
      <c r="Q207">
        <f t="shared" si="32"/>
        <v>7.1411987357564488E-2</v>
      </c>
      <c r="S207">
        <f t="shared" si="35"/>
        <v>1.3793978798683292E-2</v>
      </c>
      <c r="T207">
        <f t="shared" si="29"/>
        <v>2.0714119873575645</v>
      </c>
      <c r="U207">
        <f t="shared" si="30"/>
        <v>7.1411987357564488E-2</v>
      </c>
    </row>
    <row r="208" spans="1:21" x14ac:dyDescent="0.3">
      <c r="A208">
        <f>'Sim Flight'!B208</f>
        <v>10.3</v>
      </c>
      <c r="B208">
        <f>'Sim Flight'!L208</f>
        <v>2</v>
      </c>
      <c r="C208">
        <f>'Sim Flight'!N208+'Sim Flight'!S208</f>
        <v>3.7356867425294586E-2</v>
      </c>
      <c r="E208">
        <f t="shared" si="36"/>
        <v>5.0000000000000711E-2</v>
      </c>
      <c r="G208">
        <f>MEDIAN2(C208,'Sim Flight Params'!$B$25,2)</f>
        <v>3.7356867425294586E-2</v>
      </c>
      <c r="H208">
        <f>AVERAGE2(G208,'Sim Flight Params'!$B$26,2)</f>
        <v>3.7356867425294586E-2</v>
      </c>
      <c r="J208">
        <f t="shared" si="34"/>
        <v>1.5661822169948048E-2</v>
      </c>
      <c r="K208">
        <f t="shared" si="31"/>
        <v>0.68655199520804466</v>
      </c>
      <c r="L208">
        <f>'Sim Flight Params'!$B$24*J208+'Sim Flight Params'!$B$27*K208</f>
        <v>1.5661822169948048E-2</v>
      </c>
      <c r="N208">
        <f t="shared" si="37"/>
        <v>2.0721950784660619</v>
      </c>
      <c r="O208">
        <f t="shared" si="38"/>
        <v>3.7356867425294586E-2</v>
      </c>
      <c r="P208">
        <f>'Sim Flight Params'!$B$24*N208+'Sim Flight Params'!$B$27*O208</f>
        <v>2.0721950784660619</v>
      </c>
      <c r="Q208">
        <f t="shared" si="32"/>
        <v>7.2195078466061879E-2</v>
      </c>
      <c r="S208">
        <f t="shared" si="35"/>
        <v>1.5661822169948048E-2</v>
      </c>
      <c r="T208">
        <f t="shared" si="29"/>
        <v>2.0721950784660619</v>
      </c>
      <c r="U208">
        <f t="shared" si="30"/>
        <v>7.2195078466061879E-2</v>
      </c>
    </row>
    <row r="209" spans="1:21" x14ac:dyDescent="0.3">
      <c r="A209">
        <f>'Sim Flight'!B209</f>
        <v>10.35</v>
      </c>
      <c r="B209">
        <f>'Sim Flight'!L209</f>
        <v>2</v>
      </c>
      <c r="C209">
        <f>'Sim Flight'!N209+'Sim Flight'!S209</f>
        <v>1.4132177272269527E-2</v>
      </c>
      <c r="E209">
        <f t="shared" si="36"/>
        <v>4.9999999999998934E-2</v>
      </c>
      <c r="G209">
        <f>MEDIAN2(C209,'Sim Flight Params'!$B$25,2)</f>
        <v>1.4132177272269527E-2</v>
      </c>
      <c r="H209">
        <f>AVERAGE2(G209,'Sim Flight Params'!$B$26,2)</f>
        <v>1.4132177272269527E-2</v>
      </c>
      <c r="J209">
        <f t="shared" si="34"/>
        <v>1.636843103356151E-2</v>
      </c>
      <c r="K209">
        <f t="shared" si="31"/>
        <v>-0.46449380306051102</v>
      </c>
      <c r="L209">
        <f>'Sim Flight Params'!$B$24*J209+'Sim Flight Params'!$B$27*K209</f>
        <v>1.636843103356151E-2</v>
      </c>
      <c r="N209">
        <f t="shared" si="37"/>
        <v>2.0730135000177401</v>
      </c>
      <c r="O209">
        <f t="shared" si="38"/>
        <v>1.413217727226956E-2</v>
      </c>
      <c r="P209">
        <f>'Sim Flight Params'!$B$24*N209+'Sim Flight Params'!$B$27*O209</f>
        <v>2.0730135000177401</v>
      </c>
      <c r="Q209">
        <f t="shared" si="32"/>
        <v>7.3013500017740096E-2</v>
      </c>
      <c r="S209">
        <f t="shared" si="35"/>
        <v>1.636843103356151E-2</v>
      </c>
      <c r="T209">
        <f t="shared" si="29"/>
        <v>2.0730135000177401</v>
      </c>
      <c r="U209">
        <f t="shared" si="30"/>
        <v>7.3013500017740096E-2</v>
      </c>
    </row>
    <row r="210" spans="1:21" x14ac:dyDescent="0.3">
      <c r="A210">
        <f>'Sim Flight'!B210</f>
        <v>10.4</v>
      </c>
      <c r="B210">
        <f>'Sim Flight'!L210</f>
        <v>2</v>
      </c>
      <c r="C210">
        <f>'Sim Flight'!N210+'Sim Flight'!S210</f>
        <v>-3.4037823123075892E-2</v>
      </c>
      <c r="E210">
        <f t="shared" si="36"/>
        <v>5.0000000000000711E-2</v>
      </c>
      <c r="G210">
        <f>MEDIAN2(C210,'Sim Flight Params'!$B$25,2)</f>
        <v>-3.4037823123075892E-2</v>
      </c>
      <c r="H210">
        <f>AVERAGE2(G210,'Sim Flight Params'!$B$26,2)</f>
        <v>-3.4037823123075892E-2</v>
      </c>
      <c r="J210">
        <f t="shared" si="34"/>
        <v>1.4666539877407691E-2</v>
      </c>
      <c r="K210">
        <f t="shared" si="31"/>
        <v>-0.96340000790689473</v>
      </c>
      <c r="L210">
        <f>'Sim Flight Params'!$B$24*J210+'Sim Flight Params'!$B$27*K210</f>
        <v>1.4666539877407691E-2</v>
      </c>
      <c r="N210">
        <f t="shared" si="37"/>
        <v>2.0737468270116106</v>
      </c>
      <c r="O210">
        <f t="shared" si="38"/>
        <v>-3.4037823123075905E-2</v>
      </c>
      <c r="P210">
        <f>'Sim Flight Params'!$B$24*N210+'Sim Flight Params'!$B$27*O210</f>
        <v>2.0737468270116106</v>
      </c>
      <c r="Q210">
        <f t="shared" si="32"/>
        <v>7.3746827011610616E-2</v>
      </c>
      <c r="S210">
        <f t="shared" si="35"/>
        <v>1.4666539877407691E-2</v>
      </c>
      <c r="T210">
        <f t="shared" si="29"/>
        <v>2.0737468270116106</v>
      </c>
      <c r="U210">
        <f t="shared" si="30"/>
        <v>7.3746827011610616E-2</v>
      </c>
    </row>
    <row r="211" spans="1:21" x14ac:dyDescent="0.3">
      <c r="A211">
        <f>'Sim Flight'!B211</f>
        <v>10.45</v>
      </c>
      <c r="B211">
        <f>'Sim Flight'!L211</f>
        <v>2</v>
      </c>
      <c r="C211">
        <f>'Sim Flight'!N211+'Sim Flight'!S211</f>
        <v>6.4183230522828873E-3</v>
      </c>
      <c r="E211">
        <f t="shared" si="36"/>
        <v>4.9999999999998934E-2</v>
      </c>
      <c r="G211">
        <f>MEDIAN2(C211,'Sim Flight Params'!$B$25,2)</f>
        <v>6.4183230522828873E-3</v>
      </c>
      <c r="H211">
        <f>AVERAGE2(G211,'Sim Flight Params'!$B$26,2)</f>
        <v>6.4183230522828873E-3</v>
      </c>
      <c r="J211">
        <f t="shared" si="34"/>
        <v>1.4987456030021828E-2</v>
      </c>
      <c r="K211">
        <f t="shared" si="31"/>
        <v>0.80912292350719284</v>
      </c>
      <c r="L211">
        <f>'Sim Flight Params'!$B$24*J211+'Sim Flight Params'!$B$27*K211</f>
        <v>1.4987456030021828E-2</v>
      </c>
      <c r="N211">
        <f t="shared" si="37"/>
        <v>2.0744961998131117</v>
      </c>
      <c r="O211">
        <f t="shared" si="38"/>
        <v>6.4183230522828882E-3</v>
      </c>
      <c r="P211">
        <f>'Sim Flight Params'!$B$24*N211+'Sim Flight Params'!$B$27*O211</f>
        <v>2.0744961998131117</v>
      </c>
      <c r="Q211">
        <f t="shared" si="32"/>
        <v>7.449619981311173E-2</v>
      </c>
      <c r="S211">
        <f t="shared" si="35"/>
        <v>1.4987456030021828E-2</v>
      </c>
      <c r="T211">
        <f t="shared" si="29"/>
        <v>2.0744961998131117</v>
      </c>
      <c r="U211">
        <f t="shared" si="30"/>
        <v>7.449619981311173E-2</v>
      </c>
    </row>
    <row r="212" spans="1:21" x14ac:dyDescent="0.3">
      <c r="A212">
        <f>'Sim Flight'!B212</f>
        <v>10.5</v>
      </c>
      <c r="B212">
        <f>'Sim Flight'!L212</f>
        <v>2</v>
      </c>
      <c r="C212">
        <f>'Sim Flight'!N212+'Sim Flight'!S212</f>
        <v>-6.0024222575404346E-3</v>
      </c>
      <c r="E212">
        <f t="shared" si="36"/>
        <v>5.0000000000000711E-2</v>
      </c>
      <c r="G212">
        <f>MEDIAN2(C212,'Sim Flight Params'!$B$25,2)</f>
        <v>-6.0024222575404346E-3</v>
      </c>
      <c r="H212">
        <f>AVERAGE2(G212,'Sim Flight Params'!$B$26,2)</f>
        <v>-6.0024222575404346E-3</v>
      </c>
      <c r="J212">
        <f t="shared" si="34"/>
        <v>1.4687334917144803E-2</v>
      </c>
      <c r="K212">
        <f t="shared" si="31"/>
        <v>-0.24841490619646292</v>
      </c>
      <c r="L212">
        <f>'Sim Flight Params'!$B$24*J212+'Sim Flight Params'!$B$27*K212</f>
        <v>1.4687334917144803E-2</v>
      </c>
      <c r="N212">
        <f t="shared" si="37"/>
        <v>2.075230566558969</v>
      </c>
      <c r="O212">
        <f t="shared" si="38"/>
        <v>-6.002422257540432E-3</v>
      </c>
      <c r="P212">
        <f>'Sim Flight Params'!$B$24*N212+'Sim Flight Params'!$B$27*O212</f>
        <v>2.075230566558969</v>
      </c>
      <c r="Q212">
        <f t="shared" si="32"/>
        <v>7.5230566558968981E-2</v>
      </c>
      <c r="S212">
        <f t="shared" si="35"/>
        <v>1.4687334917144803E-2</v>
      </c>
      <c r="T212">
        <f t="shared" si="29"/>
        <v>2.075230566558969</v>
      </c>
      <c r="U212">
        <f t="shared" si="30"/>
        <v>7.5230566558968981E-2</v>
      </c>
    </row>
    <row r="213" spans="1:21" x14ac:dyDescent="0.3">
      <c r="A213">
        <f>'Sim Flight'!B213</f>
        <v>10.55</v>
      </c>
      <c r="B213">
        <f>'Sim Flight'!L213</f>
        <v>2</v>
      </c>
      <c r="C213">
        <f>'Sim Flight'!N213+'Sim Flight'!S213</f>
        <v>3.1055916696975047E-2</v>
      </c>
      <c r="E213">
        <f t="shared" si="36"/>
        <v>5.0000000000000711E-2</v>
      </c>
      <c r="G213">
        <f>MEDIAN2(C213,'Sim Flight Params'!$B$25,2)</f>
        <v>3.1055916696975047E-2</v>
      </c>
      <c r="H213">
        <f>AVERAGE2(G213,'Sim Flight Params'!$B$26,2)</f>
        <v>3.1055916696975047E-2</v>
      </c>
      <c r="J213">
        <f t="shared" si="34"/>
        <v>1.6240130751993577E-2</v>
      </c>
      <c r="K213">
        <f t="shared" si="31"/>
        <v>0.74116677909029915</v>
      </c>
      <c r="L213">
        <f>'Sim Flight Params'!$B$24*J213+'Sim Flight Params'!$B$27*K213</f>
        <v>1.6240130751993577E-2</v>
      </c>
      <c r="N213">
        <f t="shared" si="37"/>
        <v>2.0760425730965686</v>
      </c>
      <c r="O213">
        <f t="shared" si="38"/>
        <v>3.1055916696975047E-2</v>
      </c>
      <c r="P213">
        <f>'Sim Flight Params'!$B$24*N213+'Sim Flight Params'!$B$27*O213</f>
        <v>2.0760425730965686</v>
      </c>
      <c r="Q213">
        <f t="shared" si="32"/>
        <v>7.6042573096568589E-2</v>
      </c>
      <c r="S213">
        <f t="shared" si="35"/>
        <v>1.6240130751993577E-2</v>
      </c>
      <c r="T213">
        <f t="shared" si="29"/>
        <v>2.0760425730965686</v>
      </c>
      <c r="U213">
        <f t="shared" si="30"/>
        <v>7.6042573096568589E-2</v>
      </c>
    </row>
    <row r="214" spans="1:21" x14ac:dyDescent="0.3">
      <c r="A214">
        <f>'Sim Flight'!B214</f>
        <v>10.6</v>
      </c>
      <c r="B214">
        <f>'Sim Flight'!L214</f>
        <v>2</v>
      </c>
      <c r="C214">
        <f>'Sim Flight'!N214+'Sim Flight'!S214</f>
        <v>1.9249255072841445E-2</v>
      </c>
      <c r="E214">
        <f t="shared" si="36"/>
        <v>4.9999999999998934E-2</v>
      </c>
      <c r="G214">
        <f>MEDIAN2(C214,'Sim Flight Params'!$B$25,2)</f>
        <v>1.9249255072841445E-2</v>
      </c>
      <c r="H214">
        <f>AVERAGE2(G214,'Sim Flight Params'!$B$26,2)</f>
        <v>1.9249255072841445E-2</v>
      </c>
      <c r="J214">
        <f t="shared" si="34"/>
        <v>1.7202593505635629E-2</v>
      </c>
      <c r="K214">
        <f t="shared" si="31"/>
        <v>-0.23613323248267706</v>
      </c>
      <c r="L214">
        <f>'Sim Flight Params'!$B$24*J214+'Sim Flight Params'!$B$27*K214</f>
        <v>1.7202593505635629E-2</v>
      </c>
      <c r="N214">
        <f t="shared" si="37"/>
        <v>2.0769027027718505</v>
      </c>
      <c r="O214">
        <f t="shared" si="38"/>
        <v>1.9249255072841455E-2</v>
      </c>
      <c r="P214">
        <f>'Sim Flight Params'!$B$24*N214+'Sim Flight Params'!$B$27*O214</f>
        <v>2.0769027027718505</v>
      </c>
      <c r="Q214">
        <f t="shared" si="32"/>
        <v>7.6902702771850517E-2</v>
      </c>
      <c r="S214">
        <f t="shared" si="35"/>
        <v>1.7202593505635629E-2</v>
      </c>
      <c r="T214">
        <f t="shared" si="29"/>
        <v>2.0769027027718505</v>
      </c>
      <c r="U214">
        <f t="shared" si="30"/>
        <v>7.6902702771850517E-2</v>
      </c>
    </row>
    <row r="215" spans="1:21" x14ac:dyDescent="0.3">
      <c r="A215">
        <f>'Sim Flight'!B215</f>
        <v>10.65</v>
      </c>
      <c r="B215">
        <f>'Sim Flight'!L215</f>
        <v>2</v>
      </c>
      <c r="C215">
        <f>'Sim Flight'!N215+'Sim Flight'!S215</f>
        <v>-8.6220029638069129E-4</v>
      </c>
      <c r="E215">
        <f t="shared" si="36"/>
        <v>5.0000000000000711E-2</v>
      </c>
      <c r="G215">
        <f>MEDIAN2(C215,'Sim Flight Params'!$B$25,2)</f>
        <v>-8.6220029638069129E-4</v>
      </c>
      <c r="H215">
        <f>AVERAGE2(G215,'Sim Flight Params'!$B$26,2)</f>
        <v>-8.6220029638069129E-4</v>
      </c>
      <c r="J215">
        <f t="shared" si="34"/>
        <v>1.7159483490816595E-2</v>
      </c>
      <c r="K215">
        <f t="shared" si="31"/>
        <v>-0.40222910738443701</v>
      </c>
      <c r="L215">
        <f>'Sim Flight Params'!$B$24*J215+'Sim Flight Params'!$B$27*K215</f>
        <v>1.7159483490816595E-2</v>
      </c>
      <c r="N215">
        <f t="shared" si="37"/>
        <v>2.0777606769463914</v>
      </c>
      <c r="O215">
        <f t="shared" si="38"/>
        <v>-8.6220029638066516E-4</v>
      </c>
      <c r="P215">
        <f>'Sim Flight Params'!$B$24*N215+'Sim Flight Params'!$B$27*O215</f>
        <v>2.0777606769463914</v>
      </c>
      <c r="Q215">
        <f t="shared" si="32"/>
        <v>7.7760676946391438E-2</v>
      </c>
      <c r="S215">
        <f t="shared" si="35"/>
        <v>1.7159483490816595E-2</v>
      </c>
      <c r="T215">
        <f t="shared" si="29"/>
        <v>2.0777606769463914</v>
      </c>
      <c r="U215">
        <f t="shared" si="30"/>
        <v>7.7760676946391438E-2</v>
      </c>
    </row>
    <row r="216" spans="1:21" x14ac:dyDescent="0.3">
      <c r="A216">
        <f>'Sim Flight'!B216</f>
        <v>10.7</v>
      </c>
      <c r="B216">
        <f>'Sim Flight'!L216</f>
        <v>2</v>
      </c>
      <c r="C216">
        <f>'Sim Flight'!N216+'Sim Flight'!S216</f>
        <v>-1.3060441014579507E-2</v>
      </c>
      <c r="E216">
        <f t="shared" si="36"/>
        <v>4.9999999999998934E-2</v>
      </c>
      <c r="G216">
        <f>MEDIAN2(C216,'Sim Flight Params'!$B$25,2)</f>
        <v>-1.3060441014579507E-2</v>
      </c>
      <c r="H216">
        <f>AVERAGE2(G216,'Sim Flight Params'!$B$26,2)</f>
        <v>-1.3060441014579507E-2</v>
      </c>
      <c r="J216">
        <f t="shared" si="34"/>
        <v>1.6506461440087633E-2</v>
      </c>
      <c r="K216">
        <f t="shared" si="31"/>
        <v>-0.24396481436398151</v>
      </c>
      <c r="L216">
        <f>'Sim Flight Params'!$B$24*J216+'Sim Flight Params'!$B$27*K216</f>
        <v>1.6506461440087633E-2</v>
      </c>
      <c r="N216">
        <f t="shared" si="37"/>
        <v>2.078586000018396</v>
      </c>
      <c r="O216">
        <f t="shared" si="38"/>
        <v>-1.3060441014579524E-2</v>
      </c>
      <c r="P216">
        <f>'Sim Flight Params'!$B$24*N216+'Sim Flight Params'!$B$27*O216</f>
        <v>2.078586000018396</v>
      </c>
      <c r="Q216">
        <f t="shared" si="32"/>
        <v>7.8586000018395996E-2</v>
      </c>
      <c r="S216">
        <f t="shared" si="35"/>
        <v>1.6506461440087633E-2</v>
      </c>
      <c r="T216">
        <f t="shared" si="29"/>
        <v>2.078586000018396</v>
      </c>
      <c r="U216">
        <f t="shared" si="30"/>
        <v>7.8586000018395996E-2</v>
      </c>
    </row>
    <row r="217" spans="1:21" x14ac:dyDescent="0.3">
      <c r="A217">
        <f>'Sim Flight'!B217</f>
        <v>10.75</v>
      </c>
      <c r="B217">
        <f>'Sim Flight'!L217</f>
        <v>2</v>
      </c>
      <c r="C217">
        <f>'Sim Flight'!N217+'Sim Flight'!S217</f>
        <v>-3.6975779228445783E-2</v>
      </c>
      <c r="E217">
        <f t="shared" si="36"/>
        <v>5.0000000000000711E-2</v>
      </c>
      <c r="G217">
        <f>MEDIAN2(C217,'Sim Flight Params'!$B$25,2)</f>
        <v>-3.6975779228445783E-2</v>
      </c>
      <c r="H217">
        <f>AVERAGE2(G217,'Sim Flight Params'!$B$26,2)</f>
        <v>-3.6975779228445783E-2</v>
      </c>
      <c r="J217">
        <f t="shared" si="34"/>
        <v>1.4657672478665318E-2</v>
      </c>
      <c r="K217">
        <f t="shared" si="31"/>
        <v>-0.47830676427731872</v>
      </c>
      <c r="L217">
        <f>'Sim Flight Params'!$B$24*J217+'Sim Flight Params'!$B$27*K217</f>
        <v>1.4657672478665318E-2</v>
      </c>
      <c r="N217">
        <f t="shared" si="37"/>
        <v>2.0793188836423293</v>
      </c>
      <c r="O217">
        <f t="shared" si="38"/>
        <v>-3.6975779228445783E-2</v>
      </c>
      <c r="P217">
        <f>'Sim Flight Params'!$B$24*N217+'Sim Flight Params'!$B$27*O217</f>
        <v>2.0793188836423293</v>
      </c>
      <c r="Q217">
        <f t="shared" si="32"/>
        <v>7.9318883642329308E-2</v>
      </c>
      <c r="S217">
        <f t="shared" si="35"/>
        <v>1.4657672478665318E-2</v>
      </c>
      <c r="T217">
        <f t="shared" si="29"/>
        <v>2.0793188836423293</v>
      </c>
      <c r="U217">
        <f t="shared" si="30"/>
        <v>7.9318883642329308E-2</v>
      </c>
    </row>
    <row r="218" spans="1:21" x14ac:dyDescent="0.3">
      <c r="A218">
        <f>'Sim Flight'!B218</f>
        <v>10.8</v>
      </c>
      <c r="B218">
        <f>'Sim Flight'!L218</f>
        <v>2</v>
      </c>
      <c r="C218">
        <f>'Sim Flight'!N218+'Sim Flight'!S218</f>
        <v>5.75958741086281E-3</v>
      </c>
      <c r="E218">
        <f t="shared" si="36"/>
        <v>5.0000000000000711E-2</v>
      </c>
      <c r="G218">
        <f>MEDIAN2(C218,'Sim Flight Params'!$B$25,2)</f>
        <v>5.75958741086281E-3</v>
      </c>
      <c r="H218">
        <f>AVERAGE2(G218,'Sim Flight Params'!$B$26,2)</f>
        <v>5.75958741086281E-3</v>
      </c>
      <c r="J218">
        <f t="shared" si="34"/>
        <v>1.4945651849208461E-2</v>
      </c>
      <c r="K218">
        <f t="shared" si="31"/>
        <v>0.85470733278615973</v>
      </c>
      <c r="L218">
        <f>'Sim Flight Params'!$B$24*J218+'Sim Flight Params'!$B$27*K218</f>
        <v>1.4945651849208461E-2</v>
      </c>
      <c r="N218">
        <f t="shared" si="37"/>
        <v>2.0800661662347899</v>
      </c>
      <c r="O218">
        <f t="shared" si="38"/>
        <v>5.7595874108627935E-3</v>
      </c>
      <c r="P218">
        <f>'Sim Flight Params'!$B$24*N218+'Sim Flight Params'!$B$27*O218</f>
        <v>2.0800661662347899</v>
      </c>
      <c r="Q218">
        <f t="shared" si="32"/>
        <v>8.0066166234789904E-2</v>
      </c>
      <c r="S218">
        <f t="shared" si="35"/>
        <v>1.4945651849208461E-2</v>
      </c>
      <c r="T218">
        <f t="shared" ref="T218:T281" si="39">T217+S218*$E218</f>
        <v>2.0800661662347899</v>
      </c>
      <c r="U218">
        <f t="shared" si="30"/>
        <v>8.0066166234789904E-2</v>
      </c>
    </row>
    <row r="219" spans="1:21" x14ac:dyDescent="0.3">
      <c r="A219">
        <f>'Sim Flight'!B219</f>
        <v>10.85</v>
      </c>
      <c r="B219">
        <f>'Sim Flight'!L219</f>
        <v>2</v>
      </c>
      <c r="C219">
        <f>'Sim Flight'!N219+'Sim Flight'!S219</f>
        <v>3.1664005691842051E-2</v>
      </c>
      <c r="E219">
        <f t="shared" si="36"/>
        <v>4.9999999999998934E-2</v>
      </c>
      <c r="G219">
        <f>MEDIAN2(C219,'Sim Flight Params'!$B$25,2)</f>
        <v>3.1664005691842051E-2</v>
      </c>
      <c r="H219">
        <f>AVERAGE2(G219,'Sim Flight Params'!$B$26,2)</f>
        <v>3.1664005691842051E-2</v>
      </c>
      <c r="J219">
        <f t="shared" si="34"/>
        <v>1.652885213380053E-2</v>
      </c>
      <c r="K219">
        <f t="shared" si="31"/>
        <v>0.51808836561959593</v>
      </c>
      <c r="L219">
        <f>'Sim Flight Params'!$B$24*J219+'Sim Flight Params'!$B$27*K219</f>
        <v>1.652885213380053E-2</v>
      </c>
      <c r="N219">
        <f t="shared" si="37"/>
        <v>2.0808926088414799</v>
      </c>
      <c r="O219">
        <f t="shared" si="38"/>
        <v>3.1664005691842044E-2</v>
      </c>
      <c r="P219">
        <f>'Sim Flight Params'!$B$24*N219+'Sim Flight Params'!$B$27*O219</f>
        <v>2.0808926088414799</v>
      </c>
      <c r="Q219">
        <f t="shared" si="32"/>
        <v>8.0892608841479863E-2</v>
      </c>
      <c r="S219">
        <f t="shared" si="35"/>
        <v>1.652885213380053E-2</v>
      </c>
      <c r="T219">
        <f t="shared" si="39"/>
        <v>2.0808926088414799</v>
      </c>
      <c r="U219">
        <f t="shared" si="30"/>
        <v>8.0892608841479863E-2</v>
      </c>
    </row>
    <row r="220" spans="1:21" x14ac:dyDescent="0.3">
      <c r="A220">
        <f>'Sim Flight'!B220</f>
        <v>10.9</v>
      </c>
      <c r="B220">
        <f>'Sim Flight'!L220</f>
        <v>2</v>
      </c>
      <c r="C220">
        <f>'Sim Flight'!N220+'Sim Flight'!S220</f>
        <v>-1.148170138309019E-2</v>
      </c>
      <c r="E220">
        <f t="shared" si="36"/>
        <v>5.0000000000000711E-2</v>
      </c>
      <c r="G220">
        <f>MEDIAN2(C220,'Sim Flight Params'!$B$25,2)</f>
        <v>-1.148170138309019E-2</v>
      </c>
      <c r="H220">
        <f>AVERAGE2(G220,'Sim Flight Params'!$B$26,2)</f>
        <v>-1.148170138309019E-2</v>
      </c>
      <c r="J220">
        <f t="shared" si="34"/>
        <v>1.5954767064646012E-2</v>
      </c>
      <c r="K220">
        <f t="shared" si="31"/>
        <v>-0.86291414149863255</v>
      </c>
      <c r="L220">
        <f>'Sim Flight Params'!$B$24*J220+'Sim Flight Params'!$B$27*K220</f>
        <v>1.5954767064646012E-2</v>
      </c>
      <c r="N220">
        <f t="shared" si="37"/>
        <v>2.0816903471947121</v>
      </c>
      <c r="O220">
        <f t="shared" si="38"/>
        <v>-1.1481701383090185E-2</v>
      </c>
      <c r="P220">
        <f>'Sim Flight Params'!$B$24*N220+'Sim Flight Params'!$B$27*O220</f>
        <v>2.0816903471947121</v>
      </c>
      <c r="Q220">
        <f t="shared" si="32"/>
        <v>8.1690347194712132E-2</v>
      </c>
      <c r="S220">
        <f t="shared" si="35"/>
        <v>1.5954767064646012E-2</v>
      </c>
      <c r="T220">
        <f t="shared" si="39"/>
        <v>2.0816903471947121</v>
      </c>
      <c r="U220">
        <f t="shared" si="30"/>
        <v>8.1690347194712132E-2</v>
      </c>
    </row>
    <row r="221" spans="1:21" x14ac:dyDescent="0.3">
      <c r="A221">
        <f>'Sim Flight'!B221</f>
        <v>10.9499999999999</v>
      </c>
      <c r="B221">
        <f>'Sim Flight'!L221</f>
        <v>2</v>
      </c>
      <c r="C221">
        <f>'Sim Flight'!N221+'Sim Flight'!S221</f>
        <v>1.385278604251702E-2</v>
      </c>
      <c r="E221">
        <f t="shared" si="36"/>
        <v>4.9999999999899458E-2</v>
      </c>
      <c r="G221">
        <f>MEDIAN2(C221,'Sim Flight Params'!$B$25,2)</f>
        <v>1.385278604251702E-2</v>
      </c>
      <c r="H221">
        <f>AVERAGE2(G221,'Sim Flight Params'!$B$26,2)</f>
        <v>1.385278604251702E-2</v>
      </c>
      <c r="J221">
        <f t="shared" si="34"/>
        <v>1.6647406366770472E-2</v>
      </c>
      <c r="K221">
        <f t="shared" si="31"/>
        <v>0.50668974851316306</v>
      </c>
      <c r="L221">
        <f>'Sim Flight Params'!$B$24*J221+'Sim Flight Params'!$B$27*K221</f>
        <v>1.6647406366770472E-2</v>
      </c>
      <c r="N221">
        <f t="shared" si="37"/>
        <v>2.082522717513049</v>
      </c>
      <c r="O221">
        <f t="shared" si="38"/>
        <v>1.3852786042517041E-2</v>
      </c>
      <c r="P221">
        <f>'Sim Flight Params'!$B$24*N221+'Sim Flight Params'!$B$27*O221</f>
        <v>2.082522717513049</v>
      </c>
      <c r="Q221">
        <f t="shared" si="32"/>
        <v>8.252271751304896E-2</v>
      </c>
      <c r="S221">
        <f t="shared" si="35"/>
        <v>1.6647406366770472E-2</v>
      </c>
      <c r="T221">
        <f t="shared" si="39"/>
        <v>2.082522717513049</v>
      </c>
      <c r="U221">
        <f t="shared" si="30"/>
        <v>8.252271751304896E-2</v>
      </c>
    </row>
    <row r="222" spans="1:21" x14ac:dyDescent="0.3">
      <c r="A222">
        <f>'Sim Flight'!B222</f>
        <v>11</v>
      </c>
      <c r="B222">
        <f>'Sim Flight'!L222</f>
        <v>2</v>
      </c>
      <c r="C222">
        <f>'Sim Flight'!N222+'Sim Flight'!S222</f>
        <v>-1.5016737743750948E-2</v>
      </c>
      <c r="E222">
        <f t="shared" si="36"/>
        <v>5.0000000000100187E-2</v>
      </c>
      <c r="G222">
        <f>MEDIAN2(C222,'Sim Flight Params'!$B$25,2)</f>
        <v>-1.5016737743750948E-2</v>
      </c>
      <c r="H222">
        <f>AVERAGE2(G222,'Sim Flight Params'!$B$26,2)</f>
        <v>-1.5016737743750948E-2</v>
      </c>
      <c r="J222">
        <f t="shared" si="34"/>
        <v>1.5896569479581419E-2</v>
      </c>
      <c r="K222">
        <f t="shared" si="31"/>
        <v>-0.57739047572420243</v>
      </c>
      <c r="L222">
        <f>'Sim Flight Params'!$B$24*J222+'Sim Flight Params'!$B$27*K222</f>
        <v>1.5896569479581419E-2</v>
      </c>
      <c r="N222">
        <f t="shared" si="37"/>
        <v>2.0833175459870295</v>
      </c>
      <c r="O222">
        <f t="shared" si="38"/>
        <v>-1.5016737743750964E-2</v>
      </c>
      <c r="P222">
        <f>'Sim Flight Params'!$B$24*N222+'Sim Flight Params'!$B$27*O222</f>
        <v>2.0833175459870295</v>
      </c>
      <c r="Q222">
        <f t="shared" si="32"/>
        <v>8.3317545987029451E-2</v>
      </c>
      <c r="S222">
        <f t="shared" si="35"/>
        <v>1.5896569479581419E-2</v>
      </c>
      <c r="T222">
        <f t="shared" si="39"/>
        <v>2.0833175459870295</v>
      </c>
      <c r="U222">
        <f t="shared" si="30"/>
        <v>8.3317545987029451E-2</v>
      </c>
    </row>
    <row r="223" spans="1:21" x14ac:dyDescent="0.3">
      <c r="A223">
        <f>'Sim Flight'!B223</f>
        <v>11.05</v>
      </c>
      <c r="B223">
        <f>'Sim Flight'!L223</f>
        <v>2</v>
      </c>
      <c r="C223">
        <f>'Sim Flight'!N223+'Sim Flight'!S223</f>
        <v>1.752026172482055E-2</v>
      </c>
      <c r="E223">
        <f t="shared" si="36"/>
        <v>5.0000000000000711E-2</v>
      </c>
      <c r="G223">
        <f>MEDIAN2(C223,'Sim Flight Params'!$B$25,2)</f>
        <v>1.752026172482055E-2</v>
      </c>
      <c r="H223">
        <f>AVERAGE2(G223,'Sim Flight Params'!$B$26,2)</f>
        <v>1.752026172482055E-2</v>
      </c>
      <c r="J223">
        <f t="shared" si="34"/>
        <v>1.6772582565822459E-2</v>
      </c>
      <c r="K223">
        <f t="shared" si="31"/>
        <v>0.65073998937142075</v>
      </c>
      <c r="L223">
        <f>'Sim Flight Params'!$B$24*J223+'Sim Flight Params'!$B$27*K223</f>
        <v>1.6772582565822459E-2</v>
      </c>
      <c r="N223">
        <f t="shared" si="37"/>
        <v>2.0841561751153206</v>
      </c>
      <c r="O223">
        <f t="shared" si="38"/>
        <v>1.752026172482056E-2</v>
      </c>
      <c r="P223">
        <f>'Sim Flight Params'!$B$24*N223+'Sim Flight Params'!$B$27*O223</f>
        <v>2.0841561751153206</v>
      </c>
      <c r="Q223">
        <f t="shared" si="32"/>
        <v>8.4156175115320586E-2</v>
      </c>
      <c r="S223">
        <f t="shared" si="35"/>
        <v>1.6772582565822459E-2</v>
      </c>
      <c r="T223">
        <f t="shared" si="39"/>
        <v>2.0841561751153206</v>
      </c>
      <c r="U223">
        <f t="shared" si="30"/>
        <v>8.4156175115320586E-2</v>
      </c>
    </row>
    <row r="224" spans="1:21" x14ac:dyDescent="0.3">
      <c r="A224">
        <f>'Sim Flight'!B224</f>
        <v>11.1</v>
      </c>
      <c r="B224">
        <f>'Sim Flight'!L224</f>
        <v>2</v>
      </c>
      <c r="C224">
        <f>'Sim Flight'!N224+'Sim Flight'!S224</f>
        <v>-3.567477102412963E-2</v>
      </c>
      <c r="E224">
        <f t="shared" si="36"/>
        <v>4.9999999999998934E-2</v>
      </c>
      <c r="G224">
        <f>MEDIAN2(C224,'Sim Flight Params'!$B$25,2)</f>
        <v>-3.567477102412963E-2</v>
      </c>
      <c r="H224">
        <f>AVERAGE2(G224,'Sim Flight Params'!$B$26,2)</f>
        <v>-3.567477102412963E-2</v>
      </c>
      <c r="J224">
        <f t="shared" si="34"/>
        <v>1.4988844014616016E-2</v>
      </c>
      <c r="K224">
        <f t="shared" si="31"/>
        <v>-1.0639006549790264</v>
      </c>
      <c r="L224">
        <f>'Sim Flight Params'!$B$24*J224+'Sim Flight Params'!$B$27*K224</f>
        <v>1.4988844014616016E-2</v>
      </c>
      <c r="N224">
        <f t="shared" si="37"/>
        <v>2.0849056173160512</v>
      </c>
      <c r="O224">
        <f t="shared" si="38"/>
        <v>-3.567477102412963E-2</v>
      </c>
      <c r="P224">
        <f>'Sim Flight Params'!$B$24*N224+'Sim Flight Params'!$B$27*O224</f>
        <v>2.0849056173160512</v>
      </c>
      <c r="Q224">
        <f t="shared" si="32"/>
        <v>8.4905617316051174E-2</v>
      </c>
      <c r="S224">
        <f t="shared" si="35"/>
        <v>1.4988844014616016E-2</v>
      </c>
      <c r="T224">
        <f t="shared" si="39"/>
        <v>2.0849056173160512</v>
      </c>
      <c r="U224">
        <f t="shared" si="30"/>
        <v>8.4905617316051174E-2</v>
      </c>
    </row>
    <row r="225" spans="1:21" x14ac:dyDescent="0.3">
      <c r="A225">
        <f>'Sim Flight'!B225</f>
        <v>11.149999999999901</v>
      </c>
      <c r="B225">
        <f>'Sim Flight'!L225</f>
        <v>2</v>
      </c>
      <c r="C225">
        <f>'Sim Flight'!N225+'Sim Flight'!S225</f>
        <v>4.2961540692715823E-3</v>
      </c>
      <c r="E225">
        <f t="shared" si="36"/>
        <v>4.9999999999901235E-2</v>
      </c>
      <c r="G225">
        <f>MEDIAN2(C225,'Sim Flight Params'!$B$25,2)</f>
        <v>4.2961540692715823E-3</v>
      </c>
      <c r="H225">
        <f>AVERAGE2(G225,'Sim Flight Params'!$B$26,2)</f>
        <v>4.2961540692715823E-3</v>
      </c>
      <c r="J225">
        <f t="shared" si="34"/>
        <v>1.5203651718079171E-2</v>
      </c>
      <c r="K225">
        <f t="shared" si="31"/>
        <v>0.79941850186960339</v>
      </c>
      <c r="L225">
        <f>'Sim Flight Params'!$B$24*J225+'Sim Flight Params'!$B$27*K225</f>
        <v>1.5203651718079171E-2</v>
      </c>
      <c r="N225">
        <f t="shared" si="37"/>
        <v>2.0856657999019537</v>
      </c>
      <c r="O225">
        <f t="shared" si="38"/>
        <v>4.2961540692715849E-3</v>
      </c>
      <c r="P225">
        <f>'Sim Flight Params'!$B$24*N225+'Sim Flight Params'!$B$27*O225</f>
        <v>2.0856657999019537</v>
      </c>
      <c r="Q225">
        <f t="shared" si="32"/>
        <v>8.5665799901953665E-2</v>
      </c>
      <c r="S225">
        <f t="shared" si="35"/>
        <v>1.5203651718079171E-2</v>
      </c>
      <c r="T225">
        <f t="shared" si="39"/>
        <v>2.0856657999019537</v>
      </c>
      <c r="U225">
        <f t="shared" si="30"/>
        <v>8.5665799901953665E-2</v>
      </c>
    </row>
    <row r="226" spans="1:21" x14ac:dyDescent="0.3">
      <c r="A226">
        <f>'Sim Flight'!B226</f>
        <v>11.1999999999999</v>
      </c>
      <c r="B226">
        <f>'Sim Flight'!L226</f>
        <v>2</v>
      </c>
      <c r="C226">
        <f>'Sim Flight'!N226+'Sim Flight'!S226</f>
        <v>2.4475380858597909E-2</v>
      </c>
      <c r="E226">
        <f t="shared" si="36"/>
        <v>4.9999999999998934E-2</v>
      </c>
      <c r="G226">
        <f>MEDIAN2(C226,'Sim Flight Params'!$B$25,2)</f>
        <v>2.4475380858597909E-2</v>
      </c>
      <c r="H226">
        <f>AVERAGE2(G226,'Sim Flight Params'!$B$26,2)</f>
        <v>2.4475380858597909E-2</v>
      </c>
      <c r="J226">
        <f t="shared" si="34"/>
        <v>1.6427420761009039E-2</v>
      </c>
      <c r="K226">
        <f t="shared" si="31"/>
        <v>0.40358453578653514</v>
      </c>
      <c r="L226">
        <f>'Sim Flight Params'!$B$24*J226+'Sim Flight Params'!$B$27*K226</f>
        <v>1.6427420761009039E-2</v>
      </c>
      <c r="N226">
        <f t="shared" si="37"/>
        <v>2.0864871709400039</v>
      </c>
      <c r="O226">
        <f t="shared" si="38"/>
        <v>2.4475380858597871E-2</v>
      </c>
      <c r="P226">
        <f>'Sim Flight Params'!$B$24*N226+'Sim Flight Params'!$B$27*O226</f>
        <v>2.0864871709400039</v>
      </c>
      <c r="Q226">
        <f t="shared" si="32"/>
        <v>8.648717094000391E-2</v>
      </c>
      <c r="S226">
        <f t="shared" si="35"/>
        <v>1.6427420761009039E-2</v>
      </c>
      <c r="T226">
        <f t="shared" si="39"/>
        <v>2.0864871709400039</v>
      </c>
      <c r="U226">
        <f t="shared" si="30"/>
        <v>8.648717094000391E-2</v>
      </c>
    </row>
    <row r="227" spans="1:21" x14ac:dyDescent="0.3">
      <c r="A227">
        <f>'Sim Flight'!B227</f>
        <v>11.249999999999901</v>
      </c>
      <c r="B227">
        <f>'Sim Flight'!L227</f>
        <v>2</v>
      </c>
      <c r="C227">
        <f>'Sim Flight'!N227+'Sim Flight'!S227</f>
        <v>-3.6083883366855161E-2</v>
      </c>
      <c r="E227">
        <f t="shared" si="36"/>
        <v>5.0000000000000711E-2</v>
      </c>
      <c r="G227">
        <f>MEDIAN2(C227,'Sim Flight Params'!$B$25,2)</f>
        <v>-3.6083883366855161E-2</v>
      </c>
      <c r="H227">
        <f>AVERAGE2(G227,'Sim Flight Params'!$B$26,2)</f>
        <v>-3.6083883366855161E-2</v>
      </c>
      <c r="J227">
        <f t="shared" si="34"/>
        <v>1.4623226592666254E-2</v>
      </c>
      <c r="K227">
        <f t="shared" si="31"/>
        <v>-1.2111852845090443</v>
      </c>
      <c r="L227">
        <f>'Sim Flight Params'!$B$24*J227+'Sim Flight Params'!$B$27*K227</f>
        <v>1.4623226592666254E-2</v>
      </c>
      <c r="N227">
        <f t="shared" si="37"/>
        <v>2.0872183322696372</v>
      </c>
      <c r="O227">
        <f t="shared" si="38"/>
        <v>-3.6083883366855175E-2</v>
      </c>
      <c r="P227">
        <f>'Sim Flight Params'!$B$24*N227+'Sim Flight Params'!$B$27*O227</f>
        <v>2.0872183322696372</v>
      </c>
      <c r="Q227">
        <f t="shared" si="32"/>
        <v>8.7218332269637155E-2</v>
      </c>
      <c r="S227">
        <f t="shared" si="35"/>
        <v>1.4623226592666254E-2</v>
      </c>
      <c r="T227">
        <f t="shared" si="39"/>
        <v>2.0872183322696372</v>
      </c>
      <c r="U227">
        <f t="shared" si="30"/>
        <v>8.7218332269637155E-2</v>
      </c>
    </row>
    <row r="228" spans="1:21" x14ac:dyDescent="0.3">
      <c r="A228">
        <f>'Sim Flight'!B228</f>
        <v>11.299999999999899</v>
      </c>
      <c r="B228">
        <f>'Sim Flight'!L228</f>
        <v>2</v>
      </c>
      <c r="C228">
        <f>'Sim Flight'!N228+'Sim Flight'!S228</f>
        <v>-2.3733031113764201E-2</v>
      </c>
      <c r="E228">
        <f t="shared" si="36"/>
        <v>4.9999999999998934E-2</v>
      </c>
      <c r="G228">
        <f>MEDIAN2(C228,'Sim Flight Params'!$B$25,2)</f>
        <v>-2.3733031113764201E-2</v>
      </c>
      <c r="H228">
        <f>AVERAGE2(G228,'Sim Flight Params'!$B$26,2)</f>
        <v>-2.3733031113764201E-2</v>
      </c>
      <c r="J228">
        <f t="shared" si="34"/>
        <v>1.3436575036978069E-2</v>
      </c>
      <c r="K228">
        <f t="shared" si="31"/>
        <v>0.24701704506182448</v>
      </c>
      <c r="L228">
        <f>'Sim Flight Params'!$B$24*J228+'Sim Flight Params'!$B$27*K228</f>
        <v>1.3436575036978069E-2</v>
      </c>
      <c r="N228">
        <f t="shared" si="37"/>
        <v>2.0878901610214862</v>
      </c>
      <c r="O228">
        <f t="shared" si="38"/>
        <v>-2.3733031113764208E-2</v>
      </c>
      <c r="P228">
        <f>'Sim Flight Params'!$B$24*N228+'Sim Flight Params'!$B$27*O228</f>
        <v>2.0878901610214862</v>
      </c>
      <c r="Q228">
        <f t="shared" si="32"/>
        <v>8.7890161021486168E-2</v>
      </c>
      <c r="S228">
        <f t="shared" si="35"/>
        <v>1.3436575036978069E-2</v>
      </c>
      <c r="T228">
        <f t="shared" si="39"/>
        <v>2.0878901610214862</v>
      </c>
      <c r="U228">
        <f t="shared" si="30"/>
        <v>8.7890161021486168E-2</v>
      </c>
    </row>
    <row r="229" spans="1:21" x14ac:dyDescent="0.3">
      <c r="A229">
        <f>'Sim Flight'!B229</f>
        <v>11.3499999999999</v>
      </c>
      <c r="B229">
        <f>'Sim Flight'!L229</f>
        <v>2</v>
      </c>
      <c r="C229">
        <f>'Sim Flight'!N229+'Sim Flight'!S229</f>
        <v>2.3911427498615918E-2</v>
      </c>
      <c r="E229">
        <f t="shared" si="36"/>
        <v>5.0000000000000711E-2</v>
      </c>
      <c r="G229">
        <f>MEDIAN2(C229,'Sim Flight Params'!$B$25,2)</f>
        <v>2.3911427498615918E-2</v>
      </c>
      <c r="H229">
        <f>AVERAGE2(G229,'Sim Flight Params'!$B$26,2)</f>
        <v>2.3911427498615918E-2</v>
      </c>
      <c r="J229">
        <f t="shared" si="34"/>
        <v>1.4632146411908882E-2</v>
      </c>
      <c r="K229">
        <f t="shared" si="31"/>
        <v>0.95288917224758884</v>
      </c>
      <c r="L229">
        <f>'Sim Flight Params'!$B$24*J229+'Sim Flight Params'!$B$27*K229</f>
        <v>1.4632146411908882E-2</v>
      </c>
      <c r="N229">
        <f t="shared" si="37"/>
        <v>2.0886217683420818</v>
      </c>
      <c r="O229">
        <f t="shared" si="38"/>
        <v>2.3911427498615925E-2</v>
      </c>
      <c r="P229">
        <f>'Sim Flight Params'!$B$24*N229+'Sim Flight Params'!$B$27*O229</f>
        <v>2.0886217683420818</v>
      </c>
      <c r="Q229">
        <f t="shared" si="32"/>
        <v>8.8621768342081797E-2</v>
      </c>
      <c r="S229">
        <f t="shared" si="35"/>
        <v>1.4632146411908882E-2</v>
      </c>
      <c r="T229">
        <f t="shared" si="39"/>
        <v>2.0886217683420818</v>
      </c>
      <c r="U229">
        <f t="shared" si="30"/>
        <v>8.8621768342081797E-2</v>
      </c>
    </row>
    <row r="230" spans="1:21" x14ac:dyDescent="0.3">
      <c r="A230">
        <f>'Sim Flight'!B230</f>
        <v>11.399999999999901</v>
      </c>
      <c r="B230">
        <f>'Sim Flight'!L230</f>
        <v>2</v>
      </c>
      <c r="C230">
        <f>'Sim Flight'!N230+'Sim Flight'!S230</f>
        <v>-1.0125918726193006E-3</v>
      </c>
      <c r="E230">
        <f t="shared" si="36"/>
        <v>5.0000000000000711E-2</v>
      </c>
      <c r="G230">
        <f>MEDIAN2(C230,'Sim Flight Params'!$B$25,2)</f>
        <v>-1.0125918726193006E-3</v>
      </c>
      <c r="H230">
        <f>AVERAGE2(G230,'Sim Flight Params'!$B$26,2)</f>
        <v>-1.0125918726193006E-3</v>
      </c>
      <c r="J230">
        <f t="shared" si="34"/>
        <v>1.4581516818277917E-2</v>
      </c>
      <c r="K230">
        <f t="shared" si="31"/>
        <v>-0.4984803874246973</v>
      </c>
      <c r="L230">
        <f>'Sim Flight Params'!$B$24*J230+'Sim Flight Params'!$B$27*K230</f>
        <v>1.4581516818277917E-2</v>
      </c>
      <c r="N230">
        <f t="shared" si="37"/>
        <v>2.0893508441829955</v>
      </c>
      <c r="O230">
        <f t="shared" si="38"/>
        <v>-1.012591872619296E-3</v>
      </c>
      <c r="P230">
        <f>'Sim Flight Params'!$B$24*N230+'Sim Flight Params'!$B$27*O230</f>
        <v>2.0893508441829955</v>
      </c>
      <c r="Q230">
        <f t="shared" si="32"/>
        <v>8.9350844182995548E-2</v>
      </c>
      <c r="S230">
        <f t="shared" si="35"/>
        <v>1.4581516818277917E-2</v>
      </c>
      <c r="T230">
        <f t="shared" si="39"/>
        <v>2.0893508441829955</v>
      </c>
      <c r="U230">
        <f t="shared" si="30"/>
        <v>8.9350844182995548E-2</v>
      </c>
    </row>
    <row r="231" spans="1:21" x14ac:dyDescent="0.3">
      <c r="A231">
        <f>'Sim Flight'!B231</f>
        <v>11.4499999999999</v>
      </c>
      <c r="B231">
        <f>'Sim Flight'!L231</f>
        <v>2</v>
      </c>
      <c r="C231">
        <f>'Sim Flight'!N231+'Sim Flight'!S231</f>
        <v>-3.0833576285437064E-2</v>
      </c>
      <c r="E231">
        <f t="shared" si="36"/>
        <v>4.9999999999998934E-2</v>
      </c>
      <c r="G231">
        <f>MEDIAN2(C231,'Sim Flight Params'!$B$25,2)</f>
        <v>-3.0833576285437064E-2</v>
      </c>
      <c r="H231">
        <f>AVERAGE2(G231,'Sim Flight Params'!$B$26,2)</f>
        <v>-3.0833576285437064E-2</v>
      </c>
      <c r="J231">
        <f t="shared" si="34"/>
        <v>1.3039838004006096E-2</v>
      </c>
      <c r="K231">
        <f t="shared" si="31"/>
        <v>-0.59641968825636804</v>
      </c>
      <c r="L231">
        <f>'Sim Flight Params'!$B$24*J231+'Sim Flight Params'!$B$27*K231</f>
        <v>1.3039838004006096E-2</v>
      </c>
      <c r="N231">
        <f t="shared" si="37"/>
        <v>2.0900028360831957</v>
      </c>
      <c r="O231">
        <f t="shared" si="38"/>
        <v>-3.0833576285437082E-2</v>
      </c>
      <c r="P231">
        <f>'Sim Flight Params'!$B$24*N231+'Sim Flight Params'!$B$27*O231</f>
        <v>2.0900028360831957</v>
      </c>
      <c r="Q231">
        <f t="shared" si="32"/>
        <v>9.0002836083195703E-2</v>
      </c>
      <c r="S231">
        <f t="shared" si="35"/>
        <v>1.3039838004006096E-2</v>
      </c>
      <c r="T231">
        <f t="shared" si="39"/>
        <v>2.0900028360831957</v>
      </c>
      <c r="U231">
        <f t="shared" si="30"/>
        <v>9.0002836083195703E-2</v>
      </c>
    </row>
    <row r="232" spans="1:21" x14ac:dyDescent="0.3">
      <c r="A232">
        <f>'Sim Flight'!B232</f>
        <v>11.499999999999901</v>
      </c>
      <c r="B232">
        <f>'Sim Flight'!L232</f>
        <v>2</v>
      </c>
      <c r="C232">
        <f>'Sim Flight'!N232+'Sim Flight'!S232</f>
        <v>-2.6881424184977101E-3</v>
      </c>
      <c r="E232">
        <f t="shared" si="36"/>
        <v>5.0000000000000711E-2</v>
      </c>
      <c r="G232">
        <f>MEDIAN2(C232,'Sim Flight Params'!$B$25,2)</f>
        <v>-2.6881424184977101E-3</v>
      </c>
      <c r="H232">
        <f>AVERAGE2(G232,'Sim Flight Params'!$B$26,2)</f>
        <v>-2.6881424184977101E-3</v>
      </c>
      <c r="J232">
        <f t="shared" si="34"/>
        <v>1.2905430883081208E-2</v>
      </c>
      <c r="K232">
        <f t="shared" si="31"/>
        <v>0.56290867733877914</v>
      </c>
      <c r="L232">
        <f>'Sim Flight Params'!$B$24*J232+'Sim Flight Params'!$B$27*K232</f>
        <v>1.2905430883081208E-2</v>
      </c>
      <c r="N232">
        <f t="shared" si="37"/>
        <v>2.09064810762735</v>
      </c>
      <c r="O232">
        <f t="shared" si="38"/>
        <v>-2.6881424184977167E-3</v>
      </c>
      <c r="P232">
        <f>'Sim Flight Params'!$B$24*N232+'Sim Flight Params'!$B$27*O232</f>
        <v>2.09064810762735</v>
      </c>
      <c r="Q232">
        <f t="shared" si="32"/>
        <v>9.0648107627349983E-2</v>
      </c>
      <c r="S232">
        <f t="shared" si="35"/>
        <v>1.2905430883081208E-2</v>
      </c>
      <c r="T232">
        <f t="shared" si="39"/>
        <v>2.09064810762735</v>
      </c>
      <c r="U232">
        <f t="shared" si="30"/>
        <v>9.0648107627349983E-2</v>
      </c>
    </row>
    <row r="233" spans="1:21" x14ac:dyDescent="0.3">
      <c r="A233">
        <f>'Sim Flight'!B233</f>
        <v>11.549999999999899</v>
      </c>
      <c r="B233">
        <f>'Sim Flight'!L233</f>
        <v>2</v>
      </c>
      <c r="C233">
        <f>'Sim Flight'!N233+'Sim Flight'!S233</f>
        <v>9.636043895782237E-3</v>
      </c>
      <c r="E233">
        <f t="shared" si="36"/>
        <v>4.9999999999998934E-2</v>
      </c>
      <c r="G233">
        <f>MEDIAN2(C233,'Sim Flight Params'!$B$25,2)</f>
        <v>9.636043895782237E-3</v>
      </c>
      <c r="H233">
        <f>AVERAGE2(G233,'Sim Flight Params'!$B$26,2)</f>
        <v>9.636043895782237E-3</v>
      </c>
      <c r="J233">
        <f t="shared" si="34"/>
        <v>1.3387233077870309E-2</v>
      </c>
      <c r="K233">
        <f t="shared" si="31"/>
        <v>0.24648372628560419</v>
      </c>
      <c r="L233">
        <f>'Sim Flight Params'!$B$24*J233+'Sim Flight Params'!$B$27*K233</f>
        <v>1.3387233077870309E-2</v>
      </c>
      <c r="N233">
        <f t="shared" si="37"/>
        <v>2.0913174692812433</v>
      </c>
      <c r="O233">
        <f t="shared" si="38"/>
        <v>9.6360438957822335E-3</v>
      </c>
      <c r="P233">
        <f>'Sim Flight Params'!$B$24*N233+'Sim Flight Params'!$B$27*O233</f>
        <v>2.0913174692812433</v>
      </c>
      <c r="Q233">
        <f t="shared" si="32"/>
        <v>9.1317469281243291E-2</v>
      </c>
      <c r="S233">
        <f t="shared" si="35"/>
        <v>1.3387233077870309E-2</v>
      </c>
      <c r="T233">
        <f t="shared" si="39"/>
        <v>2.0913174692812433</v>
      </c>
      <c r="U233">
        <f t="shared" si="30"/>
        <v>9.1317469281243291E-2</v>
      </c>
    </row>
    <row r="234" spans="1:21" x14ac:dyDescent="0.3">
      <c r="A234">
        <f>'Sim Flight'!B234</f>
        <v>11.5999999999999</v>
      </c>
      <c r="B234">
        <f>'Sim Flight'!L234</f>
        <v>2</v>
      </c>
      <c r="C234">
        <f>'Sim Flight'!N234+'Sim Flight'!S234</f>
        <v>-2.0667007867335636E-3</v>
      </c>
      <c r="E234">
        <f t="shared" si="36"/>
        <v>5.0000000000000711E-2</v>
      </c>
      <c r="G234">
        <f>MEDIAN2(C234,'Sim Flight Params'!$B$25,2)</f>
        <v>-2.0667007867335636E-3</v>
      </c>
      <c r="H234">
        <f>AVERAGE2(G234,'Sim Flight Params'!$B$26,2)</f>
        <v>-2.0667007867335636E-3</v>
      </c>
      <c r="J234">
        <f t="shared" si="34"/>
        <v>1.328389803853363E-2</v>
      </c>
      <c r="K234">
        <f t="shared" si="31"/>
        <v>-0.23405489365031268</v>
      </c>
      <c r="L234">
        <f>'Sim Flight Params'!$B$24*J234+'Sim Flight Params'!$B$27*K234</f>
        <v>1.328389803853363E-2</v>
      </c>
      <c r="N234">
        <f t="shared" si="37"/>
        <v>2.0919816641831699</v>
      </c>
      <c r="O234">
        <f t="shared" si="38"/>
        <v>-2.0667007867335562E-3</v>
      </c>
      <c r="P234">
        <f>'Sim Flight Params'!$B$24*N234+'Sim Flight Params'!$B$27*O234</f>
        <v>2.0919816641831699</v>
      </c>
      <c r="Q234">
        <f t="shared" si="32"/>
        <v>9.1981664183169887E-2</v>
      </c>
      <c r="S234">
        <f t="shared" si="35"/>
        <v>1.328389803853363E-2</v>
      </c>
      <c r="T234">
        <f t="shared" si="39"/>
        <v>2.0919816641831699</v>
      </c>
      <c r="U234">
        <f t="shared" si="30"/>
        <v>9.1981664183169887E-2</v>
      </c>
    </row>
    <row r="235" spans="1:21" x14ac:dyDescent="0.3">
      <c r="A235">
        <f>'Sim Flight'!B235</f>
        <v>11.649999999999901</v>
      </c>
      <c r="B235">
        <f>'Sim Flight'!L235</f>
        <v>2</v>
      </c>
      <c r="C235">
        <f>'Sim Flight'!N235+'Sim Flight'!S235</f>
        <v>-2.9335247451700994E-2</v>
      </c>
      <c r="E235">
        <f t="shared" si="36"/>
        <v>5.0000000000000711E-2</v>
      </c>
      <c r="G235">
        <f>MEDIAN2(C235,'Sim Flight Params'!$B$25,2)</f>
        <v>-2.9335247451700994E-2</v>
      </c>
      <c r="H235">
        <f>AVERAGE2(G235,'Sim Flight Params'!$B$26,2)</f>
        <v>-2.9335247451700994E-2</v>
      </c>
      <c r="J235">
        <f t="shared" si="34"/>
        <v>1.181713566594856E-2</v>
      </c>
      <c r="K235">
        <f t="shared" si="31"/>
        <v>-0.54537093329934083</v>
      </c>
      <c r="L235">
        <f>'Sim Flight Params'!$B$24*J235+'Sim Flight Params'!$B$27*K235</f>
        <v>1.181713566594856E-2</v>
      </c>
      <c r="N235">
        <f t="shared" si="37"/>
        <v>2.0925725209664674</v>
      </c>
      <c r="O235">
        <f t="shared" si="38"/>
        <v>-2.9335247451700991E-2</v>
      </c>
      <c r="P235">
        <f>'Sim Flight Params'!$B$24*N235+'Sim Flight Params'!$B$27*O235</f>
        <v>2.0925725209664674</v>
      </c>
      <c r="Q235">
        <f t="shared" si="32"/>
        <v>9.2572520966467398E-2</v>
      </c>
      <c r="S235">
        <f t="shared" si="35"/>
        <v>1.181713566594856E-2</v>
      </c>
      <c r="T235">
        <f t="shared" si="39"/>
        <v>2.0925725209664674</v>
      </c>
      <c r="U235">
        <f t="shared" si="30"/>
        <v>9.2572520966467398E-2</v>
      </c>
    </row>
    <row r="236" spans="1:21" x14ac:dyDescent="0.3">
      <c r="A236">
        <f>'Sim Flight'!B236</f>
        <v>11.6999999999999</v>
      </c>
      <c r="B236">
        <f>'Sim Flight'!L236</f>
        <v>2</v>
      </c>
      <c r="C236">
        <f>'Sim Flight'!N236+'Sim Flight'!S236</f>
        <v>9.733058075090225E-3</v>
      </c>
      <c r="E236">
        <f t="shared" si="36"/>
        <v>4.9999999999998934E-2</v>
      </c>
      <c r="G236">
        <f>MEDIAN2(C236,'Sim Flight Params'!$B$25,2)</f>
        <v>9.733058075090225E-3</v>
      </c>
      <c r="H236">
        <f>AVERAGE2(G236,'Sim Flight Params'!$B$26,2)</f>
        <v>9.733058075090225E-3</v>
      </c>
      <c r="J236">
        <f t="shared" si="34"/>
        <v>1.230378856970306E-2</v>
      </c>
      <c r="K236">
        <f t="shared" si="31"/>
        <v>0.78136611053584104</v>
      </c>
      <c r="L236">
        <f>'Sim Flight Params'!$B$24*J236+'Sim Flight Params'!$B$27*K236</f>
        <v>1.230378856970306E-2</v>
      </c>
      <c r="N236">
        <f t="shared" si="37"/>
        <v>2.0931877103949525</v>
      </c>
      <c r="O236">
        <f t="shared" si="38"/>
        <v>9.7330580750902215E-3</v>
      </c>
      <c r="P236">
        <f>'Sim Flight Params'!$B$24*N236+'Sim Flight Params'!$B$27*O236</f>
        <v>2.0931877103949525</v>
      </c>
      <c r="Q236">
        <f t="shared" si="32"/>
        <v>9.318771039495255E-2</v>
      </c>
      <c r="S236">
        <f t="shared" si="35"/>
        <v>1.230378856970306E-2</v>
      </c>
      <c r="T236">
        <f t="shared" si="39"/>
        <v>2.0931877103949525</v>
      </c>
      <c r="U236">
        <f t="shared" si="30"/>
        <v>9.318771039495255E-2</v>
      </c>
    </row>
    <row r="237" spans="1:21" x14ac:dyDescent="0.3">
      <c r="A237">
        <f>'Sim Flight'!B237</f>
        <v>11.749999999999901</v>
      </c>
      <c r="B237">
        <f>'Sim Flight'!L237</f>
        <v>2</v>
      </c>
      <c r="C237">
        <f>'Sim Flight'!N237+'Sim Flight'!S237</f>
        <v>-1.732483375377088E-2</v>
      </c>
      <c r="E237">
        <f t="shared" si="36"/>
        <v>5.0000000000000711E-2</v>
      </c>
      <c r="G237">
        <f>MEDIAN2(C237,'Sim Flight Params'!$B$25,2)</f>
        <v>-1.732483375377088E-2</v>
      </c>
      <c r="H237">
        <f>AVERAGE2(G237,'Sim Flight Params'!$B$26,2)</f>
        <v>-1.732483375377088E-2</v>
      </c>
      <c r="J237">
        <f t="shared" si="34"/>
        <v>1.1437546882014505E-2</v>
      </c>
      <c r="K237">
        <f t="shared" si="31"/>
        <v>-0.54115783657721439</v>
      </c>
      <c r="L237">
        <f>'Sim Flight Params'!$B$24*J237+'Sim Flight Params'!$B$27*K237</f>
        <v>1.1437546882014505E-2</v>
      </c>
      <c r="N237">
        <f t="shared" si="37"/>
        <v>2.0937595877390534</v>
      </c>
      <c r="O237">
        <f t="shared" si="38"/>
        <v>-1.7324833753770866E-2</v>
      </c>
      <c r="P237">
        <f>'Sim Flight Params'!$B$24*N237+'Sim Flight Params'!$B$27*O237</f>
        <v>2.0937595877390534</v>
      </c>
      <c r="Q237">
        <f t="shared" si="32"/>
        <v>9.3759587739053352E-2</v>
      </c>
      <c r="S237">
        <f t="shared" si="35"/>
        <v>1.1437546882014505E-2</v>
      </c>
      <c r="T237">
        <f t="shared" si="39"/>
        <v>2.0937595877390534</v>
      </c>
      <c r="U237">
        <f t="shared" si="30"/>
        <v>9.3759587739053352E-2</v>
      </c>
    </row>
    <row r="238" spans="1:21" x14ac:dyDescent="0.3">
      <c r="A238">
        <f>'Sim Flight'!B238</f>
        <v>11.799999999999899</v>
      </c>
      <c r="B238">
        <f>'Sim Flight'!L238</f>
        <v>2</v>
      </c>
      <c r="C238">
        <f>'Sim Flight'!N238+'Sim Flight'!S238</f>
        <v>-3.1292313694007194E-2</v>
      </c>
      <c r="E238">
        <f t="shared" si="36"/>
        <v>4.9999999999998934E-2</v>
      </c>
      <c r="G238">
        <f>MEDIAN2(C238,'Sim Flight Params'!$B$25,2)</f>
        <v>-3.1292313694007194E-2</v>
      </c>
      <c r="H238">
        <f>AVERAGE2(G238,'Sim Flight Params'!$B$26,2)</f>
        <v>-3.1292313694007194E-2</v>
      </c>
      <c r="J238">
        <f t="shared" si="34"/>
        <v>9.8729311973141786E-3</v>
      </c>
      <c r="K238">
        <f t="shared" si="31"/>
        <v>-0.27934959880473226</v>
      </c>
      <c r="L238">
        <f>'Sim Flight Params'!$B$24*J238+'Sim Flight Params'!$B$27*K238</f>
        <v>9.8729311973141786E-3</v>
      </c>
      <c r="N238">
        <f t="shared" si="37"/>
        <v>2.0942532342989191</v>
      </c>
      <c r="O238">
        <f t="shared" si="38"/>
        <v>-3.1292313694007187E-2</v>
      </c>
      <c r="P238">
        <f>'Sim Flight Params'!$B$24*N238+'Sim Flight Params'!$B$27*O238</f>
        <v>2.0942532342989191</v>
      </c>
      <c r="Q238">
        <f t="shared" si="32"/>
        <v>9.4253234298919075E-2</v>
      </c>
      <c r="S238">
        <f t="shared" si="35"/>
        <v>9.8729311973141786E-3</v>
      </c>
      <c r="T238">
        <f t="shared" si="39"/>
        <v>2.0942532342989191</v>
      </c>
      <c r="U238">
        <f t="shared" si="30"/>
        <v>9.4253234298919075E-2</v>
      </c>
    </row>
    <row r="239" spans="1:21" x14ac:dyDescent="0.3">
      <c r="A239">
        <f>'Sim Flight'!B239</f>
        <v>11.8499999999999</v>
      </c>
      <c r="B239">
        <f>'Sim Flight'!L239</f>
        <v>2</v>
      </c>
      <c r="C239">
        <f>'Sim Flight'!N239+'Sim Flight'!S239</f>
        <v>-1.526925849070883E-2</v>
      </c>
      <c r="E239">
        <f t="shared" si="36"/>
        <v>5.0000000000000711E-2</v>
      </c>
      <c r="G239">
        <f>MEDIAN2(C239,'Sim Flight Params'!$B$25,2)</f>
        <v>-1.526925849070883E-2</v>
      </c>
      <c r="H239">
        <f>AVERAGE2(G239,'Sim Flight Params'!$B$26,2)</f>
        <v>-1.526925849070883E-2</v>
      </c>
      <c r="J239">
        <f t="shared" si="34"/>
        <v>9.1094682727787257E-3</v>
      </c>
      <c r="K239">
        <f t="shared" si="31"/>
        <v>0.32046110406596273</v>
      </c>
      <c r="L239">
        <f>'Sim Flight Params'!$B$24*J239+'Sim Flight Params'!$B$27*K239</f>
        <v>9.1094682727787257E-3</v>
      </c>
      <c r="N239">
        <f t="shared" si="37"/>
        <v>2.0947087077125581</v>
      </c>
      <c r="O239">
        <f t="shared" si="38"/>
        <v>-1.5269258490708841E-2</v>
      </c>
      <c r="P239">
        <f>'Sim Flight Params'!$B$24*N239+'Sim Flight Params'!$B$27*O239</f>
        <v>2.0947087077125581</v>
      </c>
      <c r="Q239">
        <f t="shared" si="32"/>
        <v>9.4708707712558127E-2</v>
      </c>
      <c r="S239">
        <f t="shared" si="35"/>
        <v>9.1094682727787257E-3</v>
      </c>
      <c r="T239">
        <f t="shared" si="39"/>
        <v>2.0947087077125581</v>
      </c>
      <c r="U239">
        <f t="shared" si="30"/>
        <v>9.4708707712558127E-2</v>
      </c>
    </row>
    <row r="240" spans="1:21" x14ac:dyDescent="0.3">
      <c r="A240">
        <f>'Sim Flight'!B240</f>
        <v>11.899999999999901</v>
      </c>
      <c r="B240">
        <f>'Sim Flight'!L240</f>
        <v>2</v>
      </c>
      <c r="C240">
        <f>'Sim Flight'!N240+'Sim Flight'!S240</f>
        <v>-2.2559288122601891E-2</v>
      </c>
      <c r="E240">
        <f t="shared" si="36"/>
        <v>5.0000000000000711E-2</v>
      </c>
      <c r="G240">
        <f>MEDIAN2(C240,'Sim Flight Params'!$B$25,2)</f>
        <v>-2.2559288122601891E-2</v>
      </c>
      <c r="H240">
        <f>AVERAGE2(G240,'Sim Flight Params'!$B$26,2)</f>
        <v>-2.2559288122601891E-2</v>
      </c>
      <c r="J240">
        <f t="shared" si="34"/>
        <v>7.9815038666486149E-3</v>
      </c>
      <c r="K240">
        <f t="shared" si="31"/>
        <v>-0.14580059263785913</v>
      </c>
      <c r="L240">
        <f>'Sim Flight Params'!$B$24*J240+'Sim Flight Params'!$B$27*K240</f>
        <v>7.9815038666486149E-3</v>
      </c>
      <c r="N240">
        <f t="shared" si="37"/>
        <v>2.0951077829058904</v>
      </c>
      <c r="O240">
        <f t="shared" si="38"/>
        <v>-2.2559288122601898E-2</v>
      </c>
      <c r="P240">
        <f>'Sim Flight Params'!$B$24*N240+'Sim Flight Params'!$B$27*O240</f>
        <v>2.0951077829058904</v>
      </c>
      <c r="Q240">
        <f t="shared" si="32"/>
        <v>9.5107782905890392E-2</v>
      </c>
      <c r="S240">
        <f t="shared" si="35"/>
        <v>7.9815038666486149E-3</v>
      </c>
      <c r="T240">
        <f t="shared" si="39"/>
        <v>2.0951077829058904</v>
      </c>
      <c r="U240">
        <f t="shared" si="30"/>
        <v>9.5107782905890392E-2</v>
      </c>
    </row>
    <row r="241" spans="1:21" x14ac:dyDescent="0.3">
      <c r="A241">
        <f>'Sim Flight'!B241</f>
        <v>11.9499999999999</v>
      </c>
      <c r="B241">
        <f>'Sim Flight'!L241</f>
        <v>2</v>
      </c>
      <c r="C241">
        <f>'Sim Flight'!N241+'Sim Flight'!S241</f>
        <v>3.4885908997993882E-2</v>
      </c>
      <c r="E241">
        <f t="shared" si="36"/>
        <v>4.9999999999998934E-2</v>
      </c>
      <c r="G241">
        <f>MEDIAN2(C241,'Sim Flight Params'!$B$25,2)</f>
        <v>3.4885908997993882E-2</v>
      </c>
      <c r="H241">
        <f>AVERAGE2(G241,'Sim Flight Params'!$B$26,2)</f>
        <v>3.4885908997993882E-2</v>
      </c>
      <c r="J241">
        <f t="shared" si="34"/>
        <v>9.7257993165482722E-3</v>
      </c>
      <c r="K241">
        <f t="shared" si="31"/>
        <v>1.14890394241194</v>
      </c>
      <c r="L241">
        <f>'Sim Flight Params'!$B$24*J241+'Sim Flight Params'!$B$27*K241</f>
        <v>9.7257993165482722E-3</v>
      </c>
      <c r="N241">
        <f t="shared" si="37"/>
        <v>2.0955940728717177</v>
      </c>
      <c r="O241">
        <f t="shared" si="38"/>
        <v>3.4885908997993889E-2</v>
      </c>
      <c r="P241">
        <f>'Sim Flight Params'!$B$24*N241+'Sim Flight Params'!$B$27*O241</f>
        <v>2.0955940728717177</v>
      </c>
      <c r="Q241">
        <f t="shared" si="32"/>
        <v>9.5594072871717728E-2</v>
      </c>
      <c r="S241">
        <f t="shared" si="35"/>
        <v>9.7257993165482722E-3</v>
      </c>
      <c r="T241">
        <f t="shared" si="39"/>
        <v>2.0955940728717177</v>
      </c>
      <c r="U241">
        <f t="shared" si="30"/>
        <v>9.5594072871717728E-2</v>
      </c>
    </row>
    <row r="242" spans="1:21" x14ac:dyDescent="0.3">
      <c r="A242">
        <f>'Sim Flight'!B242</f>
        <v>11.999999999999901</v>
      </c>
      <c r="B242">
        <f>'Sim Flight'!L242</f>
        <v>2</v>
      </c>
      <c r="C242">
        <f>'Sim Flight'!N242+'Sim Flight'!S242</f>
        <v>-1.4119904038512595E-2</v>
      </c>
      <c r="E242">
        <f t="shared" si="36"/>
        <v>5.0000000000000711E-2</v>
      </c>
      <c r="G242">
        <f>MEDIAN2(C242,'Sim Flight Params'!$B$25,2)</f>
        <v>-1.4119904038512595E-2</v>
      </c>
      <c r="H242">
        <f>AVERAGE2(G242,'Sim Flight Params'!$B$26,2)</f>
        <v>-1.4119904038512595E-2</v>
      </c>
      <c r="J242">
        <f t="shared" si="34"/>
        <v>9.0198041146226319E-3</v>
      </c>
      <c r="K242">
        <f t="shared" si="31"/>
        <v>-0.9801162607301156</v>
      </c>
      <c r="L242">
        <f>'Sim Flight Params'!$B$24*J242+'Sim Flight Params'!$B$27*K242</f>
        <v>9.0198041146226319E-3</v>
      </c>
      <c r="N242">
        <f t="shared" si="37"/>
        <v>2.0960450630774488</v>
      </c>
      <c r="O242">
        <f t="shared" si="38"/>
        <v>-1.4119904038512605E-2</v>
      </c>
      <c r="P242">
        <f>'Sim Flight Params'!$B$24*N242+'Sim Flight Params'!$B$27*O242</f>
        <v>2.0960450630774488</v>
      </c>
      <c r="Q242">
        <f t="shared" si="32"/>
        <v>9.6045063077448756E-2</v>
      </c>
      <c r="S242">
        <f t="shared" si="35"/>
        <v>9.0198041146226319E-3</v>
      </c>
      <c r="T242">
        <f t="shared" si="39"/>
        <v>2.0960450630774488</v>
      </c>
      <c r="U242">
        <f t="shared" si="30"/>
        <v>9.6045063077448756E-2</v>
      </c>
    </row>
    <row r="243" spans="1:21" x14ac:dyDescent="0.3">
      <c r="A243">
        <f>'Sim Flight'!B243</f>
        <v>12.049999999999899</v>
      </c>
      <c r="B243">
        <f>'Sim Flight'!L243</f>
        <v>1.9997959183673477</v>
      </c>
      <c r="C243">
        <f>'Sim Flight'!N243+'Sim Flight'!S243</f>
        <v>-7.7159643956416196E-2</v>
      </c>
      <c r="E243">
        <f t="shared" si="36"/>
        <v>4.9999999999998934E-2</v>
      </c>
      <c r="G243">
        <f>MEDIAN2(C243,'Sim Flight Params'!$B$25,2)</f>
        <v>-7.7159643956416196E-2</v>
      </c>
      <c r="H243">
        <f>AVERAGE2(G243,'Sim Flight Params'!$B$26,2)</f>
        <v>-7.7159643956416196E-2</v>
      </c>
      <c r="J243">
        <f t="shared" si="34"/>
        <v>5.161821916801904E-3</v>
      </c>
      <c r="K243">
        <f t="shared" si="31"/>
        <v>-1.2607947983580989</v>
      </c>
      <c r="L243">
        <f>'Sim Flight Params'!$B$24*J243+'Sim Flight Params'!$B$27*K243</f>
        <v>5.161821916801904E-3</v>
      </c>
      <c r="N243">
        <f t="shared" si="37"/>
        <v>2.0963031541732891</v>
      </c>
      <c r="O243">
        <f t="shared" si="38"/>
        <v>-7.715964395641621E-2</v>
      </c>
      <c r="P243">
        <f>'Sim Flight Params'!$B$24*N243+'Sim Flight Params'!$B$27*O243</f>
        <v>2.0963031541732891</v>
      </c>
      <c r="Q243">
        <f t="shared" si="32"/>
        <v>9.6507235805941338E-2</v>
      </c>
      <c r="S243">
        <f t="shared" si="35"/>
        <v>5.161821916801904E-3</v>
      </c>
      <c r="T243">
        <f t="shared" si="39"/>
        <v>2.0963031541732891</v>
      </c>
      <c r="U243">
        <f t="shared" si="30"/>
        <v>9.6507235805941338E-2</v>
      </c>
    </row>
    <row r="244" spans="1:21" x14ac:dyDescent="0.3">
      <c r="A244">
        <f>'Sim Flight'!B244</f>
        <v>12.0999999999999</v>
      </c>
      <c r="B244">
        <f>'Sim Flight'!L244</f>
        <v>1.9991836734693893</v>
      </c>
      <c r="C244">
        <f>'Sim Flight'!N244+'Sim Flight'!S244</f>
        <v>-0.19742452354420581</v>
      </c>
      <c r="E244">
        <f t="shared" si="36"/>
        <v>5.0000000000000711E-2</v>
      </c>
      <c r="G244">
        <f>MEDIAN2(C244,'Sim Flight Params'!$B$25,2)</f>
        <v>-0.19742452354420581</v>
      </c>
      <c r="H244">
        <f>AVERAGE2(G244,'Sim Flight Params'!$B$26,2)</f>
        <v>-0.19742452354420581</v>
      </c>
      <c r="J244">
        <f t="shared" si="34"/>
        <v>-4.7094042604085267E-3</v>
      </c>
      <c r="K244">
        <f t="shared" si="31"/>
        <v>-2.4052975917557582</v>
      </c>
      <c r="L244">
        <f>'Sim Flight Params'!$B$24*J244+'Sim Flight Params'!$B$27*K244</f>
        <v>-4.7094042604085267E-3</v>
      </c>
      <c r="N244">
        <f t="shared" si="37"/>
        <v>2.0960676839602685</v>
      </c>
      <c r="O244">
        <f t="shared" si="38"/>
        <v>-0.19742452354420581</v>
      </c>
      <c r="P244">
        <f>'Sim Flight Params'!$B$24*N244+'Sim Flight Params'!$B$27*O244</f>
        <v>2.0960676839602685</v>
      </c>
      <c r="Q244">
        <f t="shared" si="32"/>
        <v>9.6884010490879247E-2</v>
      </c>
      <c r="S244">
        <f t="shared" si="35"/>
        <v>-4.7094042604085267E-3</v>
      </c>
      <c r="T244">
        <f t="shared" si="39"/>
        <v>2.0960676839602685</v>
      </c>
      <c r="U244">
        <f t="shared" si="30"/>
        <v>9.6884010490879247E-2</v>
      </c>
    </row>
    <row r="245" spans="1:21" x14ac:dyDescent="0.3">
      <c r="A245">
        <f>'Sim Flight'!B245</f>
        <v>12.149999999999901</v>
      </c>
      <c r="B245">
        <f>'Sim Flight'!L245</f>
        <v>1.998163265306125</v>
      </c>
      <c r="C245">
        <f>'Sim Flight'!N245+'Sim Flight'!S245</f>
        <v>-0.20017720595337507</v>
      </c>
      <c r="E245">
        <f t="shared" si="36"/>
        <v>5.0000000000000711E-2</v>
      </c>
      <c r="G245">
        <f>MEDIAN2(C245,'Sim Flight Params'!$B$25,2)</f>
        <v>-0.20017720595337507</v>
      </c>
      <c r="H245">
        <f>AVERAGE2(G245,'Sim Flight Params'!$B$26,2)</f>
        <v>-0.20017720595337507</v>
      </c>
      <c r="J245">
        <f t="shared" si="34"/>
        <v>-1.4718264558077423E-2</v>
      </c>
      <c r="K245">
        <f t="shared" si="31"/>
        <v>-5.5053648183384422E-2</v>
      </c>
      <c r="L245">
        <f>'Sim Flight Params'!$B$24*J245+'Sim Flight Params'!$B$27*K245</f>
        <v>-1.4718264558077423E-2</v>
      </c>
      <c r="N245">
        <f t="shared" si="37"/>
        <v>2.0953317707323649</v>
      </c>
      <c r="O245">
        <f t="shared" si="38"/>
        <v>-0.20017720595337507</v>
      </c>
      <c r="P245">
        <f>'Sim Flight Params'!$B$24*N245+'Sim Flight Params'!$B$27*O245</f>
        <v>2.0953317707323649</v>
      </c>
      <c r="Q245">
        <f t="shared" si="32"/>
        <v>9.7168505426239893E-2</v>
      </c>
      <c r="S245">
        <f t="shared" si="35"/>
        <v>-1.4718264558077423E-2</v>
      </c>
      <c r="T245">
        <f t="shared" si="39"/>
        <v>2.0953317707323649</v>
      </c>
      <c r="U245">
        <f t="shared" si="30"/>
        <v>9.7168505426239893E-2</v>
      </c>
    </row>
    <row r="246" spans="1:21" x14ac:dyDescent="0.3">
      <c r="A246">
        <f>'Sim Flight'!B246</f>
        <v>12.1999999999999</v>
      </c>
      <c r="B246">
        <f>'Sim Flight'!L246</f>
        <v>1.9967346938775543</v>
      </c>
      <c r="C246">
        <f>'Sim Flight'!N246+'Sim Flight'!S246</f>
        <v>-0.12540012001750234</v>
      </c>
      <c r="E246">
        <f t="shared" si="36"/>
        <v>4.9999999999998934E-2</v>
      </c>
      <c r="G246">
        <f>MEDIAN2(C246,'Sim Flight Params'!$B$25,2)</f>
        <v>-0.12540012001750234</v>
      </c>
      <c r="H246">
        <f>AVERAGE2(G246,'Sim Flight Params'!$B$26,2)</f>
        <v>-0.12540012001750234</v>
      </c>
      <c r="J246">
        <f t="shared" si="34"/>
        <v>-2.0988270558952405E-2</v>
      </c>
      <c r="K246">
        <f t="shared" si="31"/>
        <v>1.4955417187174866</v>
      </c>
      <c r="L246">
        <f>'Sim Flight Params'!$B$24*J246+'Sim Flight Params'!$B$27*K246</f>
        <v>-2.0988270558952405E-2</v>
      </c>
      <c r="N246">
        <f t="shared" si="37"/>
        <v>2.0942823572044174</v>
      </c>
      <c r="O246">
        <f t="shared" si="38"/>
        <v>-0.12540012001750231</v>
      </c>
      <c r="P246">
        <f>'Sim Flight Params'!$B$24*N246+'Sim Flight Params'!$B$27*O246</f>
        <v>2.0942823572044174</v>
      </c>
      <c r="Q246">
        <f t="shared" si="32"/>
        <v>9.7547663326863043E-2</v>
      </c>
      <c r="S246">
        <f t="shared" si="35"/>
        <v>-2.0988270558952405E-2</v>
      </c>
      <c r="T246">
        <f t="shared" si="39"/>
        <v>2.0942823572044174</v>
      </c>
      <c r="U246">
        <f t="shared" si="30"/>
        <v>9.7547663326863043E-2</v>
      </c>
    </row>
    <row r="247" spans="1:21" x14ac:dyDescent="0.3">
      <c r="A247">
        <f>'Sim Flight'!B247</f>
        <v>12.249999999999901</v>
      </c>
      <c r="B247">
        <f>'Sim Flight'!L247</f>
        <v>1.9948979591836775</v>
      </c>
      <c r="C247">
        <f>'Sim Flight'!N247+'Sim Flight'!S247</f>
        <v>-0.14623914211658462</v>
      </c>
      <c r="E247">
        <f t="shared" si="36"/>
        <v>5.0000000000000711E-2</v>
      </c>
      <c r="G247">
        <f>MEDIAN2(C247,'Sim Flight Params'!$B$25,2)</f>
        <v>-0.14623914211658462</v>
      </c>
      <c r="H247">
        <f>AVERAGE2(G247,'Sim Flight Params'!$B$26,2)</f>
        <v>-0.14623914211658462</v>
      </c>
      <c r="J247">
        <f t="shared" si="34"/>
        <v>-2.8300227664781741E-2</v>
      </c>
      <c r="K247">
        <f t="shared" si="31"/>
        <v>-0.41678044198163972</v>
      </c>
      <c r="L247">
        <f>'Sim Flight Params'!$B$24*J247+'Sim Flight Params'!$B$27*K247</f>
        <v>-2.8300227664781741E-2</v>
      </c>
      <c r="N247">
        <f t="shared" si="37"/>
        <v>2.0928673458211784</v>
      </c>
      <c r="O247">
        <f t="shared" si="38"/>
        <v>-0.14623914211658465</v>
      </c>
      <c r="P247">
        <f>'Sim Flight Params'!$B$24*N247+'Sim Flight Params'!$B$27*O247</f>
        <v>2.0928673458211784</v>
      </c>
      <c r="Q247">
        <f t="shared" si="32"/>
        <v>9.7969386637500877E-2</v>
      </c>
      <c r="S247">
        <f t="shared" si="35"/>
        <v>-2.8300227664781741E-2</v>
      </c>
      <c r="T247">
        <f t="shared" si="39"/>
        <v>2.0928673458211784</v>
      </c>
      <c r="U247">
        <f t="shared" si="30"/>
        <v>9.7969386637500877E-2</v>
      </c>
    </row>
    <row r="248" spans="1:21" x14ac:dyDescent="0.3">
      <c r="A248">
        <f>'Sim Flight'!B248</f>
        <v>12.299999999999899</v>
      </c>
      <c r="B248">
        <f>'Sim Flight'!L248</f>
        <v>1.9926530612244948</v>
      </c>
      <c r="C248">
        <f>'Sim Flight'!N248+'Sim Flight'!S248</f>
        <v>-0.16218136452718043</v>
      </c>
      <c r="E248">
        <f t="shared" si="36"/>
        <v>4.9999999999998934E-2</v>
      </c>
      <c r="G248">
        <f>MEDIAN2(C248,'Sim Flight Params'!$B$25,2)</f>
        <v>-0.16218136452718043</v>
      </c>
      <c r="H248">
        <f>AVERAGE2(G248,'Sim Flight Params'!$B$26,2)</f>
        <v>-0.16218136452718043</v>
      </c>
      <c r="J248">
        <f t="shared" si="34"/>
        <v>-3.6409295891140586E-2</v>
      </c>
      <c r="K248">
        <f t="shared" si="31"/>
        <v>-0.31884444821192304</v>
      </c>
      <c r="L248">
        <f>'Sim Flight Params'!$B$24*J248+'Sim Flight Params'!$B$27*K248</f>
        <v>-3.6409295891140586E-2</v>
      </c>
      <c r="N248">
        <f t="shared" si="37"/>
        <v>2.0910468810266214</v>
      </c>
      <c r="O248">
        <f t="shared" si="38"/>
        <v>-0.16218136452718038</v>
      </c>
      <c r="P248">
        <f>'Sim Flight Params'!$B$24*N248+'Sim Flight Params'!$B$27*O248</f>
        <v>2.0910468810266214</v>
      </c>
      <c r="Q248">
        <f t="shared" si="32"/>
        <v>9.8393819802126581E-2</v>
      </c>
      <c r="S248">
        <f t="shared" si="35"/>
        <v>-3.6409295891140586E-2</v>
      </c>
      <c r="T248">
        <f t="shared" si="39"/>
        <v>2.0910468810266214</v>
      </c>
      <c r="U248">
        <f t="shared" si="30"/>
        <v>9.8393819802126581E-2</v>
      </c>
    </row>
    <row r="249" spans="1:21" x14ac:dyDescent="0.3">
      <c r="A249">
        <f>'Sim Flight'!B249</f>
        <v>12.3499999999999</v>
      </c>
      <c r="B249">
        <f>'Sim Flight'!L249</f>
        <v>1.9900000000000058</v>
      </c>
      <c r="C249">
        <f>'Sim Flight'!N249+'Sim Flight'!S249</f>
        <v>-0.17664168033268479</v>
      </c>
      <c r="E249">
        <f t="shared" si="36"/>
        <v>5.0000000000000711E-2</v>
      </c>
      <c r="G249">
        <f>MEDIAN2(C249,'Sim Flight Params'!$B$25,2)</f>
        <v>-0.17664168033268479</v>
      </c>
      <c r="H249">
        <f>AVERAGE2(G249,'Sim Flight Params'!$B$26,2)</f>
        <v>-0.17664168033268479</v>
      </c>
      <c r="J249">
        <f t="shared" si="34"/>
        <v>-4.5241379907774951E-2</v>
      </c>
      <c r="K249">
        <f t="shared" si="31"/>
        <v>-0.28920631611008307</v>
      </c>
      <c r="L249">
        <f>'Sim Flight Params'!$B$24*J249+'Sim Flight Params'!$B$27*K249</f>
        <v>-4.5241379907774951E-2</v>
      </c>
      <c r="N249">
        <f t="shared" si="37"/>
        <v>2.0887848120312325</v>
      </c>
      <c r="O249">
        <f t="shared" si="38"/>
        <v>-0.17664168033268479</v>
      </c>
      <c r="P249">
        <f>'Sim Flight Params'!$B$24*N249+'Sim Flight Params'!$B$27*O249</f>
        <v>2.0887848120312325</v>
      </c>
      <c r="Q249">
        <f t="shared" si="32"/>
        <v>9.8784812031226688E-2</v>
      </c>
      <c r="S249">
        <f t="shared" si="35"/>
        <v>-4.5241379907774951E-2</v>
      </c>
      <c r="T249">
        <f t="shared" si="39"/>
        <v>2.0887848120312325</v>
      </c>
      <c r="U249">
        <f t="shared" si="30"/>
        <v>9.8784812031226688E-2</v>
      </c>
    </row>
    <row r="250" spans="1:21" x14ac:dyDescent="0.3">
      <c r="A250">
        <f>'Sim Flight'!B250</f>
        <v>12.399999999999901</v>
      </c>
      <c r="B250">
        <f>'Sim Flight'!L250</f>
        <v>1.9869387755102106</v>
      </c>
      <c r="C250">
        <f>'Sim Flight'!N250+'Sim Flight'!S250</f>
        <v>-0.1763175603865666</v>
      </c>
      <c r="E250">
        <f t="shared" si="36"/>
        <v>5.0000000000000711E-2</v>
      </c>
      <c r="G250">
        <f>MEDIAN2(C250,'Sim Flight Params'!$B$25,2)</f>
        <v>-0.1763175603865666</v>
      </c>
      <c r="H250">
        <f>AVERAGE2(G250,'Sim Flight Params'!$B$26,2)</f>
        <v>-0.1763175603865666</v>
      </c>
      <c r="J250">
        <f t="shared" si="34"/>
        <v>-5.4057257927103405E-2</v>
      </c>
      <c r="K250">
        <f t="shared" si="31"/>
        <v>6.4823989223638159E-3</v>
      </c>
      <c r="L250">
        <f>'Sim Flight Params'!$B$24*J250+'Sim Flight Params'!$B$27*K250</f>
        <v>-5.4057257927103405E-2</v>
      </c>
      <c r="N250">
        <f t="shared" si="37"/>
        <v>2.0860819491348774</v>
      </c>
      <c r="O250">
        <f t="shared" si="38"/>
        <v>-0.1763175603865666</v>
      </c>
      <c r="P250">
        <f>'Sim Flight Params'!$B$24*N250+'Sim Flight Params'!$B$27*O250</f>
        <v>2.0860819491348774</v>
      </c>
      <c r="Q250">
        <f t="shared" si="32"/>
        <v>9.9143173624666847E-2</v>
      </c>
      <c r="S250">
        <f t="shared" si="35"/>
        <v>-5.4057257927103405E-2</v>
      </c>
      <c r="T250">
        <f t="shared" si="39"/>
        <v>2.0860819491348774</v>
      </c>
      <c r="U250">
        <f t="shared" si="30"/>
        <v>9.9143173624666847E-2</v>
      </c>
    </row>
    <row r="251" spans="1:21" x14ac:dyDescent="0.3">
      <c r="A251">
        <f>'Sim Flight'!B251</f>
        <v>12.4499999999999</v>
      </c>
      <c r="B251">
        <f>'Sim Flight'!L251</f>
        <v>1.9834693877551095</v>
      </c>
      <c r="C251">
        <f>'Sim Flight'!N251+'Sim Flight'!S251</f>
        <v>-0.1837607106254919</v>
      </c>
      <c r="E251">
        <f t="shared" si="36"/>
        <v>4.9999999999998934E-2</v>
      </c>
      <c r="G251">
        <f>MEDIAN2(C251,'Sim Flight Params'!$B$25,2)</f>
        <v>-0.1837607106254919</v>
      </c>
      <c r="H251">
        <f>AVERAGE2(G251,'Sim Flight Params'!$B$26,2)</f>
        <v>-0.1837607106254919</v>
      </c>
      <c r="J251">
        <f t="shared" si="34"/>
        <v>-6.3245293458377802E-2</v>
      </c>
      <c r="K251">
        <f t="shared" si="31"/>
        <v>-0.14886300477850928</v>
      </c>
      <c r="L251">
        <f>'Sim Flight Params'!$B$24*J251+'Sim Flight Params'!$B$27*K251</f>
        <v>-6.3245293458377802E-2</v>
      </c>
      <c r="N251">
        <f t="shared" si="37"/>
        <v>2.0829196844619586</v>
      </c>
      <c r="O251">
        <f t="shared" si="38"/>
        <v>-0.18376071062549185</v>
      </c>
      <c r="P251">
        <f>'Sim Flight Params'!$B$24*N251+'Sim Flight Params'!$B$27*O251</f>
        <v>2.0829196844619586</v>
      </c>
      <c r="Q251">
        <f t="shared" si="32"/>
        <v>9.9450296706849128E-2</v>
      </c>
      <c r="S251">
        <f t="shared" si="35"/>
        <v>-6.3245293458377802E-2</v>
      </c>
      <c r="T251">
        <f t="shared" si="39"/>
        <v>2.0829196844619586</v>
      </c>
      <c r="U251">
        <f t="shared" si="30"/>
        <v>9.9450296706849128E-2</v>
      </c>
    </row>
    <row r="252" spans="1:21" x14ac:dyDescent="0.3">
      <c r="A252">
        <f>'Sim Flight'!B252</f>
        <v>12.499999999999901</v>
      </c>
      <c r="B252">
        <f>'Sim Flight'!L252</f>
        <v>1.9795918367347021</v>
      </c>
      <c r="C252">
        <f>'Sim Flight'!N252+'Sim Flight'!S252</f>
        <v>-0.18336471203982338</v>
      </c>
      <c r="E252">
        <f t="shared" si="36"/>
        <v>5.0000000000000711E-2</v>
      </c>
      <c r="G252">
        <f>MEDIAN2(C252,'Sim Flight Params'!$B$25,2)</f>
        <v>-0.18336471203982338</v>
      </c>
      <c r="H252">
        <f>AVERAGE2(G252,'Sim Flight Params'!$B$26,2)</f>
        <v>-0.18336471203982338</v>
      </c>
      <c r="J252">
        <f t="shared" si="34"/>
        <v>-7.2413529060369103E-2</v>
      </c>
      <c r="K252">
        <f t="shared" si="31"/>
        <v>7.9199717133703312E-3</v>
      </c>
      <c r="L252">
        <f>'Sim Flight Params'!$B$24*J252+'Sim Flight Params'!$B$27*K252</f>
        <v>-7.2413529060369103E-2</v>
      </c>
      <c r="N252">
        <f t="shared" si="37"/>
        <v>2.07929900800894</v>
      </c>
      <c r="O252">
        <f t="shared" si="38"/>
        <v>-0.18336471203982341</v>
      </c>
      <c r="P252">
        <f>'Sim Flight Params'!$B$24*N252+'Sim Flight Params'!$B$27*O252</f>
        <v>2.07929900800894</v>
      </c>
      <c r="Q252">
        <f t="shared" si="32"/>
        <v>9.9707171274237893E-2</v>
      </c>
      <c r="S252">
        <f t="shared" si="35"/>
        <v>-7.2413529060369103E-2</v>
      </c>
      <c r="T252">
        <f t="shared" si="39"/>
        <v>2.07929900800894</v>
      </c>
      <c r="U252">
        <f t="shared" si="30"/>
        <v>9.9707171274237893E-2</v>
      </c>
    </row>
    <row r="253" spans="1:21" x14ac:dyDescent="0.3">
      <c r="A253">
        <f>'Sim Flight'!B253</f>
        <v>12.549999999999899</v>
      </c>
      <c r="B253">
        <f>'Sim Flight'!L253</f>
        <v>1.9753061224489885</v>
      </c>
      <c r="C253">
        <f>'Sim Flight'!N253+'Sim Flight'!S253</f>
        <v>-0.15848213586067095</v>
      </c>
      <c r="E253">
        <f t="shared" si="36"/>
        <v>4.9999999999998934E-2</v>
      </c>
      <c r="G253">
        <f>MEDIAN2(C253,'Sim Flight Params'!$B$25,2)</f>
        <v>-0.15848213586067095</v>
      </c>
      <c r="H253">
        <f>AVERAGE2(G253,'Sim Flight Params'!$B$26,2)</f>
        <v>-0.15848213586067095</v>
      </c>
      <c r="J253">
        <f t="shared" si="34"/>
        <v>-8.0337635853402478E-2</v>
      </c>
      <c r="K253">
        <f t="shared" si="31"/>
        <v>0.49765152358305925</v>
      </c>
      <c r="L253">
        <f>'Sim Flight Params'!$B$24*J253+'Sim Flight Params'!$B$27*K253</f>
        <v>-8.0337635853402478E-2</v>
      </c>
      <c r="N253">
        <f t="shared" si="37"/>
        <v>2.07528212621627</v>
      </c>
      <c r="O253">
        <f t="shared" si="38"/>
        <v>-0.15848213586067089</v>
      </c>
      <c r="P253">
        <f>'Sim Flight Params'!$B$24*N253+'Sim Flight Params'!$B$27*O253</f>
        <v>2.07528212621627</v>
      </c>
      <c r="Q253">
        <f t="shared" si="32"/>
        <v>9.9976003767281441E-2</v>
      </c>
      <c r="S253">
        <f t="shared" si="35"/>
        <v>-8.0337635853402478E-2</v>
      </c>
      <c r="T253">
        <f t="shared" si="39"/>
        <v>2.07528212621627</v>
      </c>
      <c r="U253">
        <f t="shared" si="30"/>
        <v>9.9976003767281441E-2</v>
      </c>
    </row>
    <row r="254" spans="1:21" x14ac:dyDescent="0.3">
      <c r="A254">
        <f>'Sim Flight'!B254</f>
        <v>12.5999999999999</v>
      </c>
      <c r="B254">
        <f>'Sim Flight'!L254</f>
        <v>1.970612244897969</v>
      </c>
      <c r="C254">
        <f>'Sim Flight'!N254+'Sim Flight'!S254</f>
        <v>-0.14775443756616699</v>
      </c>
      <c r="E254">
        <f t="shared" si="36"/>
        <v>5.0000000000000711E-2</v>
      </c>
      <c r="G254">
        <f>MEDIAN2(C254,'Sim Flight Params'!$B$25,2)</f>
        <v>-0.14775443756616699</v>
      </c>
      <c r="H254">
        <f>AVERAGE2(G254,'Sim Flight Params'!$B$26,2)</f>
        <v>-0.14775443756616699</v>
      </c>
      <c r="J254">
        <f t="shared" si="34"/>
        <v>-8.7725357731710932E-2</v>
      </c>
      <c r="K254">
        <f t="shared" si="31"/>
        <v>0.21455396589007608</v>
      </c>
      <c r="L254">
        <f>'Sim Flight Params'!$B$24*J254+'Sim Flight Params'!$B$27*K254</f>
        <v>-8.7725357731710932E-2</v>
      </c>
      <c r="N254">
        <f t="shared" si="37"/>
        <v>2.0708958583296844</v>
      </c>
      <c r="O254">
        <f t="shared" si="38"/>
        <v>-0.14775443756616696</v>
      </c>
      <c r="P254">
        <f>'Sim Flight Params'!$B$24*N254+'Sim Flight Params'!$B$27*O254</f>
        <v>2.0708958583296844</v>
      </c>
      <c r="Q254">
        <f t="shared" si="32"/>
        <v>0.10028361343171532</v>
      </c>
      <c r="S254">
        <f t="shared" si="35"/>
        <v>-8.7725357731710932E-2</v>
      </c>
      <c r="T254">
        <f t="shared" si="39"/>
        <v>2.0708958583296844</v>
      </c>
      <c r="U254">
        <f t="shared" si="30"/>
        <v>0.10028361343171532</v>
      </c>
    </row>
    <row r="255" spans="1:21" x14ac:dyDescent="0.3">
      <c r="A255">
        <f>'Sim Flight'!B255</f>
        <v>12.649999999999901</v>
      </c>
      <c r="B255">
        <f>'Sim Flight'!L255</f>
        <v>1.9655102040816432</v>
      </c>
      <c r="C255">
        <f>'Sim Flight'!N255+'Sim Flight'!S255</f>
        <v>-0.18196646721683779</v>
      </c>
      <c r="E255">
        <f t="shared" si="36"/>
        <v>5.0000000000000711E-2</v>
      </c>
      <c r="G255">
        <f>MEDIAN2(C255,'Sim Flight Params'!$B$25,2)</f>
        <v>-0.18196646721683779</v>
      </c>
      <c r="H255">
        <f>AVERAGE2(G255,'Sim Flight Params'!$B$26,2)</f>
        <v>-0.18196646721683779</v>
      </c>
      <c r="J255">
        <f t="shared" si="34"/>
        <v>-9.6823681092552946E-2</v>
      </c>
      <c r="K255">
        <f t="shared" si="31"/>
        <v>-0.68424059301340623</v>
      </c>
      <c r="L255">
        <f>'Sim Flight Params'!$B$24*J255+'Sim Flight Params'!$B$27*K255</f>
        <v>-9.6823681092552946E-2</v>
      </c>
      <c r="N255">
        <f t="shared" si="37"/>
        <v>2.0660546742750565</v>
      </c>
      <c r="O255">
        <f t="shared" si="38"/>
        <v>-0.18196646721683771</v>
      </c>
      <c r="P255">
        <f>'Sim Flight Params'!$B$24*N255+'Sim Flight Params'!$B$27*O255</f>
        <v>2.0660546742750565</v>
      </c>
      <c r="Q255">
        <f t="shared" si="32"/>
        <v>0.10054447019341328</v>
      </c>
      <c r="S255">
        <f t="shared" si="35"/>
        <v>-9.6823681092552946E-2</v>
      </c>
      <c r="T255">
        <f t="shared" si="39"/>
        <v>2.0660546742750565</v>
      </c>
      <c r="U255">
        <f t="shared" si="30"/>
        <v>0.10054447019341328</v>
      </c>
    </row>
    <row r="256" spans="1:21" x14ac:dyDescent="0.3">
      <c r="A256">
        <f>'Sim Flight'!B256</f>
        <v>12.6999999999999</v>
      </c>
      <c r="B256">
        <f>'Sim Flight'!L256</f>
        <v>1.9600000000000115</v>
      </c>
      <c r="C256">
        <f>'Sim Flight'!N256+'Sim Flight'!S256</f>
        <v>-0.19482121307387498</v>
      </c>
      <c r="E256">
        <f t="shared" si="36"/>
        <v>4.9999999999998934E-2</v>
      </c>
      <c r="G256">
        <f>MEDIAN2(C256,'Sim Flight Params'!$B$25,2)</f>
        <v>-0.19482121307387498</v>
      </c>
      <c r="H256">
        <f>AVERAGE2(G256,'Sim Flight Params'!$B$26,2)</f>
        <v>-0.19482121307387498</v>
      </c>
      <c r="J256">
        <f t="shared" si="34"/>
        <v>-0.10656474174624649</v>
      </c>
      <c r="K256">
        <f t="shared" si="31"/>
        <v>-0.25709491714074933</v>
      </c>
      <c r="L256">
        <f>'Sim Flight Params'!$B$24*J256+'Sim Flight Params'!$B$27*K256</f>
        <v>-0.10656474174624649</v>
      </c>
      <c r="N256">
        <f t="shared" si="37"/>
        <v>2.0607264371877445</v>
      </c>
      <c r="O256">
        <f t="shared" si="38"/>
        <v>-0.19482121307387495</v>
      </c>
      <c r="P256">
        <f>'Sim Flight Params'!$B$24*N256+'Sim Flight Params'!$B$27*O256</f>
        <v>2.0607264371877445</v>
      </c>
      <c r="Q256">
        <f t="shared" si="32"/>
        <v>0.100726437187733</v>
      </c>
      <c r="S256">
        <f t="shared" si="35"/>
        <v>-0.10656474174624649</v>
      </c>
      <c r="T256">
        <f t="shared" si="39"/>
        <v>2.0607264371877445</v>
      </c>
      <c r="U256">
        <f t="shared" si="30"/>
        <v>0.100726437187733</v>
      </c>
    </row>
    <row r="257" spans="1:21" x14ac:dyDescent="0.3">
      <c r="A257">
        <f>'Sim Flight'!B257</f>
        <v>12.749999999999901</v>
      </c>
      <c r="B257">
        <f>'Sim Flight'!L257</f>
        <v>1.9540816326530734</v>
      </c>
      <c r="C257">
        <f>'Sim Flight'!N257+'Sim Flight'!S257</f>
        <v>-0.13816714315086512</v>
      </c>
      <c r="E257">
        <f t="shared" si="36"/>
        <v>5.0000000000000711E-2</v>
      </c>
      <c r="G257">
        <f>MEDIAN2(C257,'Sim Flight Params'!$B$25,2)</f>
        <v>-0.13816714315086512</v>
      </c>
      <c r="H257">
        <f>AVERAGE2(G257,'Sim Flight Params'!$B$26,2)</f>
        <v>-0.13816714315086512</v>
      </c>
      <c r="J257">
        <f t="shared" si="34"/>
        <v>-0.11347309890378984</v>
      </c>
      <c r="K257">
        <f t="shared" si="31"/>
        <v>1.1330813984601811</v>
      </c>
      <c r="L257">
        <f>'Sim Flight Params'!$B$24*J257+'Sim Flight Params'!$B$27*K257</f>
        <v>-0.11347309890378984</v>
      </c>
      <c r="N257">
        <f t="shared" si="37"/>
        <v>2.0550527822425551</v>
      </c>
      <c r="O257">
        <f t="shared" si="38"/>
        <v>-0.13816714315086517</v>
      </c>
      <c r="P257">
        <f>'Sim Flight Params'!$B$24*N257+'Sim Flight Params'!$B$27*O257</f>
        <v>2.0550527822425551</v>
      </c>
      <c r="Q257">
        <f t="shared" si="32"/>
        <v>0.10097114958948161</v>
      </c>
      <c r="S257">
        <f t="shared" si="35"/>
        <v>-0.11347309890378984</v>
      </c>
      <c r="T257">
        <f t="shared" si="39"/>
        <v>2.0550527822425551</v>
      </c>
      <c r="U257">
        <f t="shared" si="30"/>
        <v>0.10097114958948161</v>
      </c>
    </row>
    <row r="258" spans="1:21" x14ac:dyDescent="0.3">
      <c r="A258">
        <f>'Sim Flight'!B258</f>
        <v>12.799999999999899</v>
      </c>
      <c r="B258">
        <f>'Sim Flight'!L258</f>
        <v>1.9477551020408295</v>
      </c>
      <c r="C258">
        <f>'Sim Flight'!N258+'Sim Flight'!S258</f>
        <v>-0.16017802705940737</v>
      </c>
      <c r="E258">
        <f t="shared" si="36"/>
        <v>4.9999999999998934E-2</v>
      </c>
      <c r="G258">
        <f>MEDIAN2(C258,'Sim Flight Params'!$B$25,2)</f>
        <v>-0.16017802705940737</v>
      </c>
      <c r="H258">
        <f>AVERAGE2(G258,'Sim Flight Params'!$B$26,2)</f>
        <v>-0.16017802705940737</v>
      </c>
      <c r="J258">
        <f t="shared" si="34"/>
        <v>-0.12148200025676004</v>
      </c>
      <c r="K258">
        <f t="shared" si="31"/>
        <v>-0.44021767817085439</v>
      </c>
      <c r="L258">
        <f>'Sim Flight Params'!$B$24*J258+'Sim Flight Params'!$B$27*K258</f>
        <v>-0.12148200025676004</v>
      </c>
      <c r="N258">
        <f t="shared" si="37"/>
        <v>2.0489786822297171</v>
      </c>
      <c r="O258">
        <f t="shared" si="38"/>
        <v>-0.16017802705940729</v>
      </c>
      <c r="P258">
        <f>'Sim Flight Params'!$B$24*N258+'Sim Flight Params'!$B$27*O258</f>
        <v>2.0489786822297171</v>
      </c>
      <c r="Q258">
        <f t="shared" si="32"/>
        <v>0.10122358018888766</v>
      </c>
      <c r="S258">
        <f t="shared" si="35"/>
        <v>-0.12148200025676004</v>
      </c>
      <c r="T258">
        <f t="shared" si="39"/>
        <v>2.0489786822297171</v>
      </c>
      <c r="U258">
        <f t="shared" ref="U258:U321" si="40">T258-$B258</f>
        <v>0.10122358018888766</v>
      </c>
    </row>
    <row r="259" spans="1:21" x14ac:dyDescent="0.3">
      <c r="A259">
        <f>'Sim Flight'!B259</f>
        <v>12.8499999999999</v>
      </c>
      <c r="B259">
        <f>'Sim Flight'!L259</f>
        <v>1.9410204081632791</v>
      </c>
      <c r="C259">
        <f>'Sim Flight'!N259+'Sim Flight'!S259</f>
        <v>-0.18401181880074835</v>
      </c>
      <c r="E259">
        <f t="shared" si="36"/>
        <v>5.0000000000000711E-2</v>
      </c>
      <c r="G259">
        <f>MEDIAN2(C259,'Sim Flight Params'!$B$25,2)</f>
        <v>-0.18401181880074835</v>
      </c>
      <c r="H259">
        <f>AVERAGE2(G259,'Sim Flight Params'!$B$26,2)</f>
        <v>-0.18401181880074835</v>
      </c>
      <c r="J259">
        <f t="shared" si="34"/>
        <v>-0.13068259119679759</v>
      </c>
      <c r="K259">
        <f t="shared" ref="K259:K322" si="41">(H259-H258)/$E259</f>
        <v>-0.47667583482681286</v>
      </c>
      <c r="L259">
        <f>'Sim Flight Params'!$B$24*J259+'Sim Flight Params'!$B$27*K259</f>
        <v>-0.13068259119679759</v>
      </c>
      <c r="N259">
        <f t="shared" si="37"/>
        <v>2.0424445526698771</v>
      </c>
      <c r="O259">
        <f t="shared" si="38"/>
        <v>-0.18401181880074852</v>
      </c>
      <c r="P259">
        <f>'Sim Flight Params'!$B$24*N259+'Sim Flight Params'!$B$27*O259</f>
        <v>2.0424445526698771</v>
      </c>
      <c r="Q259">
        <f t="shared" ref="Q259:Q322" si="42">P259-$B259</f>
        <v>0.10142414450659798</v>
      </c>
      <c r="S259">
        <f t="shared" si="35"/>
        <v>-0.13068259119679759</v>
      </c>
      <c r="T259">
        <f t="shared" si="39"/>
        <v>2.0424445526698771</v>
      </c>
      <c r="U259">
        <f t="shared" si="40"/>
        <v>0.10142414450659798</v>
      </c>
    </row>
    <row r="260" spans="1:21" x14ac:dyDescent="0.3">
      <c r="A260">
        <f>'Sim Flight'!B260</f>
        <v>12.899999999999901</v>
      </c>
      <c r="B260">
        <f>'Sim Flight'!L260</f>
        <v>1.9338775510204227</v>
      </c>
      <c r="C260">
        <f>'Sim Flight'!N260+'Sim Flight'!S260</f>
        <v>-0.18562917708995358</v>
      </c>
      <c r="E260">
        <f t="shared" si="36"/>
        <v>5.0000000000000711E-2</v>
      </c>
      <c r="G260">
        <f>MEDIAN2(C260,'Sim Flight Params'!$B$25,2)</f>
        <v>-0.18562917708995358</v>
      </c>
      <c r="H260">
        <f>AVERAGE2(G260,'Sim Flight Params'!$B$26,2)</f>
        <v>-0.18562917708995358</v>
      </c>
      <c r="J260">
        <f t="shared" ref="J260:J323" si="43">J259+H260*$E260</f>
        <v>-0.13996405005129539</v>
      </c>
      <c r="K260">
        <f t="shared" si="41"/>
        <v>-3.2347165784104112E-2</v>
      </c>
      <c r="L260">
        <f>'Sim Flight Params'!$B$24*J260+'Sim Flight Params'!$B$27*K260</f>
        <v>-0.13996405005129539</v>
      </c>
      <c r="N260">
        <f t="shared" si="37"/>
        <v>2.0354463501673123</v>
      </c>
      <c r="O260">
        <f t="shared" si="38"/>
        <v>-0.18562917708995333</v>
      </c>
      <c r="P260">
        <f>'Sim Flight Params'!$B$24*N260+'Sim Flight Params'!$B$27*O260</f>
        <v>2.0354463501673123</v>
      </c>
      <c r="Q260">
        <f t="shared" si="42"/>
        <v>0.10156879914688965</v>
      </c>
      <c r="S260">
        <f t="shared" ref="S260:S323" si="44">S259+C260*$E260</f>
        <v>-0.13996405005129539</v>
      </c>
      <c r="T260">
        <f t="shared" si="39"/>
        <v>2.0354463501673123</v>
      </c>
      <c r="U260">
        <f t="shared" si="40"/>
        <v>0.10156879914688965</v>
      </c>
    </row>
    <row r="261" spans="1:21" x14ac:dyDescent="0.3">
      <c r="A261">
        <f>'Sim Flight'!B261</f>
        <v>12.9499999999999</v>
      </c>
      <c r="B261">
        <f>'Sim Flight'!L261</f>
        <v>1.9263265306122603</v>
      </c>
      <c r="C261">
        <f>'Sim Flight'!N261+'Sim Flight'!S261</f>
        <v>-0.13666986127366362</v>
      </c>
      <c r="E261">
        <f t="shared" si="36"/>
        <v>4.9999999999998934E-2</v>
      </c>
      <c r="G261">
        <f>MEDIAN2(C261,'Sim Flight Params'!$B$25,2)</f>
        <v>-0.13666986127366362</v>
      </c>
      <c r="H261">
        <f>AVERAGE2(G261,'Sim Flight Params'!$B$26,2)</f>
        <v>-0.13666986127366362</v>
      </c>
      <c r="J261">
        <f t="shared" si="43"/>
        <v>-0.14679754311497842</v>
      </c>
      <c r="K261">
        <f t="shared" si="41"/>
        <v>0.97918631632581998</v>
      </c>
      <c r="L261">
        <f>'Sim Flight Params'!$B$24*J261+'Sim Flight Params'!$B$27*K261</f>
        <v>-0.14679754311497842</v>
      </c>
      <c r="N261">
        <f t="shared" si="37"/>
        <v>2.0281064730115634</v>
      </c>
      <c r="O261">
        <f t="shared" si="38"/>
        <v>-0.13666986127366346</v>
      </c>
      <c r="P261">
        <f>'Sim Flight Params'!$B$24*N261+'Sim Flight Params'!$B$27*O261</f>
        <v>2.0281064730115634</v>
      </c>
      <c r="Q261">
        <f t="shared" si="42"/>
        <v>0.1017799423993031</v>
      </c>
      <c r="S261">
        <f t="shared" si="44"/>
        <v>-0.14679754311497842</v>
      </c>
      <c r="T261">
        <f t="shared" si="39"/>
        <v>2.0281064730115634</v>
      </c>
      <c r="U261">
        <f t="shared" si="40"/>
        <v>0.1017799423993031</v>
      </c>
    </row>
    <row r="262" spans="1:21" x14ac:dyDescent="0.3">
      <c r="A262">
        <f>'Sim Flight'!B262</f>
        <v>12.999999999999901</v>
      </c>
      <c r="B262">
        <f>'Sim Flight'!L262</f>
        <v>1.9183673469387919</v>
      </c>
      <c r="C262">
        <f>'Sim Flight'!N262+'Sim Flight'!S262</f>
        <v>-0.13940720519817112</v>
      </c>
      <c r="E262">
        <f t="shared" si="36"/>
        <v>5.0000000000000711E-2</v>
      </c>
      <c r="G262">
        <f>MEDIAN2(C262,'Sim Flight Params'!$B$25,2)</f>
        <v>-0.13940720519817112</v>
      </c>
      <c r="H262">
        <f>AVERAGE2(G262,'Sim Flight Params'!$B$26,2)</f>
        <v>-0.13940720519817112</v>
      </c>
      <c r="J262">
        <f t="shared" si="43"/>
        <v>-0.15376790337488708</v>
      </c>
      <c r="K262">
        <f t="shared" si="41"/>
        <v>-5.4746878490149253E-2</v>
      </c>
      <c r="L262">
        <f>'Sim Flight Params'!$B$24*J262+'Sim Flight Params'!$B$27*K262</f>
        <v>-0.15376790337488708</v>
      </c>
      <c r="N262">
        <f t="shared" si="37"/>
        <v>2.0204180778428191</v>
      </c>
      <c r="O262">
        <f t="shared" si="38"/>
        <v>-0.13940720519817121</v>
      </c>
      <c r="P262">
        <f>'Sim Flight Params'!$B$24*N262+'Sim Flight Params'!$B$27*O262</f>
        <v>2.0204180778428191</v>
      </c>
      <c r="Q262">
        <f t="shared" si="42"/>
        <v>0.10205073090402728</v>
      </c>
      <c r="S262">
        <f t="shared" si="44"/>
        <v>-0.15376790337488708</v>
      </c>
      <c r="T262">
        <f t="shared" si="39"/>
        <v>2.0204180778428191</v>
      </c>
      <c r="U262">
        <f t="shared" si="40"/>
        <v>0.10205073090402728</v>
      </c>
    </row>
    <row r="263" spans="1:21" x14ac:dyDescent="0.3">
      <c r="A263">
        <f>'Sim Flight'!B263</f>
        <v>13.049999999999899</v>
      </c>
      <c r="B263">
        <f>'Sim Flight'!L263</f>
        <v>1.9100000000000172</v>
      </c>
      <c r="C263">
        <f>'Sim Flight'!N263+'Sim Flight'!S263</f>
        <v>-0.13970219814765694</v>
      </c>
      <c r="E263">
        <f t="shared" si="36"/>
        <v>4.9999999999998934E-2</v>
      </c>
      <c r="G263">
        <f>MEDIAN2(C263,'Sim Flight Params'!$B$25,2)</f>
        <v>-0.13970219814765694</v>
      </c>
      <c r="H263">
        <f>AVERAGE2(G263,'Sim Flight Params'!$B$26,2)</f>
        <v>-0.13970219814765694</v>
      </c>
      <c r="J263">
        <f t="shared" si="43"/>
        <v>-0.16075301328226976</v>
      </c>
      <c r="K263">
        <f t="shared" si="41"/>
        <v>-5.8998589897164702E-3</v>
      </c>
      <c r="L263">
        <f>'Sim Flight Params'!$B$24*J263+'Sim Flight Params'!$B$27*K263</f>
        <v>-0.16075301328226976</v>
      </c>
      <c r="N263">
        <f t="shared" si="37"/>
        <v>2.012380427178706</v>
      </c>
      <c r="O263">
        <f t="shared" si="38"/>
        <v>-0.13970219814765669</v>
      </c>
      <c r="P263">
        <f>'Sim Flight Params'!$B$24*N263+'Sim Flight Params'!$B$27*O263</f>
        <v>2.012380427178706</v>
      </c>
      <c r="Q263">
        <f t="shared" si="42"/>
        <v>0.10238042717868878</v>
      </c>
      <c r="S263">
        <f t="shared" si="44"/>
        <v>-0.16075301328226976</v>
      </c>
      <c r="T263">
        <f t="shared" si="39"/>
        <v>2.012380427178706</v>
      </c>
      <c r="U263">
        <f t="shared" si="40"/>
        <v>0.10238042717868878</v>
      </c>
    </row>
    <row r="264" spans="1:21" x14ac:dyDescent="0.3">
      <c r="A264">
        <f>'Sim Flight'!B264</f>
        <v>13.0999999999999</v>
      </c>
      <c r="B264">
        <f>'Sim Flight'!L264</f>
        <v>1.9012244897959363</v>
      </c>
      <c r="C264">
        <f>'Sim Flight'!N264+'Sim Flight'!S264</f>
        <v>-0.1567494645663248</v>
      </c>
      <c r="E264">
        <f t="shared" si="36"/>
        <v>5.0000000000000711E-2</v>
      </c>
      <c r="G264">
        <f>MEDIAN2(C264,'Sim Flight Params'!$B$25,2)</f>
        <v>-0.1567494645663248</v>
      </c>
      <c r="H264">
        <f>AVERAGE2(G264,'Sim Flight Params'!$B$26,2)</f>
        <v>-0.1567494645663248</v>
      </c>
      <c r="J264">
        <f t="shared" si="43"/>
        <v>-0.16859048651058611</v>
      </c>
      <c r="K264">
        <f t="shared" si="41"/>
        <v>-0.34094532837335229</v>
      </c>
      <c r="L264">
        <f>'Sim Flight Params'!$B$24*J264+'Sim Flight Params'!$B$27*K264</f>
        <v>-0.16859048651058611</v>
      </c>
      <c r="N264">
        <f t="shared" si="37"/>
        <v>2.0039509028531768</v>
      </c>
      <c r="O264">
        <f t="shared" si="38"/>
        <v>-0.15674946456632477</v>
      </c>
      <c r="P264">
        <f>'Sim Flight Params'!$B$24*N264+'Sim Flight Params'!$B$27*O264</f>
        <v>2.0039509028531768</v>
      </c>
      <c r="Q264">
        <f t="shared" si="42"/>
        <v>0.10272641305724051</v>
      </c>
      <c r="S264">
        <f t="shared" si="44"/>
        <v>-0.16859048651058611</v>
      </c>
      <c r="T264">
        <f t="shared" si="39"/>
        <v>2.0039509028531768</v>
      </c>
      <c r="U264">
        <f t="shared" si="40"/>
        <v>0.10272641305724051</v>
      </c>
    </row>
    <row r="265" spans="1:21" x14ac:dyDescent="0.3">
      <c r="A265">
        <f>'Sim Flight'!B265</f>
        <v>13.149999999999901</v>
      </c>
      <c r="B265">
        <f>'Sim Flight'!L265</f>
        <v>1.8920408163265492</v>
      </c>
      <c r="C265">
        <f>'Sim Flight'!N265+'Sim Flight'!S265</f>
        <v>-0.1861645851422129</v>
      </c>
      <c r="E265">
        <f t="shared" si="36"/>
        <v>5.0000000000000711E-2</v>
      </c>
      <c r="G265">
        <f>MEDIAN2(C265,'Sim Flight Params'!$B$25,2)</f>
        <v>-0.1861645851422129</v>
      </c>
      <c r="H265">
        <f>AVERAGE2(G265,'Sim Flight Params'!$B$26,2)</f>
        <v>-0.1861645851422129</v>
      </c>
      <c r="J265">
        <f t="shared" si="43"/>
        <v>-0.17789871576769689</v>
      </c>
      <c r="K265">
        <f t="shared" si="41"/>
        <v>-0.58830241151775375</v>
      </c>
      <c r="L265">
        <f>'Sim Flight Params'!$B$24*J265+'Sim Flight Params'!$B$27*K265</f>
        <v>-0.17789871576769689</v>
      </c>
      <c r="N265">
        <f t="shared" si="37"/>
        <v>1.9950559670647918</v>
      </c>
      <c r="O265">
        <f t="shared" si="38"/>
        <v>-0.18616458514221293</v>
      </c>
      <c r="P265">
        <f>'Sim Flight Params'!$B$24*N265+'Sim Flight Params'!$B$27*O265</f>
        <v>1.9950559670647918</v>
      </c>
      <c r="Q265">
        <f t="shared" si="42"/>
        <v>0.10301515073824263</v>
      </c>
      <c r="S265">
        <f t="shared" si="44"/>
        <v>-0.17789871576769689</v>
      </c>
      <c r="T265">
        <f t="shared" si="39"/>
        <v>1.9950559670647918</v>
      </c>
      <c r="U265">
        <f t="shared" si="40"/>
        <v>0.10301515073824263</v>
      </c>
    </row>
    <row r="266" spans="1:21" x14ac:dyDescent="0.3">
      <c r="A266">
        <f>'Sim Flight'!B266</f>
        <v>13.1999999999999</v>
      </c>
      <c r="B266">
        <f>'Sim Flight'!L266</f>
        <v>1.8824489795918564</v>
      </c>
      <c r="C266">
        <f>'Sim Flight'!N266+'Sim Flight'!S266</f>
        <v>-0.14701737736546724</v>
      </c>
      <c r="E266">
        <f t="shared" si="36"/>
        <v>4.9999999999998934E-2</v>
      </c>
      <c r="G266">
        <f>MEDIAN2(C266,'Sim Flight Params'!$B$25,2)</f>
        <v>-0.14701737736546724</v>
      </c>
      <c r="H266">
        <f>AVERAGE2(G266,'Sim Flight Params'!$B$26,2)</f>
        <v>-0.14701737736546724</v>
      </c>
      <c r="J266">
        <f t="shared" si="43"/>
        <v>-0.1852495846359701</v>
      </c>
      <c r="K266">
        <f t="shared" si="41"/>
        <v>0.7829441555349298</v>
      </c>
      <c r="L266">
        <f>'Sim Flight Params'!$B$24*J266+'Sim Flight Params'!$B$27*K266</f>
        <v>-0.1852495846359701</v>
      </c>
      <c r="N266">
        <f t="shared" si="37"/>
        <v>1.9857934878329935</v>
      </c>
      <c r="O266">
        <f t="shared" si="38"/>
        <v>-0.14701737736546741</v>
      </c>
      <c r="P266">
        <f>'Sim Flight Params'!$B$24*N266+'Sim Flight Params'!$B$27*O266</f>
        <v>1.9857934878329935</v>
      </c>
      <c r="Q266">
        <f t="shared" si="42"/>
        <v>0.10334450824113706</v>
      </c>
      <c r="S266">
        <f t="shared" si="44"/>
        <v>-0.1852495846359701</v>
      </c>
      <c r="T266">
        <f t="shared" si="39"/>
        <v>1.9857934878329935</v>
      </c>
      <c r="U266">
        <f t="shared" si="40"/>
        <v>0.10334450824113706</v>
      </c>
    </row>
    <row r="267" spans="1:21" x14ac:dyDescent="0.3">
      <c r="A267">
        <f>'Sim Flight'!B267</f>
        <v>13.249999999999901</v>
      </c>
      <c r="B267">
        <f>'Sim Flight'!L267</f>
        <v>1.8724489795918571</v>
      </c>
      <c r="C267">
        <f>'Sim Flight'!N267+'Sim Flight'!S267</f>
        <v>-0.13312589826648319</v>
      </c>
      <c r="E267">
        <f t="shared" ref="E267:E330" si="45">A267-A266</f>
        <v>5.0000000000000711E-2</v>
      </c>
      <c r="G267">
        <f>MEDIAN2(C267,'Sim Flight Params'!$B$25,2)</f>
        <v>-0.13312589826648319</v>
      </c>
      <c r="H267">
        <f>AVERAGE2(G267,'Sim Flight Params'!$B$26,2)</f>
        <v>-0.13312589826648319</v>
      </c>
      <c r="J267">
        <f t="shared" si="43"/>
        <v>-0.19190587954929436</v>
      </c>
      <c r="K267">
        <f t="shared" si="41"/>
        <v>0.27782958197967716</v>
      </c>
      <c r="L267">
        <f>'Sim Flight Params'!$B$24*J267+'Sim Flight Params'!$B$27*K267</f>
        <v>-0.19190587954929436</v>
      </c>
      <c r="N267">
        <f t="shared" ref="N267:N330" si="46">N266+L267*$E267</f>
        <v>1.9761981938555286</v>
      </c>
      <c r="O267">
        <f t="shared" ref="O267:O330" si="47">(L267-L266)/$E267</f>
        <v>-0.13312589826648324</v>
      </c>
      <c r="P267">
        <f>'Sim Flight Params'!$B$24*N267+'Sim Flight Params'!$B$27*O267</f>
        <v>1.9761981938555286</v>
      </c>
      <c r="Q267">
        <f t="shared" si="42"/>
        <v>0.10374921426367156</v>
      </c>
      <c r="S267">
        <f t="shared" si="44"/>
        <v>-0.19190587954929436</v>
      </c>
      <c r="T267">
        <f t="shared" si="39"/>
        <v>1.9761981938555286</v>
      </c>
      <c r="U267">
        <f t="shared" si="40"/>
        <v>0.10374921426367156</v>
      </c>
    </row>
    <row r="268" spans="1:21" x14ac:dyDescent="0.3">
      <c r="A268">
        <f>'Sim Flight'!B268</f>
        <v>13.299999999999899</v>
      </c>
      <c r="B268">
        <f>'Sim Flight'!L268</f>
        <v>1.8620408163265521</v>
      </c>
      <c r="C268">
        <f>'Sim Flight'!N268+'Sim Flight'!S268</f>
        <v>-0.16666215470180665</v>
      </c>
      <c r="E268">
        <f t="shared" si="45"/>
        <v>4.9999999999998934E-2</v>
      </c>
      <c r="G268">
        <f>MEDIAN2(C268,'Sim Flight Params'!$B$25,2)</f>
        <v>-0.16666215470180665</v>
      </c>
      <c r="H268">
        <f>AVERAGE2(G268,'Sim Flight Params'!$B$26,2)</f>
        <v>-0.16666215470180665</v>
      </c>
      <c r="J268">
        <f t="shared" si="43"/>
        <v>-0.20023898728438452</v>
      </c>
      <c r="K268">
        <f t="shared" si="41"/>
        <v>-0.67072512870648349</v>
      </c>
      <c r="L268">
        <f>'Sim Flight Params'!$B$24*J268+'Sim Flight Params'!$B$27*K268</f>
        <v>-0.20023898728438452</v>
      </c>
      <c r="N268">
        <f t="shared" si="46"/>
        <v>1.9661862444913096</v>
      </c>
      <c r="O268">
        <f t="shared" si="47"/>
        <v>-0.16666215470180679</v>
      </c>
      <c r="P268">
        <f>'Sim Flight Params'!$B$24*N268+'Sim Flight Params'!$B$27*O268</f>
        <v>1.9661862444913096</v>
      </c>
      <c r="Q268">
        <f t="shared" si="42"/>
        <v>0.10414542816475758</v>
      </c>
      <c r="S268">
        <f t="shared" si="44"/>
        <v>-0.20023898728438452</v>
      </c>
      <c r="T268">
        <f t="shared" si="39"/>
        <v>1.9661862444913096</v>
      </c>
      <c r="U268">
        <f t="shared" si="40"/>
        <v>0.10414542816475758</v>
      </c>
    </row>
    <row r="269" spans="1:21" x14ac:dyDescent="0.3">
      <c r="A269">
        <f>'Sim Flight'!B269</f>
        <v>13.3499999999999</v>
      </c>
      <c r="B269">
        <f>'Sim Flight'!L269</f>
        <v>1.8512244897959405</v>
      </c>
      <c r="C269">
        <f>'Sim Flight'!N269+'Sim Flight'!S269</f>
        <v>-0.17910777230281574</v>
      </c>
      <c r="E269">
        <f t="shared" si="45"/>
        <v>5.0000000000000711E-2</v>
      </c>
      <c r="G269">
        <f>MEDIAN2(C269,'Sim Flight Params'!$B$25,2)</f>
        <v>-0.17910777230281574</v>
      </c>
      <c r="H269">
        <f>AVERAGE2(G269,'Sim Flight Params'!$B$26,2)</f>
        <v>-0.17910777230281574</v>
      </c>
      <c r="J269">
        <f t="shared" si="43"/>
        <v>-0.20919437589952544</v>
      </c>
      <c r="K269">
        <f t="shared" si="41"/>
        <v>-0.24891235202017839</v>
      </c>
      <c r="L269">
        <f>'Sim Flight Params'!$B$24*J269+'Sim Flight Params'!$B$27*K269</f>
        <v>-0.20919437589952544</v>
      </c>
      <c r="N269">
        <f t="shared" si="46"/>
        <v>1.9557265256963332</v>
      </c>
      <c r="O269">
        <f t="shared" si="47"/>
        <v>-0.17910777230281583</v>
      </c>
      <c r="P269">
        <f>'Sim Flight Params'!$B$24*N269+'Sim Flight Params'!$B$27*O269</f>
        <v>1.9557265256963332</v>
      </c>
      <c r="Q269">
        <f t="shared" si="42"/>
        <v>0.10450203590039275</v>
      </c>
      <c r="S269">
        <f t="shared" si="44"/>
        <v>-0.20919437589952544</v>
      </c>
      <c r="T269">
        <f t="shared" si="39"/>
        <v>1.9557265256963332</v>
      </c>
      <c r="U269">
        <f t="shared" si="40"/>
        <v>0.10450203590039275</v>
      </c>
    </row>
    <row r="270" spans="1:21" x14ac:dyDescent="0.3">
      <c r="A270">
        <f>'Sim Flight'!B270</f>
        <v>13.399999999999901</v>
      </c>
      <c r="B270">
        <f>'Sim Flight'!L270</f>
        <v>1.8400000000000227</v>
      </c>
      <c r="C270">
        <f>'Sim Flight'!N270+'Sim Flight'!S270</f>
        <v>-0.17452586998199668</v>
      </c>
      <c r="E270">
        <f t="shared" si="45"/>
        <v>5.0000000000000711E-2</v>
      </c>
      <c r="G270">
        <f>MEDIAN2(C270,'Sim Flight Params'!$B$25,2)</f>
        <v>-0.17452586998199668</v>
      </c>
      <c r="H270">
        <f>AVERAGE2(G270,'Sim Flight Params'!$B$26,2)</f>
        <v>-0.17452586998199668</v>
      </c>
      <c r="J270">
        <f t="shared" si="43"/>
        <v>-0.21792066939862539</v>
      </c>
      <c r="K270">
        <f t="shared" si="41"/>
        <v>9.1638046416379987E-2</v>
      </c>
      <c r="L270">
        <f>'Sim Flight Params'!$B$24*J270+'Sim Flight Params'!$B$27*K270</f>
        <v>-0.21792066939862539</v>
      </c>
      <c r="N270">
        <f t="shared" si="46"/>
        <v>1.9448304922264017</v>
      </c>
      <c r="O270">
        <f t="shared" si="47"/>
        <v>-0.17452586998199657</v>
      </c>
      <c r="P270">
        <f>'Sim Flight Params'!$B$24*N270+'Sim Flight Params'!$B$27*O270</f>
        <v>1.9448304922264017</v>
      </c>
      <c r="Q270">
        <f t="shared" si="42"/>
        <v>0.10483049222637897</v>
      </c>
      <c r="S270">
        <f t="shared" si="44"/>
        <v>-0.21792066939862539</v>
      </c>
      <c r="T270">
        <f t="shared" si="39"/>
        <v>1.9448304922264017</v>
      </c>
      <c r="U270">
        <f t="shared" si="40"/>
        <v>0.10483049222637897</v>
      </c>
    </row>
    <row r="271" spans="1:21" x14ac:dyDescent="0.3">
      <c r="A271">
        <f>'Sim Flight'!B271</f>
        <v>13.4499999999999</v>
      </c>
      <c r="B271">
        <f>'Sim Flight'!L271</f>
        <v>1.8283673469387991</v>
      </c>
      <c r="C271">
        <f>'Sim Flight'!N271+'Sim Flight'!S271</f>
        <v>-0.17559370648546616</v>
      </c>
      <c r="E271">
        <f t="shared" si="45"/>
        <v>4.9999999999998934E-2</v>
      </c>
      <c r="G271">
        <f>MEDIAN2(C271,'Sim Flight Params'!$B$25,2)</f>
        <v>-0.17559370648546616</v>
      </c>
      <c r="H271">
        <f>AVERAGE2(G271,'Sim Flight Params'!$B$26,2)</f>
        <v>-0.17559370648546616</v>
      </c>
      <c r="J271">
        <f t="shared" si="43"/>
        <v>-0.22670035472289851</v>
      </c>
      <c r="K271">
        <f t="shared" si="41"/>
        <v>-2.1356730069389995E-2</v>
      </c>
      <c r="L271">
        <f>'Sim Flight Params'!$B$24*J271+'Sim Flight Params'!$B$27*K271</f>
        <v>-0.22670035472289851</v>
      </c>
      <c r="N271">
        <f t="shared" si="46"/>
        <v>1.933495474490257</v>
      </c>
      <c r="O271">
        <f t="shared" si="47"/>
        <v>-0.1755937064854661</v>
      </c>
      <c r="P271">
        <f>'Sim Flight Params'!$B$24*N271+'Sim Flight Params'!$B$27*O271</f>
        <v>1.933495474490257</v>
      </c>
      <c r="Q271">
        <f t="shared" si="42"/>
        <v>0.10512812755145795</v>
      </c>
      <c r="S271">
        <f t="shared" si="44"/>
        <v>-0.22670035472289851</v>
      </c>
      <c r="T271">
        <f t="shared" si="39"/>
        <v>1.933495474490257</v>
      </c>
      <c r="U271">
        <f t="shared" si="40"/>
        <v>0.10512812755145795</v>
      </c>
    </row>
    <row r="272" spans="1:21" x14ac:dyDescent="0.3">
      <c r="A272">
        <f>'Sim Flight'!B272</f>
        <v>13.499999999999901</v>
      </c>
      <c r="B272">
        <f>'Sim Flight'!L272</f>
        <v>1.8163265306122693</v>
      </c>
      <c r="C272">
        <f>'Sim Flight'!N272+'Sim Flight'!S272</f>
        <v>-0.15601080873548862</v>
      </c>
      <c r="E272">
        <f t="shared" si="45"/>
        <v>5.0000000000000711E-2</v>
      </c>
      <c r="G272">
        <f>MEDIAN2(C272,'Sim Flight Params'!$B$25,2)</f>
        <v>-0.15601080873548862</v>
      </c>
      <c r="H272">
        <f>AVERAGE2(G272,'Sim Flight Params'!$B$26,2)</f>
        <v>-0.15601080873548862</v>
      </c>
      <c r="J272">
        <f t="shared" si="43"/>
        <v>-0.23450089515967304</v>
      </c>
      <c r="K272">
        <f t="shared" si="41"/>
        <v>0.39165795499954525</v>
      </c>
      <c r="L272">
        <f>'Sim Flight Params'!$B$24*J272+'Sim Flight Params'!$B$27*K272</f>
        <v>-0.23450089515967304</v>
      </c>
      <c r="N272">
        <f t="shared" si="46"/>
        <v>1.9217704297322733</v>
      </c>
      <c r="O272">
        <f t="shared" si="47"/>
        <v>-0.15601080873548834</v>
      </c>
      <c r="P272">
        <f>'Sim Flight Params'!$B$24*N272+'Sim Flight Params'!$B$27*O272</f>
        <v>1.9217704297322733</v>
      </c>
      <c r="Q272">
        <f t="shared" si="42"/>
        <v>0.10544389912000396</v>
      </c>
      <c r="S272">
        <f t="shared" si="44"/>
        <v>-0.23450089515967304</v>
      </c>
      <c r="T272">
        <f t="shared" si="39"/>
        <v>1.9217704297322733</v>
      </c>
      <c r="U272">
        <f t="shared" si="40"/>
        <v>0.10544389912000396</v>
      </c>
    </row>
    <row r="273" spans="1:21" x14ac:dyDescent="0.3">
      <c r="A273">
        <f>'Sim Flight'!B273</f>
        <v>13.549999999999899</v>
      </c>
      <c r="B273">
        <f>'Sim Flight'!L273</f>
        <v>1.8038775510204337</v>
      </c>
      <c r="C273">
        <f>'Sim Flight'!N273+'Sim Flight'!S273</f>
        <v>-0.15383409884792548</v>
      </c>
      <c r="E273">
        <f t="shared" si="45"/>
        <v>4.9999999999998934E-2</v>
      </c>
      <c r="G273">
        <f>MEDIAN2(C273,'Sim Flight Params'!$B$25,2)</f>
        <v>-0.15383409884792548</v>
      </c>
      <c r="H273">
        <f>AVERAGE2(G273,'Sim Flight Params'!$B$26,2)</f>
        <v>-0.15383409884792548</v>
      </c>
      <c r="J273">
        <f t="shared" si="43"/>
        <v>-0.24219260010206914</v>
      </c>
      <c r="K273">
        <f t="shared" si="41"/>
        <v>4.353419775126359E-2</v>
      </c>
      <c r="L273">
        <f>'Sim Flight Params'!$B$24*J273+'Sim Flight Params'!$B$27*K273</f>
        <v>-0.24219260010206914</v>
      </c>
      <c r="N273">
        <f t="shared" si="46"/>
        <v>1.9096607997271702</v>
      </c>
      <c r="O273">
        <f t="shared" si="47"/>
        <v>-0.15383409884792526</v>
      </c>
      <c r="P273">
        <f>'Sim Flight Params'!$B$24*N273+'Sim Flight Params'!$B$27*O273</f>
        <v>1.9096607997271702</v>
      </c>
      <c r="Q273">
        <f t="shared" si="42"/>
        <v>0.1057832487067365</v>
      </c>
      <c r="S273">
        <f t="shared" si="44"/>
        <v>-0.24219260010206914</v>
      </c>
      <c r="T273">
        <f t="shared" si="39"/>
        <v>1.9096607997271702</v>
      </c>
      <c r="U273">
        <f t="shared" si="40"/>
        <v>0.1057832487067365</v>
      </c>
    </row>
    <row r="274" spans="1:21" x14ac:dyDescent="0.3">
      <c r="A274">
        <f>'Sim Flight'!B274</f>
        <v>13.5999999999999</v>
      </c>
      <c r="B274">
        <f>'Sim Flight'!L274</f>
        <v>1.7910204081632914</v>
      </c>
      <c r="C274">
        <f>'Sim Flight'!N274+'Sim Flight'!S274</f>
        <v>-0.14017245246175747</v>
      </c>
      <c r="E274">
        <f t="shared" si="45"/>
        <v>5.0000000000000711E-2</v>
      </c>
      <c r="G274">
        <f>MEDIAN2(C274,'Sim Flight Params'!$B$25,2)</f>
        <v>-0.14017245246175747</v>
      </c>
      <c r="H274">
        <f>AVERAGE2(G274,'Sim Flight Params'!$B$26,2)</f>
        <v>-0.14017245246175747</v>
      </c>
      <c r="J274">
        <f t="shared" si="43"/>
        <v>-0.2492012227251571</v>
      </c>
      <c r="K274">
        <f t="shared" si="41"/>
        <v>0.27323292772335639</v>
      </c>
      <c r="L274">
        <f>'Sim Flight Params'!$B$24*J274+'Sim Flight Params'!$B$27*K274</f>
        <v>-0.2492012227251571</v>
      </c>
      <c r="N274">
        <f t="shared" si="46"/>
        <v>1.8972007385909122</v>
      </c>
      <c r="O274">
        <f t="shared" si="47"/>
        <v>-0.14017245246175725</v>
      </c>
      <c r="P274">
        <f>'Sim Flight Params'!$B$24*N274+'Sim Flight Params'!$B$27*O274</f>
        <v>1.8972007385909122</v>
      </c>
      <c r="Q274">
        <f t="shared" si="42"/>
        <v>0.10618033042762076</v>
      </c>
      <c r="S274">
        <f t="shared" si="44"/>
        <v>-0.2492012227251571</v>
      </c>
      <c r="T274">
        <f t="shared" si="39"/>
        <v>1.8972007385909122</v>
      </c>
      <c r="U274">
        <f t="shared" si="40"/>
        <v>0.10618033042762076</v>
      </c>
    </row>
    <row r="275" spans="1:21" x14ac:dyDescent="0.3">
      <c r="A275">
        <f>'Sim Flight'!B275</f>
        <v>13.649999999999901</v>
      </c>
      <c r="B275">
        <f>'Sim Flight'!L275</f>
        <v>1.7777551020408431</v>
      </c>
      <c r="C275">
        <f>'Sim Flight'!N275+'Sim Flight'!S275</f>
        <v>-0.17787764712317033</v>
      </c>
      <c r="E275">
        <f t="shared" si="45"/>
        <v>5.0000000000000711E-2</v>
      </c>
      <c r="G275">
        <f>MEDIAN2(C275,'Sim Flight Params'!$B$25,2)</f>
        <v>-0.17787764712317033</v>
      </c>
      <c r="H275">
        <f>AVERAGE2(G275,'Sim Flight Params'!$B$26,2)</f>
        <v>-0.17787764712317033</v>
      </c>
      <c r="J275">
        <f t="shared" si="43"/>
        <v>-0.25809510508131572</v>
      </c>
      <c r="K275">
        <f t="shared" si="41"/>
        <v>-0.75410389322824656</v>
      </c>
      <c r="L275">
        <f>'Sim Flight Params'!$B$24*J275+'Sim Flight Params'!$B$27*K275</f>
        <v>-0.25809510508131572</v>
      </c>
      <c r="N275">
        <f t="shared" si="46"/>
        <v>1.8842959833368462</v>
      </c>
      <c r="O275">
        <f t="shared" si="47"/>
        <v>-0.17787764712316992</v>
      </c>
      <c r="P275">
        <f>'Sim Flight Params'!$B$24*N275+'Sim Flight Params'!$B$27*O275</f>
        <v>1.8842959833368462</v>
      </c>
      <c r="Q275">
        <f t="shared" si="42"/>
        <v>0.10654088129600314</v>
      </c>
      <c r="S275">
        <f t="shared" si="44"/>
        <v>-0.25809510508131572</v>
      </c>
      <c r="T275">
        <f t="shared" si="39"/>
        <v>1.8842959833368462</v>
      </c>
      <c r="U275">
        <f t="shared" si="40"/>
        <v>0.10654088129600314</v>
      </c>
    </row>
    <row r="276" spans="1:21" x14ac:dyDescent="0.3">
      <c r="A276">
        <f>'Sim Flight'!B276</f>
        <v>13.6999999999999</v>
      </c>
      <c r="B276">
        <f>'Sim Flight'!L276</f>
        <v>1.764081632653089</v>
      </c>
      <c r="C276">
        <f>'Sim Flight'!N276+'Sim Flight'!S276</f>
        <v>-0.17064855782963359</v>
      </c>
      <c r="E276">
        <f t="shared" si="45"/>
        <v>4.9999999999998934E-2</v>
      </c>
      <c r="G276">
        <f>MEDIAN2(C276,'Sim Flight Params'!$B$25,2)</f>
        <v>-0.17064855782963359</v>
      </c>
      <c r="H276">
        <f>AVERAGE2(G276,'Sim Flight Params'!$B$26,2)</f>
        <v>-0.17064855782963359</v>
      </c>
      <c r="J276">
        <f t="shared" si="43"/>
        <v>-0.26662753297279723</v>
      </c>
      <c r="K276">
        <f t="shared" si="41"/>
        <v>0.14458178587073797</v>
      </c>
      <c r="L276">
        <f>'Sim Flight Params'!$B$24*J276+'Sim Flight Params'!$B$27*K276</f>
        <v>-0.26662753297279723</v>
      </c>
      <c r="N276">
        <f t="shared" si="46"/>
        <v>1.8709646066882066</v>
      </c>
      <c r="O276">
        <f t="shared" si="47"/>
        <v>-0.17064855782963381</v>
      </c>
      <c r="P276">
        <f>'Sim Flight Params'!$B$24*N276+'Sim Flight Params'!$B$27*O276</f>
        <v>1.8709646066882066</v>
      </c>
      <c r="Q276">
        <f t="shared" si="42"/>
        <v>0.10688297403511759</v>
      </c>
      <c r="S276">
        <f t="shared" si="44"/>
        <v>-0.26662753297279723</v>
      </c>
      <c r="T276">
        <f t="shared" si="39"/>
        <v>1.8709646066882066</v>
      </c>
      <c r="U276">
        <f t="shared" si="40"/>
        <v>0.10688297403511759</v>
      </c>
    </row>
    <row r="277" spans="1:21" x14ac:dyDescent="0.3">
      <c r="A277">
        <f>'Sim Flight'!B277</f>
        <v>13.749999999999901</v>
      </c>
      <c r="B277">
        <f>'Sim Flight'!L277</f>
        <v>1.7500000000000284</v>
      </c>
      <c r="C277">
        <f>'Sim Flight'!N277+'Sim Flight'!S277</f>
        <v>-0.18191082426229324</v>
      </c>
      <c r="E277">
        <f t="shared" si="45"/>
        <v>5.0000000000000711E-2</v>
      </c>
      <c r="G277">
        <f>MEDIAN2(C277,'Sim Flight Params'!$B$25,2)</f>
        <v>-0.18191082426229324</v>
      </c>
      <c r="H277">
        <f>AVERAGE2(G277,'Sim Flight Params'!$B$26,2)</f>
        <v>-0.18191082426229324</v>
      </c>
      <c r="J277">
        <f t="shared" si="43"/>
        <v>-0.27572307418591202</v>
      </c>
      <c r="K277">
        <f t="shared" si="41"/>
        <v>-0.22524532865318983</v>
      </c>
      <c r="L277">
        <f>'Sim Flight Params'!$B$24*J277+'Sim Flight Params'!$B$27*K277</f>
        <v>-0.27572307418591202</v>
      </c>
      <c r="N277">
        <f t="shared" si="46"/>
        <v>1.8571784529789108</v>
      </c>
      <c r="O277">
        <f t="shared" si="47"/>
        <v>-0.18191082426229319</v>
      </c>
      <c r="P277">
        <f>'Sim Flight Params'!$B$24*N277+'Sim Flight Params'!$B$27*O277</f>
        <v>1.8571784529789108</v>
      </c>
      <c r="Q277">
        <f t="shared" si="42"/>
        <v>0.1071784529788824</v>
      </c>
      <c r="S277">
        <f t="shared" si="44"/>
        <v>-0.27572307418591202</v>
      </c>
      <c r="T277">
        <f t="shared" si="39"/>
        <v>1.8571784529789108</v>
      </c>
      <c r="U277">
        <f t="shared" si="40"/>
        <v>0.1071784529788824</v>
      </c>
    </row>
    <row r="278" spans="1:21" x14ac:dyDescent="0.3">
      <c r="A278">
        <f>'Sim Flight'!B278</f>
        <v>13.799999999999899</v>
      </c>
      <c r="B278">
        <f>'Sim Flight'!L278</f>
        <v>1.7355102040816621</v>
      </c>
      <c r="C278">
        <f>'Sim Flight'!N278+'Sim Flight'!S278</f>
        <v>-0.16505848843034324</v>
      </c>
      <c r="E278">
        <f t="shared" si="45"/>
        <v>4.9999999999998934E-2</v>
      </c>
      <c r="G278">
        <f>MEDIAN2(C278,'Sim Flight Params'!$B$25,2)</f>
        <v>-0.16505848843034324</v>
      </c>
      <c r="H278">
        <f>AVERAGE2(G278,'Sim Flight Params'!$B$26,2)</f>
        <v>-0.16505848843034324</v>
      </c>
      <c r="J278">
        <f t="shared" si="43"/>
        <v>-0.283975998607429</v>
      </c>
      <c r="K278">
        <f t="shared" si="41"/>
        <v>0.33704671663900726</v>
      </c>
      <c r="L278">
        <f>'Sim Flight Params'!$B$24*J278+'Sim Flight Params'!$B$27*K278</f>
        <v>-0.283975998607429</v>
      </c>
      <c r="N278">
        <f t="shared" si="46"/>
        <v>1.8429796530485396</v>
      </c>
      <c r="O278">
        <f t="shared" si="47"/>
        <v>-0.16505848843034318</v>
      </c>
      <c r="P278">
        <f>'Sim Flight Params'!$B$24*N278+'Sim Flight Params'!$B$27*O278</f>
        <v>1.8429796530485396</v>
      </c>
      <c r="Q278">
        <f t="shared" si="42"/>
        <v>0.10746944896687749</v>
      </c>
      <c r="S278">
        <f t="shared" si="44"/>
        <v>-0.283975998607429</v>
      </c>
      <c r="T278">
        <f t="shared" si="39"/>
        <v>1.8429796530485396</v>
      </c>
      <c r="U278">
        <f t="shared" si="40"/>
        <v>0.10746944896687749</v>
      </c>
    </row>
    <row r="279" spans="1:21" x14ac:dyDescent="0.3">
      <c r="A279">
        <f>'Sim Flight'!B279</f>
        <v>13.8499999999999</v>
      </c>
      <c r="B279">
        <f>'Sim Flight'!L279</f>
        <v>1.7206122448979895</v>
      </c>
      <c r="C279">
        <f>'Sim Flight'!N279+'Sim Flight'!S279</f>
        <v>-0.16579246337622858</v>
      </c>
      <c r="E279">
        <f t="shared" si="45"/>
        <v>5.0000000000000711E-2</v>
      </c>
      <c r="G279">
        <f>MEDIAN2(C279,'Sim Flight Params'!$B$25,2)</f>
        <v>-0.16579246337622858</v>
      </c>
      <c r="H279">
        <f>AVERAGE2(G279,'Sim Flight Params'!$B$26,2)</f>
        <v>-0.16579246337622858</v>
      </c>
      <c r="J279">
        <f t="shared" si="43"/>
        <v>-0.29226562177624055</v>
      </c>
      <c r="K279">
        <f t="shared" si="41"/>
        <v>-1.4679498917706604E-2</v>
      </c>
      <c r="L279">
        <f>'Sim Flight Params'!$B$24*J279+'Sim Flight Params'!$B$27*K279</f>
        <v>-0.29226562177624055</v>
      </c>
      <c r="N279">
        <f t="shared" si="46"/>
        <v>1.8283663719597274</v>
      </c>
      <c r="O279">
        <f t="shared" si="47"/>
        <v>-0.16579246337622852</v>
      </c>
      <c r="P279">
        <f>'Sim Flight Params'!$B$24*N279+'Sim Flight Params'!$B$27*O279</f>
        <v>1.8283663719597274</v>
      </c>
      <c r="Q279">
        <f t="shared" si="42"/>
        <v>0.10775412706173793</v>
      </c>
      <c r="S279">
        <f t="shared" si="44"/>
        <v>-0.29226562177624055</v>
      </c>
      <c r="T279">
        <f t="shared" si="39"/>
        <v>1.8283663719597274</v>
      </c>
      <c r="U279">
        <f t="shared" si="40"/>
        <v>0.10775412706173793</v>
      </c>
    </row>
    <row r="280" spans="1:21" x14ac:dyDescent="0.3">
      <c r="A280">
        <f>'Sim Flight'!B280</f>
        <v>13.899999999999901</v>
      </c>
      <c r="B280">
        <f>'Sim Flight'!L280</f>
        <v>1.7053061224490103</v>
      </c>
      <c r="C280">
        <f>'Sim Flight'!N280+'Sim Flight'!S280</f>
        <v>-0.13234061777680214</v>
      </c>
      <c r="E280">
        <f t="shared" si="45"/>
        <v>5.0000000000000711E-2</v>
      </c>
      <c r="G280">
        <f>MEDIAN2(C280,'Sim Flight Params'!$B$25,2)</f>
        <v>-0.13234061777680214</v>
      </c>
      <c r="H280">
        <f>AVERAGE2(G280,'Sim Flight Params'!$B$26,2)</f>
        <v>-0.13234061777680214</v>
      </c>
      <c r="J280">
        <f t="shared" si="43"/>
        <v>-0.29888265266508074</v>
      </c>
      <c r="K280">
        <f t="shared" si="41"/>
        <v>0.66903691198851911</v>
      </c>
      <c r="L280">
        <f>'Sim Flight Params'!$B$24*J280+'Sim Flight Params'!$B$27*K280</f>
        <v>-0.29888265266508074</v>
      </c>
      <c r="N280">
        <f t="shared" si="46"/>
        <v>1.8134222393264732</v>
      </c>
      <c r="O280">
        <f t="shared" si="47"/>
        <v>-0.13234061777680195</v>
      </c>
      <c r="P280">
        <f>'Sim Flight Params'!$B$24*N280+'Sim Flight Params'!$B$27*O280</f>
        <v>1.8134222393264732</v>
      </c>
      <c r="Q280">
        <f t="shared" si="42"/>
        <v>0.10811611687746292</v>
      </c>
      <c r="S280">
        <f t="shared" si="44"/>
        <v>-0.29888265266508074</v>
      </c>
      <c r="T280">
        <f t="shared" si="39"/>
        <v>1.8134222393264732</v>
      </c>
      <c r="U280">
        <f t="shared" si="40"/>
        <v>0.10811611687746292</v>
      </c>
    </row>
    <row r="281" spans="1:21" x14ac:dyDescent="0.3">
      <c r="A281">
        <f>'Sim Flight'!B281</f>
        <v>13.9499999999999</v>
      </c>
      <c r="B281">
        <f>'Sim Flight'!L281</f>
        <v>1.6895918367347258</v>
      </c>
      <c r="C281">
        <f>'Sim Flight'!N281+'Sim Flight'!S281</f>
        <v>-0.14921388044604675</v>
      </c>
      <c r="E281">
        <f t="shared" si="45"/>
        <v>4.9999999999998934E-2</v>
      </c>
      <c r="G281">
        <f>MEDIAN2(C281,'Sim Flight Params'!$B$25,2)</f>
        <v>-0.14921388044604675</v>
      </c>
      <c r="H281">
        <f>AVERAGE2(G281,'Sim Flight Params'!$B$26,2)</f>
        <v>-0.14921388044604675</v>
      </c>
      <c r="J281">
        <f t="shared" si="43"/>
        <v>-0.30634334668738294</v>
      </c>
      <c r="K281">
        <f t="shared" si="41"/>
        <v>-0.3374652533848993</v>
      </c>
      <c r="L281">
        <f>'Sim Flight Params'!$B$24*J281+'Sim Flight Params'!$B$27*K281</f>
        <v>-0.30634334668738294</v>
      </c>
      <c r="N281">
        <f t="shared" si="46"/>
        <v>1.7981050719921043</v>
      </c>
      <c r="O281">
        <f t="shared" si="47"/>
        <v>-0.1492138804460473</v>
      </c>
      <c r="P281">
        <f>'Sim Flight Params'!$B$24*N281+'Sim Flight Params'!$B$27*O281</f>
        <v>1.7981050719921043</v>
      </c>
      <c r="Q281">
        <f t="shared" si="42"/>
        <v>0.10851323525737855</v>
      </c>
      <c r="S281">
        <f t="shared" si="44"/>
        <v>-0.30634334668738294</v>
      </c>
      <c r="T281">
        <f t="shared" si="39"/>
        <v>1.7981050719921043</v>
      </c>
      <c r="U281">
        <f t="shared" si="40"/>
        <v>0.10851323525737855</v>
      </c>
    </row>
    <row r="282" spans="1:21" x14ac:dyDescent="0.3">
      <c r="A282">
        <f>'Sim Flight'!B282</f>
        <v>13.999999999999901</v>
      </c>
      <c r="B282">
        <f>'Sim Flight'!L282</f>
        <v>1.6734693877551345</v>
      </c>
      <c r="C282">
        <f>'Sim Flight'!N282+'Sim Flight'!S282</f>
        <v>-0.12985304341698672</v>
      </c>
      <c r="E282">
        <f t="shared" si="45"/>
        <v>5.0000000000000711E-2</v>
      </c>
      <c r="G282">
        <f>MEDIAN2(C282,'Sim Flight Params'!$B$25,2)</f>
        <v>-0.12985304341698672</v>
      </c>
      <c r="H282">
        <f>AVERAGE2(G282,'Sim Flight Params'!$B$26,2)</f>
        <v>-0.12985304341698672</v>
      </c>
      <c r="J282">
        <f t="shared" si="43"/>
        <v>-0.31283599885823238</v>
      </c>
      <c r="K282">
        <f t="shared" si="41"/>
        <v>0.38721674058119498</v>
      </c>
      <c r="L282">
        <f>'Sim Flight Params'!$B$24*J282+'Sim Flight Params'!$B$27*K282</f>
        <v>-0.31283599885823238</v>
      </c>
      <c r="N282">
        <f t="shared" si="46"/>
        <v>1.7824632720491924</v>
      </c>
      <c r="O282">
        <f t="shared" si="47"/>
        <v>-0.12985304341698684</v>
      </c>
      <c r="P282">
        <f>'Sim Flight Params'!$B$24*N282+'Sim Flight Params'!$B$27*O282</f>
        <v>1.7824632720491924</v>
      </c>
      <c r="Q282">
        <f t="shared" si="42"/>
        <v>0.10899388429405787</v>
      </c>
      <c r="S282">
        <f t="shared" si="44"/>
        <v>-0.31283599885823238</v>
      </c>
      <c r="T282">
        <f t="shared" ref="T282:T345" si="48">T281+S282*$E282</f>
        <v>1.7824632720491924</v>
      </c>
      <c r="U282">
        <f t="shared" si="40"/>
        <v>0.10899388429405787</v>
      </c>
    </row>
    <row r="283" spans="1:21" x14ac:dyDescent="0.3">
      <c r="A283">
        <f>'Sim Flight'!B283</f>
        <v>14.049999999999899</v>
      </c>
      <c r="B283">
        <f>'Sim Flight'!L283</f>
        <v>1.6569387755102376</v>
      </c>
      <c r="C283">
        <f>'Sim Flight'!N283+'Sim Flight'!S283</f>
        <v>-0.17584723594481785</v>
      </c>
      <c r="E283">
        <f t="shared" si="45"/>
        <v>4.9999999999998934E-2</v>
      </c>
      <c r="G283">
        <f>MEDIAN2(C283,'Sim Flight Params'!$B$25,2)</f>
        <v>-0.17584723594481785</v>
      </c>
      <c r="H283">
        <f>AVERAGE2(G283,'Sim Flight Params'!$B$26,2)</f>
        <v>-0.17584723594481785</v>
      </c>
      <c r="J283">
        <f t="shared" si="43"/>
        <v>-0.32162836065547307</v>
      </c>
      <c r="K283">
        <f t="shared" si="41"/>
        <v>-0.91988385055664224</v>
      </c>
      <c r="L283">
        <f>'Sim Flight Params'!$B$24*J283+'Sim Flight Params'!$B$27*K283</f>
        <v>-0.32162836065547307</v>
      </c>
      <c r="N283">
        <f t="shared" si="46"/>
        <v>1.7663818540164191</v>
      </c>
      <c r="O283">
        <f t="shared" si="47"/>
        <v>-0.17584723594481752</v>
      </c>
      <c r="P283">
        <f>'Sim Flight Params'!$B$24*N283+'Sim Flight Params'!$B$27*O283</f>
        <v>1.7663818540164191</v>
      </c>
      <c r="Q283">
        <f t="shared" si="42"/>
        <v>0.10944307850618151</v>
      </c>
      <c r="S283">
        <f t="shared" si="44"/>
        <v>-0.32162836065547307</v>
      </c>
      <c r="T283">
        <f t="shared" si="48"/>
        <v>1.7663818540164191</v>
      </c>
      <c r="U283">
        <f t="shared" si="40"/>
        <v>0.10944307850618151</v>
      </c>
    </row>
    <row r="284" spans="1:21" x14ac:dyDescent="0.3">
      <c r="A284">
        <f>'Sim Flight'!B284</f>
        <v>14.0999999999999</v>
      </c>
      <c r="B284">
        <f>'Sim Flight'!L284</f>
        <v>1.6400000000000343</v>
      </c>
      <c r="C284">
        <f>'Sim Flight'!N284+'Sim Flight'!S284</f>
        <v>-0.15110097947328954</v>
      </c>
      <c r="E284">
        <f t="shared" si="45"/>
        <v>5.0000000000000711E-2</v>
      </c>
      <c r="G284">
        <f>MEDIAN2(C284,'Sim Flight Params'!$B$25,2)</f>
        <v>-0.15110097947328954</v>
      </c>
      <c r="H284">
        <f>AVERAGE2(G284,'Sim Flight Params'!$B$26,2)</f>
        <v>-0.15110097947328954</v>
      </c>
      <c r="J284">
        <f t="shared" si="43"/>
        <v>-0.32918340962913767</v>
      </c>
      <c r="K284">
        <f t="shared" si="41"/>
        <v>0.49492512943055916</v>
      </c>
      <c r="L284">
        <f>'Sim Flight Params'!$B$24*J284+'Sim Flight Params'!$B$27*K284</f>
        <v>-0.32918340962913767</v>
      </c>
      <c r="N284">
        <f t="shared" si="46"/>
        <v>1.7499226835349619</v>
      </c>
      <c r="O284">
        <f t="shared" si="47"/>
        <v>-0.1511009794732899</v>
      </c>
      <c r="P284">
        <f>'Sim Flight Params'!$B$24*N284+'Sim Flight Params'!$B$27*O284</f>
        <v>1.7499226835349619</v>
      </c>
      <c r="Q284">
        <f t="shared" si="42"/>
        <v>0.10992268353492762</v>
      </c>
      <c r="S284">
        <f t="shared" si="44"/>
        <v>-0.32918340962913767</v>
      </c>
      <c r="T284">
        <f t="shared" si="48"/>
        <v>1.7499226835349619</v>
      </c>
      <c r="U284">
        <f t="shared" si="40"/>
        <v>0.10992268353492762</v>
      </c>
    </row>
    <row r="285" spans="1:21" x14ac:dyDescent="0.3">
      <c r="A285">
        <f>'Sim Flight'!B285</f>
        <v>14.149999999999901</v>
      </c>
      <c r="B285">
        <f>'Sim Flight'!L285</f>
        <v>1.6226530612245245</v>
      </c>
      <c r="C285">
        <f>'Sim Flight'!N285+'Sim Flight'!S285</f>
        <v>-0.19798362121083146</v>
      </c>
      <c r="E285">
        <f t="shared" si="45"/>
        <v>5.0000000000000711E-2</v>
      </c>
      <c r="G285">
        <f>MEDIAN2(C285,'Sim Flight Params'!$B$25,2)</f>
        <v>-0.19798362121083146</v>
      </c>
      <c r="H285">
        <f>AVERAGE2(G285,'Sim Flight Params'!$B$26,2)</f>
        <v>-0.19798362121083146</v>
      </c>
      <c r="J285">
        <f t="shared" si="43"/>
        <v>-0.33908259068967939</v>
      </c>
      <c r="K285">
        <f t="shared" si="41"/>
        <v>-0.93765283475082506</v>
      </c>
      <c r="L285">
        <f>'Sim Flight Params'!$B$24*J285+'Sim Flight Params'!$B$27*K285</f>
        <v>-0.33908259068967939</v>
      </c>
      <c r="N285">
        <f t="shared" si="46"/>
        <v>1.7329685540004778</v>
      </c>
      <c r="O285">
        <f t="shared" si="47"/>
        <v>-0.19798362121083155</v>
      </c>
      <c r="P285">
        <f>'Sim Flight Params'!$B$24*N285+'Sim Flight Params'!$B$27*O285</f>
        <v>1.7329685540004778</v>
      </c>
      <c r="Q285">
        <f t="shared" si="42"/>
        <v>0.11031549277595332</v>
      </c>
      <c r="S285">
        <f t="shared" si="44"/>
        <v>-0.33908259068967939</v>
      </c>
      <c r="T285">
        <f t="shared" si="48"/>
        <v>1.7329685540004778</v>
      </c>
      <c r="U285">
        <f t="shared" si="40"/>
        <v>0.11031549277595332</v>
      </c>
    </row>
    <row r="286" spans="1:21" x14ac:dyDescent="0.3">
      <c r="A286">
        <f>'Sim Flight'!B286</f>
        <v>14.1999999999999</v>
      </c>
      <c r="B286">
        <f>'Sim Flight'!L286</f>
        <v>1.6048979591837096</v>
      </c>
      <c r="C286">
        <f>'Sim Flight'!N286+'Sim Flight'!S286</f>
        <v>-0.19628390760554729</v>
      </c>
      <c r="E286">
        <f t="shared" si="45"/>
        <v>4.9999999999998934E-2</v>
      </c>
      <c r="G286">
        <f>MEDIAN2(C286,'Sim Flight Params'!$B$25,2)</f>
        <v>-0.19628390760554729</v>
      </c>
      <c r="H286">
        <f>AVERAGE2(G286,'Sim Flight Params'!$B$26,2)</f>
        <v>-0.19628390760554729</v>
      </c>
      <c r="J286">
        <f t="shared" si="43"/>
        <v>-0.34889678606995655</v>
      </c>
      <c r="K286">
        <f t="shared" si="41"/>
        <v>3.3994272105684231E-2</v>
      </c>
      <c r="L286">
        <f>'Sim Flight Params'!$B$24*J286+'Sim Flight Params'!$B$27*K286</f>
        <v>-0.34889678606995655</v>
      </c>
      <c r="N286">
        <f t="shared" si="46"/>
        <v>1.7155237146969804</v>
      </c>
      <c r="O286">
        <f t="shared" si="47"/>
        <v>-0.19628390760554756</v>
      </c>
      <c r="P286">
        <f>'Sim Flight Params'!$B$24*N286+'Sim Flight Params'!$B$27*O286</f>
        <v>1.7155237146969804</v>
      </c>
      <c r="Q286">
        <f t="shared" si="42"/>
        <v>0.11062575551327081</v>
      </c>
      <c r="S286">
        <f t="shared" si="44"/>
        <v>-0.34889678606995655</v>
      </c>
      <c r="T286">
        <f t="shared" si="48"/>
        <v>1.7155237146969804</v>
      </c>
      <c r="U286">
        <f t="shared" si="40"/>
        <v>0.11062575551327081</v>
      </c>
    </row>
    <row r="287" spans="1:21" x14ac:dyDescent="0.3">
      <c r="A287">
        <f>'Sim Flight'!B287</f>
        <v>14.249999999999901</v>
      </c>
      <c r="B287">
        <f>'Sim Flight'!L287</f>
        <v>1.5867346938775875</v>
      </c>
      <c r="C287">
        <f>'Sim Flight'!N287+'Sim Flight'!S287</f>
        <v>-0.1705818423366369</v>
      </c>
      <c r="E287">
        <f t="shared" si="45"/>
        <v>5.0000000000000711E-2</v>
      </c>
      <c r="G287">
        <f>MEDIAN2(C287,'Sim Flight Params'!$B$25,2)</f>
        <v>-0.1705818423366369</v>
      </c>
      <c r="H287">
        <f>AVERAGE2(G287,'Sim Flight Params'!$B$26,2)</f>
        <v>-0.1705818423366369</v>
      </c>
      <c r="J287">
        <f t="shared" si="43"/>
        <v>-0.3574258781867885</v>
      </c>
      <c r="K287">
        <f t="shared" si="41"/>
        <v>0.51404130537820047</v>
      </c>
      <c r="L287">
        <f>'Sim Flight Params'!$B$24*J287+'Sim Flight Params'!$B$27*K287</f>
        <v>-0.3574258781867885</v>
      </c>
      <c r="N287">
        <f t="shared" si="46"/>
        <v>1.6976524207876407</v>
      </c>
      <c r="O287">
        <f t="shared" si="47"/>
        <v>-0.17058184233663656</v>
      </c>
      <c r="P287">
        <f>'Sim Flight Params'!$B$24*N287+'Sim Flight Params'!$B$27*O287</f>
        <v>1.6976524207876407</v>
      </c>
      <c r="Q287">
        <f t="shared" si="42"/>
        <v>0.11091772691005319</v>
      </c>
      <c r="S287">
        <f t="shared" si="44"/>
        <v>-0.3574258781867885</v>
      </c>
      <c r="T287">
        <f t="shared" si="48"/>
        <v>1.6976524207876407</v>
      </c>
      <c r="U287">
        <f t="shared" si="40"/>
        <v>0.11091772691005319</v>
      </c>
    </row>
    <row r="288" spans="1:21" x14ac:dyDescent="0.3">
      <c r="A288">
        <f>'Sim Flight'!B288</f>
        <v>14.299999999999899</v>
      </c>
      <c r="B288">
        <f>'Sim Flight'!L288</f>
        <v>1.5681632653061603</v>
      </c>
      <c r="C288">
        <f>'Sim Flight'!N288+'Sim Flight'!S288</f>
        <v>-0.14295518246488484</v>
      </c>
      <c r="E288">
        <f t="shared" si="45"/>
        <v>4.9999999999998934E-2</v>
      </c>
      <c r="G288">
        <f>MEDIAN2(C288,'Sim Flight Params'!$B$25,2)</f>
        <v>-0.14295518246488484</v>
      </c>
      <c r="H288">
        <f>AVERAGE2(G288,'Sim Flight Params'!$B$26,2)</f>
        <v>-0.14295518246488484</v>
      </c>
      <c r="J288">
        <f t="shared" si="43"/>
        <v>-0.36457363731003262</v>
      </c>
      <c r="K288">
        <f t="shared" si="41"/>
        <v>0.55253319743505291</v>
      </c>
      <c r="L288">
        <f>'Sim Flight Params'!$B$24*J288+'Sim Flight Params'!$B$27*K288</f>
        <v>-0.36457363731003262</v>
      </c>
      <c r="N288">
        <f t="shared" si="46"/>
        <v>1.6794237389221394</v>
      </c>
      <c r="O288">
        <f t="shared" si="47"/>
        <v>-0.14295518246488531</v>
      </c>
      <c r="P288">
        <f>'Sim Flight Params'!$B$24*N288+'Sim Flight Params'!$B$27*O288</f>
        <v>1.6794237389221394</v>
      </c>
      <c r="Q288">
        <f t="shared" si="42"/>
        <v>0.11126047361597902</v>
      </c>
      <c r="S288">
        <f t="shared" si="44"/>
        <v>-0.36457363731003262</v>
      </c>
      <c r="T288">
        <f t="shared" si="48"/>
        <v>1.6794237389221394</v>
      </c>
      <c r="U288">
        <f t="shared" si="40"/>
        <v>0.11126047361597902</v>
      </c>
    </row>
    <row r="289" spans="1:21" x14ac:dyDescent="0.3">
      <c r="A289">
        <f>'Sim Flight'!B289</f>
        <v>14.3499999999999</v>
      </c>
      <c r="B289">
        <f>'Sim Flight'!L289</f>
        <v>1.549183673469426</v>
      </c>
      <c r="C289">
        <f>'Sim Flight'!N289+'Sim Flight'!S289</f>
        <v>-0.16692752471236591</v>
      </c>
      <c r="E289">
        <f t="shared" si="45"/>
        <v>5.0000000000000711E-2</v>
      </c>
      <c r="G289">
        <f>MEDIAN2(C289,'Sim Flight Params'!$B$25,2)</f>
        <v>-0.16692752471236591</v>
      </c>
      <c r="H289">
        <f>AVERAGE2(G289,'Sim Flight Params'!$B$26,2)</f>
        <v>-0.16692752471236591</v>
      </c>
      <c r="J289">
        <f t="shared" si="43"/>
        <v>-0.37292001354565102</v>
      </c>
      <c r="K289">
        <f t="shared" si="41"/>
        <v>-0.47944684494961459</v>
      </c>
      <c r="L289">
        <f>'Sim Flight Params'!$B$24*J289+'Sim Flight Params'!$B$27*K289</f>
        <v>-0.37292001354565102</v>
      </c>
      <c r="N289">
        <f t="shared" si="46"/>
        <v>1.6607777382448565</v>
      </c>
      <c r="O289">
        <f t="shared" si="47"/>
        <v>-0.16692752471236569</v>
      </c>
      <c r="P289">
        <f>'Sim Flight Params'!$B$24*N289+'Sim Flight Params'!$B$27*O289</f>
        <v>1.6607777382448565</v>
      </c>
      <c r="Q289">
        <f t="shared" si="42"/>
        <v>0.11159406477543055</v>
      </c>
      <c r="S289">
        <f t="shared" si="44"/>
        <v>-0.37292001354565102</v>
      </c>
      <c r="T289">
        <f t="shared" si="48"/>
        <v>1.6607777382448565</v>
      </c>
      <c r="U289">
        <f t="shared" si="40"/>
        <v>0.11159406477543055</v>
      </c>
    </row>
    <row r="290" spans="1:21" x14ac:dyDescent="0.3">
      <c r="A290">
        <f>'Sim Flight'!B290</f>
        <v>14.399999999999901</v>
      </c>
      <c r="B290">
        <f>'Sim Flight'!L290</f>
        <v>1.5297959183673857</v>
      </c>
      <c r="C290">
        <f>'Sim Flight'!N290+'Sim Flight'!S290</f>
        <v>-0.20005552216859934</v>
      </c>
      <c r="E290">
        <f t="shared" si="45"/>
        <v>5.0000000000000711E-2</v>
      </c>
      <c r="G290">
        <f>MEDIAN2(C290,'Sim Flight Params'!$B$25,2)</f>
        <v>-0.20005552216859934</v>
      </c>
      <c r="H290">
        <f>AVERAGE2(G290,'Sim Flight Params'!$B$26,2)</f>
        <v>-0.20005552216859934</v>
      </c>
      <c r="J290">
        <f t="shared" si="43"/>
        <v>-0.38292278965408111</v>
      </c>
      <c r="K290">
        <f t="shared" si="41"/>
        <v>-0.66255994912465921</v>
      </c>
      <c r="L290">
        <f>'Sim Flight Params'!$B$24*J290+'Sim Flight Params'!$B$27*K290</f>
        <v>-0.38292278965408111</v>
      </c>
      <c r="N290">
        <f t="shared" si="46"/>
        <v>1.6416315987621521</v>
      </c>
      <c r="O290">
        <f t="shared" si="47"/>
        <v>-0.20005552216859895</v>
      </c>
      <c r="P290">
        <f>'Sim Flight Params'!$B$24*N290+'Sim Flight Params'!$B$27*O290</f>
        <v>1.6416315987621521</v>
      </c>
      <c r="Q290">
        <f t="shared" si="42"/>
        <v>0.11183568039476643</v>
      </c>
      <c r="S290">
        <f t="shared" si="44"/>
        <v>-0.38292278965408111</v>
      </c>
      <c r="T290">
        <f t="shared" si="48"/>
        <v>1.6416315987621521</v>
      </c>
      <c r="U290">
        <f t="shared" si="40"/>
        <v>0.11183568039476643</v>
      </c>
    </row>
    <row r="291" spans="1:21" x14ac:dyDescent="0.3">
      <c r="A291">
        <f>'Sim Flight'!B291</f>
        <v>14.4499999999999</v>
      </c>
      <c r="B291">
        <f>'Sim Flight'!L291</f>
        <v>1.51000000000004</v>
      </c>
      <c r="C291">
        <f>'Sim Flight'!N291+'Sim Flight'!S291</f>
        <v>-0.13968172495733142</v>
      </c>
      <c r="E291">
        <f t="shared" si="45"/>
        <v>4.9999999999998934E-2</v>
      </c>
      <c r="G291">
        <f>MEDIAN2(C291,'Sim Flight Params'!$B$25,2)</f>
        <v>-0.13968172495733142</v>
      </c>
      <c r="H291">
        <f>AVERAGE2(G291,'Sim Flight Params'!$B$26,2)</f>
        <v>-0.13968172495733142</v>
      </c>
      <c r="J291">
        <f t="shared" si="43"/>
        <v>-0.3899068759019475</v>
      </c>
      <c r="K291">
        <f t="shared" si="41"/>
        <v>1.2074759442253842</v>
      </c>
      <c r="L291">
        <f>'Sim Flight Params'!$B$24*J291+'Sim Flight Params'!$B$27*K291</f>
        <v>-0.3899068759019475</v>
      </c>
      <c r="N291">
        <f t="shared" si="46"/>
        <v>1.6221362549670553</v>
      </c>
      <c r="O291">
        <f t="shared" si="47"/>
        <v>-0.13968172495733086</v>
      </c>
      <c r="P291">
        <f>'Sim Flight Params'!$B$24*N291+'Sim Flight Params'!$B$27*O291</f>
        <v>1.6221362549670553</v>
      </c>
      <c r="Q291">
        <f t="shared" si="42"/>
        <v>0.11213625496701529</v>
      </c>
      <c r="S291">
        <f t="shared" si="44"/>
        <v>-0.3899068759019475</v>
      </c>
      <c r="T291">
        <f t="shared" si="48"/>
        <v>1.6221362549670553</v>
      </c>
      <c r="U291">
        <f t="shared" si="40"/>
        <v>0.11213625496701529</v>
      </c>
    </row>
    <row r="292" spans="1:21" x14ac:dyDescent="0.3">
      <c r="A292">
        <f>'Sim Flight'!B292</f>
        <v>14.499999999999901</v>
      </c>
      <c r="B292">
        <f>'Sim Flight'!L292</f>
        <v>1.4897959183673875</v>
      </c>
      <c r="C292">
        <f>'Sim Flight'!N292+'Sim Flight'!S292</f>
        <v>-0.14015503501311943</v>
      </c>
      <c r="E292">
        <f t="shared" si="45"/>
        <v>5.0000000000000711E-2</v>
      </c>
      <c r="G292">
        <f>MEDIAN2(C292,'Sim Flight Params'!$B$25,2)</f>
        <v>-0.14015503501311943</v>
      </c>
      <c r="H292">
        <f>AVERAGE2(G292,'Sim Flight Params'!$B$26,2)</f>
        <v>-0.14015503501311943</v>
      </c>
      <c r="J292">
        <f t="shared" si="43"/>
        <v>-0.39691462765260355</v>
      </c>
      <c r="K292">
        <f t="shared" si="41"/>
        <v>-9.4662011157602179E-3</v>
      </c>
      <c r="L292">
        <f>'Sim Flight Params'!$B$24*J292+'Sim Flight Params'!$B$27*K292</f>
        <v>-0.39691462765260355</v>
      </c>
      <c r="N292">
        <f t="shared" si="46"/>
        <v>1.6022905235844247</v>
      </c>
      <c r="O292">
        <f t="shared" si="47"/>
        <v>-0.14015503501311888</v>
      </c>
      <c r="P292">
        <f>'Sim Flight Params'!$B$24*N292+'Sim Flight Params'!$B$27*O292</f>
        <v>1.6022905235844247</v>
      </c>
      <c r="Q292">
        <f t="shared" si="42"/>
        <v>0.11249460521703725</v>
      </c>
      <c r="S292">
        <f t="shared" si="44"/>
        <v>-0.39691462765260355</v>
      </c>
      <c r="T292">
        <f t="shared" si="48"/>
        <v>1.6022905235844247</v>
      </c>
      <c r="U292">
        <f t="shared" si="40"/>
        <v>0.11249460521703725</v>
      </c>
    </row>
    <row r="293" spans="1:21" x14ac:dyDescent="0.3">
      <c r="A293">
        <f>'Sim Flight'!B293</f>
        <v>14.549999999999899</v>
      </c>
      <c r="B293">
        <f>'Sim Flight'!L293</f>
        <v>1.4691836734694297</v>
      </c>
      <c r="C293">
        <f>'Sim Flight'!N293+'Sim Flight'!S293</f>
        <v>-0.13215377782068344</v>
      </c>
      <c r="E293">
        <f t="shared" si="45"/>
        <v>4.9999999999998934E-2</v>
      </c>
      <c r="G293">
        <f>MEDIAN2(C293,'Sim Flight Params'!$B$25,2)</f>
        <v>-0.13215377782068344</v>
      </c>
      <c r="H293">
        <f>AVERAGE2(G293,'Sim Flight Params'!$B$26,2)</f>
        <v>-0.13215377782068344</v>
      </c>
      <c r="J293">
        <f t="shared" si="43"/>
        <v>-0.40352231654363757</v>
      </c>
      <c r="K293">
        <f t="shared" si="41"/>
        <v>0.16002514384872332</v>
      </c>
      <c r="L293">
        <f>'Sim Flight Params'!$B$24*J293+'Sim Flight Params'!$B$27*K293</f>
        <v>-0.40352231654363757</v>
      </c>
      <c r="N293">
        <f t="shared" si="46"/>
        <v>1.5821144077572433</v>
      </c>
      <c r="O293">
        <f t="shared" si="47"/>
        <v>-0.1321537778206833</v>
      </c>
      <c r="P293">
        <f>'Sim Flight Params'!$B$24*N293+'Sim Flight Params'!$B$27*O293</f>
        <v>1.5821144077572433</v>
      </c>
      <c r="Q293">
        <f t="shared" si="42"/>
        <v>0.11293073428781364</v>
      </c>
      <c r="S293">
        <f t="shared" si="44"/>
        <v>-0.40352231654363757</v>
      </c>
      <c r="T293">
        <f t="shared" si="48"/>
        <v>1.5821144077572433</v>
      </c>
      <c r="U293">
        <f t="shared" si="40"/>
        <v>0.11293073428781364</v>
      </c>
    </row>
    <row r="294" spans="1:21" x14ac:dyDescent="0.3">
      <c r="A294">
        <f>'Sim Flight'!B294</f>
        <v>14.5999999999999</v>
      </c>
      <c r="B294">
        <f>'Sim Flight'!L294</f>
        <v>1.4481632653061647</v>
      </c>
      <c r="C294">
        <f>'Sim Flight'!N294+'Sim Flight'!S294</f>
        <v>-0.15644125563975564</v>
      </c>
      <c r="E294">
        <f t="shared" si="45"/>
        <v>5.0000000000000711E-2</v>
      </c>
      <c r="G294">
        <f>MEDIAN2(C294,'Sim Flight Params'!$B$25,2)</f>
        <v>-0.15644125563975564</v>
      </c>
      <c r="H294">
        <f>AVERAGE2(G294,'Sim Flight Params'!$B$26,2)</f>
        <v>-0.15644125563975564</v>
      </c>
      <c r="J294">
        <f t="shared" si="43"/>
        <v>-0.41134437932562545</v>
      </c>
      <c r="K294">
        <f t="shared" si="41"/>
        <v>-0.48574955638143713</v>
      </c>
      <c r="L294">
        <f>'Sim Flight Params'!$B$24*J294+'Sim Flight Params'!$B$27*K294</f>
        <v>-0.41134437932562545</v>
      </c>
      <c r="N294">
        <f t="shared" si="46"/>
        <v>1.5615471887909618</v>
      </c>
      <c r="O294">
        <f t="shared" si="47"/>
        <v>-0.15644125563975542</v>
      </c>
      <c r="P294">
        <f>'Sim Flight Params'!$B$24*N294+'Sim Flight Params'!$B$27*O294</f>
        <v>1.5615471887909618</v>
      </c>
      <c r="Q294">
        <f t="shared" si="42"/>
        <v>0.11338392348479709</v>
      </c>
      <c r="S294">
        <f t="shared" si="44"/>
        <v>-0.41134437932562545</v>
      </c>
      <c r="T294">
        <f t="shared" si="48"/>
        <v>1.5615471887909618</v>
      </c>
      <c r="U294">
        <f t="shared" si="40"/>
        <v>0.11338392348479709</v>
      </c>
    </row>
    <row r="295" spans="1:21" x14ac:dyDescent="0.3">
      <c r="A295">
        <f>'Sim Flight'!B295</f>
        <v>14.649999999999901</v>
      </c>
      <c r="B295">
        <f>'Sim Flight'!L295</f>
        <v>1.4267346938775938</v>
      </c>
      <c r="C295">
        <f>'Sim Flight'!N295+'Sim Flight'!S295</f>
        <v>-0.16442197675816453</v>
      </c>
      <c r="E295">
        <f t="shared" si="45"/>
        <v>5.0000000000000711E-2</v>
      </c>
      <c r="G295">
        <f>MEDIAN2(C295,'Sim Flight Params'!$B$25,2)</f>
        <v>-0.16442197675816453</v>
      </c>
      <c r="H295">
        <f>AVERAGE2(G295,'Sim Flight Params'!$B$26,2)</f>
        <v>-0.16442197675816453</v>
      </c>
      <c r="J295">
        <f t="shared" si="43"/>
        <v>-0.41956547816353379</v>
      </c>
      <c r="K295">
        <f t="shared" si="41"/>
        <v>-0.15961442236817552</v>
      </c>
      <c r="L295">
        <f>'Sim Flight Params'!$B$24*J295+'Sim Flight Params'!$B$27*K295</f>
        <v>-0.41956547816353379</v>
      </c>
      <c r="N295">
        <f t="shared" si="46"/>
        <v>1.5405689148827848</v>
      </c>
      <c r="O295">
        <f t="shared" si="47"/>
        <v>-0.16442197675816439</v>
      </c>
      <c r="P295">
        <f>'Sim Flight Params'!$B$24*N295+'Sim Flight Params'!$B$27*O295</f>
        <v>1.5405689148827848</v>
      </c>
      <c r="Q295">
        <f t="shared" si="42"/>
        <v>0.11383422100519103</v>
      </c>
      <c r="S295">
        <f t="shared" si="44"/>
        <v>-0.41956547816353379</v>
      </c>
      <c r="T295">
        <f t="shared" si="48"/>
        <v>1.5405689148827848</v>
      </c>
      <c r="U295">
        <f t="shared" si="40"/>
        <v>0.11383422100519103</v>
      </c>
    </row>
    <row r="296" spans="1:21" x14ac:dyDescent="0.3">
      <c r="A296">
        <f>'Sim Flight'!B296</f>
        <v>14.6999999999999</v>
      </c>
      <c r="B296">
        <f>'Sim Flight'!L296</f>
        <v>1.4048979591837176</v>
      </c>
      <c r="C296">
        <f>'Sim Flight'!N296+'Sim Flight'!S296</f>
        <v>-0.14673843280388588</v>
      </c>
      <c r="E296">
        <f t="shared" si="45"/>
        <v>4.9999999999998934E-2</v>
      </c>
      <c r="G296">
        <f>MEDIAN2(C296,'Sim Flight Params'!$B$25,2)</f>
        <v>-0.14673843280388588</v>
      </c>
      <c r="H296">
        <f>AVERAGE2(G296,'Sim Flight Params'!$B$26,2)</f>
        <v>-0.14673843280388588</v>
      </c>
      <c r="J296">
        <f t="shared" si="43"/>
        <v>-0.42690239980372791</v>
      </c>
      <c r="K296">
        <f t="shared" si="41"/>
        <v>0.35367087908558059</v>
      </c>
      <c r="L296">
        <f>'Sim Flight Params'!$B$24*J296+'Sim Flight Params'!$B$27*K296</f>
        <v>-0.42690239980372791</v>
      </c>
      <c r="N296">
        <f t="shared" si="46"/>
        <v>1.5192237948925988</v>
      </c>
      <c r="O296">
        <f t="shared" si="47"/>
        <v>-0.14673843280388546</v>
      </c>
      <c r="P296">
        <f>'Sim Flight Params'!$B$24*N296+'Sim Flight Params'!$B$27*O296</f>
        <v>1.5192237948925988</v>
      </c>
      <c r="Q296">
        <f t="shared" si="42"/>
        <v>0.11432583570888122</v>
      </c>
      <c r="S296">
        <f t="shared" si="44"/>
        <v>-0.42690239980372791</v>
      </c>
      <c r="T296">
        <f t="shared" si="48"/>
        <v>1.5192237948925988</v>
      </c>
      <c r="U296">
        <f t="shared" si="40"/>
        <v>0.11432583570888122</v>
      </c>
    </row>
    <row r="297" spans="1:21" x14ac:dyDescent="0.3">
      <c r="A297">
        <f>'Sim Flight'!B297</f>
        <v>14.749999999999901</v>
      </c>
      <c r="B297">
        <f>'Sim Flight'!L297</f>
        <v>1.3826530612245345</v>
      </c>
      <c r="C297">
        <f>'Sim Flight'!N297+'Sim Flight'!S297</f>
        <v>-0.12999143483610326</v>
      </c>
      <c r="E297">
        <f t="shared" si="45"/>
        <v>5.0000000000000711E-2</v>
      </c>
      <c r="G297">
        <f>MEDIAN2(C297,'Sim Flight Params'!$B$25,2)</f>
        <v>-0.12999143483610326</v>
      </c>
      <c r="H297">
        <f>AVERAGE2(G297,'Sim Flight Params'!$B$26,2)</f>
        <v>-0.12999143483610326</v>
      </c>
      <c r="J297">
        <f t="shared" si="43"/>
        <v>-0.43340197154553317</v>
      </c>
      <c r="K297">
        <f t="shared" si="41"/>
        <v>0.33493995935564758</v>
      </c>
      <c r="L297">
        <f>'Sim Flight Params'!$B$24*J297+'Sim Flight Params'!$B$27*K297</f>
        <v>-0.43340197154553317</v>
      </c>
      <c r="N297">
        <f t="shared" si="46"/>
        <v>1.497553696315322</v>
      </c>
      <c r="O297">
        <f t="shared" si="47"/>
        <v>-0.12999143483610345</v>
      </c>
      <c r="P297">
        <f>'Sim Flight Params'!$B$24*N297+'Sim Flight Params'!$B$27*O297</f>
        <v>1.497553696315322</v>
      </c>
      <c r="Q297">
        <f t="shared" si="42"/>
        <v>0.11490063509078752</v>
      </c>
      <c r="S297">
        <f t="shared" si="44"/>
        <v>-0.43340197154553317</v>
      </c>
      <c r="T297">
        <f t="shared" si="48"/>
        <v>1.497553696315322</v>
      </c>
      <c r="U297">
        <f t="shared" si="40"/>
        <v>0.11490063509078752</v>
      </c>
    </row>
    <row r="298" spans="1:21" x14ac:dyDescent="0.3">
      <c r="A298">
        <f>'Sim Flight'!B298</f>
        <v>14.799999999999899</v>
      </c>
      <c r="B298">
        <f>'Sim Flight'!L298</f>
        <v>1.3600000000000461</v>
      </c>
      <c r="C298">
        <f>'Sim Flight'!N298+'Sim Flight'!S298</f>
        <v>-0.18525036682093082</v>
      </c>
      <c r="E298">
        <f t="shared" si="45"/>
        <v>4.9999999999998934E-2</v>
      </c>
      <c r="G298">
        <f>MEDIAN2(C298,'Sim Flight Params'!$B$25,2)</f>
        <v>-0.18525036682093082</v>
      </c>
      <c r="H298">
        <f>AVERAGE2(G298,'Sim Flight Params'!$B$26,2)</f>
        <v>-0.18525036682093082</v>
      </c>
      <c r="J298">
        <f t="shared" si="43"/>
        <v>-0.44266448988657953</v>
      </c>
      <c r="K298">
        <f t="shared" si="41"/>
        <v>-1.1051786396965748</v>
      </c>
      <c r="L298">
        <f>'Sim Flight Params'!$B$24*J298+'Sim Flight Params'!$B$27*K298</f>
        <v>-0.44266448988657953</v>
      </c>
      <c r="N298">
        <f t="shared" si="46"/>
        <v>1.4754204718209936</v>
      </c>
      <c r="O298">
        <f t="shared" si="47"/>
        <v>-0.18525036682093105</v>
      </c>
      <c r="P298">
        <f>'Sim Flight Params'!$B$24*N298+'Sim Flight Params'!$B$27*O298</f>
        <v>1.4754204718209936</v>
      </c>
      <c r="Q298">
        <f t="shared" si="42"/>
        <v>0.1154204718209475</v>
      </c>
      <c r="S298">
        <f t="shared" si="44"/>
        <v>-0.44266448988657953</v>
      </c>
      <c r="T298">
        <f t="shared" si="48"/>
        <v>1.4754204718209936</v>
      </c>
      <c r="U298">
        <f t="shared" si="40"/>
        <v>0.1154204718209475</v>
      </c>
    </row>
    <row r="299" spans="1:21" x14ac:dyDescent="0.3">
      <c r="A299">
        <f>'Sim Flight'!B299</f>
        <v>14.8499999999999</v>
      </c>
      <c r="B299">
        <f>'Sim Flight'!L299</f>
        <v>1.3369387755102506</v>
      </c>
      <c r="C299">
        <f>'Sim Flight'!N299+'Sim Flight'!S299</f>
        <v>-0.17340539351460249</v>
      </c>
      <c r="E299">
        <f t="shared" si="45"/>
        <v>5.0000000000000711E-2</v>
      </c>
      <c r="G299">
        <f>MEDIAN2(C299,'Sim Flight Params'!$B$25,2)</f>
        <v>-0.17340539351460249</v>
      </c>
      <c r="H299">
        <f>AVERAGE2(G299,'Sim Flight Params'!$B$26,2)</f>
        <v>-0.17340539351460249</v>
      </c>
      <c r="J299">
        <f t="shared" si="43"/>
        <v>-0.45133475956230978</v>
      </c>
      <c r="K299">
        <f t="shared" si="41"/>
        <v>0.23689946612656329</v>
      </c>
      <c r="L299">
        <f>'Sim Flight Params'!$B$24*J299+'Sim Flight Params'!$B$27*K299</f>
        <v>-0.45133475956230978</v>
      </c>
      <c r="N299">
        <f t="shared" si="46"/>
        <v>1.4528537338428777</v>
      </c>
      <c r="O299">
        <f t="shared" si="47"/>
        <v>-0.17340539351460268</v>
      </c>
      <c r="P299">
        <f>'Sim Flight Params'!$B$24*N299+'Sim Flight Params'!$B$27*O299</f>
        <v>1.4528537338428777</v>
      </c>
      <c r="Q299">
        <f t="shared" si="42"/>
        <v>0.1159149583326271</v>
      </c>
      <c r="S299">
        <f t="shared" si="44"/>
        <v>-0.45133475956230978</v>
      </c>
      <c r="T299">
        <f t="shared" si="48"/>
        <v>1.4528537338428777</v>
      </c>
      <c r="U299">
        <f t="shared" si="40"/>
        <v>0.1159149583326271</v>
      </c>
    </row>
    <row r="300" spans="1:21" x14ac:dyDescent="0.3">
      <c r="A300">
        <f>'Sim Flight'!B300</f>
        <v>14.899999999999901</v>
      </c>
      <c r="B300">
        <f>'Sim Flight'!L300</f>
        <v>1.3134693877551491</v>
      </c>
      <c r="C300">
        <f>'Sim Flight'!N300+'Sim Flight'!S300</f>
        <v>-0.18183600811059239</v>
      </c>
      <c r="E300">
        <f t="shared" si="45"/>
        <v>5.0000000000000711E-2</v>
      </c>
      <c r="G300">
        <f>MEDIAN2(C300,'Sim Flight Params'!$B$25,2)</f>
        <v>-0.18183600811059239</v>
      </c>
      <c r="H300">
        <f>AVERAGE2(G300,'Sim Flight Params'!$B$26,2)</f>
        <v>-0.18183600811059239</v>
      </c>
      <c r="J300">
        <f t="shared" si="43"/>
        <v>-0.46042655996783954</v>
      </c>
      <c r="K300">
        <f t="shared" si="41"/>
        <v>-0.1686122919197956</v>
      </c>
      <c r="L300">
        <f>'Sim Flight Params'!$B$24*J300+'Sim Flight Params'!$B$27*K300</f>
        <v>-0.46042655996783954</v>
      </c>
      <c r="N300">
        <f t="shared" si="46"/>
        <v>1.4298324058444853</v>
      </c>
      <c r="O300">
        <f t="shared" si="47"/>
        <v>-0.18183600811059261</v>
      </c>
      <c r="P300">
        <f>'Sim Flight Params'!$B$24*N300+'Sim Flight Params'!$B$27*O300</f>
        <v>1.4298324058444853</v>
      </c>
      <c r="Q300">
        <f t="shared" si="42"/>
        <v>0.11636301808933625</v>
      </c>
      <c r="S300">
        <f t="shared" si="44"/>
        <v>-0.46042655996783954</v>
      </c>
      <c r="T300">
        <f t="shared" si="48"/>
        <v>1.4298324058444853</v>
      </c>
      <c r="U300">
        <f t="shared" si="40"/>
        <v>0.11636301808933625</v>
      </c>
    </row>
    <row r="301" spans="1:21" x14ac:dyDescent="0.3">
      <c r="A301">
        <f>'Sim Flight'!B301</f>
        <v>14.9499999999999</v>
      </c>
      <c r="B301">
        <f>'Sim Flight'!L301</f>
        <v>1.2895918367347421</v>
      </c>
      <c r="C301">
        <f>'Sim Flight'!N301+'Sim Flight'!S301</f>
        <v>-0.13464156661705196</v>
      </c>
      <c r="E301">
        <f t="shared" si="45"/>
        <v>4.9999999999998934E-2</v>
      </c>
      <c r="G301">
        <f>MEDIAN2(C301,'Sim Flight Params'!$B$25,2)</f>
        <v>-0.13464156661705196</v>
      </c>
      <c r="H301">
        <f>AVERAGE2(G301,'Sim Flight Params'!$B$26,2)</f>
        <v>-0.13464156661705196</v>
      </c>
      <c r="J301">
        <f t="shared" si="43"/>
        <v>-0.46715863829869197</v>
      </c>
      <c r="K301">
        <f t="shared" si="41"/>
        <v>0.94388882987082878</v>
      </c>
      <c r="L301">
        <f>'Sim Flight Params'!$B$24*J301+'Sim Flight Params'!$B$27*K301</f>
        <v>-0.46715863829869197</v>
      </c>
      <c r="N301">
        <f t="shared" si="46"/>
        <v>1.4064744739295512</v>
      </c>
      <c r="O301">
        <f t="shared" si="47"/>
        <v>-0.13464156661705148</v>
      </c>
      <c r="P301">
        <f>'Sim Flight Params'!$B$24*N301+'Sim Flight Params'!$B$27*O301</f>
        <v>1.4064744739295512</v>
      </c>
      <c r="Q301">
        <f t="shared" si="42"/>
        <v>0.11688263719480907</v>
      </c>
      <c r="S301">
        <f t="shared" si="44"/>
        <v>-0.46715863829869197</v>
      </c>
      <c r="T301">
        <f t="shared" si="48"/>
        <v>1.4064744739295512</v>
      </c>
      <c r="U301">
        <f t="shared" si="40"/>
        <v>0.11688263719480907</v>
      </c>
    </row>
    <row r="302" spans="1:21" x14ac:dyDescent="0.3">
      <c r="A302">
        <f>'Sim Flight'!B302</f>
        <v>14.999999999999901</v>
      </c>
      <c r="B302">
        <f>'Sim Flight'!L302</f>
        <v>1.2653061224490285</v>
      </c>
      <c r="C302">
        <f>'Sim Flight'!N302+'Sim Flight'!S302</f>
        <v>-0.1440050410339283</v>
      </c>
      <c r="E302">
        <f t="shared" si="45"/>
        <v>5.0000000000000711E-2</v>
      </c>
      <c r="G302">
        <f>MEDIAN2(C302,'Sim Flight Params'!$B$25,2)</f>
        <v>-0.1440050410339283</v>
      </c>
      <c r="H302">
        <f>AVERAGE2(G302,'Sim Flight Params'!$B$26,2)</f>
        <v>-0.1440050410339283</v>
      </c>
      <c r="J302">
        <f t="shared" si="43"/>
        <v>-0.47435889035038847</v>
      </c>
      <c r="K302">
        <f t="shared" si="41"/>
        <v>-0.18726948833752433</v>
      </c>
      <c r="L302">
        <f>'Sim Flight Params'!$B$24*J302+'Sim Flight Params'!$B$27*K302</f>
        <v>-0.47435889035038847</v>
      </c>
      <c r="N302">
        <f t="shared" si="46"/>
        <v>1.3827565294120314</v>
      </c>
      <c r="O302">
        <f t="shared" si="47"/>
        <v>-0.14400504103392792</v>
      </c>
      <c r="P302">
        <f>'Sim Flight Params'!$B$24*N302+'Sim Flight Params'!$B$27*O302</f>
        <v>1.3827565294120314</v>
      </c>
      <c r="Q302">
        <f t="shared" si="42"/>
        <v>0.11745040696300291</v>
      </c>
      <c r="S302">
        <f t="shared" si="44"/>
        <v>-0.47435889035038847</v>
      </c>
      <c r="T302">
        <f t="shared" si="48"/>
        <v>1.3827565294120314</v>
      </c>
      <c r="U302">
        <f t="shared" si="40"/>
        <v>0.11745040696300291</v>
      </c>
    </row>
    <row r="303" spans="1:21" x14ac:dyDescent="0.3">
      <c r="A303">
        <f>'Sim Flight'!B303</f>
        <v>15.049999999999899</v>
      </c>
      <c r="B303">
        <f>'Sim Flight'!L303</f>
        <v>1.2406122448980093</v>
      </c>
      <c r="C303">
        <f>'Sim Flight'!N303+'Sim Flight'!S303</f>
        <v>-0.18063323635096065</v>
      </c>
      <c r="E303">
        <f t="shared" si="45"/>
        <v>4.9999999999998934E-2</v>
      </c>
      <c r="G303">
        <f>MEDIAN2(C303,'Sim Flight Params'!$B$25,2)</f>
        <v>-0.18063323635096065</v>
      </c>
      <c r="H303">
        <f>AVERAGE2(G303,'Sim Flight Params'!$B$26,2)</f>
        <v>-0.18063323635096065</v>
      </c>
      <c r="J303">
        <f t="shared" si="43"/>
        <v>-0.4833905521679363</v>
      </c>
      <c r="K303">
        <f t="shared" si="41"/>
        <v>-0.7325639063406626</v>
      </c>
      <c r="L303">
        <f>'Sim Flight Params'!$B$24*J303+'Sim Flight Params'!$B$27*K303</f>
        <v>-0.4833905521679363</v>
      </c>
      <c r="N303">
        <f t="shared" si="46"/>
        <v>1.358587001803635</v>
      </c>
      <c r="O303">
        <f t="shared" si="47"/>
        <v>-0.18063323635096049</v>
      </c>
      <c r="P303">
        <f>'Sim Flight Params'!$B$24*N303+'Sim Flight Params'!$B$27*O303</f>
        <v>1.358587001803635</v>
      </c>
      <c r="Q303">
        <f t="shared" si="42"/>
        <v>0.11797475690562576</v>
      </c>
      <c r="S303">
        <f t="shared" si="44"/>
        <v>-0.4833905521679363</v>
      </c>
      <c r="T303">
        <f t="shared" si="48"/>
        <v>1.358587001803635</v>
      </c>
      <c r="U303">
        <f t="shared" si="40"/>
        <v>0.11797475690562576</v>
      </c>
    </row>
    <row r="304" spans="1:21" x14ac:dyDescent="0.3">
      <c r="A304">
        <f>'Sim Flight'!B304</f>
        <v>15.0999999999999</v>
      </c>
      <c r="B304">
        <f>'Sim Flight'!L304</f>
        <v>1.2155102040816832</v>
      </c>
      <c r="C304">
        <f>'Sim Flight'!N304+'Sim Flight'!S304</f>
        <v>-0.1656594770094425</v>
      </c>
      <c r="E304">
        <f t="shared" si="45"/>
        <v>5.0000000000000711E-2</v>
      </c>
      <c r="G304">
        <f>MEDIAN2(C304,'Sim Flight Params'!$B$25,2)</f>
        <v>-0.1656594770094425</v>
      </c>
      <c r="H304">
        <f>AVERAGE2(G304,'Sim Flight Params'!$B$26,2)</f>
        <v>-0.1656594770094425</v>
      </c>
      <c r="J304">
        <f t="shared" si="43"/>
        <v>-0.49167352601840852</v>
      </c>
      <c r="K304">
        <f t="shared" si="41"/>
        <v>0.29947518683035873</v>
      </c>
      <c r="L304">
        <f>'Sim Flight Params'!$B$24*J304+'Sim Flight Params'!$B$27*K304</f>
        <v>-0.49167352601840852</v>
      </c>
      <c r="N304">
        <f t="shared" si="46"/>
        <v>1.3340033255027142</v>
      </c>
      <c r="O304">
        <f t="shared" si="47"/>
        <v>-0.16565947700944203</v>
      </c>
      <c r="P304">
        <f>'Sim Flight Params'!$B$24*N304+'Sim Flight Params'!$B$27*O304</f>
        <v>1.3340033255027142</v>
      </c>
      <c r="Q304">
        <f t="shared" si="42"/>
        <v>0.11849312142103097</v>
      </c>
      <c r="S304">
        <f t="shared" si="44"/>
        <v>-0.49167352601840852</v>
      </c>
      <c r="T304">
        <f t="shared" si="48"/>
        <v>1.3340033255027142</v>
      </c>
      <c r="U304">
        <f t="shared" si="40"/>
        <v>0.11849312142103097</v>
      </c>
    </row>
    <row r="305" spans="1:21" x14ac:dyDescent="0.3">
      <c r="A305">
        <f>'Sim Flight'!B305</f>
        <v>15.149999999999901</v>
      </c>
      <c r="B305">
        <f>'Sim Flight'!L305</f>
        <v>1.190000000000051</v>
      </c>
      <c r="C305">
        <f>'Sim Flight'!N305+'Sim Flight'!S305</f>
        <v>-0.13512600607662661</v>
      </c>
      <c r="E305">
        <f t="shared" si="45"/>
        <v>5.0000000000000711E-2</v>
      </c>
      <c r="G305">
        <f>MEDIAN2(C305,'Sim Flight Params'!$B$25,2)</f>
        <v>-0.13512600607662661</v>
      </c>
      <c r="H305">
        <f>AVERAGE2(G305,'Sim Flight Params'!$B$26,2)</f>
        <v>-0.13512600607662661</v>
      </c>
      <c r="J305">
        <f t="shared" si="43"/>
        <v>-0.49842982632223998</v>
      </c>
      <c r="K305">
        <f t="shared" si="41"/>
        <v>0.61066941865630908</v>
      </c>
      <c r="L305">
        <f>'Sim Flight Params'!$B$24*J305+'Sim Flight Params'!$B$27*K305</f>
        <v>-0.49842982632223998</v>
      </c>
      <c r="N305">
        <f t="shared" si="46"/>
        <v>1.3090818341866017</v>
      </c>
      <c r="O305">
        <f t="shared" si="47"/>
        <v>-0.13512600607662714</v>
      </c>
      <c r="P305">
        <f>'Sim Flight Params'!$B$24*N305+'Sim Flight Params'!$B$27*O305</f>
        <v>1.3090818341866017</v>
      </c>
      <c r="Q305">
        <f t="shared" si="42"/>
        <v>0.11908183418655072</v>
      </c>
      <c r="S305">
        <f t="shared" si="44"/>
        <v>-0.49842982632223998</v>
      </c>
      <c r="T305">
        <f t="shared" si="48"/>
        <v>1.3090818341866017</v>
      </c>
      <c r="U305">
        <f t="shared" si="40"/>
        <v>0.11908183418655072</v>
      </c>
    </row>
    <row r="306" spans="1:21" x14ac:dyDescent="0.3">
      <c r="A306">
        <f>'Sim Flight'!B306</f>
        <v>15.1999999999999</v>
      </c>
      <c r="B306">
        <f>'Sim Flight'!L306</f>
        <v>1.1640816326531138</v>
      </c>
      <c r="C306">
        <f>'Sim Flight'!N306+'Sim Flight'!S306</f>
        <v>-0.13316546679772159</v>
      </c>
      <c r="E306">
        <f t="shared" si="45"/>
        <v>4.9999999999998934E-2</v>
      </c>
      <c r="G306">
        <f>MEDIAN2(C306,'Sim Flight Params'!$B$25,2)</f>
        <v>-0.13316546679772159</v>
      </c>
      <c r="H306">
        <f>AVERAGE2(G306,'Sim Flight Params'!$B$26,2)</f>
        <v>-0.13316546679772159</v>
      </c>
      <c r="J306">
        <f t="shared" si="43"/>
        <v>-0.50508809966212587</v>
      </c>
      <c r="K306">
        <f t="shared" si="41"/>
        <v>3.9210785578101259E-2</v>
      </c>
      <c r="L306">
        <f>'Sim Flight Params'!$B$24*J306+'Sim Flight Params'!$B$27*K306</f>
        <v>-0.50508809966212587</v>
      </c>
      <c r="N306">
        <f t="shared" si="46"/>
        <v>1.2838274292034959</v>
      </c>
      <c r="O306">
        <f t="shared" si="47"/>
        <v>-0.13316546679772062</v>
      </c>
      <c r="P306">
        <f>'Sim Flight Params'!$B$24*N306+'Sim Flight Params'!$B$27*O306</f>
        <v>1.2838274292034959</v>
      </c>
      <c r="Q306">
        <f t="shared" si="42"/>
        <v>0.11974579655038209</v>
      </c>
      <c r="S306">
        <f t="shared" si="44"/>
        <v>-0.50508809966212587</v>
      </c>
      <c r="T306">
        <f t="shared" si="48"/>
        <v>1.2838274292034959</v>
      </c>
      <c r="U306">
        <f t="shared" si="40"/>
        <v>0.11974579655038209</v>
      </c>
    </row>
    <row r="307" spans="1:21" x14ac:dyDescent="0.3">
      <c r="A307">
        <f>'Sim Flight'!B307</f>
        <v>15.249999999999901</v>
      </c>
      <c r="B307">
        <f>'Sim Flight'!L307</f>
        <v>1.1377551020408689</v>
      </c>
      <c r="C307">
        <f>'Sim Flight'!N307+'Sim Flight'!S307</f>
        <v>-0.16020798626732546</v>
      </c>
      <c r="E307">
        <f t="shared" si="45"/>
        <v>5.0000000000000711E-2</v>
      </c>
      <c r="G307">
        <f>MEDIAN2(C307,'Sim Flight Params'!$B$25,2)</f>
        <v>-0.16020798626732546</v>
      </c>
      <c r="H307">
        <f>AVERAGE2(G307,'Sim Flight Params'!$B$26,2)</f>
        <v>-0.16020798626732546</v>
      </c>
      <c r="J307">
        <f t="shared" si="43"/>
        <v>-0.5130984989754922</v>
      </c>
      <c r="K307">
        <f t="shared" si="41"/>
        <v>-0.54085038939206975</v>
      </c>
      <c r="L307">
        <f>'Sim Flight Params'!$B$24*J307+'Sim Flight Params'!$B$27*K307</f>
        <v>-0.5130984989754922</v>
      </c>
      <c r="N307">
        <f t="shared" si="46"/>
        <v>1.2581725042547209</v>
      </c>
      <c r="O307">
        <f t="shared" si="47"/>
        <v>-0.16020798626732441</v>
      </c>
      <c r="P307">
        <f>'Sim Flight Params'!$B$24*N307+'Sim Flight Params'!$B$27*O307</f>
        <v>1.2581725042547209</v>
      </c>
      <c r="Q307">
        <f t="shared" si="42"/>
        <v>0.120417402213852</v>
      </c>
      <c r="S307">
        <f t="shared" si="44"/>
        <v>-0.5130984989754922</v>
      </c>
      <c r="T307">
        <f t="shared" si="48"/>
        <v>1.2581725042547209</v>
      </c>
      <c r="U307">
        <f t="shared" si="40"/>
        <v>0.120417402213852</v>
      </c>
    </row>
    <row r="308" spans="1:21" x14ac:dyDescent="0.3">
      <c r="A308">
        <f>'Sim Flight'!B308</f>
        <v>15.299999999999899</v>
      </c>
      <c r="B308">
        <f>'Sim Flight'!L308</f>
        <v>1.1110204081633195</v>
      </c>
      <c r="C308">
        <f>'Sim Flight'!N308+'Sim Flight'!S308</f>
        <v>-0.12544419371548818</v>
      </c>
      <c r="E308">
        <f t="shared" si="45"/>
        <v>4.9999999999998934E-2</v>
      </c>
      <c r="G308">
        <f>MEDIAN2(C308,'Sim Flight Params'!$B$25,2)</f>
        <v>-0.12544419371548818</v>
      </c>
      <c r="H308">
        <f>AVERAGE2(G308,'Sim Flight Params'!$B$26,2)</f>
        <v>-0.12544419371548818</v>
      </c>
      <c r="J308">
        <f t="shared" si="43"/>
        <v>-0.51937070866126644</v>
      </c>
      <c r="K308">
        <f t="shared" si="41"/>
        <v>0.69527585103676048</v>
      </c>
      <c r="L308">
        <f>'Sim Flight Params'!$B$24*J308+'Sim Flight Params'!$B$27*K308</f>
        <v>-0.51937070866126644</v>
      </c>
      <c r="N308">
        <f t="shared" si="46"/>
        <v>1.2322039688216582</v>
      </c>
      <c r="O308">
        <f t="shared" si="47"/>
        <v>-0.12544419371548754</v>
      </c>
      <c r="P308">
        <f>'Sim Flight Params'!$B$24*N308+'Sim Flight Params'!$B$27*O308</f>
        <v>1.2322039688216582</v>
      </c>
      <c r="Q308">
        <f t="shared" si="42"/>
        <v>0.12118356065833868</v>
      </c>
      <c r="S308">
        <f t="shared" si="44"/>
        <v>-0.51937070866126644</v>
      </c>
      <c r="T308">
        <f t="shared" si="48"/>
        <v>1.2322039688216582</v>
      </c>
      <c r="U308">
        <f t="shared" si="40"/>
        <v>0.12118356065833868</v>
      </c>
    </row>
    <row r="309" spans="1:21" x14ac:dyDescent="0.3">
      <c r="A309">
        <f>'Sim Flight'!B309</f>
        <v>15.3499999999999</v>
      </c>
      <c r="B309">
        <f>'Sim Flight'!L309</f>
        <v>1.0838775510204628</v>
      </c>
      <c r="C309">
        <f>'Sim Flight'!N309+'Sim Flight'!S309</f>
        <v>-0.19599441187478367</v>
      </c>
      <c r="E309">
        <f t="shared" si="45"/>
        <v>5.0000000000000711E-2</v>
      </c>
      <c r="G309">
        <f>MEDIAN2(C309,'Sim Flight Params'!$B$25,2)</f>
        <v>-0.19599441187478367</v>
      </c>
      <c r="H309">
        <f>AVERAGE2(G309,'Sim Flight Params'!$B$26,2)</f>
        <v>-0.19599441187478367</v>
      </c>
      <c r="J309">
        <f t="shared" si="43"/>
        <v>-0.52917042925500579</v>
      </c>
      <c r="K309">
        <f t="shared" si="41"/>
        <v>-1.4110043631858897</v>
      </c>
      <c r="L309">
        <f>'Sim Flight Params'!$B$24*J309+'Sim Flight Params'!$B$27*K309</f>
        <v>-0.52917042925500579</v>
      </c>
      <c r="N309">
        <f t="shared" si="46"/>
        <v>1.2057454473589075</v>
      </c>
      <c r="O309">
        <f t="shared" si="47"/>
        <v>-0.19599441187478417</v>
      </c>
      <c r="P309">
        <f>'Sim Flight Params'!$B$24*N309+'Sim Flight Params'!$B$27*O309</f>
        <v>1.2057454473589075</v>
      </c>
      <c r="Q309">
        <f t="shared" si="42"/>
        <v>0.12186789633844475</v>
      </c>
      <c r="S309">
        <f t="shared" si="44"/>
        <v>-0.52917042925500579</v>
      </c>
      <c r="T309">
        <f t="shared" si="48"/>
        <v>1.2057454473589075</v>
      </c>
      <c r="U309">
        <f t="shared" si="40"/>
        <v>0.12186789633844475</v>
      </c>
    </row>
    <row r="310" spans="1:21" x14ac:dyDescent="0.3">
      <c r="A310">
        <f>'Sim Flight'!B310</f>
        <v>15.399999999999901</v>
      </c>
      <c r="B310">
        <f>'Sim Flight'!L310</f>
        <v>1.0563265306123</v>
      </c>
      <c r="C310">
        <f>'Sim Flight'!N310+'Sim Flight'!S310</f>
        <v>-0.16887839593760243</v>
      </c>
      <c r="E310">
        <f t="shared" si="45"/>
        <v>5.0000000000000711E-2</v>
      </c>
      <c r="G310">
        <f>MEDIAN2(C310,'Sim Flight Params'!$B$25,2)</f>
        <v>-0.16887839593760243</v>
      </c>
      <c r="H310">
        <f>AVERAGE2(G310,'Sim Flight Params'!$B$26,2)</f>
        <v>-0.16887839593760243</v>
      </c>
      <c r="J310">
        <f t="shared" si="43"/>
        <v>-0.53761434905188599</v>
      </c>
      <c r="K310">
        <f t="shared" si="41"/>
        <v>0.54232031874361719</v>
      </c>
      <c r="L310">
        <f>'Sim Flight Params'!$B$24*J310+'Sim Flight Params'!$B$27*K310</f>
        <v>-0.53761434905188599</v>
      </c>
      <c r="N310">
        <f t="shared" si="46"/>
        <v>1.1788647299063129</v>
      </c>
      <c r="O310">
        <f t="shared" si="47"/>
        <v>-0.16887839593760151</v>
      </c>
      <c r="P310">
        <f>'Sim Flight Params'!$B$24*N310+'Sim Flight Params'!$B$27*O310</f>
        <v>1.1788647299063129</v>
      </c>
      <c r="Q310">
        <f t="shared" si="42"/>
        <v>0.12253819929401288</v>
      </c>
      <c r="S310">
        <f t="shared" si="44"/>
        <v>-0.53761434905188599</v>
      </c>
      <c r="T310">
        <f t="shared" si="48"/>
        <v>1.1788647299063129</v>
      </c>
      <c r="U310">
        <f t="shared" si="40"/>
        <v>0.12253819929401288</v>
      </c>
    </row>
    <row r="311" spans="1:21" x14ac:dyDescent="0.3">
      <c r="A311">
        <f>'Sim Flight'!B311</f>
        <v>15.4499999999999</v>
      </c>
      <c r="B311">
        <f>'Sim Flight'!L311</f>
        <v>1.0283673469388319</v>
      </c>
      <c r="C311">
        <f>'Sim Flight'!N311+'Sim Flight'!S311</f>
        <v>-0.13881634860990677</v>
      </c>
      <c r="E311">
        <f t="shared" si="45"/>
        <v>4.9999999999998934E-2</v>
      </c>
      <c r="G311">
        <f>MEDIAN2(C311,'Sim Flight Params'!$B$25,2)</f>
        <v>-0.13881634860990677</v>
      </c>
      <c r="H311">
        <f>AVERAGE2(G311,'Sim Flight Params'!$B$26,2)</f>
        <v>-0.13881634860990677</v>
      </c>
      <c r="J311">
        <f t="shared" si="43"/>
        <v>-0.54455516648238123</v>
      </c>
      <c r="K311">
        <f t="shared" si="41"/>
        <v>0.6012409465539259</v>
      </c>
      <c r="L311">
        <f>'Sim Flight Params'!$B$24*J311+'Sim Flight Params'!$B$27*K311</f>
        <v>-0.54455516648238123</v>
      </c>
      <c r="N311">
        <f t="shared" si="46"/>
        <v>1.1516369715821944</v>
      </c>
      <c r="O311">
        <f t="shared" si="47"/>
        <v>-0.13881634860990774</v>
      </c>
      <c r="P311">
        <f>'Sim Flight Params'!$B$24*N311+'Sim Flight Params'!$B$27*O311</f>
        <v>1.1516369715821944</v>
      </c>
      <c r="Q311">
        <f t="shared" si="42"/>
        <v>0.12326962464336244</v>
      </c>
      <c r="S311">
        <f t="shared" si="44"/>
        <v>-0.54455516648238123</v>
      </c>
      <c r="T311">
        <f t="shared" si="48"/>
        <v>1.1516369715821944</v>
      </c>
      <c r="U311">
        <f t="shared" si="40"/>
        <v>0.12326962464336244</v>
      </c>
    </row>
    <row r="312" spans="1:21" x14ac:dyDescent="0.3">
      <c r="A312">
        <f>'Sim Flight'!B312</f>
        <v>15.499999999999901</v>
      </c>
      <c r="B312">
        <f>'Sim Flight'!L312</f>
        <v>1.0000000000000568</v>
      </c>
      <c r="C312">
        <f>'Sim Flight'!N312+'Sim Flight'!S312</f>
        <v>-0.16391387083300471</v>
      </c>
      <c r="E312">
        <f t="shared" si="45"/>
        <v>5.0000000000000711E-2</v>
      </c>
      <c r="G312">
        <f>MEDIAN2(C312,'Sim Flight Params'!$B$25,2)</f>
        <v>-0.16391387083300471</v>
      </c>
      <c r="H312">
        <f>AVERAGE2(G312,'Sim Flight Params'!$B$26,2)</f>
        <v>-0.16391387083300471</v>
      </c>
      <c r="J312">
        <f t="shared" si="43"/>
        <v>-0.55275086002403162</v>
      </c>
      <c r="K312">
        <f t="shared" si="41"/>
        <v>-0.50195044446195169</v>
      </c>
      <c r="L312">
        <f>'Sim Flight Params'!$B$24*J312+'Sim Flight Params'!$B$27*K312</f>
        <v>-0.55275086002403162</v>
      </c>
      <c r="N312">
        <f t="shared" si="46"/>
        <v>1.1239994285809924</v>
      </c>
      <c r="O312">
        <f t="shared" si="47"/>
        <v>-0.16391387083300557</v>
      </c>
      <c r="P312">
        <f>'Sim Flight Params'!$B$24*N312+'Sim Flight Params'!$B$27*O312</f>
        <v>1.1239994285809924</v>
      </c>
      <c r="Q312">
        <f t="shared" si="42"/>
        <v>0.1239994285809356</v>
      </c>
      <c r="S312">
        <f t="shared" si="44"/>
        <v>-0.55275086002403162</v>
      </c>
      <c r="T312">
        <f t="shared" si="48"/>
        <v>1.1239994285809924</v>
      </c>
      <c r="U312">
        <f t="shared" si="40"/>
        <v>0.1239994285809356</v>
      </c>
    </row>
    <row r="313" spans="1:21" x14ac:dyDescent="0.3">
      <c r="A313">
        <f>'Sim Flight'!B313</f>
        <v>15.549999999999899</v>
      </c>
      <c r="B313">
        <f>'Sim Flight'!L313</f>
        <v>0.9716326530612811</v>
      </c>
      <c r="C313">
        <f>'Sim Flight'!N313+'Sim Flight'!S313</f>
        <v>3.7219864939007571E-2</v>
      </c>
      <c r="E313">
        <f t="shared" si="45"/>
        <v>4.9999999999998934E-2</v>
      </c>
      <c r="G313">
        <f>MEDIAN2(C313,'Sim Flight Params'!$B$25,2)</f>
        <v>3.7219864939007571E-2</v>
      </c>
      <c r="H313">
        <f>AVERAGE2(G313,'Sim Flight Params'!$B$26,2)</f>
        <v>3.7219864939007571E-2</v>
      </c>
      <c r="J313">
        <f t="shared" si="43"/>
        <v>-0.55088986677708129</v>
      </c>
      <c r="K313">
        <f t="shared" si="41"/>
        <v>4.0226747154403313</v>
      </c>
      <c r="L313">
        <f>'Sim Flight Params'!$B$24*J313+'Sim Flight Params'!$B$27*K313</f>
        <v>-0.55088986677708129</v>
      </c>
      <c r="N313">
        <f t="shared" si="46"/>
        <v>1.0964549352421389</v>
      </c>
      <c r="O313">
        <f t="shared" si="47"/>
        <v>3.7219864939007322E-2</v>
      </c>
      <c r="P313">
        <f>'Sim Flight Params'!$B$24*N313+'Sim Flight Params'!$B$27*O313</f>
        <v>1.0964549352421389</v>
      </c>
      <c r="Q313">
        <f t="shared" si="42"/>
        <v>0.12482228218085778</v>
      </c>
      <c r="S313">
        <f t="shared" si="44"/>
        <v>-0.55088986677708129</v>
      </c>
      <c r="T313">
        <f t="shared" si="48"/>
        <v>1.0964549352421389</v>
      </c>
      <c r="U313">
        <f t="shared" si="40"/>
        <v>0.12482228218085778</v>
      </c>
    </row>
    <row r="314" spans="1:21" x14ac:dyDescent="0.3">
      <c r="A314">
        <f>'Sim Flight'!B314</f>
        <v>15.5999999999999</v>
      </c>
      <c r="B314">
        <f>'Sim Flight'!L314</f>
        <v>0.94367346938781049</v>
      </c>
      <c r="C314">
        <f>'Sim Flight'!N314+'Sim Flight'!S314</f>
        <v>0.17606555272744839</v>
      </c>
      <c r="E314">
        <f t="shared" si="45"/>
        <v>5.0000000000000711E-2</v>
      </c>
      <c r="G314">
        <f>MEDIAN2(C314,'Sim Flight Params'!$B$25,2)</f>
        <v>0.17606555272744839</v>
      </c>
      <c r="H314">
        <f>AVERAGE2(G314,'Sim Flight Params'!$B$26,2)</f>
        <v>0.17606555272744839</v>
      </c>
      <c r="J314">
        <f t="shared" si="43"/>
        <v>-0.54208658914070873</v>
      </c>
      <c r="K314">
        <f t="shared" si="41"/>
        <v>2.7769137557687769</v>
      </c>
      <c r="L314">
        <f>'Sim Flight Params'!$B$24*J314+'Sim Flight Params'!$B$27*K314</f>
        <v>-0.54208658914070873</v>
      </c>
      <c r="N314">
        <f t="shared" si="46"/>
        <v>1.069350605785103</v>
      </c>
      <c r="O314">
        <f t="shared" si="47"/>
        <v>0.17606555272744878</v>
      </c>
      <c r="P314">
        <f>'Sim Flight Params'!$B$24*N314+'Sim Flight Params'!$B$27*O314</f>
        <v>1.069350605785103</v>
      </c>
      <c r="Q314">
        <f t="shared" si="42"/>
        <v>0.1256771363972925</v>
      </c>
      <c r="S314">
        <f t="shared" si="44"/>
        <v>-0.54208658914070873</v>
      </c>
      <c r="T314">
        <f t="shared" si="48"/>
        <v>1.069350605785103</v>
      </c>
      <c r="U314">
        <f t="shared" si="40"/>
        <v>0.1256771363972925</v>
      </c>
    </row>
    <row r="315" spans="1:21" x14ac:dyDescent="0.3">
      <c r="A315">
        <f>'Sim Flight'!B315</f>
        <v>15.649999999999901</v>
      </c>
      <c r="B315">
        <f>'Sim Flight'!L315</f>
        <v>0.91612244897964612</v>
      </c>
      <c r="C315">
        <f>'Sim Flight'!N315+'Sim Flight'!S315</f>
        <v>0.17959128710584779</v>
      </c>
      <c r="E315">
        <f t="shared" si="45"/>
        <v>5.0000000000000711E-2</v>
      </c>
      <c r="G315">
        <f>MEDIAN2(C315,'Sim Flight Params'!$B$25,2)</f>
        <v>0.17959128710584779</v>
      </c>
      <c r="H315">
        <f>AVERAGE2(G315,'Sim Flight Params'!$B$26,2)</f>
        <v>0.17959128710584779</v>
      </c>
      <c r="J315">
        <f t="shared" si="43"/>
        <v>-0.53310702478541616</v>
      </c>
      <c r="K315">
        <f t="shared" si="41"/>
        <v>7.0514687567986956E-2</v>
      </c>
      <c r="L315">
        <f>'Sim Flight Params'!$B$24*J315+'Sim Flight Params'!$B$27*K315</f>
        <v>-0.53310702478541616</v>
      </c>
      <c r="N315">
        <f t="shared" si="46"/>
        <v>1.0426952545458319</v>
      </c>
      <c r="O315">
        <f t="shared" si="47"/>
        <v>0.17959128710584882</v>
      </c>
      <c r="P315">
        <f>'Sim Flight Params'!$B$24*N315+'Sim Flight Params'!$B$27*O315</f>
        <v>1.0426952545458319</v>
      </c>
      <c r="Q315">
        <f t="shared" si="42"/>
        <v>0.12657280556618578</v>
      </c>
      <c r="S315">
        <f t="shared" si="44"/>
        <v>-0.53310702478541616</v>
      </c>
      <c r="T315">
        <f t="shared" si="48"/>
        <v>1.0426952545458319</v>
      </c>
      <c r="U315">
        <f t="shared" si="40"/>
        <v>0.12657280556618578</v>
      </c>
    </row>
    <row r="316" spans="1:21" x14ac:dyDescent="0.3">
      <c r="A316">
        <f>'Sim Flight'!B316</f>
        <v>15.6999999999999</v>
      </c>
      <c r="B316">
        <f>'Sim Flight'!L316</f>
        <v>0.88897959183678865</v>
      </c>
      <c r="C316">
        <f>'Sim Flight'!N316+'Sim Flight'!S316</f>
        <v>0.18293757899582611</v>
      </c>
      <c r="E316">
        <f t="shared" si="45"/>
        <v>4.9999999999998934E-2</v>
      </c>
      <c r="G316">
        <f>MEDIAN2(C316,'Sim Flight Params'!$B$25,2)</f>
        <v>0.18293757899582611</v>
      </c>
      <c r="H316">
        <f>AVERAGE2(G316,'Sim Flight Params'!$B$26,2)</f>
        <v>0.18293757899582611</v>
      </c>
      <c r="J316">
        <f t="shared" si="43"/>
        <v>-0.523960145835625</v>
      </c>
      <c r="K316">
        <f t="shared" si="41"/>
        <v>6.6925837799567719E-2</v>
      </c>
      <c r="L316">
        <f>'Sim Flight Params'!$B$24*J316+'Sim Flight Params'!$B$27*K316</f>
        <v>-0.523960145835625</v>
      </c>
      <c r="N316">
        <f t="shared" si="46"/>
        <v>1.0164972472540512</v>
      </c>
      <c r="O316">
        <f t="shared" si="47"/>
        <v>0.18293757899582708</v>
      </c>
      <c r="P316">
        <f>'Sim Flight Params'!$B$24*N316+'Sim Flight Params'!$B$27*O316</f>
        <v>1.0164972472540512</v>
      </c>
      <c r="Q316">
        <f t="shared" si="42"/>
        <v>0.12751765541726257</v>
      </c>
      <c r="S316">
        <f t="shared" si="44"/>
        <v>-0.523960145835625</v>
      </c>
      <c r="T316">
        <f t="shared" si="48"/>
        <v>1.0164972472540512</v>
      </c>
      <c r="U316">
        <f t="shared" si="40"/>
        <v>0.12751765541726257</v>
      </c>
    </row>
    <row r="317" spans="1:21" x14ac:dyDescent="0.3">
      <c r="A317">
        <f>'Sim Flight'!B317</f>
        <v>15.749999999999901</v>
      </c>
      <c r="B317">
        <f>'Sim Flight'!L317</f>
        <v>0.86224489795923653</v>
      </c>
      <c r="C317">
        <f>'Sim Flight'!N317+'Sim Flight'!S317</f>
        <v>0.17117658823808854</v>
      </c>
      <c r="E317">
        <f t="shared" si="45"/>
        <v>5.0000000000000711E-2</v>
      </c>
      <c r="G317">
        <f>MEDIAN2(C317,'Sim Flight Params'!$B$25,2)</f>
        <v>0.17117658823808854</v>
      </c>
      <c r="H317">
        <f>AVERAGE2(G317,'Sim Flight Params'!$B$26,2)</f>
        <v>0.17117658823808854</v>
      </c>
      <c r="J317">
        <f t="shared" si="43"/>
        <v>-0.51540131642372045</v>
      </c>
      <c r="K317">
        <f t="shared" si="41"/>
        <v>-0.23521981515474799</v>
      </c>
      <c r="L317">
        <f>'Sim Flight Params'!$B$24*J317+'Sim Flight Params'!$B$27*K317</f>
        <v>-0.51540131642372045</v>
      </c>
      <c r="N317">
        <f t="shared" si="46"/>
        <v>0.99072718143286487</v>
      </c>
      <c r="O317">
        <f t="shared" si="47"/>
        <v>0.17117658823808868</v>
      </c>
      <c r="P317">
        <f>'Sim Flight Params'!$B$24*N317+'Sim Flight Params'!$B$27*O317</f>
        <v>0.99072718143286487</v>
      </c>
      <c r="Q317">
        <f t="shared" si="42"/>
        <v>0.12848228347362833</v>
      </c>
      <c r="S317">
        <f t="shared" si="44"/>
        <v>-0.51540131642372045</v>
      </c>
      <c r="T317">
        <f t="shared" si="48"/>
        <v>0.99072718143286487</v>
      </c>
      <c r="U317">
        <f t="shared" si="40"/>
        <v>0.12848228347362833</v>
      </c>
    </row>
    <row r="318" spans="1:21" x14ac:dyDescent="0.3">
      <c r="A318">
        <f>'Sim Flight'!B318</f>
        <v>15.799999999999899</v>
      </c>
      <c r="B318">
        <f>'Sim Flight'!L318</f>
        <v>0.83591836734699132</v>
      </c>
      <c r="C318">
        <f>'Sim Flight'!N318+'Sim Flight'!S318</f>
        <v>0.13603430994265137</v>
      </c>
      <c r="E318">
        <f t="shared" si="45"/>
        <v>4.9999999999998934E-2</v>
      </c>
      <c r="G318">
        <f>MEDIAN2(C318,'Sim Flight Params'!$B$25,2)</f>
        <v>0.13603430994265137</v>
      </c>
      <c r="H318">
        <f>AVERAGE2(G318,'Sim Flight Params'!$B$26,2)</f>
        <v>0.13603430994265137</v>
      </c>
      <c r="J318">
        <f t="shared" si="43"/>
        <v>-0.50859960092658807</v>
      </c>
      <c r="K318">
        <f t="shared" si="41"/>
        <v>-0.70284556590875846</v>
      </c>
      <c r="L318">
        <f>'Sim Flight Params'!$B$24*J318+'Sim Flight Params'!$B$27*K318</f>
        <v>-0.50859960092658807</v>
      </c>
      <c r="N318">
        <f t="shared" si="46"/>
        <v>0.96529720138653596</v>
      </c>
      <c r="O318">
        <f t="shared" si="47"/>
        <v>0.13603430994265042</v>
      </c>
      <c r="P318">
        <f>'Sim Flight Params'!$B$24*N318+'Sim Flight Params'!$B$27*O318</f>
        <v>0.96529720138653596</v>
      </c>
      <c r="Q318">
        <f t="shared" si="42"/>
        <v>0.12937883403954464</v>
      </c>
      <c r="S318">
        <f t="shared" si="44"/>
        <v>-0.50859960092658807</v>
      </c>
      <c r="T318">
        <f t="shared" si="48"/>
        <v>0.96529720138653596</v>
      </c>
      <c r="U318">
        <f t="shared" si="40"/>
        <v>0.12937883403954464</v>
      </c>
    </row>
    <row r="319" spans="1:21" x14ac:dyDescent="0.3">
      <c r="A319">
        <f>'Sim Flight'!B319</f>
        <v>15.849999999999801</v>
      </c>
      <c r="B319">
        <f>'Sim Flight'!L319</f>
        <v>0.81000000000010253</v>
      </c>
      <c r="C319">
        <f>'Sim Flight'!N319+'Sim Flight'!S319</f>
        <v>0.1798521248713548</v>
      </c>
      <c r="E319">
        <f t="shared" si="45"/>
        <v>4.9999999999901235E-2</v>
      </c>
      <c r="G319">
        <f>MEDIAN2(C319,'Sim Flight Params'!$B$25,2)</f>
        <v>0.1798521248713548</v>
      </c>
      <c r="H319">
        <f>AVERAGE2(G319,'Sim Flight Params'!$B$26,2)</f>
        <v>0.1798521248713548</v>
      </c>
      <c r="J319">
        <f t="shared" si="43"/>
        <v>-0.4996069946830381</v>
      </c>
      <c r="K319">
        <f t="shared" si="41"/>
        <v>0.87635629857579966</v>
      </c>
      <c r="L319">
        <f>'Sim Flight Params'!$B$24*J319+'Sim Flight Params'!$B$27*K319</f>
        <v>-0.4996069946830381</v>
      </c>
      <c r="N319">
        <f t="shared" si="46"/>
        <v>0.94031685165243339</v>
      </c>
      <c r="O319">
        <f t="shared" si="47"/>
        <v>0.17985212487135471</v>
      </c>
      <c r="P319">
        <f>'Sim Flight Params'!$B$24*N319+'Sim Flight Params'!$B$27*O319</f>
        <v>0.94031685165243339</v>
      </c>
      <c r="Q319">
        <f t="shared" si="42"/>
        <v>0.13031685165233087</v>
      </c>
      <c r="S319">
        <f t="shared" si="44"/>
        <v>-0.4996069946830381</v>
      </c>
      <c r="T319">
        <f t="shared" si="48"/>
        <v>0.94031685165243339</v>
      </c>
      <c r="U319">
        <f t="shared" si="40"/>
        <v>0.13031685165233087</v>
      </c>
    </row>
    <row r="320" spans="1:21" x14ac:dyDescent="0.3">
      <c r="A320">
        <f>'Sim Flight'!B320</f>
        <v>15.8999999999998</v>
      </c>
      <c r="B320">
        <f>'Sim Flight'!L320</f>
        <v>0.78448979591846879</v>
      </c>
      <c r="C320">
        <f>'Sim Flight'!N320+'Sim Flight'!S320</f>
        <v>0.14236138097676337</v>
      </c>
      <c r="E320">
        <f t="shared" si="45"/>
        <v>4.9999999999998934E-2</v>
      </c>
      <c r="G320">
        <f>MEDIAN2(C320,'Sim Flight Params'!$B$25,2)</f>
        <v>0.14236138097676337</v>
      </c>
      <c r="H320">
        <f>AVERAGE2(G320,'Sim Flight Params'!$B$26,2)</f>
        <v>0.14236138097676337</v>
      </c>
      <c r="J320">
        <f t="shared" si="43"/>
        <v>-0.4924889256342001</v>
      </c>
      <c r="K320">
        <f t="shared" si="41"/>
        <v>-0.74981487789184442</v>
      </c>
      <c r="L320">
        <f>'Sim Flight Params'!$B$24*J320+'Sim Flight Params'!$B$27*K320</f>
        <v>-0.4924889256342001</v>
      </c>
      <c r="N320">
        <f t="shared" si="46"/>
        <v>0.91569240537072394</v>
      </c>
      <c r="O320">
        <f t="shared" si="47"/>
        <v>0.1423613809767629</v>
      </c>
      <c r="P320">
        <f>'Sim Flight Params'!$B$24*N320+'Sim Flight Params'!$B$27*O320</f>
        <v>0.91569240537072394</v>
      </c>
      <c r="Q320">
        <f t="shared" si="42"/>
        <v>0.13120260945225515</v>
      </c>
      <c r="S320">
        <f t="shared" si="44"/>
        <v>-0.4924889256342001</v>
      </c>
      <c r="T320">
        <f t="shared" si="48"/>
        <v>0.91569240537072394</v>
      </c>
      <c r="U320">
        <f t="shared" si="40"/>
        <v>0.13120260945225515</v>
      </c>
    </row>
    <row r="321" spans="1:21" x14ac:dyDescent="0.3">
      <c r="A321">
        <f>'Sim Flight'!B321</f>
        <v>15.9499999999998</v>
      </c>
      <c r="B321">
        <f>'Sim Flight'!L321</f>
        <v>0.75938775510214029</v>
      </c>
      <c r="C321">
        <f>'Sim Flight'!N321+'Sim Flight'!S321</f>
        <v>0.17222696152686678</v>
      </c>
      <c r="E321">
        <f t="shared" si="45"/>
        <v>5.0000000000000711E-2</v>
      </c>
      <c r="G321">
        <f>MEDIAN2(C321,'Sim Flight Params'!$B$25,2)</f>
        <v>0.17222696152686678</v>
      </c>
      <c r="H321">
        <f>AVERAGE2(G321,'Sim Flight Params'!$B$26,2)</f>
        <v>0.17222696152686678</v>
      </c>
      <c r="J321">
        <f t="shared" si="43"/>
        <v>-0.48387757755785665</v>
      </c>
      <c r="K321">
        <f t="shared" si="41"/>
        <v>0.59731161100205976</v>
      </c>
      <c r="L321">
        <f>'Sim Flight Params'!$B$24*J321+'Sim Flight Params'!$B$27*K321</f>
        <v>-0.48387757755785665</v>
      </c>
      <c r="N321">
        <f t="shared" si="46"/>
        <v>0.89149852649283079</v>
      </c>
      <c r="O321">
        <f t="shared" si="47"/>
        <v>0.17222696152686656</v>
      </c>
      <c r="P321">
        <f>'Sim Flight Params'!$B$24*N321+'Sim Flight Params'!$B$27*O321</f>
        <v>0.89149852649283079</v>
      </c>
      <c r="Q321">
        <f t="shared" si="42"/>
        <v>0.1321107713906905</v>
      </c>
      <c r="S321">
        <f t="shared" si="44"/>
        <v>-0.48387757755785665</v>
      </c>
      <c r="T321">
        <f t="shared" si="48"/>
        <v>0.89149852649283079</v>
      </c>
      <c r="U321">
        <f t="shared" si="40"/>
        <v>0.1321107713906905</v>
      </c>
    </row>
    <row r="322" spans="1:21" x14ac:dyDescent="0.3">
      <c r="A322">
        <f>'Sim Flight'!B322</f>
        <v>15.999999999999799</v>
      </c>
      <c r="B322">
        <f>'Sim Flight'!L322</f>
        <v>0.7346938775511187</v>
      </c>
      <c r="C322">
        <f>'Sim Flight'!N322+'Sim Flight'!S322</f>
        <v>0.14127938108122312</v>
      </c>
      <c r="E322">
        <f t="shared" si="45"/>
        <v>4.9999999999998934E-2</v>
      </c>
      <c r="G322">
        <f>MEDIAN2(C322,'Sim Flight Params'!$B$25,2)</f>
        <v>0.14127938108122312</v>
      </c>
      <c r="H322">
        <f>AVERAGE2(G322,'Sim Flight Params'!$B$26,2)</f>
        <v>0.14127938108122312</v>
      </c>
      <c r="J322">
        <f t="shared" si="43"/>
        <v>-0.47681360850379567</v>
      </c>
      <c r="K322">
        <f t="shared" si="41"/>
        <v>-0.61895160891288648</v>
      </c>
      <c r="L322">
        <f>'Sim Flight Params'!$B$24*J322+'Sim Flight Params'!$B$27*K322</f>
        <v>-0.47681360850379567</v>
      </c>
      <c r="N322">
        <f t="shared" si="46"/>
        <v>0.86765784606764151</v>
      </c>
      <c r="O322">
        <f t="shared" si="47"/>
        <v>0.14127938108122265</v>
      </c>
      <c r="P322">
        <f>'Sim Flight Params'!$B$24*N322+'Sim Flight Params'!$B$27*O322</f>
        <v>0.86765784606764151</v>
      </c>
      <c r="Q322">
        <f t="shared" si="42"/>
        <v>0.13296396851652281</v>
      </c>
      <c r="S322">
        <f t="shared" si="44"/>
        <v>-0.47681360850379567</v>
      </c>
      <c r="T322">
        <f t="shared" si="48"/>
        <v>0.86765784606764151</v>
      </c>
      <c r="U322">
        <f t="shared" ref="U322:U385" si="49">T322-$B322</f>
        <v>0.13296396851652281</v>
      </c>
    </row>
    <row r="323" spans="1:21" x14ac:dyDescent="0.3">
      <c r="A323">
        <f>'Sim Flight'!B323</f>
        <v>16.049999999999802</v>
      </c>
      <c r="B323">
        <f>'Sim Flight'!L323</f>
        <v>0.71040816326540157</v>
      </c>
      <c r="C323">
        <f>'Sim Flight'!N323+'Sim Flight'!S323</f>
        <v>0.20023116765031335</v>
      </c>
      <c r="E323">
        <f t="shared" si="45"/>
        <v>5.0000000000002487E-2</v>
      </c>
      <c r="G323">
        <f>MEDIAN2(C323,'Sim Flight Params'!$B$25,2)</f>
        <v>0.20023116765031335</v>
      </c>
      <c r="H323">
        <f>AVERAGE2(G323,'Sim Flight Params'!$B$26,2)</f>
        <v>0.20023116765031335</v>
      </c>
      <c r="J323">
        <f t="shared" si="43"/>
        <v>-0.46680205012127951</v>
      </c>
      <c r="K323">
        <f t="shared" ref="K323:K386" si="50">(H323-H322)/$E323</f>
        <v>1.1790357313817459</v>
      </c>
      <c r="L323">
        <f>'Sim Flight Params'!$B$24*J323+'Sim Flight Params'!$B$27*K323</f>
        <v>-0.46680205012127951</v>
      </c>
      <c r="N323">
        <f t="shared" si="46"/>
        <v>0.84431774356157641</v>
      </c>
      <c r="O323">
        <f t="shared" si="47"/>
        <v>0.20023116765031326</v>
      </c>
      <c r="P323">
        <f>'Sim Flight Params'!$B$24*N323+'Sim Flight Params'!$B$27*O323</f>
        <v>0.84431774356157641</v>
      </c>
      <c r="Q323">
        <f t="shared" ref="Q323:Q386" si="51">P323-$B323</f>
        <v>0.13390958029617483</v>
      </c>
      <c r="S323">
        <f t="shared" si="44"/>
        <v>-0.46680205012127951</v>
      </c>
      <c r="T323">
        <f t="shared" si="48"/>
        <v>0.84431774356157641</v>
      </c>
      <c r="U323">
        <f t="shared" si="49"/>
        <v>0.13390958029617483</v>
      </c>
    </row>
    <row r="324" spans="1:21" x14ac:dyDescent="0.3">
      <c r="A324">
        <f>'Sim Flight'!B324</f>
        <v>16.099999999999799</v>
      </c>
      <c r="B324">
        <f>'Sim Flight'!L324</f>
        <v>0.68653061224499312</v>
      </c>
      <c r="C324">
        <f>'Sim Flight'!N324+'Sim Flight'!S324</f>
        <v>0.16045743494644452</v>
      </c>
      <c r="E324">
        <f t="shared" si="45"/>
        <v>4.9999999999997158E-2</v>
      </c>
      <c r="G324">
        <f>MEDIAN2(C324,'Sim Flight Params'!$B$25,2)</f>
        <v>0.16045743494644452</v>
      </c>
      <c r="H324">
        <f>AVERAGE2(G324,'Sim Flight Params'!$B$26,2)</f>
        <v>0.16045743494644452</v>
      </c>
      <c r="J324">
        <f t="shared" ref="J324:J387" si="52">J323+H324*$E324</f>
        <v>-0.45877917837395776</v>
      </c>
      <c r="K324">
        <f t="shared" si="50"/>
        <v>-0.79547465407742179</v>
      </c>
      <c r="L324">
        <f>'Sim Flight Params'!$B$24*J324+'Sim Flight Params'!$B$27*K324</f>
        <v>-0.45877917837395776</v>
      </c>
      <c r="N324">
        <f t="shared" si="46"/>
        <v>0.82137878464287983</v>
      </c>
      <c r="O324">
        <f t="shared" si="47"/>
        <v>0.16045743494644407</v>
      </c>
      <c r="P324">
        <f>'Sim Flight Params'!$B$24*N324+'Sim Flight Params'!$B$27*O324</f>
        <v>0.82137878464287983</v>
      </c>
      <c r="Q324">
        <f t="shared" si="51"/>
        <v>0.13484817239788671</v>
      </c>
      <c r="S324">
        <f t="shared" ref="S324:S387" si="53">S323+C324*$E324</f>
        <v>-0.45877917837395776</v>
      </c>
      <c r="T324">
        <f t="shared" si="48"/>
        <v>0.82137878464287983</v>
      </c>
      <c r="U324">
        <f t="shared" si="49"/>
        <v>0.13484817239788671</v>
      </c>
    </row>
    <row r="325" spans="1:21" x14ac:dyDescent="0.3">
      <c r="A325">
        <f>'Sim Flight'!B325</f>
        <v>16.1499999999998</v>
      </c>
      <c r="B325">
        <f>'Sim Flight'!L325</f>
        <v>0.66306122448988924</v>
      </c>
      <c r="C325">
        <f>'Sim Flight'!N325+'Sim Flight'!S325</f>
        <v>0.19731681191245345</v>
      </c>
      <c r="E325">
        <f t="shared" si="45"/>
        <v>5.0000000000000711E-2</v>
      </c>
      <c r="G325">
        <f>MEDIAN2(C325,'Sim Flight Params'!$B$25,2)</f>
        <v>0.19731681191245345</v>
      </c>
      <c r="H325">
        <f>AVERAGE2(G325,'Sim Flight Params'!$B$26,2)</f>
        <v>0.19731681191245345</v>
      </c>
      <c r="J325">
        <f t="shared" si="52"/>
        <v>-0.44891333777833498</v>
      </c>
      <c r="K325">
        <f t="shared" si="50"/>
        <v>0.73718753932016834</v>
      </c>
      <c r="L325">
        <f>'Sim Flight Params'!$B$24*J325+'Sim Flight Params'!$B$27*K325</f>
        <v>-0.44891333777833498</v>
      </c>
      <c r="N325">
        <f t="shared" si="46"/>
        <v>0.79893311775396281</v>
      </c>
      <c r="O325">
        <f t="shared" si="47"/>
        <v>0.19731681191245296</v>
      </c>
      <c r="P325">
        <f>'Sim Flight Params'!$B$24*N325+'Sim Flight Params'!$B$27*O325</f>
        <v>0.79893311775396281</v>
      </c>
      <c r="Q325">
        <f t="shared" si="51"/>
        <v>0.13587189326407356</v>
      </c>
      <c r="S325">
        <f t="shared" si="53"/>
        <v>-0.44891333777833498</v>
      </c>
      <c r="T325">
        <f t="shared" si="48"/>
        <v>0.79893311775396281</v>
      </c>
      <c r="U325">
        <f t="shared" si="49"/>
        <v>0.13587189326407356</v>
      </c>
    </row>
    <row r="326" spans="1:21" x14ac:dyDescent="0.3">
      <c r="A326">
        <f>'Sim Flight'!B326</f>
        <v>16.1999999999998</v>
      </c>
      <c r="B326">
        <f>'Sim Flight'!L326</f>
        <v>0.64000000000009116</v>
      </c>
      <c r="C326">
        <f>'Sim Flight'!N326+'Sim Flight'!S326</f>
        <v>0.19025364182423266</v>
      </c>
      <c r="E326">
        <f t="shared" si="45"/>
        <v>5.0000000000000711E-2</v>
      </c>
      <c r="G326">
        <f>MEDIAN2(C326,'Sim Flight Params'!$B$25,2)</f>
        <v>0.19025364182423266</v>
      </c>
      <c r="H326">
        <f>AVERAGE2(G326,'Sim Flight Params'!$B$26,2)</f>
        <v>0.19025364182423266</v>
      </c>
      <c r="J326">
        <f t="shared" si="52"/>
        <v>-0.43940065568712322</v>
      </c>
      <c r="K326">
        <f t="shared" si="50"/>
        <v>-0.14126340176441399</v>
      </c>
      <c r="L326">
        <f>'Sim Flight Params'!$B$24*J326+'Sim Flight Params'!$B$27*K326</f>
        <v>-0.43940065568712322</v>
      </c>
      <c r="N326">
        <f t="shared" si="46"/>
        <v>0.77696308496960631</v>
      </c>
      <c r="O326">
        <f t="shared" si="47"/>
        <v>0.19025364182423241</v>
      </c>
      <c r="P326">
        <f>'Sim Flight Params'!$B$24*N326+'Sim Flight Params'!$B$27*O326</f>
        <v>0.77696308496960631</v>
      </c>
      <c r="Q326">
        <f t="shared" si="51"/>
        <v>0.13696308496951515</v>
      </c>
      <c r="S326">
        <f t="shared" si="53"/>
        <v>-0.43940065568712322</v>
      </c>
      <c r="T326">
        <f t="shared" si="48"/>
        <v>0.77696308496960631</v>
      </c>
      <c r="U326">
        <f t="shared" si="49"/>
        <v>0.13696308496951515</v>
      </c>
    </row>
    <row r="327" spans="1:21" x14ac:dyDescent="0.3">
      <c r="A327">
        <f>'Sim Flight'!B327</f>
        <v>16.249999999999801</v>
      </c>
      <c r="B327">
        <f>'Sim Flight'!L327</f>
        <v>0.61734693877559954</v>
      </c>
      <c r="C327">
        <f>'Sim Flight'!N327+'Sim Flight'!S327</f>
        <v>0.13199171021888267</v>
      </c>
      <c r="E327">
        <f t="shared" si="45"/>
        <v>5.0000000000000711E-2</v>
      </c>
      <c r="G327">
        <f>MEDIAN2(C327,'Sim Flight Params'!$B$25,2)</f>
        <v>0.13199171021888267</v>
      </c>
      <c r="H327">
        <f>AVERAGE2(G327,'Sim Flight Params'!$B$26,2)</f>
        <v>0.13199171021888267</v>
      </c>
      <c r="J327">
        <f t="shared" si="52"/>
        <v>-0.43280107017617897</v>
      </c>
      <c r="K327">
        <f t="shared" si="50"/>
        <v>-1.165238632106983</v>
      </c>
      <c r="L327">
        <f>'Sim Flight Params'!$B$24*J327+'Sim Flight Params'!$B$27*K327</f>
        <v>-0.43280107017617897</v>
      </c>
      <c r="N327">
        <f t="shared" si="46"/>
        <v>0.75532303146079705</v>
      </c>
      <c r="O327">
        <f t="shared" si="47"/>
        <v>0.13199171021888312</v>
      </c>
      <c r="P327">
        <f>'Sim Flight Params'!$B$24*N327+'Sim Flight Params'!$B$27*O327</f>
        <v>0.75532303146079705</v>
      </c>
      <c r="Q327">
        <f t="shared" si="51"/>
        <v>0.1379760926851975</v>
      </c>
      <c r="S327">
        <f t="shared" si="53"/>
        <v>-0.43280107017617897</v>
      </c>
      <c r="T327">
        <f t="shared" si="48"/>
        <v>0.75532303146079705</v>
      </c>
      <c r="U327">
        <f t="shared" si="49"/>
        <v>0.1379760926851975</v>
      </c>
    </row>
    <row r="328" spans="1:21" x14ac:dyDescent="0.3">
      <c r="A328">
        <f>'Sim Flight'!B328</f>
        <v>16.299999999999802</v>
      </c>
      <c r="B328">
        <f>'Sim Flight'!L328</f>
        <v>0.59510204081641394</v>
      </c>
      <c r="C328">
        <f>'Sim Flight'!N328+'Sim Flight'!S328</f>
        <v>0.16952946095054286</v>
      </c>
      <c r="E328">
        <f t="shared" si="45"/>
        <v>5.0000000000000711E-2</v>
      </c>
      <c r="G328">
        <f>MEDIAN2(C328,'Sim Flight Params'!$B$25,2)</f>
        <v>0.16952946095054286</v>
      </c>
      <c r="H328">
        <f>AVERAGE2(G328,'Sim Flight Params'!$B$26,2)</f>
        <v>0.16952946095054286</v>
      </c>
      <c r="J328">
        <f t="shared" si="52"/>
        <v>-0.42432459712865173</v>
      </c>
      <c r="K328">
        <f t="shared" si="50"/>
        <v>0.75075501463319305</v>
      </c>
      <c r="L328">
        <f>'Sim Flight Params'!$B$24*J328+'Sim Flight Params'!$B$27*K328</f>
        <v>-0.42432459712865173</v>
      </c>
      <c r="N328">
        <f t="shared" si="46"/>
        <v>0.73410680160436415</v>
      </c>
      <c r="O328">
        <f t="shared" si="47"/>
        <v>0.16952946095054247</v>
      </c>
      <c r="P328">
        <f>'Sim Flight Params'!$B$24*N328+'Sim Flight Params'!$B$27*O328</f>
        <v>0.73410680160436415</v>
      </c>
      <c r="Q328">
        <f t="shared" si="51"/>
        <v>0.13900476078795021</v>
      </c>
      <c r="S328">
        <f t="shared" si="53"/>
        <v>-0.42432459712865173</v>
      </c>
      <c r="T328">
        <f t="shared" si="48"/>
        <v>0.73410680160436415</v>
      </c>
      <c r="U328">
        <f t="shared" si="49"/>
        <v>0.13900476078795021</v>
      </c>
    </row>
    <row r="329" spans="1:21" x14ac:dyDescent="0.3">
      <c r="A329">
        <f>'Sim Flight'!B329</f>
        <v>16.349999999999799</v>
      </c>
      <c r="B329">
        <f>'Sim Flight'!L329</f>
        <v>0.57326530612253601</v>
      </c>
      <c r="C329">
        <f>'Sim Flight'!N329+'Sim Flight'!S329</f>
        <v>0.19182364079399625</v>
      </c>
      <c r="E329">
        <f t="shared" si="45"/>
        <v>4.9999999999997158E-2</v>
      </c>
      <c r="G329">
        <f>MEDIAN2(C329,'Sim Flight Params'!$B$25,2)</f>
        <v>0.19182364079399625</v>
      </c>
      <c r="H329">
        <f>AVERAGE2(G329,'Sim Flight Params'!$B$26,2)</f>
        <v>0.19182364079399625</v>
      </c>
      <c r="J329">
        <f t="shared" si="52"/>
        <v>-0.41473341508895245</v>
      </c>
      <c r="K329">
        <f t="shared" si="50"/>
        <v>0.44588359686909312</v>
      </c>
      <c r="L329">
        <f>'Sim Flight Params'!$B$24*J329+'Sim Flight Params'!$B$27*K329</f>
        <v>-0.41473341508895245</v>
      </c>
      <c r="N329">
        <f t="shared" si="46"/>
        <v>0.71337013084991774</v>
      </c>
      <c r="O329">
        <f t="shared" si="47"/>
        <v>0.19182364079399641</v>
      </c>
      <c r="P329">
        <f>'Sim Flight Params'!$B$24*N329+'Sim Flight Params'!$B$27*O329</f>
        <v>0.71337013084991774</v>
      </c>
      <c r="Q329">
        <f t="shared" si="51"/>
        <v>0.14010482472738173</v>
      </c>
      <c r="S329">
        <f t="shared" si="53"/>
        <v>-0.41473341508895245</v>
      </c>
      <c r="T329">
        <f t="shared" si="48"/>
        <v>0.71337013084991774</v>
      </c>
      <c r="U329">
        <f t="shared" si="49"/>
        <v>0.14010482472738173</v>
      </c>
    </row>
    <row r="330" spans="1:21" x14ac:dyDescent="0.3">
      <c r="A330">
        <f>'Sim Flight'!B330</f>
        <v>16.3999999999998</v>
      </c>
      <c r="B330">
        <f>'Sim Flight'!L330</f>
        <v>0.55183673469396255</v>
      </c>
      <c r="C330">
        <f>'Sim Flight'!N330+'Sim Flight'!S330</f>
        <v>0.20002667280555822</v>
      </c>
      <c r="E330">
        <f t="shared" si="45"/>
        <v>5.0000000000000711E-2</v>
      </c>
      <c r="G330">
        <f>MEDIAN2(C330,'Sim Flight Params'!$B$25,2)</f>
        <v>0.20002667280555822</v>
      </c>
      <c r="H330">
        <f>AVERAGE2(G330,'Sim Flight Params'!$B$26,2)</f>
        <v>0.20002667280555822</v>
      </c>
      <c r="J330">
        <f t="shared" si="52"/>
        <v>-0.4047320814486744</v>
      </c>
      <c r="K330">
        <f t="shared" si="50"/>
        <v>0.16406064023123712</v>
      </c>
      <c r="L330">
        <f>'Sim Flight Params'!$B$24*J330+'Sim Flight Params'!$B$27*K330</f>
        <v>-0.4047320814486744</v>
      </c>
      <c r="N330">
        <f t="shared" si="46"/>
        <v>0.69313352677748374</v>
      </c>
      <c r="O330">
        <f t="shared" si="47"/>
        <v>0.20002667280555825</v>
      </c>
      <c r="P330">
        <f>'Sim Flight Params'!$B$24*N330+'Sim Flight Params'!$B$27*O330</f>
        <v>0.69313352677748374</v>
      </c>
      <c r="Q330">
        <f t="shared" si="51"/>
        <v>0.14129679208352119</v>
      </c>
      <c r="S330">
        <f t="shared" si="53"/>
        <v>-0.4047320814486744</v>
      </c>
      <c r="T330">
        <f t="shared" si="48"/>
        <v>0.69313352677748374</v>
      </c>
      <c r="U330">
        <f t="shared" si="49"/>
        <v>0.14129679208352119</v>
      </c>
    </row>
    <row r="331" spans="1:21" x14ac:dyDescent="0.3">
      <c r="A331">
        <f>'Sim Flight'!B331</f>
        <v>16.4499999999998</v>
      </c>
      <c r="B331">
        <f>'Sim Flight'!L331</f>
        <v>0.53081632653069533</v>
      </c>
      <c r="C331">
        <f>'Sim Flight'!N331+'Sim Flight'!S331</f>
        <v>0.12810376913888247</v>
      </c>
      <c r="E331">
        <f t="shared" ref="E331:E394" si="54">A331-A330</f>
        <v>5.0000000000000711E-2</v>
      </c>
      <c r="G331">
        <f>MEDIAN2(C331,'Sim Flight Params'!$B$25,2)</f>
        <v>0.12810376913888247</v>
      </c>
      <c r="H331">
        <f>AVERAGE2(G331,'Sim Flight Params'!$B$26,2)</f>
        <v>0.12810376913888247</v>
      </c>
      <c r="J331">
        <f t="shared" si="52"/>
        <v>-0.39832689299173019</v>
      </c>
      <c r="K331">
        <f t="shared" si="50"/>
        <v>-1.4384580733334946</v>
      </c>
      <c r="L331">
        <f>'Sim Flight Params'!$B$24*J331+'Sim Flight Params'!$B$27*K331</f>
        <v>-0.39832689299173019</v>
      </c>
      <c r="N331">
        <f t="shared" ref="N331:N394" si="55">N330+L331*$E331</f>
        <v>0.67321718212789694</v>
      </c>
      <c r="O331">
        <f t="shared" ref="O331:O394" si="56">(L331-L330)/$E331</f>
        <v>0.12810376913888238</v>
      </c>
      <c r="P331">
        <f>'Sim Flight Params'!$B$24*N331+'Sim Flight Params'!$B$27*O331</f>
        <v>0.67321718212789694</v>
      </c>
      <c r="Q331">
        <f t="shared" si="51"/>
        <v>0.14240085559720161</v>
      </c>
      <c r="S331">
        <f t="shared" si="53"/>
        <v>-0.39832689299173019</v>
      </c>
      <c r="T331">
        <f t="shared" si="48"/>
        <v>0.67321718212789694</v>
      </c>
      <c r="U331">
        <f t="shared" si="49"/>
        <v>0.14240085559720161</v>
      </c>
    </row>
    <row r="332" spans="1:21" x14ac:dyDescent="0.3">
      <c r="A332">
        <f>'Sim Flight'!B332</f>
        <v>16.499999999999801</v>
      </c>
      <c r="B332">
        <f>'Sim Flight'!L332</f>
        <v>0.51020408163273434</v>
      </c>
      <c r="C332">
        <f>'Sim Flight'!N332+'Sim Flight'!S332</f>
        <v>0.16692490734218968</v>
      </c>
      <c r="E332">
        <f t="shared" si="54"/>
        <v>5.0000000000000711E-2</v>
      </c>
      <c r="G332">
        <f>MEDIAN2(C332,'Sim Flight Params'!$B$25,2)</f>
        <v>0.16692490734218968</v>
      </c>
      <c r="H332">
        <f>AVERAGE2(G332,'Sim Flight Params'!$B$26,2)</f>
        <v>0.16692490734218968</v>
      </c>
      <c r="J332">
        <f t="shared" si="52"/>
        <v>-0.38998064762462059</v>
      </c>
      <c r="K332">
        <f t="shared" si="50"/>
        <v>0.7764227640661332</v>
      </c>
      <c r="L332">
        <f>'Sim Flight Params'!$B$24*J332+'Sim Flight Params'!$B$27*K332</f>
        <v>-0.38998064762462059</v>
      </c>
      <c r="N332">
        <f t="shared" si="55"/>
        <v>0.65371814974666564</v>
      </c>
      <c r="O332">
        <f t="shared" si="56"/>
        <v>0.16692490734218954</v>
      </c>
      <c r="P332">
        <f>'Sim Flight Params'!$B$24*N332+'Sim Flight Params'!$B$27*O332</f>
        <v>0.65371814974666564</v>
      </c>
      <c r="Q332">
        <f t="shared" si="51"/>
        <v>0.1435140681139313</v>
      </c>
      <c r="S332">
        <f t="shared" si="53"/>
        <v>-0.38998064762462059</v>
      </c>
      <c r="T332">
        <f t="shared" si="48"/>
        <v>0.65371814974666564</v>
      </c>
      <c r="U332">
        <f t="shared" si="49"/>
        <v>0.1435140681139313</v>
      </c>
    </row>
    <row r="333" spans="1:21" x14ac:dyDescent="0.3">
      <c r="A333">
        <f>'Sim Flight'!B333</f>
        <v>16.549999999999802</v>
      </c>
      <c r="B333">
        <f>'Sim Flight'!L333</f>
        <v>0.49000000000007937</v>
      </c>
      <c r="C333">
        <f>'Sim Flight'!N333+'Sim Flight'!S333</f>
        <v>0.12943616158214227</v>
      </c>
      <c r="E333">
        <f t="shared" si="54"/>
        <v>5.0000000000000711E-2</v>
      </c>
      <c r="G333">
        <f>MEDIAN2(C333,'Sim Flight Params'!$B$25,2)</f>
        <v>0.12943616158214227</v>
      </c>
      <c r="H333">
        <f>AVERAGE2(G333,'Sim Flight Params'!$B$26,2)</f>
        <v>0.12943616158214227</v>
      </c>
      <c r="J333">
        <f t="shared" si="52"/>
        <v>-0.3835088395455134</v>
      </c>
      <c r="K333">
        <f t="shared" si="50"/>
        <v>-0.74977491520093742</v>
      </c>
      <c r="L333">
        <f>'Sim Flight Params'!$B$24*J333+'Sim Flight Params'!$B$27*K333</f>
        <v>-0.3835088395455134</v>
      </c>
      <c r="N333">
        <f t="shared" si="55"/>
        <v>0.6345427077693897</v>
      </c>
      <c r="O333">
        <f t="shared" si="56"/>
        <v>0.12943616158214194</v>
      </c>
      <c r="P333">
        <f>'Sim Flight Params'!$B$24*N333+'Sim Flight Params'!$B$27*O333</f>
        <v>0.6345427077693897</v>
      </c>
      <c r="Q333">
        <f t="shared" si="51"/>
        <v>0.14454270776931033</v>
      </c>
      <c r="S333">
        <f t="shared" si="53"/>
        <v>-0.3835088395455134</v>
      </c>
      <c r="T333">
        <f t="shared" si="48"/>
        <v>0.6345427077693897</v>
      </c>
      <c r="U333">
        <f t="shared" si="49"/>
        <v>0.14454270776931033</v>
      </c>
    </row>
    <row r="334" spans="1:21" x14ac:dyDescent="0.3">
      <c r="A334">
        <f>'Sim Flight'!B334</f>
        <v>16.599999999999799</v>
      </c>
      <c r="B334">
        <f>'Sim Flight'!L334</f>
        <v>0.47020408163273181</v>
      </c>
      <c r="C334">
        <f>'Sim Flight'!N334+'Sim Flight'!S334</f>
        <v>0.16751824861330517</v>
      </c>
      <c r="E334">
        <f t="shared" si="54"/>
        <v>4.9999999999997158E-2</v>
      </c>
      <c r="G334">
        <f>MEDIAN2(C334,'Sim Flight Params'!$B$25,2)</f>
        <v>0.16751824861330517</v>
      </c>
      <c r="H334">
        <f>AVERAGE2(G334,'Sim Flight Params'!$B$26,2)</f>
        <v>0.16751824861330517</v>
      </c>
      <c r="J334">
        <f t="shared" si="52"/>
        <v>-0.37513292711484864</v>
      </c>
      <c r="K334">
        <f t="shared" si="50"/>
        <v>0.76164174062330114</v>
      </c>
      <c r="L334">
        <f>'Sim Flight Params'!$B$24*J334+'Sim Flight Params'!$B$27*K334</f>
        <v>-0.37513292711484864</v>
      </c>
      <c r="N334">
        <f t="shared" si="55"/>
        <v>0.61578606141364833</v>
      </c>
      <c r="O334">
        <f t="shared" si="56"/>
        <v>0.16751824861330486</v>
      </c>
      <c r="P334">
        <f>'Sim Flight Params'!$B$24*N334+'Sim Flight Params'!$B$27*O334</f>
        <v>0.61578606141364833</v>
      </c>
      <c r="Q334">
        <f t="shared" si="51"/>
        <v>0.14558197978091653</v>
      </c>
      <c r="S334">
        <f t="shared" si="53"/>
        <v>-0.37513292711484864</v>
      </c>
      <c r="T334">
        <f t="shared" si="48"/>
        <v>0.61578606141364833</v>
      </c>
      <c r="U334">
        <f t="shared" si="49"/>
        <v>0.14558197978091653</v>
      </c>
    </row>
    <row r="335" spans="1:21" x14ac:dyDescent="0.3">
      <c r="A335">
        <f>'Sim Flight'!B335</f>
        <v>16.6499999999998</v>
      </c>
      <c r="B335">
        <f>'Sim Flight'!L335</f>
        <v>0.45081632653068909</v>
      </c>
      <c r="C335">
        <f>'Sim Flight'!N335+'Sim Flight'!S335</f>
        <v>0.18740488475961803</v>
      </c>
      <c r="E335">
        <f t="shared" si="54"/>
        <v>5.0000000000000711E-2</v>
      </c>
      <c r="G335">
        <f>MEDIAN2(C335,'Sim Flight Params'!$B$25,2)</f>
        <v>0.18740488475961803</v>
      </c>
      <c r="H335">
        <f>AVERAGE2(G335,'Sim Flight Params'!$B$26,2)</f>
        <v>0.18740488475961803</v>
      </c>
      <c r="J335">
        <f t="shared" si="52"/>
        <v>-0.36576268287686758</v>
      </c>
      <c r="K335">
        <f t="shared" si="50"/>
        <v>0.39773272292625161</v>
      </c>
      <c r="L335">
        <f>'Sim Flight Params'!$B$24*J335+'Sim Flight Params'!$B$27*K335</f>
        <v>-0.36576268287686758</v>
      </c>
      <c r="N335">
        <f t="shared" si="55"/>
        <v>0.59749792726980466</v>
      </c>
      <c r="O335">
        <f t="shared" si="56"/>
        <v>0.18740488475961836</v>
      </c>
      <c r="P335">
        <f>'Sim Flight Params'!$B$24*N335+'Sim Flight Params'!$B$27*O335</f>
        <v>0.59749792726980466</v>
      </c>
      <c r="Q335">
        <f t="shared" si="51"/>
        <v>0.14668160073911557</v>
      </c>
      <c r="S335">
        <f t="shared" si="53"/>
        <v>-0.36576268287686758</v>
      </c>
      <c r="T335">
        <f t="shared" si="48"/>
        <v>0.59749792726980466</v>
      </c>
      <c r="U335">
        <f t="shared" si="49"/>
        <v>0.14668160073911557</v>
      </c>
    </row>
    <row r="336" spans="1:21" x14ac:dyDescent="0.3">
      <c r="A336">
        <f>'Sim Flight'!B336</f>
        <v>16.6999999999998</v>
      </c>
      <c r="B336">
        <f>'Sim Flight'!L336</f>
        <v>0.43183673469395256</v>
      </c>
      <c r="C336">
        <f>'Sim Flight'!N336+'Sim Flight'!S336</f>
        <v>0.19897878334309232</v>
      </c>
      <c r="E336">
        <f t="shared" si="54"/>
        <v>5.0000000000000711E-2</v>
      </c>
      <c r="G336">
        <f>MEDIAN2(C336,'Sim Flight Params'!$B$25,2)</f>
        <v>0.19897878334309232</v>
      </c>
      <c r="H336">
        <f>AVERAGE2(G336,'Sim Flight Params'!$B$26,2)</f>
        <v>0.19897878334309232</v>
      </c>
      <c r="J336">
        <f t="shared" si="52"/>
        <v>-0.3558137437097128</v>
      </c>
      <c r="K336">
        <f t="shared" si="50"/>
        <v>0.23147797166948261</v>
      </c>
      <c r="L336">
        <f>'Sim Flight Params'!$B$24*J336+'Sim Flight Params'!$B$27*K336</f>
        <v>-0.3558137437097128</v>
      </c>
      <c r="N336">
        <f t="shared" si="55"/>
        <v>0.57970724008431873</v>
      </c>
      <c r="O336">
        <f t="shared" si="56"/>
        <v>0.19897878334309277</v>
      </c>
      <c r="P336">
        <f>'Sim Flight Params'!$B$24*N336+'Sim Flight Params'!$B$27*O336</f>
        <v>0.57970724008431873</v>
      </c>
      <c r="Q336">
        <f t="shared" si="51"/>
        <v>0.14787050539036617</v>
      </c>
      <c r="S336">
        <f t="shared" si="53"/>
        <v>-0.3558137437097128</v>
      </c>
      <c r="T336">
        <f t="shared" si="48"/>
        <v>0.57970724008431873</v>
      </c>
      <c r="U336">
        <f t="shared" si="49"/>
        <v>0.14787050539036617</v>
      </c>
    </row>
    <row r="337" spans="1:21" x14ac:dyDescent="0.3">
      <c r="A337">
        <f>'Sim Flight'!B337</f>
        <v>16.749999999999801</v>
      </c>
      <c r="B337">
        <f>'Sim Flight'!L337</f>
        <v>0.4132653061225221</v>
      </c>
      <c r="C337">
        <f>'Sim Flight'!N337+'Sim Flight'!S337</f>
        <v>0.18590170066210471</v>
      </c>
      <c r="E337">
        <f t="shared" si="54"/>
        <v>5.0000000000000711E-2</v>
      </c>
      <c r="G337">
        <f>MEDIAN2(C337,'Sim Flight Params'!$B$25,2)</f>
        <v>0.18590170066210471</v>
      </c>
      <c r="H337">
        <f>AVERAGE2(G337,'Sim Flight Params'!$B$26,2)</f>
        <v>0.18590170066210471</v>
      </c>
      <c r="J337">
        <f t="shared" si="52"/>
        <v>-0.34651865867660742</v>
      </c>
      <c r="K337">
        <f t="shared" si="50"/>
        <v>-0.26154165361974863</v>
      </c>
      <c r="L337">
        <f>'Sim Flight Params'!$B$24*J337+'Sim Flight Params'!$B$27*K337</f>
        <v>-0.34651865867660742</v>
      </c>
      <c r="N337">
        <f t="shared" si="55"/>
        <v>0.56238130715048806</v>
      </c>
      <c r="O337">
        <f t="shared" si="56"/>
        <v>0.18590170066210512</v>
      </c>
      <c r="P337">
        <f>'Sim Flight Params'!$B$24*N337+'Sim Flight Params'!$B$27*O337</f>
        <v>0.56238130715048806</v>
      </c>
      <c r="Q337">
        <f t="shared" si="51"/>
        <v>0.14911600102796596</v>
      </c>
      <c r="S337">
        <f t="shared" si="53"/>
        <v>-0.34651865867660742</v>
      </c>
      <c r="T337">
        <f t="shared" si="48"/>
        <v>0.56238130715048806</v>
      </c>
      <c r="U337">
        <f t="shared" si="49"/>
        <v>0.14911600102796596</v>
      </c>
    </row>
    <row r="338" spans="1:21" x14ac:dyDescent="0.3">
      <c r="A338">
        <f>'Sim Flight'!B338</f>
        <v>16.799999999999802</v>
      </c>
      <c r="B338">
        <f>'Sim Flight'!L338</f>
        <v>0.39510204081639771</v>
      </c>
      <c r="C338">
        <f>'Sim Flight'!N338+'Sim Flight'!S338</f>
        <v>0.13166412713441181</v>
      </c>
      <c r="E338">
        <f t="shared" si="54"/>
        <v>5.0000000000000711E-2</v>
      </c>
      <c r="G338">
        <f>MEDIAN2(C338,'Sim Flight Params'!$B$25,2)</f>
        <v>0.13166412713441181</v>
      </c>
      <c r="H338">
        <f>AVERAGE2(G338,'Sim Flight Params'!$B$26,2)</f>
        <v>0.13166412713441181</v>
      </c>
      <c r="J338">
        <f t="shared" si="52"/>
        <v>-0.33993545231988676</v>
      </c>
      <c r="K338">
        <f t="shared" si="50"/>
        <v>-1.0847514705538426</v>
      </c>
      <c r="L338">
        <f>'Sim Flight Params'!$B$24*J338+'Sim Flight Params'!$B$27*K338</f>
        <v>-0.33993545231988676</v>
      </c>
      <c r="N338">
        <f t="shared" si="55"/>
        <v>0.54538453453449354</v>
      </c>
      <c r="O338">
        <f t="shared" si="56"/>
        <v>0.13166412713441136</v>
      </c>
      <c r="P338">
        <f>'Sim Flight Params'!$B$24*N338+'Sim Flight Params'!$B$27*O338</f>
        <v>0.54538453453449354</v>
      </c>
      <c r="Q338">
        <f t="shared" si="51"/>
        <v>0.15028249371809582</v>
      </c>
      <c r="S338">
        <f t="shared" si="53"/>
        <v>-0.33993545231988676</v>
      </c>
      <c r="T338">
        <f t="shared" si="48"/>
        <v>0.54538453453449354</v>
      </c>
      <c r="U338">
        <f t="shared" si="49"/>
        <v>0.15028249371809582</v>
      </c>
    </row>
    <row r="339" spans="1:21" x14ac:dyDescent="0.3">
      <c r="A339">
        <f>'Sim Flight'!B339</f>
        <v>16.849999999999799</v>
      </c>
      <c r="B339">
        <f>'Sim Flight'!L339</f>
        <v>0.37734693877558079</v>
      </c>
      <c r="C339">
        <f>'Sim Flight'!N339+'Sim Flight'!S339</f>
        <v>0.18110285174116308</v>
      </c>
      <c r="E339">
        <f t="shared" si="54"/>
        <v>4.9999999999997158E-2</v>
      </c>
      <c r="G339">
        <f>MEDIAN2(C339,'Sim Flight Params'!$B$25,2)</f>
        <v>0.18110285174116308</v>
      </c>
      <c r="H339">
        <f>AVERAGE2(G339,'Sim Flight Params'!$B$26,2)</f>
        <v>0.18110285174116308</v>
      </c>
      <c r="J339">
        <f t="shared" si="52"/>
        <v>-0.33088030973282911</v>
      </c>
      <c r="K339">
        <f t="shared" si="50"/>
        <v>0.98877449213508173</v>
      </c>
      <c r="L339">
        <f>'Sim Flight Params'!$B$24*J339+'Sim Flight Params'!$B$27*K339</f>
        <v>-0.33088030973282911</v>
      </c>
      <c r="N339">
        <f t="shared" si="55"/>
        <v>0.52884051904785301</v>
      </c>
      <c r="O339">
        <f t="shared" si="56"/>
        <v>0.18110285174116311</v>
      </c>
      <c r="P339">
        <f>'Sim Flight Params'!$B$24*N339+'Sim Flight Params'!$B$27*O339</f>
        <v>0.52884051904785301</v>
      </c>
      <c r="Q339">
        <f t="shared" si="51"/>
        <v>0.15149358027227222</v>
      </c>
      <c r="S339">
        <f t="shared" si="53"/>
        <v>-0.33088030973282911</v>
      </c>
      <c r="T339">
        <f t="shared" si="48"/>
        <v>0.52884051904785301</v>
      </c>
      <c r="U339">
        <f t="shared" si="49"/>
        <v>0.15149358027227222</v>
      </c>
    </row>
    <row r="340" spans="1:21" x14ac:dyDescent="0.3">
      <c r="A340">
        <f>'Sim Flight'!B340</f>
        <v>16.8999999999998</v>
      </c>
      <c r="B340">
        <f>'Sim Flight'!L340</f>
        <v>0.36000000000006871</v>
      </c>
      <c r="C340">
        <f>'Sim Flight'!N340+'Sim Flight'!S340</f>
        <v>0.17808549547252983</v>
      </c>
      <c r="E340">
        <f t="shared" si="54"/>
        <v>5.0000000000000711E-2</v>
      </c>
      <c r="G340">
        <f>MEDIAN2(C340,'Sim Flight Params'!$B$25,2)</f>
        <v>0.17808549547252983</v>
      </c>
      <c r="H340">
        <f>AVERAGE2(G340,'Sim Flight Params'!$B$26,2)</f>
        <v>0.17808549547252983</v>
      </c>
      <c r="J340">
        <f t="shared" si="52"/>
        <v>-0.32197603495920252</v>
      </c>
      <c r="K340">
        <f t="shared" si="50"/>
        <v>-6.0347125372664207E-2</v>
      </c>
      <c r="L340">
        <f>'Sim Flight Params'!$B$24*J340+'Sim Flight Params'!$B$27*K340</f>
        <v>-0.32197603495920252</v>
      </c>
      <c r="N340">
        <f t="shared" si="55"/>
        <v>0.51274171729989271</v>
      </c>
      <c r="O340">
        <f t="shared" si="56"/>
        <v>0.17808549547252941</v>
      </c>
      <c r="P340">
        <f>'Sim Flight Params'!$B$24*N340+'Sim Flight Params'!$B$27*O340</f>
        <v>0.51274171729989271</v>
      </c>
      <c r="Q340">
        <f t="shared" si="51"/>
        <v>0.152741717299824</v>
      </c>
      <c r="S340">
        <f t="shared" si="53"/>
        <v>-0.32197603495920252</v>
      </c>
      <c r="T340">
        <f t="shared" si="48"/>
        <v>0.51274171729989271</v>
      </c>
      <c r="U340">
        <f t="shared" si="49"/>
        <v>0.152741717299824</v>
      </c>
    </row>
    <row r="341" spans="1:21" x14ac:dyDescent="0.3">
      <c r="A341">
        <f>'Sim Flight'!B341</f>
        <v>16.9499999999998</v>
      </c>
      <c r="B341">
        <f>'Sim Flight'!L341</f>
        <v>0.34306122448986281</v>
      </c>
      <c r="C341">
        <f>'Sim Flight'!N341+'Sim Flight'!S341</f>
        <v>0.19471352137785003</v>
      </c>
      <c r="E341">
        <f t="shared" si="54"/>
        <v>5.0000000000000711E-2</v>
      </c>
      <c r="G341">
        <f>MEDIAN2(C341,'Sim Flight Params'!$B$25,2)</f>
        <v>0.19471352137785003</v>
      </c>
      <c r="H341">
        <f>AVERAGE2(G341,'Sim Flight Params'!$B$26,2)</f>
        <v>0.19471352137785003</v>
      </c>
      <c r="J341">
        <f t="shared" si="52"/>
        <v>-0.31224035889030988</v>
      </c>
      <c r="K341">
        <f t="shared" si="50"/>
        <v>0.33256051810639925</v>
      </c>
      <c r="L341">
        <f>'Sim Flight Params'!$B$24*J341+'Sim Flight Params'!$B$27*K341</f>
        <v>-0.31224035889030988</v>
      </c>
      <c r="N341">
        <f t="shared" si="55"/>
        <v>0.49712969935537699</v>
      </c>
      <c r="O341">
        <f t="shared" si="56"/>
        <v>0.19471352137785003</v>
      </c>
      <c r="P341">
        <f>'Sim Flight Params'!$B$24*N341+'Sim Flight Params'!$B$27*O341</f>
        <v>0.49712969935537699</v>
      </c>
      <c r="Q341">
        <f t="shared" si="51"/>
        <v>0.15406847486551417</v>
      </c>
      <c r="S341">
        <f t="shared" si="53"/>
        <v>-0.31224035889030988</v>
      </c>
      <c r="T341">
        <f t="shared" si="48"/>
        <v>0.49712969935537699</v>
      </c>
      <c r="U341">
        <f t="shared" si="49"/>
        <v>0.15406847486551417</v>
      </c>
    </row>
    <row r="342" spans="1:21" x14ac:dyDescent="0.3">
      <c r="A342">
        <f>'Sim Flight'!B342</f>
        <v>16.999999999999801</v>
      </c>
      <c r="B342">
        <f>'Sim Flight'!L342</f>
        <v>0.32653061224496288</v>
      </c>
      <c r="C342">
        <f>'Sim Flight'!N342+'Sim Flight'!S342</f>
        <v>0.15161593248250865</v>
      </c>
      <c r="E342">
        <f t="shared" si="54"/>
        <v>5.0000000000000711E-2</v>
      </c>
      <c r="G342">
        <f>MEDIAN2(C342,'Sim Flight Params'!$B$25,2)</f>
        <v>0.15161593248250865</v>
      </c>
      <c r="H342">
        <f>AVERAGE2(G342,'Sim Flight Params'!$B$26,2)</f>
        <v>0.15161593248250865</v>
      </c>
      <c r="J342">
        <f t="shared" si="52"/>
        <v>-0.30465956226618435</v>
      </c>
      <c r="K342">
        <f t="shared" si="50"/>
        <v>-0.86195177790681532</v>
      </c>
      <c r="L342">
        <f>'Sim Flight Params'!$B$24*J342+'Sim Flight Params'!$B$27*K342</f>
        <v>-0.30465956226618435</v>
      </c>
      <c r="N342">
        <f t="shared" si="55"/>
        <v>0.48189672124206756</v>
      </c>
      <c r="O342">
        <f t="shared" si="56"/>
        <v>0.15161593248250843</v>
      </c>
      <c r="P342">
        <f>'Sim Flight Params'!$B$24*N342+'Sim Flight Params'!$B$27*O342</f>
        <v>0.48189672124206756</v>
      </c>
      <c r="Q342">
        <f t="shared" si="51"/>
        <v>0.15536610899710468</v>
      </c>
      <c r="S342">
        <f t="shared" si="53"/>
        <v>-0.30465956226618435</v>
      </c>
      <c r="T342">
        <f t="shared" si="48"/>
        <v>0.48189672124206756</v>
      </c>
      <c r="U342">
        <f t="shared" si="49"/>
        <v>0.15536610899710468</v>
      </c>
    </row>
    <row r="343" spans="1:21" x14ac:dyDescent="0.3">
      <c r="A343">
        <f>'Sim Flight'!B343</f>
        <v>17.049999999999802</v>
      </c>
      <c r="B343">
        <f>'Sim Flight'!L343</f>
        <v>0.31040816326536924</v>
      </c>
      <c r="C343">
        <f>'Sim Flight'!N343+'Sim Flight'!S343</f>
        <v>0.14343901172528062</v>
      </c>
      <c r="E343">
        <f t="shared" si="54"/>
        <v>5.0000000000000711E-2</v>
      </c>
      <c r="G343">
        <f>MEDIAN2(C343,'Sim Flight Params'!$B$25,2)</f>
        <v>0.14343901172528062</v>
      </c>
      <c r="H343">
        <f>AVERAGE2(G343,'Sim Flight Params'!$B$26,2)</f>
        <v>0.14343901172528062</v>
      </c>
      <c r="J343">
        <f t="shared" si="52"/>
        <v>-0.29748761167992022</v>
      </c>
      <c r="K343">
        <f t="shared" si="50"/>
        <v>-0.16353841514455836</v>
      </c>
      <c r="L343">
        <f>'Sim Flight Params'!$B$24*J343+'Sim Flight Params'!$B$27*K343</f>
        <v>-0.29748761167992022</v>
      </c>
      <c r="N343">
        <f t="shared" si="55"/>
        <v>0.46702234065807136</v>
      </c>
      <c r="O343">
        <f t="shared" si="56"/>
        <v>0.14343901172528059</v>
      </c>
      <c r="P343">
        <f>'Sim Flight Params'!$B$24*N343+'Sim Flight Params'!$B$27*O343</f>
        <v>0.46702234065807136</v>
      </c>
      <c r="Q343">
        <f t="shared" si="51"/>
        <v>0.15661417739270211</v>
      </c>
      <c r="S343">
        <f t="shared" si="53"/>
        <v>-0.29748761167992022</v>
      </c>
      <c r="T343">
        <f t="shared" si="48"/>
        <v>0.46702234065807136</v>
      </c>
      <c r="U343">
        <f t="shared" si="49"/>
        <v>0.15661417739270211</v>
      </c>
    </row>
    <row r="344" spans="1:21" x14ac:dyDescent="0.3">
      <c r="A344">
        <f>'Sim Flight'!B344</f>
        <v>17.099999999999799</v>
      </c>
      <c r="B344">
        <f>'Sim Flight'!L344</f>
        <v>0.29469387755108278</v>
      </c>
      <c r="C344">
        <f>'Sim Flight'!N344+'Sim Flight'!S344</f>
        <v>0.15403867398615748</v>
      </c>
      <c r="E344">
        <f t="shared" si="54"/>
        <v>4.9999999999997158E-2</v>
      </c>
      <c r="G344">
        <f>MEDIAN2(C344,'Sim Flight Params'!$B$25,2)</f>
        <v>0.15403867398615748</v>
      </c>
      <c r="H344">
        <f>AVERAGE2(G344,'Sim Flight Params'!$B$26,2)</f>
        <v>0.15403867398615748</v>
      </c>
      <c r="J344">
        <f t="shared" si="52"/>
        <v>-0.28978567798061278</v>
      </c>
      <c r="K344">
        <f t="shared" si="50"/>
        <v>0.2119932452175492</v>
      </c>
      <c r="L344">
        <f>'Sim Flight Params'!$B$24*J344+'Sim Flight Params'!$B$27*K344</f>
        <v>-0.28978567798061278</v>
      </c>
      <c r="N344">
        <f t="shared" si="55"/>
        <v>0.45253305675904154</v>
      </c>
      <c r="O344">
        <f t="shared" si="56"/>
        <v>0.15403867398615753</v>
      </c>
      <c r="P344">
        <f>'Sim Flight Params'!$B$24*N344+'Sim Flight Params'!$B$27*O344</f>
        <v>0.45253305675904154</v>
      </c>
      <c r="Q344">
        <f t="shared" si="51"/>
        <v>0.15783917920795876</v>
      </c>
      <c r="S344">
        <f t="shared" si="53"/>
        <v>-0.28978567798061278</v>
      </c>
      <c r="T344">
        <f t="shared" si="48"/>
        <v>0.45253305675904154</v>
      </c>
      <c r="U344">
        <f t="shared" si="49"/>
        <v>0.15783917920795876</v>
      </c>
    </row>
    <row r="345" spans="1:21" x14ac:dyDescent="0.3">
      <c r="A345">
        <f>'Sim Flight'!B345</f>
        <v>17.1499999999998</v>
      </c>
      <c r="B345">
        <f>'Sim Flight'!L345</f>
        <v>0.2793877551021014</v>
      </c>
      <c r="C345">
        <f>'Sim Flight'!N345+'Sim Flight'!S345</f>
        <v>0.13536623742722992</v>
      </c>
      <c r="E345">
        <f t="shared" si="54"/>
        <v>5.0000000000000711E-2</v>
      </c>
      <c r="G345">
        <f>MEDIAN2(C345,'Sim Flight Params'!$B$25,2)</f>
        <v>0.13536623742722992</v>
      </c>
      <c r="H345">
        <f>AVERAGE2(G345,'Sim Flight Params'!$B$26,2)</f>
        <v>0.13536623742722992</v>
      </c>
      <c r="J345">
        <f t="shared" si="52"/>
        <v>-0.28301736610925121</v>
      </c>
      <c r="K345">
        <f t="shared" si="50"/>
        <v>-0.37344873117854582</v>
      </c>
      <c r="L345">
        <f>'Sim Flight Params'!$B$24*J345+'Sim Flight Params'!$B$27*K345</f>
        <v>-0.28301736610925121</v>
      </c>
      <c r="N345">
        <f t="shared" si="55"/>
        <v>0.43838218845357879</v>
      </c>
      <c r="O345">
        <f t="shared" si="56"/>
        <v>0.13536623742722939</v>
      </c>
      <c r="P345">
        <f>'Sim Flight Params'!$B$24*N345+'Sim Flight Params'!$B$27*O345</f>
        <v>0.43838218845357879</v>
      </c>
      <c r="Q345">
        <f t="shared" si="51"/>
        <v>0.15899443335147739</v>
      </c>
      <c r="S345">
        <f t="shared" si="53"/>
        <v>-0.28301736610925121</v>
      </c>
      <c r="T345">
        <f t="shared" si="48"/>
        <v>0.43838218845357879</v>
      </c>
      <c r="U345">
        <f t="shared" si="49"/>
        <v>0.15899443335147739</v>
      </c>
    </row>
    <row r="346" spans="1:21" x14ac:dyDescent="0.3">
      <c r="A346">
        <f>'Sim Flight'!B346</f>
        <v>17.1999999999998</v>
      </c>
      <c r="B346">
        <f>'Sim Flight'!L346</f>
        <v>0.26448979591842597</v>
      </c>
      <c r="C346">
        <f>'Sim Flight'!N346+'Sim Flight'!S346</f>
        <v>0.1381213815843462</v>
      </c>
      <c r="E346">
        <f t="shared" si="54"/>
        <v>5.0000000000000711E-2</v>
      </c>
      <c r="G346">
        <f>MEDIAN2(C346,'Sim Flight Params'!$B$25,2)</f>
        <v>0.1381213815843462</v>
      </c>
      <c r="H346">
        <f>AVERAGE2(G346,'Sim Flight Params'!$B$26,2)</f>
        <v>0.1381213815843462</v>
      </c>
      <c r="J346">
        <f t="shared" si="52"/>
        <v>-0.27611129703003379</v>
      </c>
      <c r="K346">
        <f t="shared" si="50"/>
        <v>5.5102883142324803E-2</v>
      </c>
      <c r="L346">
        <f>'Sim Flight Params'!$B$24*J346+'Sim Flight Params'!$B$27*K346</f>
        <v>-0.27611129703003379</v>
      </c>
      <c r="N346">
        <f t="shared" si="55"/>
        <v>0.42457662360207693</v>
      </c>
      <c r="O346">
        <f t="shared" si="56"/>
        <v>0.13812138158434653</v>
      </c>
      <c r="P346">
        <f>'Sim Flight Params'!$B$24*N346+'Sim Flight Params'!$B$27*O346</f>
        <v>0.42457662360207693</v>
      </c>
      <c r="Q346">
        <f t="shared" si="51"/>
        <v>0.16008682768365096</v>
      </c>
      <c r="S346">
        <f t="shared" si="53"/>
        <v>-0.27611129703003379</v>
      </c>
      <c r="T346">
        <f t="shared" ref="T346:T402" si="57">T345+S346*$E346</f>
        <v>0.42457662360207693</v>
      </c>
      <c r="U346">
        <f t="shared" si="49"/>
        <v>0.16008682768365096</v>
      </c>
    </row>
    <row r="347" spans="1:21" x14ac:dyDescent="0.3">
      <c r="A347">
        <f>'Sim Flight'!B347</f>
        <v>17.249999999999801</v>
      </c>
      <c r="B347">
        <f>'Sim Flight'!L347</f>
        <v>0.25000000000005684</v>
      </c>
      <c r="C347">
        <f>'Sim Flight'!N347+'Sim Flight'!S347</f>
        <v>0.13533092392516055</v>
      </c>
      <c r="E347">
        <f t="shared" si="54"/>
        <v>5.0000000000000711E-2</v>
      </c>
      <c r="G347">
        <f>MEDIAN2(C347,'Sim Flight Params'!$B$25,2)</f>
        <v>0.13533092392516055</v>
      </c>
      <c r="H347">
        <f>AVERAGE2(G347,'Sim Flight Params'!$B$26,2)</f>
        <v>0.13533092392516055</v>
      </c>
      <c r="J347">
        <f t="shared" si="52"/>
        <v>-0.26934475083377568</v>
      </c>
      <c r="K347">
        <f t="shared" si="50"/>
        <v>-5.5809153183712143E-2</v>
      </c>
      <c r="L347">
        <f>'Sim Flight Params'!$B$24*J347+'Sim Flight Params'!$B$27*K347</f>
        <v>-0.26934475083377568</v>
      </c>
      <c r="N347">
        <f t="shared" si="55"/>
        <v>0.41110938606038794</v>
      </c>
      <c r="O347">
        <f t="shared" si="56"/>
        <v>0.13533092392516019</v>
      </c>
      <c r="P347">
        <f>'Sim Flight Params'!$B$24*N347+'Sim Flight Params'!$B$27*O347</f>
        <v>0.41110938606038794</v>
      </c>
      <c r="Q347">
        <f t="shared" si="51"/>
        <v>0.16110938606033109</v>
      </c>
      <c r="S347">
        <f t="shared" si="53"/>
        <v>-0.26934475083377568</v>
      </c>
      <c r="T347">
        <f t="shared" si="57"/>
        <v>0.41110938606038794</v>
      </c>
      <c r="U347">
        <f t="shared" si="49"/>
        <v>0.16110938606033109</v>
      </c>
    </row>
    <row r="348" spans="1:21" x14ac:dyDescent="0.3">
      <c r="A348">
        <f>'Sim Flight'!B348</f>
        <v>17.299999999999802</v>
      </c>
      <c r="B348">
        <f>'Sim Flight'!L348</f>
        <v>0.23591836734699378</v>
      </c>
      <c r="C348">
        <f>'Sim Flight'!N348+'Sim Flight'!S348</f>
        <v>0.1401532114633921</v>
      </c>
      <c r="E348">
        <f t="shared" si="54"/>
        <v>5.0000000000000711E-2</v>
      </c>
      <c r="G348">
        <f>MEDIAN2(C348,'Sim Flight Params'!$B$25,2)</f>
        <v>0.1401532114633921</v>
      </c>
      <c r="H348">
        <f>AVERAGE2(G348,'Sim Flight Params'!$B$26,2)</f>
        <v>0.1401532114633921</v>
      </c>
      <c r="J348">
        <f t="shared" si="52"/>
        <v>-0.26233709026060598</v>
      </c>
      <c r="K348">
        <f t="shared" si="50"/>
        <v>9.6445750764629648E-2</v>
      </c>
      <c r="L348">
        <f>'Sim Flight Params'!$B$24*J348+'Sim Flight Params'!$B$27*K348</f>
        <v>-0.26233709026060598</v>
      </c>
      <c r="N348">
        <f t="shared" si="55"/>
        <v>0.39799253154735748</v>
      </c>
      <c r="O348">
        <f t="shared" si="56"/>
        <v>0.1401532114633921</v>
      </c>
      <c r="P348">
        <f>'Sim Flight Params'!$B$24*N348+'Sim Flight Params'!$B$27*O348</f>
        <v>0.39799253154735748</v>
      </c>
      <c r="Q348">
        <f t="shared" si="51"/>
        <v>0.16207416420036369</v>
      </c>
      <c r="S348">
        <f t="shared" si="53"/>
        <v>-0.26233709026060598</v>
      </c>
      <c r="T348">
        <f t="shared" si="57"/>
        <v>0.39799253154735748</v>
      </c>
      <c r="U348">
        <f t="shared" si="49"/>
        <v>0.16207416420036369</v>
      </c>
    </row>
    <row r="349" spans="1:21" x14ac:dyDescent="0.3">
      <c r="A349">
        <f>'Sim Flight'!B349</f>
        <v>17.349999999999799</v>
      </c>
      <c r="B349">
        <f>'Sim Flight'!L349</f>
        <v>0.22224489795923782</v>
      </c>
      <c r="C349">
        <f>'Sim Flight'!N349+'Sim Flight'!S349</f>
        <v>0.18351883589274498</v>
      </c>
      <c r="E349">
        <f t="shared" si="54"/>
        <v>4.9999999999997158E-2</v>
      </c>
      <c r="G349">
        <f>MEDIAN2(C349,'Sim Flight Params'!$B$25,2)</f>
        <v>0.18351883589274498</v>
      </c>
      <c r="H349">
        <f>AVERAGE2(G349,'Sim Flight Params'!$B$26,2)</f>
        <v>0.18351883589274498</v>
      </c>
      <c r="J349">
        <f t="shared" si="52"/>
        <v>-0.25316114846596927</v>
      </c>
      <c r="K349">
        <f t="shared" si="50"/>
        <v>0.86731248858710686</v>
      </c>
      <c r="L349">
        <f>'Sim Flight Params'!$B$24*J349+'Sim Flight Params'!$B$27*K349</f>
        <v>-0.25316114846596927</v>
      </c>
      <c r="N349">
        <f t="shared" si="55"/>
        <v>0.38533447412405974</v>
      </c>
      <c r="O349">
        <f t="shared" si="56"/>
        <v>0.18351883589274465</v>
      </c>
      <c r="P349">
        <f>'Sim Flight Params'!$B$24*N349+'Sim Flight Params'!$B$27*O349</f>
        <v>0.38533447412405974</v>
      </c>
      <c r="Q349">
        <f t="shared" si="51"/>
        <v>0.16308957616482192</v>
      </c>
      <c r="S349">
        <f t="shared" si="53"/>
        <v>-0.25316114846596927</v>
      </c>
      <c r="T349">
        <f t="shared" si="57"/>
        <v>0.38533447412405974</v>
      </c>
      <c r="U349">
        <f t="shared" si="49"/>
        <v>0.16308957616482192</v>
      </c>
    </row>
    <row r="350" spans="1:21" x14ac:dyDescent="0.3">
      <c r="A350">
        <f>'Sim Flight'!B350</f>
        <v>17.3999999999998</v>
      </c>
      <c r="B350">
        <f>'Sim Flight'!L350</f>
        <v>0.20897959183678705</v>
      </c>
      <c r="C350">
        <f>'Sim Flight'!N350+'Sim Flight'!S350</f>
        <v>0.14653947130511127</v>
      </c>
      <c r="E350">
        <f t="shared" si="54"/>
        <v>5.0000000000000711E-2</v>
      </c>
      <c r="G350">
        <f>MEDIAN2(C350,'Sim Flight Params'!$B$25,2)</f>
        <v>0.14653947130511127</v>
      </c>
      <c r="H350">
        <f>AVERAGE2(G350,'Sim Flight Params'!$B$26,2)</f>
        <v>0.14653947130511127</v>
      </c>
      <c r="J350">
        <f t="shared" si="52"/>
        <v>-0.2458341749007136</v>
      </c>
      <c r="K350">
        <f t="shared" si="50"/>
        <v>-0.73958729175266358</v>
      </c>
      <c r="L350">
        <f>'Sim Flight Params'!$B$24*J350+'Sim Flight Params'!$B$27*K350</f>
        <v>-0.2458341749007136</v>
      </c>
      <c r="N350">
        <f t="shared" si="55"/>
        <v>0.37304276537902387</v>
      </c>
      <c r="O350">
        <f t="shared" si="56"/>
        <v>0.14653947130511116</v>
      </c>
      <c r="P350">
        <f>'Sim Flight Params'!$B$24*N350+'Sim Flight Params'!$B$27*O350</f>
        <v>0.37304276537902387</v>
      </c>
      <c r="Q350">
        <f t="shared" si="51"/>
        <v>0.16406317354223682</v>
      </c>
      <c r="S350">
        <f t="shared" si="53"/>
        <v>-0.2458341749007136</v>
      </c>
      <c r="T350">
        <f t="shared" si="57"/>
        <v>0.37304276537902387</v>
      </c>
      <c r="U350">
        <f t="shared" si="49"/>
        <v>0.16406317354223682</v>
      </c>
    </row>
    <row r="351" spans="1:21" x14ac:dyDescent="0.3">
      <c r="A351">
        <f>'Sim Flight'!B351</f>
        <v>17.4499999999998</v>
      </c>
      <c r="B351">
        <f>'Sim Flight'!L351</f>
        <v>0.19612244897964237</v>
      </c>
      <c r="C351">
        <f>'Sim Flight'!N351+'Sim Flight'!S351</f>
        <v>0.16527202997241117</v>
      </c>
      <c r="E351">
        <f t="shared" si="54"/>
        <v>5.0000000000000711E-2</v>
      </c>
      <c r="G351">
        <f>MEDIAN2(C351,'Sim Flight Params'!$B$25,2)</f>
        <v>0.16527202997241117</v>
      </c>
      <c r="H351">
        <f>AVERAGE2(G351,'Sim Flight Params'!$B$26,2)</f>
        <v>0.16527202997241117</v>
      </c>
      <c r="J351">
        <f t="shared" si="52"/>
        <v>-0.23757057340209292</v>
      </c>
      <c r="K351">
        <f t="shared" si="50"/>
        <v>0.37465117334599252</v>
      </c>
      <c r="L351">
        <f>'Sim Flight Params'!$B$24*J351+'Sim Flight Params'!$B$27*K351</f>
        <v>-0.23757057340209292</v>
      </c>
      <c r="N351">
        <f t="shared" si="55"/>
        <v>0.36116423670891906</v>
      </c>
      <c r="O351">
        <f t="shared" si="56"/>
        <v>0.16527202997241128</v>
      </c>
      <c r="P351">
        <f>'Sim Flight Params'!$B$24*N351+'Sim Flight Params'!$B$27*O351</f>
        <v>0.36116423670891906</v>
      </c>
      <c r="Q351">
        <f t="shared" si="51"/>
        <v>0.16504178772927669</v>
      </c>
      <c r="S351">
        <f t="shared" si="53"/>
        <v>-0.23757057340209292</v>
      </c>
      <c r="T351">
        <f t="shared" si="57"/>
        <v>0.36116423670891906</v>
      </c>
      <c r="U351">
        <f t="shared" si="49"/>
        <v>0.16504178772927669</v>
      </c>
    </row>
    <row r="352" spans="1:21" x14ac:dyDescent="0.3">
      <c r="A352">
        <f>'Sim Flight'!B352</f>
        <v>17.499999999999801</v>
      </c>
      <c r="B352">
        <f>'Sim Flight'!L352</f>
        <v>0.18367346938780379</v>
      </c>
      <c r="C352">
        <f>'Sim Flight'!N352+'Sim Flight'!S352</f>
        <v>0.14394652729755184</v>
      </c>
      <c r="E352">
        <f t="shared" si="54"/>
        <v>5.0000000000000711E-2</v>
      </c>
      <c r="G352">
        <f>MEDIAN2(C352,'Sim Flight Params'!$B$25,2)</f>
        <v>0.14394652729755184</v>
      </c>
      <c r="H352">
        <f>AVERAGE2(G352,'Sim Flight Params'!$B$26,2)</f>
        <v>0.14394652729755184</v>
      </c>
      <c r="J352">
        <f t="shared" si="52"/>
        <v>-0.23037324703721523</v>
      </c>
      <c r="K352">
        <f t="shared" si="50"/>
        <v>-0.42651005349718057</v>
      </c>
      <c r="L352">
        <f>'Sim Flight Params'!$B$24*J352+'Sim Flight Params'!$B$27*K352</f>
        <v>-0.23037324703721523</v>
      </c>
      <c r="N352">
        <f t="shared" si="55"/>
        <v>0.34964557435705812</v>
      </c>
      <c r="O352">
        <f t="shared" si="56"/>
        <v>0.1439465272975517</v>
      </c>
      <c r="P352">
        <f>'Sim Flight Params'!$B$24*N352+'Sim Flight Params'!$B$27*O352</f>
        <v>0.34964557435705812</v>
      </c>
      <c r="Q352">
        <f t="shared" si="51"/>
        <v>0.16597210496925432</v>
      </c>
      <c r="S352">
        <f t="shared" si="53"/>
        <v>-0.23037324703721523</v>
      </c>
      <c r="T352">
        <f t="shared" si="57"/>
        <v>0.34964557435705812</v>
      </c>
      <c r="U352">
        <f t="shared" si="49"/>
        <v>0.16597210496925432</v>
      </c>
    </row>
    <row r="353" spans="1:21" x14ac:dyDescent="0.3">
      <c r="A353">
        <f>'Sim Flight'!B353</f>
        <v>17.549999999999802</v>
      </c>
      <c r="B353">
        <f>'Sim Flight'!L353</f>
        <v>0.17163265306127143</v>
      </c>
      <c r="C353">
        <f>'Sim Flight'!N353+'Sim Flight'!S353</f>
        <v>0.14432544693981864</v>
      </c>
      <c r="E353">
        <f t="shared" si="54"/>
        <v>5.0000000000000711E-2</v>
      </c>
      <c r="G353">
        <f>MEDIAN2(C353,'Sim Flight Params'!$B$25,2)</f>
        <v>0.14432544693981864</v>
      </c>
      <c r="H353">
        <f>AVERAGE2(G353,'Sim Flight Params'!$B$26,2)</f>
        <v>0.14432544693981864</v>
      </c>
      <c r="J353">
        <f t="shared" si="52"/>
        <v>-0.22315697469022419</v>
      </c>
      <c r="K353">
        <f t="shared" si="50"/>
        <v>7.5783928453359052E-3</v>
      </c>
      <c r="L353">
        <f>'Sim Flight Params'!$B$24*J353+'Sim Flight Params'!$B$27*K353</f>
        <v>-0.22315697469022419</v>
      </c>
      <c r="N353">
        <f t="shared" si="55"/>
        <v>0.33848772562254675</v>
      </c>
      <c r="O353">
        <f t="shared" si="56"/>
        <v>0.1443254469398188</v>
      </c>
      <c r="P353">
        <f>'Sim Flight Params'!$B$24*N353+'Sim Flight Params'!$B$27*O353</f>
        <v>0.33848772562254675</v>
      </c>
      <c r="Q353">
        <f t="shared" si="51"/>
        <v>0.16685507256127532</v>
      </c>
      <c r="S353">
        <f t="shared" si="53"/>
        <v>-0.22315697469022419</v>
      </c>
      <c r="T353">
        <f t="shared" si="57"/>
        <v>0.33848772562254675</v>
      </c>
      <c r="U353">
        <f t="shared" si="49"/>
        <v>0.16685507256127532</v>
      </c>
    </row>
    <row r="354" spans="1:21" x14ac:dyDescent="0.3">
      <c r="A354">
        <f>'Sim Flight'!B354</f>
        <v>17.599999999999799</v>
      </c>
      <c r="B354">
        <f>'Sim Flight'!L354</f>
        <v>0.16000000000004599</v>
      </c>
      <c r="C354">
        <f>'Sim Flight'!N354+'Sim Flight'!S354</f>
        <v>0.18947896773841788</v>
      </c>
      <c r="E354">
        <f t="shared" si="54"/>
        <v>4.9999999999997158E-2</v>
      </c>
      <c r="G354">
        <f>MEDIAN2(C354,'Sim Flight Params'!$B$25,2)</f>
        <v>0.18947896773841788</v>
      </c>
      <c r="H354">
        <f>AVERAGE2(G354,'Sim Flight Params'!$B$26,2)</f>
        <v>0.18947896773841788</v>
      </c>
      <c r="J354">
        <f t="shared" si="52"/>
        <v>-0.21368302630330382</v>
      </c>
      <c r="K354">
        <f t="shared" si="50"/>
        <v>0.90307041597203619</v>
      </c>
      <c r="L354">
        <f>'Sim Flight Params'!$B$24*J354+'Sim Flight Params'!$B$27*K354</f>
        <v>-0.21368302630330382</v>
      </c>
      <c r="N354">
        <f t="shared" si="55"/>
        <v>0.32780357430738216</v>
      </c>
      <c r="O354">
        <f t="shared" si="56"/>
        <v>0.1894789677384181</v>
      </c>
      <c r="P354">
        <f>'Sim Flight Params'!$B$24*N354+'Sim Flight Params'!$B$27*O354</f>
        <v>0.32780357430738216</v>
      </c>
      <c r="Q354">
        <f t="shared" si="51"/>
        <v>0.16780357430733617</v>
      </c>
      <c r="S354">
        <f t="shared" si="53"/>
        <v>-0.21368302630330382</v>
      </c>
      <c r="T354">
        <f t="shared" si="57"/>
        <v>0.32780357430738216</v>
      </c>
      <c r="U354">
        <f t="shared" si="49"/>
        <v>0.16780357430733617</v>
      </c>
    </row>
    <row r="355" spans="1:21" x14ac:dyDescent="0.3">
      <c r="A355">
        <f>'Sim Flight'!B355</f>
        <v>17.6499999999998</v>
      </c>
      <c r="B355">
        <f>'Sim Flight'!L355</f>
        <v>0.1487755102041258</v>
      </c>
      <c r="C355">
        <f>'Sim Flight'!N355+'Sim Flight'!S355</f>
        <v>0.12821525973518436</v>
      </c>
      <c r="E355">
        <f t="shared" si="54"/>
        <v>5.0000000000000711E-2</v>
      </c>
      <c r="G355">
        <f>MEDIAN2(C355,'Sim Flight Params'!$B$25,2)</f>
        <v>0.12821525973518436</v>
      </c>
      <c r="H355">
        <f>AVERAGE2(G355,'Sim Flight Params'!$B$26,2)</f>
        <v>0.12821525973518436</v>
      </c>
      <c r="J355">
        <f t="shared" si="52"/>
        <v>-0.20727226331654452</v>
      </c>
      <c r="K355">
        <f t="shared" si="50"/>
        <v>-1.2252741600646531</v>
      </c>
      <c r="L355">
        <f>'Sim Flight Params'!$B$24*J355+'Sim Flight Params'!$B$27*K355</f>
        <v>-0.20727226331654452</v>
      </c>
      <c r="N355">
        <f t="shared" si="55"/>
        <v>0.31743996114155482</v>
      </c>
      <c r="O355">
        <f t="shared" si="56"/>
        <v>0.12821525973518416</v>
      </c>
      <c r="P355">
        <f>'Sim Flight Params'!$B$24*N355+'Sim Flight Params'!$B$27*O355</f>
        <v>0.31743996114155482</v>
      </c>
      <c r="Q355">
        <f t="shared" si="51"/>
        <v>0.16866445093742902</v>
      </c>
      <c r="S355">
        <f t="shared" si="53"/>
        <v>-0.20727226331654452</v>
      </c>
      <c r="T355">
        <f t="shared" si="57"/>
        <v>0.31743996114155482</v>
      </c>
      <c r="U355">
        <f t="shared" si="49"/>
        <v>0.16866445093742902</v>
      </c>
    </row>
    <row r="356" spans="1:21" x14ac:dyDescent="0.3">
      <c r="A356">
        <f>'Sim Flight'!B356</f>
        <v>17.6999999999998</v>
      </c>
      <c r="B356">
        <f>'Sim Flight'!L356</f>
        <v>0.13795918367351176</v>
      </c>
      <c r="C356">
        <f>'Sim Flight'!N356+'Sim Flight'!S356</f>
        <v>0.19586398204238423</v>
      </c>
      <c r="E356">
        <f t="shared" si="54"/>
        <v>5.0000000000000711E-2</v>
      </c>
      <c r="G356">
        <f>MEDIAN2(C356,'Sim Flight Params'!$B$25,2)</f>
        <v>0.19586398204238423</v>
      </c>
      <c r="H356">
        <f>AVERAGE2(G356,'Sim Flight Params'!$B$26,2)</f>
        <v>0.19586398204238423</v>
      </c>
      <c r="J356">
        <f t="shared" si="52"/>
        <v>-0.19747906421442518</v>
      </c>
      <c r="K356">
        <f t="shared" si="50"/>
        <v>1.3529744461439781</v>
      </c>
      <c r="L356">
        <f>'Sim Flight Params'!$B$24*J356+'Sim Flight Params'!$B$27*K356</f>
        <v>-0.19747906421442518</v>
      </c>
      <c r="N356">
        <f t="shared" si="55"/>
        <v>0.30756600793083344</v>
      </c>
      <c r="O356">
        <f t="shared" si="56"/>
        <v>0.19586398204238409</v>
      </c>
      <c r="P356">
        <f>'Sim Flight Params'!$B$24*N356+'Sim Flight Params'!$B$27*O356</f>
        <v>0.30756600793083344</v>
      </c>
      <c r="Q356">
        <f t="shared" si="51"/>
        <v>0.16960682425732168</v>
      </c>
      <c r="S356">
        <f t="shared" si="53"/>
        <v>-0.19747906421442518</v>
      </c>
      <c r="T356">
        <f t="shared" si="57"/>
        <v>0.30756600793083344</v>
      </c>
      <c r="U356">
        <f t="shared" si="49"/>
        <v>0.16960682425732168</v>
      </c>
    </row>
    <row r="357" spans="1:21" x14ac:dyDescent="0.3">
      <c r="A357">
        <f>'Sim Flight'!B357</f>
        <v>17.749999999999801</v>
      </c>
      <c r="B357">
        <f>'Sim Flight'!L357</f>
        <v>0.12755102040820387</v>
      </c>
      <c r="C357">
        <f>'Sim Flight'!N357+'Sim Flight'!S357</f>
        <v>0.14489530586770899</v>
      </c>
      <c r="E357">
        <f t="shared" si="54"/>
        <v>5.0000000000000711E-2</v>
      </c>
      <c r="G357">
        <f>MEDIAN2(C357,'Sim Flight Params'!$B$25,2)</f>
        <v>0.14489530586770899</v>
      </c>
      <c r="H357">
        <f>AVERAGE2(G357,'Sim Flight Params'!$B$26,2)</f>
        <v>0.14489530586770899</v>
      </c>
      <c r="J357">
        <f t="shared" si="52"/>
        <v>-0.19023429892103963</v>
      </c>
      <c r="K357">
        <f t="shared" si="50"/>
        <v>-1.0193735234934902</v>
      </c>
      <c r="L357">
        <f>'Sim Flight Params'!$B$24*J357+'Sim Flight Params'!$B$27*K357</f>
        <v>-0.19023429892103963</v>
      </c>
      <c r="N357">
        <f t="shared" si="55"/>
        <v>0.29805429298478131</v>
      </c>
      <c r="O357">
        <f t="shared" si="56"/>
        <v>0.14489530586770899</v>
      </c>
      <c r="P357">
        <f>'Sim Flight Params'!$B$24*N357+'Sim Flight Params'!$B$27*O357</f>
        <v>0.29805429298478131</v>
      </c>
      <c r="Q357">
        <f t="shared" si="51"/>
        <v>0.17050327257657744</v>
      </c>
      <c r="S357">
        <f t="shared" si="53"/>
        <v>-0.19023429892103963</v>
      </c>
      <c r="T357">
        <f t="shared" si="57"/>
        <v>0.29805429298478131</v>
      </c>
      <c r="U357">
        <f t="shared" si="49"/>
        <v>0.17050327257657744</v>
      </c>
    </row>
    <row r="358" spans="1:21" x14ac:dyDescent="0.3">
      <c r="A358">
        <f>'Sim Flight'!B358</f>
        <v>17.799999999999802</v>
      </c>
      <c r="B358">
        <f>'Sim Flight'!L358</f>
        <v>0.11755102040820209</v>
      </c>
      <c r="C358">
        <f>'Sim Flight'!N358+'Sim Flight'!S358</f>
        <v>0.17346341569330256</v>
      </c>
      <c r="E358">
        <f t="shared" si="54"/>
        <v>5.0000000000000711E-2</v>
      </c>
      <c r="G358">
        <f>MEDIAN2(C358,'Sim Flight Params'!$B$25,2)</f>
        <v>0.17346341569330256</v>
      </c>
      <c r="H358">
        <f>AVERAGE2(G358,'Sim Flight Params'!$B$26,2)</f>
        <v>0.17346341569330256</v>
      </c>
      <c r="J358">
        <f t="shared" si="52"/>
        <v>-0.18156112813637437</v>
      </c>
      <c r="K358">
        <f t="shared" si="50"/>
        <v>0.57136219651186337</v>
      </c>
      <c r="L358">
        <f>'Sim Flight Params'!$B$24*J358+'Sim Flight Params'!$B$27*K358</f>
        <v>-0.18156112813637437</v>
      </c>
      <c r="N358">
        <f t="shared" si="55"/>
        <v>0.28897623657796245</v>
      </c>
      <c r="O358">
        <f t="shared" si="56"/>
        <v>0.17346341569330267</v>
      </c>
      <c r="P358">
        <f>'Sim Flight Params'!$B$24*N358+'Sim Flight Params'!$B$27*O358</f>
        <v>0.28897623657796245</v>
      </c>
      <c r="Q358">
        <f t="shared" si="51"/>
        <v>0.17142521616976036</v>
      </c>
      <c r="S358">
        <f t="shared" si="53"/>
        <v>-0.18156112813637437</v>
      </c>
      <c r="T358">
        <f t="shared" si="57"/>
        <v>0.28897623657796245</v>
      </c>
      <c r="U358">
        <f t="shared" si="49"/>
        <v>0.17142521616976036</v>
      </c>
    </row>
    <row r="359" spans="1:21" x14ac:dyDescent="0.3">
      <c r="A359">
        <f>'Sim Flight'!B359</f>
        <v>17.849999999999799</v>
      </c>
      <c r="B359">
        <f>'Sim Flight'!L359</f>
        <v>0.10795918367350714</v>
      </c>
      <c r="C359">
        <f>'Sim Flight'!N359+'Sim Flight'!S359</f>
        <v>0.17152448627048522</v>
      </c>
      <c r="E359">
        <f t="shared" si="54"/>
        <v>4.9999999999997158E-2</v>
      </c>
      <c r="G359">
        <f>MEDIAN2(C359,'Sim Flight Params'!$B$25,2)</f>
        <v>0.17152448627048522</v>
      </c>
      <c r="H359">
        <f>AVERAGE2(G359,'Sim Flight Params'!$B$26,2)</f>
        <v>0.17152448627048522</v>
      </c>
      <c r="J359">
        <f t="shared" si="52"/>
        <v>-0.17298490382285059</v>
      </c>
      <c r="K359">
        <f t="shared" si="50"/>
        <v>-3.8778588456349058E-2</v>
      </c>
      <c r="L359">
        <f>'Sim Flight Params'!$B$24*J359+'Sim Flight Params'!$B$27*K359</f>
        <v>-0.17298490382285059</v>
      </c>
      <c r="N359">
        <f t="shared" si="55"/>
        <v>0.28032699138682043</v>
      </c>
      <c r="O359">
        <f t="shared" si="56"/>
        <v>0.17152448627048542</v>
      </c>
      <c r="P359">
        <f>'Sim Flight Params'!$B$24*N359+'Sim Flight Params'!$B$27*O359</f>
        <v>0.28032699138682043</v>
      </c>
      <c r="Q359">
        <f t="shared" si="51"/>
        <v>0.17236780771331328</v>
      </c>
      <c r="S359">
        <f t="shared" si="53"/>
        <v>-0.17298490382285059</v>
      </c>
      <c r="T359">
        <f t="shared" si="57"/>
        <v>0.28032699138682043</v>
      </c>
      <c r="U359">
        <f t="shared" si="49"/>
        <v>0.17236780771331328</v>
      </c>
    </row>
    <row r="360" spans="1:21" x14ac:dyDescent="0.3">
      <c r="A360">
        <f>'Sim Flight'!B360</f>
        <v>17.8999999999998</v>
      </c>
      <c r="B360">
        <f>'Sim Flight'!L360</f>
        <v>9.8775510204117609E-2</v>
      </c>
      <c r="C360">
        <f>'Sim Flight'!N360+'Sim Flight'!S360</f>
        <v>0.15388517376198826</v>
      </c>
      <c r="E360">
        <f t="shared" si="54"/>
        <v>5.0000000000000711E-2</v>
      </c>
      <c r="G360">
        <f>MEDIAN2(C360,'Sim Flight Params'!$B$25,2)</f>
        <v>0.15388517376198826</v>
      </c>
      <c r="H360">
        <f>AVERAGE2(G360,'Sim Flight Params'!$B$26,2)</f>
        <v>0.15388517376198826</v>
      </c>
      <c r="J360">
        <f t="shared" si="52"/>
        <v>-0.16529064513475106</v>
      </c>
      <c r="K360">
        <f t="shared" si="50"/>
        <v>-0.35278625016993415</v>
      </c>
      <c r="L360">
        <f>'Sim Flight Params'!$B$24*J360+'Sim Flight Params'!$B$27*K360</f>
        <v>-0.16529064513475106</v>
      </c>
      <c r="N360">
        <f t="shared" si="55"/>
        <v>0.27206245913008276</v>
      </c>
      <c r="O360">
        <f t="shared" si="56"/>
        <v>0.15388517376198843</v>
      </c>
      <c r="P360">
        <f>'Sim Flight Params'!$B$24*N360+'Sim Flight Params'!$B$27*O360</f>
        <v>0.27206245913008276</v>
      </c>
      <c r="Q360">
        <f t="shared" si="51"/>
        <v>0.17328694892596513</v>
      </c>
      <c r="S360">
        <f t="shared" si="53"/>
        <v>-0.16529064513475106</v>
      </c>
      <c r="T360">
        <f t="shared" si="57"/>
        <v>0.27206245913008276</v>
      </c>
      <c r="U360">
        <f t="shared" si="49"/>
        <v>0.17328694892596513</v>
      </c>
    </row>
    <row r="361" spans="1:21" x14ac:dyDescent="0.3">
      <c r="A361">
        <f>'Sim Flight'!B361</f>
        <v>17.9499999999998</v>
      </c>
      <c r="B361">
        <f>'Sim Flight'!L361</f>
        <v>9.0000000000034233E-2</v>
      </c>
      <c r="C361">
        <f>'Sim Flight'!N361+'Sim Flight'!S361</f>
        <v>0.19456095176458621</v>
      </c>
      <c r="E361">
        <f t="shared" si="54"/>
        <v>5.0000000000000711E-2</v>
      </c>
      <c r="G361">
        <f>MEDIAN2(C361,'Sim Flight Params'!$B$25,2)</f>
        <v>0.19456095176458621</v>
      </c>
      <c r="H361">
        <f>AVERAGE2(G361,'Sim Flight Params'!$B$26,2)</f>
        <v>0.19456095176458621</v>
      </c>
      <c r="J361">
        <f t="shared" si="52"/>
        <v>-0.1555625975465216</v>
      </c>
      <c r="K361">
        <f t="shared" si="50"/>
        <v>0.81351556005194736</v>
      </c>
      <c r="L361">
        <f>'Sim Flight Params'!$B$24*J361+'Sim Flight Params'!$B$27*K361</f>
        <v>-0.1555625975465216</v>
      </c>
      <c r="N361">
        <f t="shared" si="55"/>
        <v>0.26428432925275658</v>
      </c>
      <c r="O361">
        <f t="shared" si="56"/>
        <v>0.19456095176458632</v>
      </c>
      <c r="P361">
        <f>'Sim Flight Params'!$B$24*N361+'Sim Flight Params'!$B$27*O361</f>
        <v>0.26428432925275658</v>
      </c>
      <c r="Q361">
        <f t="shared" si="51"/>
        <v>0.17428432925272236</v>
      </c>
      <c r="S361">
        <f t="shared" si="53"/>
        <v>-0.1555625975465216</v>
      </c>
      <c r="T361">
        <f t="shared" si="57"/>
        <v>0.26428432925275658</v>
      </c>
      <c r="U361">
        <f t="shared" si="49"/>
        <v>0.17428432925272236</v>
      </c>
    </row>
    <row r="362" spans="1:21" x14ac:dyDescent="0.3">
      <c r="A362">
        <f>'Sim Flight'!B362</f>
        <v>17.999999999999801</v>
      </c>
      <c r="B362">
        <f>'Sim Flight'!L362</f>
        <v>8.1632653061256957E-2</v>
      </c>
      <c r="C362">
        <f>'Sim Flight'!N362+'Sim Flight'!S362</f>
        <v>0.14832553286060413</v>
      </c>
      <c r="E362">
        <f t="shared" si="54"/>
        <v>5.0000000000000711E-2</v>
      </c>
      <c r="G362">
        <f>MEDIAN2(C362,'Sim Flight Params'!$B$25,2)</f>
        <v>0.14832553286060413</v>
      </c>
      <c r="H362">
        <f>AVERAGE2(G362,'Sim Flight Params'!$B$26,2)</f>
        <v>0.14832553286060413</v>
      </c>
      <c r="J362">
        <f t="shared" si="52"/>
        <v>-0.14814632090349128</v>
      </c>
      <c r="K362">
        <f t="shared" si="50"/>
        <v>-0.92470837807962858</v>
      </c>
      <c r="L362">
        <f>'Sim Flight Params'!$B$24*J362+'Sim Flight Params'!$B$27*K362</f>
        <v>-0.14814632090349128</v>
      </c>
      <c r="N362">
        <f t="shared" si="55"/>
        <v>0.25687701320758188</v>
      </c>
      <c r="O362">
        <f t="shared" si="56"/>
        <v>0.14832553286060435</v>
      </c>
      <c r="P362">
        <f>'Sim Flight Params'!$B$24*N362+'Sim Flight Params'!$B$27*O362</f>
        <v>0.25687701320758188</v>
      </c>
      <c r="Q362">
        <f t="shared" si="51"/>
        <v>0.17524436014632494</v>
      </c>
      <c r="S362">
        <f t="shared" si="53"/>
        <v>-0.14814632090349128</v>
      </c>
      <c r="T362">
        <f t="shared" si="57"/>
        <v>0.25687701320758188</v>
      </c>
      <c r="U362">
        <f t="shared" si="49"/>
        <v>0.17524436014632494</v>
      </c>
    </row>
    <row r="363" spans="1:21" x14ac:dyDescent="0.3">
      <c r="A363">
        <f>'Sim Flight'!B363</f>
        <v>18.049999999999802</v>
      </c>
      <c r="B363">
        <f>'Sim Flight'!L363</f>
        <v>7.3673469387785864E-2</v>
      </c>
      <c r="C363">
        <f>'Sim Flight'!N363+'Sim Flight'!S363</f>
        <v>0.17733230956916093</v>
      </c>
      <c r="E363">
        <f t="shared" si="54"/>
        <v>5.0000000000000711E-2</v>
      </c>
      <c r="G363">
        <f>MEDIAN2(C363,'Sim Flight Params'!$B$25,2)</f>
        <v>0.17733230956916093</v>
      </c>
      <c r="H363">
        <f>AVERAGE2(G363,'Sim Flight Params'!$B$26,2)</f>
        <v>0.17733230956916093</v>
      </c>
      <c r="J363">
        <f t="shared" si="52"/>
        <v>-0.1392797054250331</v>
      </c>
      <c r="K363">
        <f t="shared" si="50"/>
        <v>0.58013553417112795</v>
      </c>
      <c r="L363">
        <f>'Sim Flight Params'!$B$24*J363+'Sim Flight Params'!$B$27*K363</f>
        <v>-0.1392797054250331</v>
      </c>
      <c r="N363">
        <f t="shared" si="55"/>
        <v>0.24991302793633013</v>
      </c>
      <c r="O363">
        <f t="shared" si="56"/>
        <v>0.17733230956916116</v>
      </c>
      <c r="P363">
        <f>'Sim Flight Params'!$B$24*N363+'Sim Flight Params'!$B$27*O363</f>
        <v>0.24991302793633013</v>
      </c>
      <c r="Q363">
        <f t="shared" si="51"/>
        <v>0.17623955854854428</v>
      </c>
      <c r="S363">
        <f t="shared" si="53"/>
        <v>-0.1392797054250331</v>
      </c>
      <c r="T363">
        <f t="shared" si="57"/>
        <v>0.24991302793633013</v>
      </c>
      <c r="U363">
        <f t="shared" si="49"/>
        <v>0.17623955854854428</v>
      </c>
    </row>
    <row r="364" spans="1:21" x14ac:dyDescent="0.3">
      <c r="A364">
        <f>'Sim Flight'!B364</f>
        <v>18.099999999999799</v>
      </c>
      <c r="B364">
        <f>'Sim Flight'!L364</f>
        <v>6.612244897962137E-2</v>
      </c>
      <c r="C364">
        <f>'Sim Flight'!N364+'Sim Flight'!S364</f>
        <v>0.18841900109300022</v>
      </c>
      <c r="E364">
        <f t="shared" si="54"/>
        <v>4.9999999999997158E-2</v>
      </c>
      <c r="G364">
        <f>MEDIAN2(C364,'Sim Flight Params'!$B$25,2)</f>
        <v>0.18841900109300022</v>
      </c>
      <c r="H364">
        <f>AVERAGE2(G364,'Sim Flight Params'!$B$26,2)</f>
        <v>0.18841900109300022</v>
      </c>
      <c r="J364">
        <f t="shared" si="52"/>
        <v>-0.12985875537038363</v>
      </c>
      <c r="K364">
        <f t="shared" si="50"/>
        <v>0.22173383047679834</v>
      </c>
      <c r="L364">
        <f>'Sim Flight Params'!$B$24*J364+'Sim Flight Params'!$B$27*K364</f>
        <v>-0.12985875537038363</v>
      </c>
      <c r="N364">
        <f t="shared" si="55"/>
        <v>0.24342009016781133</v>
      </c>
      <c r="O364">
        <f t="shared" si="56"/>
        <v>0.18841900109299997</v>
      </c>
      <c r="P364">
        <f>'Sim Flight Params'!$B$24*N364+'Sim Flight Params'!$B$27*O364</f>
        <v>0.24342009016781133</v>
      </c>
      <c r="Q364">
        <f t="shared" si="51"/>
        <v>0.17729764118818997</v>
      </c>
      <c r="S364">
        <f t="shared" si="53"/>
        <v>-0.12985875537038363</v>
      </c>
      <c r="T364">
        <f t="shared" si="57"/>
        <v>0.24342009016781133</v>
      </c>
      <c r="U364">
        <f t="shared" si="49"/>
        <v>0.17729764118818997</v>
      </c>
    </row>
    <row r="365" spans="1:21" x14ac:dyDescent="0.3">
      <c r="A365">
        <f>'Sim Flight'!B365</f>
        <v>18.1499999999998</v>
      </c>
      <c r="B365">
        <f>'Sim Flight'!L365</f>
        <v>5.8979591836762504E-2</v>
      </c>
      <c r="C365">
        <f>'Sim Flight'!N365+'Sim Flight'!S365</f>
        <v>0.13991439492968799</v>
      </c>
      <c r="E365">
        <f t="shared" si="54"/>
        <v>5.0000000000000711E-2</v>
      </c>
      <c r="G365">
        <f>MEDIAN2(C365,'Sim Flight Params'!$B$25,2)</f>
        <v>0.13991439492968799</v>
      </c>
      <c r="H365">
        <f>AVERAGE2(G365,'Sim Flight Params'!$B$26,2)</f>
        <v>0.13991439492968799</v>
      </c>
      <c r="J365">
        <f t="shared" si="52"/>
        <v>-0.12286303562389914</v>
      </c>
      <c r="K365">
        <f t="shared" si="50"/>
        <v>-0.97009212326623084</v>
      </c>
      <c r="L365">
        <f>'Sim Flight Params'!$B$24*J365+'Sim Flight Params'!$B$27*K365</f>
        <v>-0.12286303562389914</v>
      </c>
      <c r="N365">
        <f t="shared" si="55"/>
        <v>0.23727693838661629</v>
      </c>
      <c r="O365">
        <f t="shared" si="56"/>
        <v>0.13991439492968794</v>
      </c>
      <c r="P365">
        <f>'Sim Flight Params'!$B$24*N365+'Sim Flight Params'!$B$27*O365</f>
        <v>0.23727693838661629</v>
      </c>
      <c r="Q365">
        <f t="shared" si="51"/>
        <v>0.1782973465498538</v>
      </c>
      <c r="S365">
        <f t="shared" si="53"/>
        <v>-0.12286303562389914</v>
      </c>
      <c r="T365">
        <f t="shared" si="57"/>
        <v>0.23727693838661629</v>
      </c>
      <c r="U365">
        <f t="shared" si="49"/>
        <v>0.1782973465498538</v>
      </c>
    </row>
    <row r="366" spans="1:21" x14ac:dyDescent="0.3">
      <c r="A366">
        <f>'Sim Flight'!B366</f>
        <v>18.1999999999998</v>
      </c>
      <c r="B366">
        <f>'Sim Flight'!L366</f>
        <v>5.2244897959209759E-2</v>
      </c>
      <c r="C366">
        <f>'Sim Flight'!N366+'Sim Flight'!S366</f>
        <v>0.17054585063760055</v>
      </c>
      <c r="E366">
        <f t="shared" si="54"/>
        <v>5.0000000000000711E-2</v>
      </c>
      <c r="G366">
        <f>MEDIAN2(C366,'Sim Flight Params'!$B$25,2)</f>
        <v>0.17054585063760055</v>
      </c>
      <c r="H366">
        <f>AVERAGE2(G366,'Sim Flight Params'!$B$26,2)</f>
        <v>0.17054585063760055</v>
      </c>
      <c r="J366">
        <f t="shared" si="52"/>
        <v>-0.11433574309201899</v>
      </c>
      <c r="K366">
        <f t="shared" si="50"/>
        <v>0.61262911415824262</v>
      </c>
      <c r="L366">
        <f>'Sim Flight Params'!$B$24*J366+'Sim Flight Params'!$B$27*K366</f>
        <v>-0.11433574309201899</v>
      </c>
      <c r="N366">
        <f t="shared" si="55"/>
        <v>0.23156015123201526</v>
      </c>
      <c r="O366">
        <f t="shared" si="56"/>
        <v>0.17054585063760044</v>
      </c>
      <c r="P366">
        <f>'Sim Flight Params'!$B$24*N366+'Sim Flight Params'!$B$27*O366</f>
        <v>0.23156015123201526</v>
      </c>
      <c r="Q366">
        <f t="shared" si="51"/>
        <v>0.17931525327280551</v>
      </c>
      <c r="S366">
        <f t="shared" si="53"/>
        <v>-0.11433574309201899</v>
      </c>
      <c r="T366">
        <f t="shared" si="57"/>
        <v>0.23156015123201526</v>
      </c>
      <c r="U366">
        <f t="shared" si="49"/>
        <v>0.17931525327280551</v>
      </c>
    </row>
    <row r="367" spans="1:21" x14ac:dyDescent="0.3">
      <c r="A367">
        <f>'Sim Flight'!B367</f>
        <v>18.249999999999801</v>
      </c>
      <c r="B367">
        <f>'Sim Flight'!L367</f>
        <v>4.5918367346963133E-2</v>
      </c>
      <c r="C367">
        <f>'Sim Flight'!N367+'Sim Flight'!S367</f>
        <v>0.17047541499084679</v>
      </c>
      <c r="E367">
        <f t="shared" si="54"/>
        <v>5.0000000000000711E-2</v>
      </c>
      <c r="G367">
        <f>MEDIAN2(C367,'Sim Flight Params'!$B$25,2)</f>
        <v>0.17047541499084679</v>
      </c>
      <c r="H367">
        <f>AVERAGE2(G367,'Sim Flight Params'!$B$26,2)</f>
        <v>0.17047541499084679</v>
      </c>
      <c r="J367">
        <f t="shared" si="52"/>
        <v>-0.10581197234247654</v>
      </c>
      <c r="K367">
        <f t="shared" si="50"/>
        <v>-1.4087129350753647E-3</v>
      </c>
      <c r="L367">
        <f>'Sim Flight Params'!$B$24*J367+'Sim Flight Params'!$B$27*K367</f>
        <v>-0.10581197234247654</v>
      </c>
      <c r="N367">
        <f t="shared" si="55"/>
        <v>0.22626955261489134</v>
      </c>
      <c r="O367">
        <f t="shared" si="56"/>
        <v>0.1704754149908467</v>
      </c>
      <c r="P367">
        <f>'Sim Flight Params'!$B$24*N367+'Sim Flight Params'!$B$27*O367</f>
        <v>0.22626955261489134</v>
      </c>
      <c r="Q367">
        <f t="shared" si="51"/>
        <v>0.1803511852679282</v>
      </c>
      <c r="S367">
        <f t="shared" si="53"/>
        <v>-0.10581197234247654</v>
      </c>
      <c r="T367">
        <f t="shared" si="57"/>
        <v>0.22626955261489134</v>
      </c>
      <c r="U367">
        <f t="shared" si="49"/>
        <v>0.1803511852679282</v>
      </c>
    </row>
    <row r="368" spans="1:21" x14ac:dyDescent="0.3">
      <c r="A368">
        <f>'Sim Flight'!B368</f>
        <v>18.299999999999802</v>
      </c>
      <c r="B368">
        <f>'Sim Flight'!L368</f>
        <v>4.0000000000022656E-2</v>
      </c>
      <c r="C368">
        <f>'Sim Flight'!N368+'Sim Flight'!S368</f>
        <v>0.1477915302542526</v>
      </c>
      <c r="E368">
        <f t="shared" si="54"/>
        <v>5.0000000000000711E-2</v>
      </c>
      <c r="G368">
        <f>MEDIAN2(C368,'Sim Flight Params'!$B$25,2)</f>
        <v>0.1477915302542526</v>
      </c>
      <c r="H368">
        <f>AVERAGE2(G368,'Sim Flight Params'!$B$26,2)</f>
        <v>0.1477915302542526</v>
      </c>
      <c r="J368">
        <f t="shared" si="52"/>
        <v>-9.8422395829763809E-2</v>
      </c>
      <c r="K368">
        <f t="shared" si="50"/>
        <v>-0.45367769473187736</v>
      </c>
      <c r="L368">
        <f>'Sim Flight Params'!$B$24*J368+'Sim Flight Params'!$B$27*K368</f>
        <v>-9.8422395829763809E-2</v>
      </c>
      <c r="N368">
        <f t="shared" si="55"/>
        <v>0.22134843282340308</v>
      </c>
      <c r="O368">
        <f t="shared" si="56"/>
        <v>0.14779153025425246</v>
      </c>
      <c r="P368">
        <f>'Sim Flight Params'!$B$24*N368+'Sim Flight Params'!$B$27*O368</f>
        <v>0.22134843282340308</v>
      </c>
      <c r="Q368">
        <f t="shared" si="51"/>
        <v>0.18134843282338042</v>
      </c>
      <c r="S368">
        <f t="shared" si="53"/>
        <v>-9.8422395829763809E-2</v>
      </c>
      <c r="T368">
        <f t="shared" si="57"/>
        <v>0.22134843282340308</v>
      </c>
      <c r="U368">
        <f t="shared" si="49"/>
        <v>0.18134843282338042</v>
      </c>
    </row>
    <row r="369" spans="1:21" x14ac:dyDescent="0.3">
      <c r="A369">
        <f>'Sim Flight'!B369</f>
        <v>18.349999999999799</v>
      </c>
      <c r="B369">
        <f>'Sim Flight'!L369</f>
        <v>3.4489795918388688E-2</v>
      </c>
      <c r="C369">
        <f>'Sim Flight'!N369+'Sim Flight'!S369</f>
        <v>0.19715277433738834</v>
      </c>
      <c r="E369">
        <f t="shared" si="54"/>
        <v>4.9999999999997158E-2</v>
      </c>
      <c r="G369">
        <f>MEDIAN2(C369,'Sim Flight Params'!$B$25,2)</f>
        <v>0.19715277433738834</v>
      </c>
      <c r="H369">
        <f>AVERAGE2(G369,'Sim Flight Params'!$B$26,2)</f>
        <v>0.19715277433738834</v>
      </c>
      <c r="J369">
        <f t="shared" si="52"/>
        <v>-8.8564757112894951E-2</v>
      </c>
      <c r="K369">
        <f t="shared" si="50"/>
        <v>0.987224881662771</v>
      </c>
      <c r="L369">
        <f>'Sim Flight Params'!$B$24*J369+'Sim Flight Params'!$B$27*K369</f>
        <v>-8.8564757112894951E-2</v>
      </c>
      <c r="N369">
        <f t="shared" si="55"/>
        <v>0.21692019496775858</v>
      </c>
      <c r="O369">
        <f t="shared" si="56"/>
        <v>0.19715277433738837</v>
      </c>
      <c r="P369">
        <f>'Sim Flight Params'!$B$24*N369+'Sim Flight Params'!$B$27*O369</f>
        <v>0.21692019496775858</v>
      </c>
      <c r="Q369">
        <f t="shared" si="51"/>
        <v>0.18243039904936989</v>
      </c>
      <c r="S369">
        <f t="shared" si="53"/>
        <v>-8.8564757112894951E-2</v>
      </c>
      <c r="T369">
        <f t="shared" si="57"/>
        <v>0.21692019496775858</v>
      </c>
      <c r="U369">
        <f t="shared" si="49"/>
        <v>0.18243039904936989</v>
      </c>
    </row>
    <row r="370" spans="1:21" x14ac:dyDescent="0.3">
      <c r="A370">
        <f>'Sim Flight'!B370</f>
        <v>18.3999999999998</v>
      </c>
      <c r="B370">
        <f>'Sim Flight'!L370</f>
        <v>2.9387755102060448E-2</v>
      </c>
      <c r="C370">
        <f>'Sim Flight'!N370+'Sim Flight'!S370</f>
        <v>0.15308575714868516</v>
      </c>
      <c r="E370">
        <f t="shared" si="54"/>
        <v>5.0000000000000711E-2</v>
      </c>
      <c r="G370">
        <f>MEDIAN2(C370,'Sim Flight Params'!$B$25,2)</f>
        <v>0.15308575714868516</v>
      </c>
      <c r="H370">
        <f>AVERAGE2(G370,'Sim Flight Params'!$B$26,2)</f>
        <v>0.15308575714868516</v>
      </c>
      <c r="J370">
        <f t="shared" si="52"/>
        <v>-8.0910469255460582E-2</v>
      </c>
      <c r="K370">
        <f t="shared" si="50"/>
        <v>-0.88134034377405102</v>
      </c>
      <c r="L370">
        <f>'Sim Flight Params'!$B$24*J370+'Sim Flight Params'!$B$27*K370</f>
        <v>-8.0910469255460582E-2</v>
      </c>
      <c r="N370">
        <f t="shared" si="55"/>
        <v>0.21287467150498549</v>
      </c>
      <c r="O370">
        <f t="shared" si="56"/>
        <v>0.15308575714868522</v>
      </c>
      <c r="P370">
        <f>'Sim Flight Params'!$B$24*N370+'Sim Flight Params'!$B$27*O370</f>
        <v>0.21287467150498549</v>
      </c>
      <c r="Q370">
        <f t="shared" si="51"/>
        <v>0.18348691640292503</v>
      </c>
      <c r="S370">
        <f t="shared" si="53"/>
        <v>-8.0910469255460582E-2</v>
      </c>
      <c r="T370">
        <f t="shared" si="57"/>
        <v>0.21287467150498549</v>
      </c>
      <c r="U370">
        <f t="shared" si="49"/>
        <v>0.18348691640292503</v>
      </c>
    </row>
    <row r="371" spans="1:21" x14ac:dyDescent="0.3">
      <c r="A371">
        <f>'Sim Flight'!B371</f>
        <v>18.4499999999998</v>
      </c>
      <c r="B371">
        <f>'Sim Flight'!L371</f>
        <v>2.4693877551038333E-2</v>
      </c>
      <c r="C371">
        <f>'Sim Flight'!N371+'Sim Flight'!S371</f>
        <v>0.18133976234044333</v>
      </c>
      <c r="E371">
        <f t="shared" si="54"/>
        <v>5.0000000000000711E-2</v>
      </c>
      <c r="G371">
        <f>MEDIAN2(C371,'Sim Flight Params'!$B$25,2)</f>
        <v>0.18133976234044333</v>
      </c>
      <c r="H371">
        <f>AVERAGE2(G371,'Sim Flight Params'!$B$26,2)</f>
        <v>0.18133976234044333</v>
      </c>
      <c r="J371">
        <f t="shared" si="52"/>
        <v>-7.1843481138438289E-2</v>
      </c>
      <c r="K371">
        <f t="shared" si="50"/>
        <v>0.56508010383515528</v>
      </c>
      <c r="L371">
        <f>'Sim Flight Params'!$B$24*J371+'Sim Flight Params'!$B$27*K371</f>
        <v>-7.1843481138438289E-2</v>
      </c>
      <c r="N371">
        <f t="shared" si="55"/>
        <v>0.20928249744806351</v>
      </c>
      <c r="O371">
        <f t="shared" si="56"/>
        <v>0.18133976234044327</v>
      </c>
      <c r="P371">
        <f>'Sim Flight Params'!$B$24*N371+'Sim Flight Params'!$B$27*O371</f>
        <v>0.20928249744806351</v>
      </c>
      <c r="Q371">
        <f t="shared" si="51"/>
        <v>0.18458861989702519</v>
      </c>
      <c r="S371">
        <f t="shared" si="53"/>
        <v>-7.1843481138438289E-2</v>
      </c>
      <c r="T371">
        <f t="shared" si="57"/>
        <v>0.20928249744806351</v>
      </c>
      <c r="U371">
        <f t="shared" si="49"/>
        <v>0.18458861989702519</v>
      </c>
    </row>
    <row r="372" spans="1:21" x14ac:dyDescent="0.3">
      <c r="A372">
        <f>'Sim Flight'!B372</f>
        <v>18.499999999999801</v>
      </c>
      <c r="B372">
        <f>'Sim Flight'!L372</f>
        <v>2.0408163265322361E-2</v>
      </c>
      <c r="C372">
        <f>'Sim Flight'!N372+'Sim Flight'!S372</f>
        <v>0.14782778576736194</v>
      </c>
      <c r="E372">
        <f t="shared" si="54"/>
        <v>5.0000000000000711E-2</v>
      </c>
      <c r="G372">
        <f>MEDIAN2(C372,'Sim Flight Params'!$B$25,2)</f>
        <v>0.14782778576736194</v>
      </c>
      <c r="H372">
        <f>AVERAGE2(G372,'Sim Flight Params'!$B$26,2)</f>
        <v>0.14782778576736194</v>
      </c>
      <c r="J372">
        <f t="shared" si="52"/>
        <v>-6.4452091850070087E-2</v>
      </c>
      <c r="K372">
        <f t="shared" si="50"/>
        <v>-0.67023953146161819</v>
      </c>
      <c r="L372">
        <f>'Sim Flight Params'!$B$24*J372+'Sim Flight Params'!$B$27*K372</f>
        <v>-6.4452091850070087E-2</v>
      </c>
      <c r="N372">
        <f t="shared" si="55"/>
        <v>0.20605989285555998</v>
      </c>
      <c r="O372">
        <f t="shared" si="56"/>
        <v>0.14782778576736194</v>
      </c>
      <c r="P372">
        <f>'Sim Flight Params'!$B$24*N372+'Sim Flight Params'!$B$27*O372</f>
        <v>0.20605989285555998</v>
      </c>
      <c r="Q372">
        <f t="shared" si="51"/>
        <v>0.18565172959023762</v>
      </c>
      <c r="S372">
        <f t="shared" si="53"/>
        <v>-6.4452091850070087E-2</v>
      </c>
      <c r="T372">
        <f t="shared" si="57"/>
        <v>0.20605989285555998</v>
      </c>
      <c r="U372">
        <f t="shared" si="49"/>
        <v>0.18565172959023762</v>
      </c>
    </row>
    <row r="373" spans="1:21" x14ac:dyDescent="0.3">
      <c r="A373">
        <f>'Sim Flight'!B373</f>
        <v>18.549999999999802</v>
      </c>
      <c r="B373">
        <f>'Sim Flight'!L373</f>
        <v>1.6530612244912524E-2</v>
      </c>
      <c r="C373">
        <f>'Sim Flight'!N373+'Sim Flight'!S373</f>
        <v>0.13761321036707841</v>
      </c>
      <c r="E373">
        <f t="shared" si="54"/>
        <v>5.0000000000000711E-2</v>
      </c>
      <c r="G373">
        <f>MEDIAN2(C373,'Sim Flight Params'!$B$25,2)</f>
        <v>0.13761321036707841</v>
      </c>
      <c r="H373">
        <f>AVERAGE2(G373,'Sim Flight Params'!$B$26,2)</f>
        <v>0.13761321036707841</v>
      </c>
      <c r="J373">
        <f t="shared" si="52"/>
        <v>-5.7571431331716071E-2</v>
      </c>
      <c r="K373">
        <f t="shared" si="50"/>
        <v>-0.20429150800566773</v>
      </c>
      <c r="L373">
        <f>'Sim Flight Params'!$B$24*J373+'Sim Flight Params'!$B$27*K373</f>
        <v>-5.7571431331716071E-2</v>
      </c>
      <c r="N373">
        <f t="shared" si="55"/>
        <v>0.20318132128897412</v>
      </c>
      <c r="O373">
        <f t="shared" si="56"/>
        <v>0.13761321036707838</v>
      </c>
      <c r="P373">
        <f>'Sim Flight Params'!$B$24*N373+'Sim Flight Params'!$B$27*O373</f>
        <v>0.20318132128897412</v>
      </c>
      <c r="Q373">
        <f t="shared" si="51"/>
        <v>0.18665070904406159</v>
      </c>
      <c r="S373">
        <f t="shared" si="53"/>
        <v>-5.7571431331716071E-2</v>
      </c>
      <c r="T373">
        <f t="shared" si="57"/>
        <v>0.20318132128897412</v>
      </c>
      <c r="U373">
        <f t="shared" si="49"/>
        <v>0.18665070904406159</v>
      </c>
    </row>
    <row r="374" spans="1:21" x14ac:dyDescent="0.3">
      <c r="A374">
        <f>'Sim Flight'!B374</f>
        <v>18.599999999999799</v>
      </c>
      <c r="B374">
        <f>'Sim Flight'!L374</f>
        <v>1.3061224489809051E-2</v>
      </c>
      <c r="C374">
        <f>'Sim Flight'!N374+'Sim Flight'!S374</f>
        <v>0.1843622407205818</v>
      </c>
      <c r="E374">
        <f t="shared" si="54"/>
        <v>4.9999999999997158E-2</v>
      </c>
      <c r="G374">
        <f>MEDIAN2(C374,'Sim Flight Params'!$B$25,2)</f>
        <v>0.1843622407205818</v>
      </c>
      <c r="H374">
        <f>AVERAGE2(G374,'Sim Flight Params'!$B$26,2)</f>
        <v>0.1843622407205818</v>
      </c>
      <c r="J374">
        <f t="shared" si="52"/>
        <v>-4.8353319295687508E-2</v>
      </c>
      <c r="K374">
        <f t="shared" si="50"/>
        <v>0.93498060707012098</v>
      </c>
      <c r="L374">
        <f>'Sim Flight Params'!$B$24*J374+'Sim Flight Params'!$B$27*K374</f>
        <v>-4.8353319295687508E-2</v>
      </c>
      <c r="N374">
        <f t="shared" si="55"/>
        <v>0.20076365532418988</v>
      </c>
      <c r="O374">
        <f t="shared" si="56"/>
        <v>0.18436224072058174</v>
      </c>
      <c r="P374">
        <f>'Sim Flight Params'!$B$24*N374+'Sim Flight Params'!$B$27*O374</f>
        <v>0.20076365532418988</v>
      </c>
      <c r="Q374">
        <f t="shared" si="51"/>
        <v>0.18770243083438082</v>
      </c>
      <c r="S374">
        <f t="shared" si="53"/>
        <v>-4.8353319295687508E-2</v>
      </c>
      <c r="T374">
        <f t="shared" si="57"/>
        <v>0.20076365532418988</v>
      </c>
      <c r="U374">
        <f t="shared" si="49"/>
        <v>0.18770243083438082</v>
      </c>
    </row>
    <row r="375" spans="1:21" x14ac:dyDescent="0.3">
      <c r="A375">
        <f>'Sim Flight'!B375</f>
        <v>18.6499999999998</v>
      </c>
      <c r="B375">
        <f>'Sim Flight'!L375</f>
        <v>1.0000000000011451E-2</v>
      </c>
      <c r="C375">
        <f>'Sim Flight'!N375+'Sim Flight'!S375</f>
        <v>0.14084631271146664</v>
      </c>
      <c r="E375">
        <f t="shared" si="54"/>
        <v>5.0000000000000711E-2</v>
      </c>
      <c r="G375">
        <f>MEDIAN2(C375,'Sim Flight Params'!$B$25,2)</f>
        <v>0.14084631271146664</v>
      </c>
      <c r="H375">
        <f>AVERAGE2(G375,'Sim Flight Params'!$B$26,2)</f>
        <v>0.14084631271146664</v>
      </c>
      <c r="J375">
        <f t="shared" si="52"/>
        <v>-4.1311003660114073E-2</v>
      </c>
      <c r="K375">
        <f t="shared" si="50"/>
        <v>-0.87031856018229092</v>
      </c>
      <c r="L375">
        <f>'Sim Flight Params'!$B$24*J375+'Sim Flight Params'!$B$27*K375</f>
        <v>-4.1311003660114073E-2</v>
      </c>
      <c r="N375">
        <f t="shared" si="55"/>
        <v>0.19869810514118416</v>
      </c>
      <c r="O375">
        <f t="shared" si="56"/>
        <v>0.14084631271146669</v>
      </c>
      <c r="P375">
        <f>'Sim Flight Params'!$B$24*N375+'Sim Flight Params'!$B$27*O375</f>
        <v>0.19869810514118416</v>
      </c>
      <c r="Q375">
        <f t="shared" si="51"/>
        <v>0.18869810514117272</v>
      </c>
      <c r="S375">
        <f t="shared" si="53"/>
        <v>-4.1311003660114073E-2</v>
      </c>
      <c r="T375">
        <f t="shared" si="57"/>
        <v>0.19869810514118416</v>
      </c>
      <c r="U375">
        <f t="shared" si="49"/>
        <v>0.18869810514117272</v>
      </c>
    </row>
    <row r="376" spans="1:21" x14ac:dyDescent="0.3">
      <c r="A376">
        <f>'Sim Flight'!B376</f>
        <v>18.6999999999998</v>
      </c>
      <c r="B376">
        <f>'Sim Flight'!L376</f>
        <v>7.3469387755199841E-3</v>
      </c>
      <c r="C376">
        <f>'Sim Flight'!N376+'Sim Flight'!S376</f>
        <v>0.14514125665011743</v>
      </c>
      <c r="E376">
        <f t="shared" si="54"/>
        <v>5.0000000000000711E-2</v>
      </c>
      <c r="G376">
        <f>MEDIAN2(C376,'Sim Flight Params'!$B$25,2)</f>
        <v>0.14514125665011743</v>
      </c>
      <c r="H376">
        <f>AVERAGE2(G376,'Sim Flight Params'!$B$26,2)</f>
        <v>0.14514125665011743</v>
      </c>
      <c r="J376">
        <f t="shared" si="52"/>
        <v>-3.4053940827608098E-2</v>
      </c>
      <c r="K376">
        <f t="shared" si="50"/>
        <v>8.5898878773014609E-2</v>
      </c>
      <c r="L376">
        <f>'Sim Flight Params'!$B$24*J376+'Sim Flight Params'!$B$27*K376</f>
        <v>-3.4053940827608098E-2</v>
      </c>
      <c r="N376">
        <f t="shared" si="55"/>
        <v>0.19699540809980373</v>
      </c>
      <c r="O376">
        <f t="shared" si="56"/>
        <v>0.14514125665011746</v>
      </c>
      <c r="P376">
        <f>'Sim Flight Params'!$B$24*N376+'Sim Flight Params'!$B$27*O376</f>
        <v>0.19699540809980373</v>
      </c>
      <c r="Q376">
        <f t="shared" si="51"/>
        <v>0.18964846932428375</v>
      </c>
      <c r="S376">
        <f t="shared" si="53"/>
        <v>-3.4053940827608098E-2</v>
      </c>
      <c r="T376">
        <f t="shared" si="57"/>
        <v>0.19699540809980373</v>
      </c>
      <c r="U376">
        <f t="shared" si="49"/>
        <v>0.18964846932428375</v>
      </c>
    </row>
    <row r="377" spans="1:21" x14ac:dyDescent="0.3">
      <c r="A377">
        <f>'Sim Flight'!B377</f>
        <v>18.749999999999801</v>
      </c>
      <c r="B377">
        <f>'Sim Flight'!L377</f>
        <v>5.1020408163346504E-3</v>
      </c>
      <c r="C377">
        <f>'Sim Flight'!N377+'Sim Flight'!S377</f>
        <v>0.14096914929427823</v>
      </c>
      <c r="E377">
        <f t="shared" si="54"/>
        <v>5.0000000000000711E-2</v>
      </c>
      <c r="G377">
        <f>MEDIAN2(C377,'Sim Flight Params'!$B$25,2)</f>
        <v>0.14096914929427823</v>
      </c>
      <c r="H377">
        <f>AVERAGE2(G377,'Sim Flight Params'!$B$26,2)</f>
        <v>0.14096914929427823</v>
      </c>
      <c r="J377">
        <f t="shared" si="52"/>
        <v>-2.7005483362894087E-2</v>
      </c>
      <c r="K377">
        <f t="shared" si="50"/>
        <v>-8.3442147116782814E-2</v>
      </c>
      <c r="L377">
        <f>'Sim Flight Params'!$B$24*J377+'Sim Flight Params'!$B$27*K377</f>
        <v>-2.7005483362894087E-2</v>
      </c>
      <c r="N377">
        <f t="shared" si="55"/>
        <v>0.195645133931659</v>
      </c>
      <c r="O377">
        <f t="shared" si="56"/>
        <v>0.14096914929427823</v>
      </c>
      <c r="P377">
        <f>'Sim Flight Params'!$B$24*N377+'Sim Flight Params'!$B$27*O377</f>
        <v>0.195645133931659</v>
      </c>
      <c r="Q377">
        <f t="shared" si="51"/>
        <v>0.19054309311532436</v>
      </c>
      <c r="S377">
        <f t="shared" si="53"/>
        <v>-2.7005483362894087E-2</v>
      </c>
      <c r="T377">
        <f t="shared" si="57"/>
        <v>0.195645133931659</v>
      </c>
      <c r="U377">
        <f t="shared" si="49"/>
        <v>0.19054309311532436</v>
      </c>
    </row>
    <row r="378" spans="1:21" x14ac:dyDescent="0.3">
      <c r="A378">
        <f>'Sim Flight'!B378</f>
        <v>18.799999999999802</v>
      </c>
      <c r="B378">
        <f>'Sim Flight'!L378</f>
        <v>3.2653061224554528E-3</v>
      </c>
      <c r="C378">
        <f>'Sim Flight'!N378+'Sim Flight'!S378</f>
        <v>0.13583507742784715</v>
      </c>
      <c r="E378">
        <f t="shared" si="54"/>
        <v>5.0000000000000711E-2</v>
      </c>
      <c r="G378">
        <f>MEDIAN2(C378,'Sim Flight Params'!$B$25,2)</f>
        <v>0.13583507742784715</v>
      </c>
      <c r="H378">
        <f>AVERAGE2(G378,'Sim Flight Params'!$B$26,2)</f>
        <v>0.13583507742784715</v>
      </c>
      <c r="J378">
        <f t="shared" si="52"/>
        <v>-2.0213729491501631E-2</v>
      </c>
      <c r="K378">
        <f t="shared" si="50"/>
        <v>-0.10268143732862021</v>
      </c>
      <c r="L378">
        <f>'Sim Flight Params'!$B$24*J378+'Sim Flight Params'!$B$27*K378</f>
        <v>-2.0213729491501631E-2</v>
      </c>
      <c r="N378">
        <f t="shared" si="55"/>
        <v>0.19463444745708391</v>
      </c>
      <c r="O378">
        <f t="shared" si="56"/>
        <v>0.13583507742784717</v>
      </c>
      <c r="P378">
        <f>'Sim Flight Params'!$B$24*N378+'Sim Flight Params'!$B$27*O378</f>
        <v>0.19463444745708391</v>
      </c>
      <c r="Q378">
        <f t="shared" si="51"/>
        <v>0.19136914133462846</v>
      </c>
      <c r="S378">
        <f t="shared" si="53"/>
        <v>-2.0213729491501631E-2</v>
      </c>
      <c r="T378">
        <f t="shared" si="57"/>
        <v>0.19463444745708391</v>
      </c>
      <c r="U378">
        <f t="shared" si="49"/>
        <v>0.19136914133462846</v>
      </c>
    </row>
    <row r="379" spans="1:21" x14ac:dyDescent="0.3">
      <c r="A379">
        <f>'Sim Flight'!B379</f>
        <v>18.849999999999799</v>
      </c>
      <c r="B379">
        <f>'Sim Flight'!L379</f>
        <v>1.8367346938824756E-3</v>
      </c>
      <c r="C379">
        <f>'Sim Flight'!N379+'Sim Flight'!S379</f>
        <v>0.17205899082067649</v>
      </c>
      <c r="E379">
        <f t="shared" si="54"/>
        <v>4.9999999999997158E-2</v>
      </c>
      <c r="G379">
        <f>MEDIAN2(C379,'Sim Flight Params'!$B$25,2)</f>
        <v>0.17205899082067649</v>
      </c>
      <c r="H379">
        <f>AVERAGE2(G379,'Sim Flight Params'!$B$26,2)</f>
        <v>0.17205899082067649</v>
      </c>
      <c r="J379">
        <f t="shared" si="52"/>
        <v>-1.1610779950468296E-2</v>
      </c>
      <c r="K379">
        <f t="shared" si="50"/>
        <v>0.72447826785662817</v>
      </c>
      <c r="L379">
        <f>'Sim Flight Params'!$B$24*J379+'Sim Flight Params'!$B$27*K379</f>
        <v>-1.1610779950468296E-2</v>
      </c>
      <c r="N379">
        <f t="shared" si="55"/>
        <v>0.19405390845956053</v>
      </c>
      <c r="O379">
        <f t="shared" si="56"/>
        <v>0.17205899082067647</v>
      </c>
      <c r="P379">
        <f>'Sim Flight Params'!$B$24*N379+'Sim Flight Params'!$B$27*O379</f>
        <v>0.19405390845956053</v>
      </c>
      <c r="Q379">
        <f t="shared" si="51"/>
        <v>0.19221717376567804</v>
      </c>
      <c r="S379">
        <f t="shared" si="53"/>
        <v>-1.1610779950468296E-2</v>
      </c>
      <c r="T379">
        <f t="shared" si="57"/>
        <v>0.19405390845956053</v>
      </c>
      <c r="U379">
        <f t="shared" si="49"/>
        <v>0.19221717376567804</v>
      </c>
    </row>
    <row r="380" spans="1:21" x14ac:dyDescent="0.3">
      <c r="A380">
        <f>'Sim Flight'!B380</f>
        <v>18.8999999999998</v>
      </c>
      <c r="B380">
        <f>'Sim Flight'!L380</f>
        <v>8.1632653061551629E-4</v>
      </c>
      <c r="C380">
        <f>'Sim Flight'!N380+'Sim Flight'!S380</f>
        <v>0.16302385095770497</v>
      </c>
      <c r="E380">
        <f t="shared" si="54"/>
        <v>5.0000000000000711E-2</v>
      </c>
      <c r="G380">
        <f>MEDIAN2(C380,'Sim Flight Params'!$B$25,2)</f>
        <v>0.16302385095770497</v>
      </c>
      <c r="H380">
        <f>AVERAGE2(G380,'Sim Flight Params'!$B$26,2)</f>
        <v>0.16302385095770497</v>
      </c>
      <c r="J380">
        <f t="shared" si="52"/>
        <v>-3.4595874025829323E-3</v>
      </c>
      <c r="K380">
        <f t="shared" si="50"/>
        <v>-0.18070279725942792</v>
      </c>
      <c r="L380">
        <f>'Sim Flight Params'!$B$24*J380+'Sim Flight Params'!$B$27*K380</f>
        <v>-3.4595874025829323E-3</v>
      </c>
      <c r="N380">
        <f t="shared" si="55"/>
        <v>0.19388092908943139</v>
      </c>
      <c r="O380">
        <f t="shared" si="56"/>
        <v>0.16302385095770497</v>
      </c>
      <c r="P380">
        <f>'Sim Flight Params'!$B$24*N380+'Sim Flight Params'!$B$27*O380</f>
        <v>0.19388092908943139</v>
      </c>
      <c r="Q380">
        <f t="shared" si="51"/>
        <v>0.19306460255881586</v>
      </c>
      <c r="S380">
        <f t="shared" si="53"/>
        <v>-3.4595874025829323E-3</v>
      </c>
      <c r="T380">
        <f t="shared" si="57"/>
        <v>0.19388092908943139</v>
      </c>
      <c r="U380">
        <f t="shared" si="49"/>
        <v>0.19306460255881586</v>
      </c>
    </row>
    <row r="381" spans="1:21" x14ac:dyDescent="0.3">
      <c r="A381">
        <f>'Sim Flight'!B381</f>
        <v>18.9499999999998</v>
      </c>
      <c r="B381">
        <f>'Sim Flight'!L381</f>
        <v>2.0408163265469111E-4</v>
      </c>
      <c r="C381">
        <f>'Sim Flight'!N381+'Sim Flight'!S381</f>
        <v>0.14497956967707881</v>
      </c>
      <c r="E381">
        <f t="shared" si="54"/>
        <v>5.0000000000000711E-2</v>
      </c>
      <c r="G381">
        <f>MEDIAN2(C381,'Sim Flight Params'!$B$25,2)</f>
        <v>0.14497956967707881</v>
      </c>
      <c r="H381">
        <f>AVERAGE2(G381,'Sim Flight Params'!$B$26,2)</f>
        <v>0.14497956967707881</v>
      </c>
      <c r="J381">
        <f t="shared" si="52"/>
        <v>3.789391081271111E-3</v>
      </c>
      <c r="K381">
        <f t="shared" si="50"/>
        <v>-0.36088562561251802</v>
      </c>
      <c r="L381">
        <f>'Sim Flight Params'!$B$24*J381+'Sim Flight Params'!$B$27*K381</f>
        <v>3.789391081271111E-3</v>
      </c>
      <c r="N381">
        <f t="shared" si="55"/>
        <v>0.19407039864349496</v>
      </c>
      <c r="O381">
        <f t="shared" si="56"/>
        <v>0.14497956967707881</v>
      </c>
      <c r="P381">
        <f>'Sim Flight Params'!$B$24*N381+'Sim Flight Params'!$B$27*O381</f>
        <v>0.19407039864349496</v>
      </c>
      <c r="Q381">
        <f t="shared" si="51"/>
        <v>0.19386631701084026</v>
      </c>
      <c r="S381">
        <f t="shared" si="53"/>
        <v>3.789391081271111E-3</v>
      </c>
      <c r="T381">
        <f t="shared" si="57"/>
        <v>0.19407039864349496</v>
      </c>
      <c r="U381">
        <f t="shared" si="49"/>
        <v>0.19386631701084026</v>
      </c>
    </row>
    <row r="382" spans="1:21" x14ac:dyDescent="0.3">
      <c r="A382">
        <f>'Sim Flight'!B382</f>
        <v>18.999999999999801</v>
      </c>
      <c r="B382">
        <f>'Sim Flight'!L382</f>
        <v>3.2311742677852644E-27</v>
      </c>
      <c r="C382">
        <f>'Sim Flight'!N382+'Sim Flight'!S382</f>
        <v>0.13661957351404172</v>
      </c>
      <c r="E382">
        <f t="shared" si="54"/>
        <v>5.0000000000000711E-2</v>
      </c>
      <c r="G382">
        <f>MEDIAN2(C382,'Sim Flight Params'!$B$25,2)</f>
        <v>0.13661957351404172</v>
      </c>
      <c r="H382">
        <f>AVERAGE2(G382,'Sim Flight Params'!$B$26,2)</f>
        <v>0.13661957351404172</v>
      </c>
      <c r="J382">
        <f t="shared" si="52"/>
        <v>1.0620369756973294E-2</v>
      </c>
      <c r="K382">
        <f t="shared" si="50"/>
        <v>-0.16719992326073946</v>
      </c>
      <c r="L382">
        <f>'Sim Flight Params'!$B$24*J382+'Sim Flight Params'!$B$27*K382</f>
        <v>1.0620369756973294E-2</v>
      </c>
      <c r="N382">
        <f t="shared" si="55"/>
        <v>0.19460141713134363</v>
      </c>
      <c r="O382">
        <f t="shared" si="56"/>
        <v>0.13661957351404172</v>
      </c>
      <c r="P382">
        <f>'Sim Flight Params'!$B$24*N382+'Sim Flight Params'!$B$27*O382</f>
        <v>0.19460141713134363</v>
      </c>
      <c r="Q382">
        <f t="shared" si="51"/>
        <v>0.19460141713134363</v>
      </c>
      <c r="S382">
        <f t="shared" si="53"/>
        <v>1.0620369756973294E-2</v>
      </c>
      <c r="T382">
        <f t="shared" si="57"/>
        <v>0.19460141713134363</v>
      </c>
      <c r="U382">
        <f t="shared" si="49"/>
        <v>0.19460141713134363</v>
      </c>
    </row>
    <row r="383" spans="1:21" x14ac:dyDescent="0.3">
      <c r="A383">
        <f>'Sim Flight'!B383</f>
        <v>19.049999999999802</v>
      </c>
      <c r="B383">
        <f>'Sim Flight'!L383</f>
        <v>0</v>
      </c>
      <c r="C383">
        <f>'Sim Flight'!N383+'Sim Flight'!S383</f>
        <v>6.0995371724167101E-2</v>
      </c>
      <c r="E383">
        <f t="shared" si="54"/>
        <v>5.0000000000000711E-2</v>
      </c>
      <c r="G383">
        <f>MEDIAN2(C383,'Sim Flight Params'!$B$25,2)</f>
        <v>6.0995371724167101E-2</v>
      </c>
      <c r="H383">
        <f>AVERAGE2(G383,'Sim Flight Params'!$B$26,2)</f>
        <v>6.0995371724167101E-2</v>
      </c>
      <c r="J383">
        <f t="shared" si="52"/>
        <v>1.3670138343181693E-2</v>
      </c>
      <c r="K383">
        <f t="shared" si="50"/>
        <v>-1.5124840357974707</v>
      </c>
      <c r="L383">
        <f>'Sim Flight Params'!$B$24*J383+'Sim Flight Params'!$B$27*K383</f>
        <v>1.3670138343181693E-2</v>
      </c>
      <c r="N383">
        <f t="shared" si="55"/>
        <v>0.19528492404850273</v>
      </c>
      <c r="O383">
        <f t="shared" si="56"/>
        <v>6.0995371724167115E-2</v>
      </c>
      <c r="P383">
        <f>'Sim Flight Params'!$B$24*N383+'Sim Flight Params'!$B$27*O383</f>
        <v>0.19528492404850273</v>
      </c>
      <c r="Q383">
        <f t="shared" si="51"/>
        <v>0.19528492404850273</v>
      </c>
      <c r="S383">
        <f t="shared" si="53"/>
        <v>1.3670138343181693E-2</v>
      </c>
      <c r="T383">
        <f t="shared" si="57"/>
        <v>0.19528492404850273</v>
      </c>
      <c r="U383">
        <f t="shared" si="49"/>
        <v>0.19528492404850273</v>
      </c>
    </row>
    <row r="384" spans="1:21" x14ac:dyDescent="0.3">
      <c r="A384">
        <f>'Sim Flight'!B384</f>
        <v>19.099999999999799</v>
      </c>
      <c r="B384">
        <f>'Sim Flight'!L384</f>
        <v>0</v>
      </c>
      <c r="C384">
        <f>'Sim Flight'!N384+'Sim Flight'!S384</f>
        <v>1.941269633605917E-2</v>
      </c>
      <c r="E384">
        <f t="shared" si="54"/>
        <v>4.9999999999997158E-2</v>
      </c>
      <c r="G384">
        <f>MEDIAN2(C384,'Sim Flight Params'!$B$25,2)</f>
        <v>1.941269633605917E-2</v>
      </c>
      <c r="H384">
        <f>AVERAGE2(G384,'Sim Flight Params'!$B$26,2)</f>
        <v>1.941269633605917E-2</v>
      </c>
      <c r="J384">
        <f t="shared" si="52"/>
        <v>1.4640773159984596E-2</v>
      </c>
      <c r="K384">
        <f t="shared" si="50"/>
        <v>-0.83165350776220592</v>
      </c>
      <c r="L384">
        <f>'Sim Flight Params'!$B$24*J384+'Sim Flight Params'!$B$27*K384</f>
        <v>1.4640773159984596E-2</v>
      </c>
      <c r="N384">
        <f t="shared" si="55"/>
        <v>0.19601696270650193</v>
      </c>
      <c r="O384">
        <f t="shared" si="56"/>
        <v>1.941269633605916E-2</v>
      </c>
      <c r="P384">
        <f>'Sim Flight Params'!$B$24*N384+'Sim Flight Params'!$B$27*O384</f>
        <v>0.19601696270650193</v>
      </c>
      <c r="Q384">
        <f t="shared" si="51"/>
        <v>0.19601696270650193</v>
      </c>
      <c r="S384">
        <f t="shared" si="53"/>
        <v>1.4640773159984596E-2</v>
      </c>
      <c r="T384">
        <f t="shared" si="57"/>
        <v>0.19601696270650193</v>
      </c>
      <c r="U384">
        <f t="shared" si="49"/>
        <v>0.19601696270650193</v>
      </c>
    </row>
    <row r="385" spans="1:21" x14ac:dyDescent="0.3">
      <c r="A385">
        <f>'Sim Flight'!B385</f>
        <v>19.1499999999998</v>
      </c>
      <c r="B385">
        <f>'Sim Flight'!L385</f>
        <v>0</v>
      </c>
      <c r="C385">
        <f>'Sim Flight'!N385+'Sim Flight'!S385</f>
        <v>1.9832688052862677E-2</v>
      </c>
      <c r="E385">
        <f t="shared" si="54"/>
        <v>5.0000000000000711E-2</v>
      </c>
      <c r="G385">
        <f>MEDIAN2(C385,'Sim Flight Params'!$B$25,2)</f>
        <v>1.9832688052862677E-2</v>
      </c>
      <c r="H385">
        <f>AVERAGE2(G385,'Sim Flight Params'!$B$26,2)</f>
        <v>1.9832688052862677E-2</v>
      </c>
      <c r="J385">
        <f t="shared" si="52"/>
        <v>1.5632407562627744E-2</v>
      </c>
      <c r="K385">
        <f t="shared" si="50"/>
        <v>8.3998343360700192E-3</v>
      </c>
      <c r="L385">
        <f>'Sim Flight Params'!$B$24*J385+'Sim Flight Params'!$B$27*K385</f>
        <v>1.5632407562627744E-2</v>
      </c>
      <c r="N385">
        <f t="shared" si="55"/>
        <v>0.19679858308463333</v>
      </c>
      <c r="O385">
        <f t="shared" si="56"/>
        <v>1.9832688052862677E-2</v>
      </c>
      <c r="P385">
        <f>'Sim Flight Params'!$B$24*N385+'Sim Flight Params'!$B$27*O385</f>
        <v>0.19679858308463333</v>
      </c>
      <c r="Q385">
        <f t="shared" si="51"/>
        <v>0.19679858308463333</v>
      </c>
      <c r="S385">
        <f t="shared" si="53"/>
        <v>1.5632407562627744E-2</v>
      </c>
      <c r="T385">
        <f t="shared" si="57"/>
        <v>0.19679858308463333</v>
      </c>
      <c r="U385">
        <f t="shared" si="49"/>
        <v>0.19679858308463333</v>
      </c>
    </row>
    <row r="386" spans="1:21" x14ac:dyDescent="0.3">
      <c r="A386">
        <f>'Sim Flight'!B386</f>
        <v>19.1999999999998</v>
      </c>
      <c r="B386">
        <f>'Sim Flight'!L386</f>
        <v>0</v>
      </c>
      <c r="C386">
        <f>'Sim Flight'!N386+'Sim Flight'!S386</f>
        <v>1.4239619429203803E-2</v>
      </c>
      <c r="E386">
        <f t="shared" si="54"/>
        <v>5.0000000000000711E-2</v>
      </c>
      <c r="G386">
        <f>MEDIAN2(C386,'Sim Flight Params'!$B$25,2)</f>
        <v>1.4239619429203803E-2</v>
      </c>
      <c r="H386">
        <f>AVERAGE2(G386,'Sim Flight Params'!$B$26,2)</f>
        <v>1.4239619429203803E-2</v>
      </c>
      <c r="J386">
        <f t="shared" si="52"/>
        <v>1.6344388534087945E-2</v>
      </c>
      <c r="K386">
        <f t="shared" si="50"/>
        <v>-0.11186137247317589</v>
      </c>
      <c r="L386">
        <f>'Sim Flight Params'!$B$24*J386+'Sim Flight Params'!$B$27*K386</f>
        <v>1.6344388534087945E-2</v>
      </c>
      <c r="N386">
        <f t="shared" si="55"/>
        <v>0.19761580251133773</v>
      </c>
      <c r="O386">
        <f t="shared" si="56"/>
        <v>1.4239619429203825E-2</v>
      </c>
      <c r="P386">
        <f>'Sim Flight Params'!$B$24*N386+'Sim Flight Params'!$B$27*O386</f>
        <v>0.19761580251133773</v>
      </c>
      <c r="Q386">
        <f t="shared" si="51"/>
        <v>0.19761580251133773</v>
      </c>
      <c r="S386">
        <f t="shared" si="53"/>
        <v>1.6344388534087945E-2</v>
      </c>
      <c r="T386">
        <f t="shared" si="57"/>
        <v>0.19761580251133773</v>
      </c>
      <c r="U386">
        <f t="shared" ref="U386:U402" si="58">T386-$B386</f>
        <v>0.19761580251133773</v>
      </c>
    </row>
    <row r="387" spans="1:21" x14ac:dyDescent="0.3">
      <c r="A387">
        <f>'Sim Flight'!B387</f>
        <v>19.249999999999801</v>
      </c>
      <c r="B387">
        <f>'Sim Flight'!L387</f>
        <v>0</v>
      </c>
      <c r="C387">
        <f>'Sim Flight'!N387+'Sim Flight'!S387</f>
        <v>-1.6599397292761001E-2</v>
      </c>
      <c r="E387">
        <f t="shared" si="54"/>
        <v>5.0000000000000711E-2</v>
      </c>
      <c r="G387">
        <f>MEDIAN2(C387,'Sim Flight Params'!$B$25,2)</f>
        <v>-1.6599397292761001E-2</v>
      </c>
      <c r="H387">
        <f>AVERAGE2(G387,'Sim Flight Params'!$B$26,2)</f>
        <v>-1.6599397292761001E-2</v>
      </c>
      <c r="J387">
        <f t="shared" si="52"/>
        <v>1.5514418669449883E-2</v>
      </c>
      <c r="K387">
        <f t="shared" ref="K387:K401" si="59">(H387-H386)/$E387</f>
        <v>-0.61678033443928737</v>
      </c>
      <c r="L387">
        <f>'Sim Flight Params'!$B$24*J387+'Sim Flight Params'!$B$27*K387</f>
        <v>1.5514418669449883E-2</v>
      </c>
      <c r="N387">
        <f t="shared" si="55"/>
        <v>0.19839152344481023</v>
      </c>
      <c r="O387">
        <f t="shared" si="56"/>
        <v>-1.6599397292761012E-2</v>
      </c>
      <c r="P387">
        <f>'Sim Flight Params'!$B$24*N387+'Sim Flight Params'!$B$27*O387</f>
        <v>0.19839152344481023</v>
      </c>
      <c r="Q387">
        <f t="shared" ref="Q387:Q402" si="60">P387-$B387</f>
        <v>0.19839152344481023</v>
      </c>
      <c r="S387">
        <f t="shared" si="53"/>
        <v>1.5514418669449883E-2</v>
      </c>
      <c r="T387">
        <f t="shared" si="57"/>
        <v>0.19839152344481023</v>
      </c>
      <c r="U387">
        <f t="shared" si="58"/>
        <v>0.19839152344481023</v>
      </c>
    </row>
    <row r="388" spans="1:21" x14ac:dyDescent="0.3">
      <c r="A388">
        <f>'Sim Flight'!B388</f>
        <v>19.299999999999802</v>
      </c>
      <c r="B388">
        <f>'Sim Flight'!L388</f>
        <v>0</v>
      </c>
      <c r="C388">
        <f>'Sim Flight'!N388+'Sim Flight'!S388</f>
        <v>2.3892792276763709E-2</v>
      </c>
      <c r="E388">
        <f t="shared" si="54"/>
        <v>5.0000000000000711E-2</v>
      </c>
      <c r="G388">
        <f>MEDIAN2(C388,'Sim Flight Params'!$B$25,2)</f>
        <v>2.3892792276763709E-2</v>
      </c>
      <c r="H388">
        <f>AVERAGE2(G388,'Sim Flight Params'!$B$26,2)</f>
        <v>2.3892792276763709E-2</v>
      </c>
      <c r="J388">
        <f t="shared" ref="J388:J402" si="61">J387+H388*$E388</f>
        <v>1.6709058283288086E-2</v>
      </c>
      <c r="K388">
        <f t="shared" si="59"/>
        <v>0.80984379139048268</v>
      </c>
      <c r="L388">
        <f>'Sim Flight Params'!$B$24*J388+'Sim Flight Params'!$B$27*K388</f>
        <v>1.6709058283288086E-2</v>
      </c>
      <c r="N388">
        <f t="shared" si="55"/>
        <v>0.19922697635897466</v>
      </c>
      <c r="O388">
        <f t="shared" si="56"/>
        <v>2.3892792276763726E-2</v>
      </c>
      <c r="P388">
        <f>'Sim Flight Params'!$B$24*N388+'Sim Flight Params'!$B$27*O388</f>
        <v>0.19922697635897466</v>
      </c>
      <c r="Q388">
        <f t="shared" si="60"/>
        <v>0.19922697635897466</v>
      </c>
      <c r="S388">
        <f t="shared" ref="S388:S402" si="62">S387+C388*$E388</f>
        <v>1.6709058283288086E-2</v>
      </c>
      <c r="T388">
        <f t="shared" si="57"/>
        <v>0.19922697635897466</v>
      </c>
      <c r="U388">
        <f t="shared" si="58"/>
        <v>0.19922697635897466</v>
      </c>
    </row>
    <row r="389" spans="1:21" x14ac:dyDescent="0.3">
      <c r="A389">
        <f>'Sim Flight'!B389</f>
        <v>19.349999999999799</v>
      </c>
      <c r="B389">
        <f>'Sim Flight'!L389</f>
        <v>0</v>
      </c>
      <c r="C389">
        <f>'Sim Flight'!N389+'Sim Flight'!S389</f>
        <v>-3.6773186838547779E-2</v>
      </c>
      <c r="E389">
        <f t="shared" si="54"/>
        <v>4.9999999999997158E-2</v>
      </c>
      <c r="G389">
        <f>MEDIAN2(C389,'Sim Flight Params'!$B$25,2)</f>
        <v>-3.6773186838547779E-2</v>
      </c>
      <c r="H389">
        <f>AVERAGE2(G389,'Sim Flight Params'!$B$26,2)</f>
        <v>-3.6773186838547779E-2</v>
      </c>
      <c r="J389">
        <f t="shared" si="61"/>
        <v>1.4870398941360802E-2</v>
      </c>
      <c r="K389">
        <f t="shared" si="59"/>
        <v>-1.2133195823062988</v>
      </c>
      <c r="L389">
        <f>'Sim Flight Params'!$B$24*J389+'Sim Flight Params'!$B$27*K389</f>
        <v>1.4870398941360802E-2</v>
      </c>
      <c r="N389">
        <f t="shared" si="55"/>
        <v>0.19997049630604266</v>
      </c>
      <c r="O389">
        <f t="shared" si="56"/>
        <v>-3.6773186838547779E-2</v>
      </c>
      <c r="P389">
        <f>'Sim Flight Params'!$B$24*N389+'Sim Flight Params'!$B$27*O389</f>
        <v>0.19997049630604266</v>
      </c>
      <c r="Q389">
        <f t="shared" si="60"/>
        <v>0.19997049630604266</v>
      </c>
      <c r="S389">
        <f t="shared" si="62"/>
        <v>1.4870398941360802E-2</v>
      </c>
      <c r="T389">
        <f t="shared" si="57"/>
        <v>0.19997049630604266</v>
      </c>
      <c r="U389">
        <f t="shared" si="58"/>
        <v>0.19997049630604266</v>
      </c>
    </row>
    <row r="390" spans="1:21" x14ac:dyDescent="0.3">
      <c r="A390">
        <f>'Sim Flight'!B390</f>
        <v>19.3999999999998</v>
      </c>
      <c r="B390">
        <f>'Sim Flight'!L390</f>
        <v>0</v>
      </c>
      <c r="C390">
        <f>'Sim Flight'!N390+'Sim Flight'!S390</f>
        <v>-3.0498306122061267E-2</v>
      </c>
      <c r="E390">
        <f t="shared" si="54"/>
        <v>5.0000000000000711E-2</v>
      </c>
      <c r="G390">
        <f>MEDIAN2(C390,'Sim Flight Params'!$B$25,2)</f>
        <v>-3.0498306122061267E-2</v>
      </c>
      <c r="H390">
        <f>AVERAGE2(G390,'Sim Flight Params'!$B$26,2)</f>
        <v>-3.0498306122061267E-2</v>
      </c>
      <c r="J390">
        <f t="shared" si="61"/>
        <v>1.3345483635257716E-2</v>
      </c>
      <c r="K390">
        <f t="shared" si="59"/>
        <v>0.12549761432972847</v>
      </c>
      <c r="L390">
        <f>'Sim Flight Params'!$B$24*J390+'Sim Flight Params'!$B$27*K390</f>
        <v>1.3345483635257716E-2</v>
      </c>
      <c r="N390">
        <f t="shared" si="55"/>
        <v>0.20063777048780557</v>
      </c>
      <c r="O390">
        <f t="shared" si="56"/>
        <v>-3.0498306122061277E-2</v>
      </c>
      <c r="P390">
        <f>'Sim Flight Params'!$B$24*N390+'Sim Flight Params'!$B$27*O390</f>
        <v>0.20063777048780557</v>
      </c>
      <c r="Q390">
        <f t="shared" si="60"/>
        <v>0.20063777048780557</v>
      </c>
      <c r="S390">
        <f t="shared" si="62"/>
        <v>1.3345483635257716E-2</v>
      </c>
      <c r="T390">
        <f t="shared" si="57"/>
        <v>0.20063777048780557</v>
      </c>
      <c r="U390">
        <f t="shared" si="58"/>
        <v>0.20063777048780557</v>
      </c>
    </row>
    <row r="391" spans="1:21" x14ac:dyDescent="0.3">
      <c r="A391">
        <f>'Sim Flight'!B391</f>
        <v>19.4499999999998</v>
      </c>
      <c r="B391">
        <f>'Sim Flight'!L391</f>
        <v>0</v>
      </c>
      <c r="C391">
        <f>'Sim Flight'!N391+'Sim Flight'!S391</f>
        <v>1.9122645129283997E-2</v>
      </c>
      <c r="E391">
        <f t="shared" si="54"/>
        <v>5.0000000000000711E-2</v>
      </c>
      <c r="G391">
        <f>MEDIAN2(C391,'Sim Flight Params'!$B$25,2)</f>
        <v>1.9122645129283997E-2</v>
      </c>
      <c r="H391">
        <f>AVERAGE2(G391,'Sim Flight Params'!$B$26,2)</f>
        <v>1.9122645129283997E-2</v>
      </c>
      <c r="J391">
        <f t="shared" si="61"/>
        <v>1.4301615891721929E-2</v>
      </c>
      <c r="K391">
        <f t="shared" si="59"/>
        <v>0.99241902502689106</v>
      </c>
      <c r="L391">
        <f>'Sim Flight Params'!$B$24*J391+'Sim Flight Params'!$B$27*K391</f>
        <v>1.4301615891721929E-2</v>
      </c>
      <c r="N391">
        <f t="shared" si="55"/>
        <v>0.20135285128239166</v>
      </c>
      <c r="O391">
        <f t="shared" si="56"/>
        <v>1.9122645129283987E-2</v>
      </c>
      <c r="P391">
        <f>'Sim Flight Params'!$B$24*N391+'Sim Flight Params'!$B$27*O391</f>
        <v>0.20135285128239166</v>
      </c>
      <c r="Q391">
        <f t="shared" si="60"/>
        <v>0.20135285128239166</v>
      </c>
      <c r="S391">
        <f t="shared" si="62"/>
        <v>1.4301615891721929E-2</v>
      </c>
      <c r="T391">
        <f t="shared" si="57"/>
        <v>0.20135285128239166</v>
      </c>
      <c r="U391">
        <f t="shared" si="58"/>
        <v>0.20135285128239166</v>
      </c>
    </row>
    <row r="392" spans="1:21" x14ac:dyDescent="0.3">
      <c r="A392">
        <f>'Sim Flight'!B392</f>
        <v>19.499999999999801</v>
      </c>
      <c r="B392">
        <f>'Sim Flight'!L392</f>
        <v>0</v>
      </c>
      <c r="C392">
        <f>'Sim Flight'!N392+'Sim Flight'!S392</f>
        <v>3.2205034041161498E-2</v>
      </c>
      <c r="E392">
        <f t="shared" si="54"/>
        <v>5.0000000000000711E-2</v>
      </c>
      <c r="G392">
        <f>MEDIAN2(C392,'Sim Flight Params'!$B$25,2)</f>
        <v>3.2205034041161498E-2</v>
      </c>
      <c r="H392">
        <f>AVERAGE2(G392,'Sim Flight Params'!$B$26,2)</f>
        <v>3.2205034041161498E-2</v>
      </c>
      <c r="J392">
        <f t="shared" si="61"/>
        <v>1.5911867593780028E-2</v>
      </c>
      <c r="K392">
        <f t="shared" si="59"/>
        <v>0.26164777823754631</v>
      </c>
      <c r="L392">
        <f>'Sim Flight Params'!$B$24*J392+'Sim Flight Params'!$B$27*K392</f>
        <v>1.5911867593780028E-2</v>
      </c>
      <c r="N392">
        <f t="shared" si="55"/>
        <v>0.20214844466208068</v>
      </c>
      <c r="O392">
        <f t="shared" si="56"/>
        <v>3.2205034041161526E-2</v>
      </c>
      <c r="P392">
        <f>'Sim Flight Params'!$B$24*N392+'Sim Flight Params'!$B$27*O392</f>
        <v>0.20214844466208068</v>
      </c>
      <c r="Q392">
        <f t="shared" si="60"/>
        <v>0.20214844466208068</v>
      </c>
      <c r="S392">
        <f t="shared" si="62"/>
        <v>1.5911867593780028E-2</v>
      </c>
      <c r="T392">
        <f t="shared" si="57"/>
        <v>0.20214844466208068</v>
      </c>
      <c r="U392">
        <f t="shared" si="58"/>
        <v>0.20214844466208068</v>
      </c>
    </row>
    <row r="393" spans="1:21" x14ac:dyDescent="0.3">
      <c r="A393">
        <f>'Sim Flight'!B393</f>
        <v>19.549999999999802</v>
      </c>
      <c r="B393">
        <f>'Sim Flight'!L393</f>
        <v>0</v>
      </c>
      <c r="C393">
        <f>'Sim Flight'!N393+'Sim Flight'!S393</f>
        <v>3.535393311841635E-2</v>
      </c>
      <c r="E393">
        <f t="shared" si="54"/>
        <v>5.0000000000000711E-2</v>
      </c>
      <c r="G393">
        <f>MEDIAN2(C393,'Sim Flight Params'!$B$25,2)</f>
        <v>3.535393311841635E-2</v>
      </c>
      <c r="H393">
        <f>AVERAGE2(G393,'Sim Flight Params'!$B$26,2)</f>
        <v>3.535393311841635E-2</v>
      </c>
      <c r="J393">
        <f t="shared" si="61"/>
        <v>1.7679564249700869E-2</v>
      </c>
      <c r="K393">
        <f t="shared" si="59"/>
        <v>6.2977981545096151E-2</v>
      </c>
      <c r="L393">
        <f>'Sim Flight Params'!$B$24*J393+'Sim Flight Params'!$B$27*K393</f>
        <v>1.7679564249700869E-2</v>
      </c>
      <c r="N393">
        <f t="shared" si="55"/>
        <v>0.20303242287456574</v>
      </c>
      <c r="O393">
        <f t="shared" si="56"/>
        <v>3.5353933118416322E-2</v>
      </c>
      <c r="P393">
        <f>'Sim Flight Params'!$B$24*N393+'Sim Flight Params'!$B$27*O393</f>
        <v>0.20303242287456574</v>
      </c>
      <c r="Q393">
        <f t="shared" si="60"/>
        <v>0.20303242287456574</v>
      </c>
      <c r="S393">
        <f t="shared" si="62"/>
        <v>1.7679564249700869E-2</v>
      </c>
      <c r="T393">
        <f t="shared" si="57"/>
        <v>0.20303242287456574</v>
      </c>
      <c r="U393">
        <f t="shared" si="58"/>
        <v>0.20303242287456574</v>
      </c>
    </row>
    <row r="394" spans="1:21" x14ac:dyDescent="0.3">
      <c r="A394">
        <f>'Sim Flight'!B394</f>
        <v>19.599999999999799</v>
      </c>
      <c r="B394">
        <f>'Sim Flight'!L394</f>
        <v>0</v>
      </c>
      <c r="C394">
        <f>'Sim Flight'!N394+'Sim Flight'!S394</f>
        <v>-3.2862162611213635E-3</v>
      </c>
      <c r="E394">
        <f t="shared" si="54"/>
        <v>4.9999999999997158E-2</v>
      </c>
      <c r="G394">
        <f>MEDIAN2(C394,'Sim Flight Params'!$B$25,2)</f>
        <v>-3.2862162611213635E-3</v>
      </c>
      <c r="H394">
        <f>AVERAGE2(G394,'Sim Flight Params'!$B$26,2)</f>
        <v>-3.2862162611213635E-3</v>
      </c>
      <c r="J394">
        <f t="shared" si="61"/>
        <v>1.7515253436644812E-2</v>
      </c>
      <c r="K394">
        <f t="shared" si="59"/>
        <v>-0.77280298759079813</v>
      </c>
      <c r="L394">
        <f>'Sim Flight Params'!$B$24*J394+'Sim Flight Params'!$B$27*K394</f>
        <v>1.7515253436644812E-2</v>
      </c>
      <c r="N394">
        <f t="shared" si="55"/>
        <v>0.20390818554639795</v>
      </c>
      <c r="O394">
        <f t="shared" si="56"/>
        <v>-3.286216261121334E-3</v>
      </c>
      <c r="P394">
        <f>'Sim Flight Params'!$B$24*N394+'Sim Flight Params'!$B$27*O394</f>
        <v>0.20390818554639795</v>
      </c>
      <c r="Q394">
        <f t="shared" si="60"/>
        <v>0.20390818554639795</v>
      </c>
      <c r="S394">
        <f t="shared" si="62"/>
        <v>1.7515253436644812E-2</v>
      </c>
      <c r="T394">
        <f t="shared" si="57"/>
        <v>0.20390818554639795</v>
      </c>
      <c r="U394">
        <f t="shared" si="58"/>
        <v>0.20390818554639795</v>
      </c>
    </row>
    <row r="395" spans="1:21" x14ac:dyDescent="0.3">
      <c r="A395">
        <f>'Sim Flight'!B395</f>
        <v>19.6499999999998</v>
      </c>
      <c r="B395">
        <f>'Sim Flight'!L395</f>
        <v>0</v>
      </c>
      <c r="C395">
        <f>'Sim Flight'!N395+'Sim Flight'!S395</f>
        <v>3.0594380926921402E-2</v>
      </c>
      <c r="E395">
        <f t="shared" ref="E395:E402" si="63">A395-A394</f>
        <v>5.0000000000000711E-2</v>
      </c>
      <c r="G395">
        <f>MEDIAN2(C395,'Sim Flight Params'!$B$25,2)</f>
        <v>3.0594380926921402E-2</v>
      </c>
      <c r="H395">
        <f>AVERAGE2(G395,'Sim Flight Params'!$B$26,2)</f>
        <v>3.0594380926921402E-2</v>
      </c>
      <c r="J395">
        <f t="shared" si="61"/>
        <v>1.9044972482990905E-2</v>
      </c>
      <c r="K395">
        <f t="shared" si="59"/>
        <v>0.67761194376084577</v>
      </c>
      <c r="L395">
        <f>'Sim Flight Params'!$B$24*J395+'Sim Flight Params'!$B$27*K395</f>
        <v>1.9044972482990905E-2</v>
      </c>
      <c r="N395">
        <f t="shared" ref="N395:N402" si="64">N394+L395*$E395</f>
        <v>0.2048604341705475</v>
      </c>
      <c r="O395">
        <f t="shared" ref="O395:O402" si="65">(L395-L394)/$E395</f>
        <v>3.0594380926921416E-2</v>
      </c>
      <c r="P395">
        <f>'Sim Flight Params'!$B$24*N395+'Sim Flight Params'!$B$27*O395</f>
        <v>0.2048604341705475</v>
      </c>
      <c r="Q395">
        <f t="shared" si="60"/>
        <v>0.2048604341705475</v>
      </c>
      <c r="S395">
        <f t="shared" si="62"/>
        <v>1.9044972482990905E-2</v>
      </c>
      <c r="T395">
        <f t="shared" si="57"/>
        <v>0.2048604341705475</v>
      </c>
      <c r="U395">
        <f t="shared" si="58"/>
        <v>0.2048604341705475</v>
      </c>
    </row>
    <row r="396" spans="1:21" x14ac:dyDescent="0.3">
      <c r="A396">
        <f>'Sim Flight'!B396</f>
        <v>19.6999999999998</v>
      </c>
      <c r="B396">
        <f>'Sim Flight'!L396</f>
        <v>0</v>
      </c>
      <c r="C396">
        <f>'Sim Flight'!N396+'Sim Flight'!S396</f>
        <v>-2.091382303614615E-2</v>
      </c>
      <c r="E396">
        <f t="shared" si="63"/>
        <v>5.0000000000000711E-2</v>
      </c>
      <c r="G396">
        <f>MEDIAN2(C396,'Sim Flight Params'!$B$25,2)</f>
        <v>-2.091382303614615E-2</v>
      </c>
      <c r="H396">
        <f>AVERAGE2(G396,'Sim Flight Params'!$B$26,2)</f>
        <v>-2.091382303614615E-2</v>
      </c>
      <c r="J396">
        <f t="shared" si="61"/>
        <v>1.7999281331183583E-2</v>
      </c>
      <c r="K396">
        <f t="shared" si="59"/>
        <v>-1.0301640792613365</v>
      </c>
      <c r="L396">
        <f>'Sim Flight Params'!$B$24*J396+'Sim Flight Params'!$B$27*K396</f>
        <v>1.7999281331183583E-2</v>
      </c>
      <c r="N396">
        <f t="shared" si="64"/>
        <v>0.20576039823710671</v>
      </c>
      <c r="O396">
        <f t="shared" si="65"/>
        <v>-2.0913823036146133E-2</v>
      </c>
      <c r="P396">
        <f>'Sim Flight Params'!$B$24*N396+'Sim Flight Params'!$B$27*O396</f>
        <v>0.20576039823710671</v>
      </c>
      <c r="Q396">
        <f t="shared" si="60"/>
        <v>0.20576039823710671</v>
      </c>
      <c r="S396">
        <f t="shared" si="62"/>
        <v>1.7999281331183583E-2</v>
      </c>
      <c r="T396">
        <f t="shared" si="57"/>
        <v>0.20576039823710671</v>
      </c>
      <c r="U396">
        <f t="shared" si="58"/>
        <v>0.20576039823710671</v>
      </c>
    </row>
    <row r="397" spans="1:21" x14ac:dyDescent="0.3">
      <c r="A397">
        <f>'Sim Flight'!B397</f>
        <v>19.749999999999801</v>
      </c>
      <c r="B397">
        <f>'Sim Flight'!L397</f>
        <v>0</v>
      </c>
      <c r="C397">
        <f>'Sim Flight'!N397+'Sim Flight'!S397</f>
        <v>-2.1193321479071405E-2</v>
      </c>
      <c r="E397">
        <f t="shared" si="63"/>
        <v>5.0000000000000711E-2</v>
      </c>
      <c r="G397">
        <f>MEDIAN2(C397,'Sim Flight Params'!$B$25,2)</f>
        <v>-2.1193321479071405E-2</v>
      </c>
      <c r="H397">
        <f>AVERAGE2(G397,'Sim Flight Params'!$B$26,2)</f>
        <v>-2.1193321479071405E-2</v>
      </c>
      <c r="J397">
        <f t="shared" si="61"/>
        <v>1.6939615257229999E-2</v>
      </c>
      <c r="K397">
        <f t="shared" si="59"/>
        <v>-5.5899688585050213E-3</v>
      </c>
      <c r="L397">
        <f>'Sim Flight Params'!$B$24*J397+'Sim Flight Params'!$B$27*K397</f>
        <v>1.6939615257229999E-2</v>
      </c>
      <c r="N397">
        <f t="shared" si="64"/>
        <v>0.20660737899996823</v>
      </c>
      <c r="O397">
        <f t="shared" si="65"/>
        <v>-2.119332147907137E-2</v>
      </c>
      <c r="P397">
        <f>'Sim Flight Params'!$B$24*N397+'Sim Flight Params'!$B$27*O397</f>
        <v>0.20660737899996823</v>
      </c>
      <c r="Q397">
        <f t="shared" si="60"/>
        <v>0.20660737899996823</v>
      </c>
      <c r="S397">
        <f t="shared" si="62"/>
        <v>1.6939615257229999E-2</v>
      </c>
      <c r="T397">
        <f t="shared" si="57"/>
        <v>0.20660737899996823</v>
      </c>
      <c r="U397">
        <f t="shared" si="58"/>
        <v>0.20660737899996823</v>
      </c>
    </row>
    <row r="398" spans="1:21" x14ac:dyDescent="0.3">
      <c r="A398">
        <f>'Sim Flight'!B398</f>
        <v>19.799999999999802</v>
      </c>
      <c r="B398">
        <f>'Sim Flight'!L398</f>
        <v>0</v>
      </c>
      <c r="C398">
        <f>'Sim Flight'!N398+'Sim Flight'!S398</f>
        <v>2.6932307002055737E-2</v>
      </c>
      <c r="E398">
        <f t="shared" si="63"/>
        <v>5.0000000000000711E-2</v>
      </c>
      <c r="G398">
        <f>MEDIAN2(C398,'Sim Flight Params'!$B$25,2)</f>
        <v>2.6932307002055737E-2</v>
      </c>
      <c r="H398">
        <f>AVERAGE2(G398,'Sim Flight Params'!$B$26,2)</f>
        <v>2.6932307002055737E-2</v>
      </c>
      <c r="J398">
        <f t="shared" si="61"/>
        <v>1.8286230607332806E-2</v>
      </c>
      <c r="K398">
        <f t="shared" si="59"/>
        <v>0.96251256962252918</v>
      </c>
      <c r="L398">
        <f>'Sim Flight Params'!$B$24*J398+'Sim Flight Params'!$B$27*K398</f>
        <v>1.8286230607332806E-2</v>
      </c>
      <c r="N398">
        <f t="shared" si="64"/>
        <v>0.20752169053033487</v>
      </c>
      <c r="O398">
        <f t="shared" si="65"/>
        <v>2.6932307002055754E-2</v>
      </c>
      <c r="P398">
        <f>'Sim Flight Params'!$B$24*N398+'Sim Flight Params'!$B$27*O398</f>
        <v>0.20752169053033487</v>
      </c>
      <c r="Q398">
        <f t="shared" si="60"/>
        <v>0.20752169053033487</v>
      </c>
      <c r="S398">
        <f t="shared" si="62"/>
        <v>1.8286230607332806E-2</v>
      </c>
      <c r="T398">
        <f t="shared" si="57"/>
        <v>0.20752169053033487</v>
      </c>
      <c r="U398">
        <f t="shared" si="58"/>
        <v>0.20752169053033487</v>
      </c>
    </row>
    <row r="399" spans="1:21" x14ac:dyDescent="0.3">
      <c r="A399">
        <f>'Sim Flight'!B399</f>
        <v>19.849999999999799</v>
      </c>
      <c r="B399">
        <f>'Sim Flight'!L399</f>
        <v>0</v>
      </c>
      <c r="C399">
        <f>'Sim Flight'!N399+'Sim Flight'!S399</f>
        <v>-1.8992520147023354E-2</v>
      </c>
      <c r="E399">
        <f t="shared" si="63"/>
        <v>4.9999999999997158E-2</v>
      </c>
      <c r="G399">
        <f>MEDIAN2(C399,'Sim Flight Params'!$B$25,2)</f>
        <v>-1.8992520147023354E-2</v>
      </c>
      <c r="H399">
        <f>AVERAGE2(G399,'Sim Flight Params'!$B$26,2)</f>
        <v>-1.8992520147023354E-2</v>
      </c>
      <c r="J399">
        <f t="shared" si="61"/>
        <v>1.7336604599981691E-2</v>
      </c>
      <c r="K399">
        <f t="shared" si="59"/>
        <v>-0.91849654298163408</v>
      </c>
      <c r="L399">
        <f>'Sim Flight Params'!$B$24*J399+'Sim Flight Params'!$B$27*K399</f>
        <v>1.7336604599981691E-2</v>
      </c>
      <c r="N399">
        <f t="shared" si="64"/>
        <v>0.2083885207603339</v>
      </c>
      <c r="O399">
        <f t="shared" si="65"/>
        <v>-1.8992520147023375E-2</v>
      </c>
      <c r="P399">
        <f>'Sim Flight Params'!$B$24*N399+'Sim Flight Params'!$B$27*O399</f>
        <v>0.2083885207603339</v>
      </c>
      <c r="Q399">
        <f t="shared" si="60"/>
        <v>0.2083885207603339</v>
      </c>
      <c r="S399">
        <f t="shared" si="62"/>
        <v>1.7336604599981691E-2</v>
      </c>
      <c r="T399">
        <f t="shared" si="57"/>
        <v>0.2083885207603339</v>
      </c>
      <c r="U399">
        <f t="shared" si="58"/>
        <v>0.2083885207603339</v>
      </c>
    </row>
    <row r="400" spans="1:21" x14ac:dyDescent="0.3">
      <c r="A400">
        <f>'Sim Flight'!B400</f>
        <v>19.8999999999998</v>
      </c>
      <c r="B400">
        <f>'Sim Flight'!L400</f>
        <v>0</v>
      </c>
      <c r="C400">
        <f>'Sim Flight'!N400+'Sim Flight'!S400</f>
        <v>-3.0917454815633711E-3</v>
      </c>
      <c r="E400">
        <f t="shared" si="63"/>
        <v>5.0000000000000711E-2</v>
      </c>
      <c r="G400">
        <f>MEDIAN2(C400,'Sim Flight Params'!$B$25,2)</f>
        <v>-3.0917454815633711E-3</v>
      </c>
      <c r="H400">
        <f>AVERAGE2(G400,'Sim Flight Params'!$B$26,2)</f>
        <v>-3.0917454815633711E-3</v>
      </c>
      <c r="J400">
        <f t="shared" si="61"/>
        <v>1.718201732590352E-2</v>
      </c>
      <c r="K400">
        <f t="shared" si="59"/>
        <v>0.3180154933091951</v>
      </c>
      <c r="L400">
        <f>'Sim Flight Params'!$B$24*J400+'Sim Flight Params'!$B$27*K400</f>
        <v>1.718201732590352E-2</v>
      </c>
      <c r="N400">
        <f t="shared" si="64"/>
        <v>0.20924762162662908</v>
      </c>
      <c r="O400">
        <f t="shared" si="65"/>
        <v>-3.0917454815633772E-3</v>
      </c>
      <c r="P400">
        <f>'Sim Flight Params'!$B$24*N400+'Sim Flight Params'!$B$27*O400</f>
        <v>0.20924762162662908</v>
      </c>
      <c r="Q400">
        <f t="shared" si="60"/>
        <v>0.20924762162662908</v>
      </c>
      <c r="S400">
        <f t="shared" si="62"/>
        <v>1.718201732590352E-2</v>
      </c>
      <c r="T400">
        <f t="shared" si="57"/>
        <v>0.20924762162662908</v>
      </c>
      <c r="U400">
        <f t="shared" si="58"/>
        <v>0.20924762162662908</v>
      </c>
    </row>
    <row r="401" spans="1:21" x14ac:dyDescent="0.3">
      <c r="A401">
        <f>'Sim Flight'!B401</f>
        <v>19.9499999999998</v>
      </c>
      <c r="B401">
        <f>'Sim Flight'!L401</f>
        <v>0</v>
      </c>
      <c r="C401">
        <f>'Sim Flight'!N401+'Sim Flight'!S401</f>
        <v>1.3812203015643404E-2</v>
      </c>
      <c r="E401">
        <f t="shared" si="63"/>
        <v>5.0000000000000711E-2</v>
      </c>
      <c r="G401">
        <f>MEDIAN2(C401,'Sim Flight Params'!$B$25,2)</f>
        <v>1.3812203015643404E-2</v>
      </c>
      <c r="H401">
        <f>AVERAGE2(G401,'Sim Flight Params'!$B$26,2)</f>
        <v>1.3812203015643404E-2</v>
      </c>
      <c r="J401">
        <f t="shared" si="61"/>
        <v>1.78726274766857E-2</v>
      </c>
      <c r="K401">
        <f t="shared" si="59"/>
        <v>0.33807896994413067</v>
      </c>
      <c r="L401">
        <f>'Sim Flight Params'!$B$24*J401+'Sim Flight Params'!$B$27*K401</f>
        <v>1.78726274766857E-2</v>
      </c>
      <c r="N401">
        <f t="shared" si="64"/>
        <v>0.21014125300046338</v>
      </c>
      <c r="O401">
        <f t="shared" si="65"/>
        <v>1.3812203015643397E-2</v>
      </c>
      <c r="P401">
        <f>'Sim Flight Params'!$B$24*N401+'Sim Flight Params'!$B$27*O401</f>
        <v>0.21014125300046338</v>
      </c>
      <c r="Q401">
        <f t="shared" si="60"/>
        <v>0.21014125300046338</v>
      </c>
      <c r="S401">
        <f t="shared" si="62"/>
        <v>1.78726274766857E-2</v>
      </c>
      <c r="T401">
        <f t="shared" si="57"/>
        <v>0.21014125300046338</v>
      </c>
      <c r="U401">
        <f t="shared" si="58"/>
        <v>0.21014125300046338</v>
      </c>
    </row>
    <row r="402" spans="1:21" x14ac:dyDescent="0.3">
      <c r="A402">
        <f>'Sim Flight'!B402</f>
        <v>19.999999999999801</v>
      </c>
      <c r="B402">
        <f>'Sim Flight'!L402</f>
        <v>0</v>
      </c>
      <c r="C402">
        <f>'Sim Flight'!N402+'Sim Flight'!S402</f>
        <v>-2.4641732554011191E-2</v>
      </c>
      <c r="E402">
        <f t="shared" si="63"/>
        <v>5.0000000000000711E-2</v>
      </c>
      <c r="G402">
        <f>MEDIAN2(C402,'Sim Flight Params'!$B$25,2)</f>
        <v>-2.4641732554011191E-2</v>
      </c>
      <c r="H402">
        <f>AVERAGE2(G402,'Sim Flight Params'!$B$26,2)</f>
        <v>-2.4641732554011191E-2</v>
      </c>
      <c r="J402">
        <f t="shared" si="61"/>
        <v>1.6640540848985124E-2</v>
      </c>
      <c r="K402">
        <f>(H402-H401)/$E402</f>
        <v>-0.76907871139308104</v>
      </c>
      <c r="L402">
        <f>'Sim Flight Params'!$B$24*J402+'Sim Flight Params'!$B$27*K402</f>
        <v>1.6640540848985124E-2</v>
      </c>
      <c r="N402">
        <f t="shared" si="64"/>
        <v>0.21097328004291266</v>
      </c>
      <c r="O402">
        <f t="shared" si="65"/>
        <v>-2.4641732554011166E-2</v>
      </c>
      <c r="P402">
        <f>'Sim Flight Params'!$B$24*N402+'Sim Flight Params'!$B$27*O402</f>
        <v>0.21097328004291266</v>
      </c>
      <c r="Q402">
        <f t="shared" si="60"/>
        <v>0.21097328004291266</v>
      </c>
      <c r="S402">
        <f t="shared" si="62"/>
        <v>1.6640540848985124E-2</v>
      </c>
      <c r="T402">
        <f t="shared" si="57"/>
        <v>0.21097328004291266</v>
      </c>
      <c r="U402">
        <f t="shared" si="58"/>
        <v>0.21097328004291266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U402"/>
  <sheetViews>
    <sheetView zoomScaleNormal="100" workbookViewId="0">
      <pane ySplit="1" topLeftCell="A376" activePane="bottomLeft" state="frozen"/>
      <selection pane="bottomLeft" activeCell="G378" sqref="G378"/>
    </sheetView>
  </sheetViews>
  <sheetFormatPr baseColWidth="10" defaultRowHeight="14.4" x14ac:dyDescent="0.3"/>
  <cols>
    <col min="1" max="1" width="5" bestFit="1" customWidth="1"/>
    <col min="2" max="2" width="5" customWidth="1"/>
    <col min="3" max="3" width="12.6640625" bestFit="1" customWidth="1"/>
    <col min="4" max="4" width="1.109375" customWidth="1"/>
    <col min="6" max="6" width="1.109375" customWidth="1"/>
    <col min="7" max="8" width="13" customWidth="1"/>
    <col min="9" max="9" width="1.109375" customWidth="1"/>
    <col min="13" max="13" width="1.109375" customWidth="1"/>
  </cols>
  <sheetData>
    <row r="1" spans="1:21" x14ac:dyDescent="0.3">
      <c r="A1" s="2" t="s">
        <v>1</v>
      </c>
      <c r="B1" s="2" t="s">
        <v>74</v>
      </c>
      <c r="C1" s="2" t="str">
        <f>CONCATENATE("az' ",$D$1)</f>
        <v>az' Outlier</v>
      </c>
      <c r="D1" s="2" t="s">
        <v>9</v>
      </c>
      <c r="E1" s="4" t="s">
        <v>45</v>
      </c>
      <c r="G1" s="4" t="str">
        <f>CONCATENATE("Median(",C1,")")</f>
        <v>Median(az' Outlier)</v>
      </c>
      <c r="H1" s="2" t="str">
        <f>CONCATENATE("Average(",G1,")")</f>
        <v>Average(Median(az' Outlier))</v>
      </c>
      <c r="J1" s="2" t="s">
        <v>100</v>
      </c>
      <c r="K1" s="2" t="s">
        <v>51</v>
      </c>
      <c r="L1" s="2" t="str">
        <f>CONCATENATE("vz' ",$D$1)</f>
        <v>vz' Outlier</v>
      </c>
      <c r="N1" s="2" t="s">
        <v>70</v>
      </c>
      <c r="O1" s="2" t="s">
        <v>71</v>
      </c>
      <c r="P1" s="2" t="str">
        <f>CONCATENATE("z' ",$D$1)</f>
        <v>z' Outlier</v>
      </c>
      <c r="Q1" s="2" t="s">
        <v>75</v>
      </c>
      <c r="S1" s="2" t="s">
        <v>50</v>
      </c>
      <c r="T1" s="2" t="s">
        <v>93</v>
      </c>
      <c r="U1" s="2" t="s">
        <v>94</v>
      </c>
    </row>
    <row r="2" spans="1:21" x14ac:dyDescent="0.3">
      <c r="A2">
        <f>'Sim Flight'!B2</f>
        <v>0</v>
      </c>
      <c r="B2">
        <f>'Sim Flight'!L2</f>
        <v>0</v>
      </c>
      <c r="C2">
        <f>'Sim Flight'!N2+'Sim Flight'!W2</f>
        <v>0</v>
      </c>
      <c r="G2">
        <f>MEDIAN2(C2,'Sim Flight Params'!$B$37,2)</f>
        <v>0</v>
      </c>
      <c r="H2">
        <f>AVERAGE2(G2,'Sim Flight Params'!$B$38,2)</f>
        <v>0</v>
      </c>
      <c r="L2">
        <f>'Sim Flight Params'!$B$36*J2+'Sim Flight Params'!$B$39*K2</f>
        <v>0</v>
      </c>
      <c r="P2">
        <f>'Sim Flight Params'!$B$36*N2+'Sim Flight Params'!$B$39*O2</f>
        <v>0</v>
      </c>
      <c r="Q2">
        <f>P2-B2</f>
        <v>0</v>
      </c>
      <c r="U2">
        <f t="shared" ref="U2:U65" si="0">T2-$B2</f>
        <v>0</v>
      </c>
    </row>
    <row r="3" spans="1:21" x14ac:dyDescent="0.3">
      <c r="A3">
        <f>'Sim Flight'!B3</f>
        <v>0.05</v>
      </c>
      <c r="B3">
        <f>'Sim Flight'!L3</f>
        <v>0</v>
      </c>
      <c r="C3">
        <f>'Sim Flight'!N3+'Sim Flight'!W3</f>
        <v>0</v>
      </c>
      <c r="E3">
        <f>A3-A2</f>
        <v>0.05</v>
      </c>
      <c r="G3">
        <f>MEDIAN2(C3,'Sim Flight Params'!$B$37,2)</f>
        <v>0</v>
      </c>
      <c r="H3">
        <f>AVERAGE2(G3,'Sim Flight Params'!$B$38,2)</f>
        <v>0</v>
      </c>
      <c r="J3">
        <f>J2+H3*$E3</f>
        <v>0</v>
      </c>
      <c r="K3">
        <f>(H3-H2)/$E3</f>
        <v>0</v>
      </c>
      <c r="L3">
        <f>'Sim Flight Params'!$B$36*J3+'Sim Flight Params'!$B$39*K3</f>
        <v>0</v>
      </c>
      <c r="N3">
        <f>N2+L3*$E3</f>
        <v>0</v>
      </c>
      <c r="O3">
        <f>(L3-L2)/$E3</f>
        <v>0</v>
      </c>
      <c r="P3">
        <f>'Sim Flight Params'!$B$36*N3+'Sim Flight Params'!$B$39*O3</f>
        <v>0</v>
      </c>
      <c r="Q3">
        <f t="shared" ref="Q3:Q66" si="1">P3-B3</f>
        <v>0</v>
      </c>
      <c r="S3">
        <f>S2+C3*$E3</f>
        <v>0</v>
      </c>
      <c r="T3">
        <f>T2+S3*$E3</f>
        <v>0</v>
      </c>
      <c r="U3">
        <f t="shared" si="0"/>
        <v>0</v>
      </c>
    </row>
    <row r="4" spans="1:21" x14ac:dyDescent="0.3">
      <c r="A4">
        <f>'Sim Flight'!B4</f>
        <v>0.1</v>
      </c>
      <c r="B4">
        <f>'Sim Flight'!L4</f>
        <v>0</v>
      </c>
      <c r="C4">
        <f>'Sim Flight'!N4+'Sim Flight'!W4</f>
        <v>0</v>
      </c>
      <c r="E4">
        <f t="shared" ref="E4:E67" si="2">A4-A3</f>
        <v>0.05</v>
      </c>
      <c r="G4">
        <f>MEDIAN2(C4,'Sim Flight Params'!$B$37,2)</f>
        <v>0</v>
      </c>
      <c r="H4">
        <f>AVERAGE2(G4,'Sim Flight Params'!$B$38,2)</f>
        <v>0</v>
      </c>
      <c r="J4">
        <f t="shared" ref="J4:J67" si="3">J3+H4*$E4</f>
        <v>0</v>
      </c>
      <c r="K4">
        <f t="shared" ref="K4:K67" si="4">(H4-H3)/$E4</f>
        <v>0</v>
      </c>
      <c r="L4">
        <f>'Sim Flight Params'!$B$36*J4+'Sim Flight Params'!$B$39*K4</f>
        <v>0</v>
      </c>
      <c r="N4">
        <f t="shared" ref="N4:N5" si="5">N3+L4*$E4</f>
        <v>0</v>
      </c>
      <c r="O4">
        <f t="shared" ref="O4:O5" si="6">(L4-L3)/$E4</f>
        <v>0</v>
      </c>
      <c r="P4">
        <f>'Sim Flight Params'!$B$36*N4+'Sim Flight Params'!$B$39*O4</f>
        <v>0</v>
      </c>
      <c r="Q4">
        <f t="shared" si="1"/>
        <v>0</v>
      </c>
      <c r="S4">
        <f t="shared" ref="S4:S6" si="7">S3+C4*$E4</f>
        <v>0</v>
      </c>
      <c r="T4">
        <f t="shared" ref="T4:T6" si="8">T3+S4*$E4</f>
        <v>0</v>
      </c>
      <c r="U4">
        <f t="shared" si="0"/>
        <v>0</v>
      </c>
    </row>
    <row r="5" spans="1:21" x14ac:dyDescent="0.3">
      <c r="A5">
        <f>'Sim Flight'!B5</f>
        <v>0.15</v>
      </c>
      <c r="B5">
        <f>'Sim Flight'!L5</f>
        <v>0</v>
      </c>
      <c r="C5">
        <f>'Sim Flight'!N5+'Sim Flight'!W5</f>
        <v>0</v>
      </c>
      <c r="E5">
        <f t="shared" si="2"/>
        <v>4.9999999999999989E-2</v>
      </c>
      <c r="G5">
        <f>MEDIAN2(C5,'Sim Flight Params'!$B$37,2)</f>
        <v>0</v>
      </c>
      <c r="H5">
        <f>AVERAGE2(G5,'Sim Flight Params'!$B$38,2)</f>
        <v>0</v>
      </c>
      <c r="J5">
        <f t="shared" si="3"/>
        <v>0</v>
      </c>
      <c r="K5">
        <f t="shared" si="4"/>
        <v>0</v>
      </c>
      <c r="L5">
        <f>'Sim Flight Params'!$B$36*J5+'Sim Flight Params'!$B$39*K5</f>
        <v>0</v>
      </c>
      <c r="N5">
        <f t="shared" si="5"/>
        <v>0</v>
      </c>
      <c r="O5">
        <f t="shared" si="6"/>
        <v>0</v>
      </c>
      <c r="P5">
        <f>'Sim Flight Params'!$B$36*N5+'Sim Flight Params'!$B$39*O5</f>
        <v>0</v>
      </c>
      <c r="Q5">
        <f t="shared" si="1"/>
        <v>0</v>
      </c>
      <c r="S5">
        <f t="shared" si="7"/>
        <v>0</v>
      </c>
      <c r="T5">
        <f t="shared" si="8"/>
        <v>0</v>
      </c>
      <c r="U5">
        <f t="shared" si="0"/>
        <v>0</v>
      </c>
    </row>
    <row r="6" spans="1:21" x14ac:dyDescent="0.3">
      <c r="A6">
        <f>'Sim Flight'!B6</f>
        <v>0.2</v>
      </c>
      <c r="B6">
        <f>'Sim Flight'!L6</f>
        <v>0</v>
      </c>
      <c r="C6">
        <f>'Sim Flight'!N6+'Sim Flight'!W6</f>
        <v>0</v>
      </c>
      <c r="E6">
        <f t="shared" si="2"/>
        <v>5.0000000000000017E-2</v>
      </c>
      <c r="G6">
        <f>MEDIAN2(C6,'Sim Flight Params'!$B$37,2)</f>
        <v>0</v>
      </c>
      <c r="H6">
        <f>AVERAGE2(G6,'Sim Flight Params'!$B$38,2)</f>
        <v>0</v>
      </c>
      <c r="J6">
        <f t="shared" si="3"/>
        <v>0</v>
      </c>
      <c r="K6">
        <f t="shared" si="4"/>
        <v>0</v>
      </c>
      <c r="L6">
        <f>'Sim Flight Params'!$B$36*J6+'Sim Flight Params'!$B$39*K6</f>
        <v>0</v>
      </c>
      <c r="N6">
        <f t="shared" ref="N6:N69" si="9">N5+L6*$E6</f>
        <v>0</v>
      </c>
      <c r="O6">
        <f t="shared" ref="O6:O69" si="10">(L6-L5)/$E6</f>
        <v>0</v>
      </c>
      <c r="P6">
        <f>'Sim Flight Params'!$B$36*N6+'Sim Flight Params'!$B$39*O6</f>
        <v>0</v>
      </c>
      <c r="Q6">
        <f t="shared" si="1"/>
        <v>0</v>
      </c>
      <c r="S6">
        <f t="shared" si="7"/>
        <v>0</v>
      </c>
      <c r="T6">
        <f t="shared" si="8"/>
        <v>0</v>
      </c>
      <c r="U6">
        <f t="shared" si="0"/>
        <v>0</v>
      </c>
    </row>
    <row r="7" spans="1:21" x14ac:dyDescent="0.3">
      <c r="A7">
        <f>'Sim Flight'!B7</f>
        <v>0.25</v>
      </c>
      <c r="B7">
        <f>'Sim Flight'!L7</f>
        <v>0</v>
      </c>
      <c r="C7">
        <f>'Sim Flight'!N7+'Sim Flight'!W7</f>
        <v>0</v>
      </c>
      <c r="E7">
        <f t="shared" si="2"/>
        <v>4.9999999999999989E-2</v>
      </c>
      <c r="G7">
        <f>MEDIAN2(C7,'Sim Flight Params'!$B$37,2)</f>
        <v>0</v>
      </c>
      <c r="H7">
        <f>AVERAGE2(G7,'Sim Flight Params'!$B$38,2)</f>
        <v>0</v>
      </c>
      <c r="J7">
        <f t="shared" si="3"/>
        <v>0</v>
      </c>
      <c r="K7">
        <f t="shared" si="4"/>
        <v>0</v>
      </c>
      <c r="L7">
        <f>'Sim Flight Params'!$B$36*J7+'Sim Flight Params'!$B$39*K7</f>
        <v>0</v>
      </c>
      <c r="N7">
        <f t="shared" si="9"/>
        <v>0</v>
      </c>
      <c r="O7">
        <f t="shared" si="10"/>
        <v>0</v>
      </c>
      <c r="P7">
        <f>'Sim Flight Params'!$B$36*N7+'Sim Flight Params'!$B$39*O7</f>
        <v>0</v>
      </c>
      <c r="Q7">
        <f t="shared" si="1"/>
        <v>0</v>
      </c>
      <c r="S7">
        <f t="shared" ref="S7:S70" si="11">S6+C7*$E7</f>
        <v>0</v>
      </c>
      <c r="T7">
        <f t="shared" ref="T7:T70" si="12">T6+S7*$E7</f>
        <v>0</v>
      </c>
      <c r="U7">
        <f t="shared" si="0"/>
        <v>0</v>
      </c>
    </row>
    <row r="8" spans="1:21" x14ac:dyDescent="0.3">
      <c r="A8">
        <f>'Sim Flight'!B8</f>
        <v>0.3</v>
      </c>
      <c r="B8">
        <f>'Sim Flight'!L8</f>
        <v>0</v>
      </c>
      <c r="C8">
        <f>'Sim Flight'!N8+'Sim Flight'!W8</f>
        <v>0</v>
      </c>
      <c r="E8">
        <f t="shared" si="2"/>
        <v>4.9999999999999989E-2</v>
      </c>
      <c r="G8">
        <f>MEDIAN2(C8,'Sim Flight Params'!$B$37,2)</f>
        <v>0</v>
      </c>
      <c r="H8">
        <f>AVERAGE2(G8,'Sim Flight Params'!$B$38,2)</f>
        <v>0</v>
      </c>
      <c r="J8">
        <f t="shared" si="3"/>
        <v>0</v>
      </c>
      <c r="K8">
        <f t="shared" si="4"/>
        <v>0</v>
      </c>
      <c r="L8">
        <f>'Sim Flight Params'!$B$36*J8+'Sim Flight Params'!$B$39*K8</f>
        <v>0</v>
      </c>
      <c r="N8">
        <f t="shared" si="9"/>
        <v>0</v>
      </c>
      <c r="O8">
        <f t="shared" si="10"/>
        <v>0</v>
      </c>
      <c r="P8">
        <f>'Sim Flight Params'!$B$36*N8+'Sim Flight Params'!$B$39*O8</f>
        <v>0</v>
      </c>
      <c r="Q8">
        <f t="shared" si="1"/>
        <v>0</v>
      </c>
      <c r="S8">
        <f t="shared" si="11"/>
        <v>0</v>
      </c>
      <c r="T8">
        <f t="shared" si="12"/>
        <v>0</v>
      </c>
      <c r="U8">
        <f t="shared" si="0"/>
        <v>0</v>
      </c>
    </row>
    <row r="9" spans="1:21" x14ac:dyDescent="0.3">
      <c r="A9">
        <f>'Sim Flight'!B9</f>
        <v>0.35</v>
      </c>
      <c r="B9">
        <f>'Sim Flight'!L9</f>
        <v>0</v>
      </c>
      <c r="C9">
        <f>'Sim Flight'!N9+'Sim Flight'!W9</f>
        <v>0</v>
      </c>
      <c r="E9">
        <f t="shared" si="2"/>
        <v>4.9999999999999989E-2</v>
      </c>
      <c r="G9">
        <f>MEDIAN2(C9,'Sim Flight Params'!$B$37,2)</f>
        <v>0</v>
      </c>
      <c r="H9">
        <f>AVERAGE2(G9,'Sim Flight Params'!$B$38,2)</f>
        <v>0</v>
      </c>
      <c r="J9">
        <f t="shared" si="3"/>
        <v>0</v>
      </c>
      <c r="K9">
        <f t="shared" si="4"/>
        <v>0</v>
      </c>
      <c r="L9">
        <f>'Sim Flight Params'!$B$36*J9+'Sim Flight Params'!$B$39*K9</f>
        <v>0</v>
      </c>
      <c r="N9">
        <f t="shared" si="9"/>
        <v>0</v>
      </c>
      <c r="O9">
        <f t="shared" si="10"/>
        <v>0</v>
      </c>
      <c r="P9">
        <f>'Sim Flight Params'!$B$36*N9+'Sim Flight Params'!$B$39*O9</f>
        <v>0</v>
      </c>
      <c r="Q9">
        <f t="shared" si="1"/>
        <v>0</v>
      </c>
      <c r="S9">
        <f t="shared" si="11"/>
        <v>0</v>
      </c>
      <c r="T9">
        <f t="shared" si="12"/>
        <v>0</v>
      </c>
      <c r="U9">
        <f t="shared" si="0"/>
        <v>0</v>
      </c>
    </row>
    <row r="10" spans="1:21" x14ac:dyDescent="0.3">
      <c r="A10">
        <f>'Sim Flight'!B10</f>
        <v>0.4</v>
      </c>
      <c r="B10">
        <f>'Sim Flight'!L10</f>
        <v>0</v>
      </c>
      <c r="C10">
        <f>'Sim Flight'!N10+'Sim Flight'!W10</f>
        <v>0</v>
      </c>
      <c r="E10">
        <f t="shared" si="2"/>
        <v>5.0000000000000044E-2</v>
      </c>
      <c r="G10">
        <f>MEDIAN2(C10,'Sim Flight Params'!$B$37,2)</f>
        <v>0</v>
      </c>
      <c r="H10">
        <f>AVERAGE2(G10,'Sim Flight Params'!$B$38,2)</f>
        <v>0</v>
      </c>
      <c r="J10">
        <f t="shared" si="3"/>
        <v>0</v>
      </c>
      <c r="K10">
        <f t="shared" si="4"/>
        <v>0</v>
      </c>
      <c r="L10">
        <f>'Sim Flight Params'!$B$36*J10+'Sim Flight Params'!$B$39*K10</f>
        <v>0</v>
      </c>
      <c r="N10">
        <f t="shared" si="9"/>
        <v>0</v>
      </c>
      <c r="O10">
        <f t="shared" si="10"/>
        <v>0</v>
      </c>
      <c r="P10">
        <f>'Sim Flight Params'!$B$36*N10+'Sim Flight Params'!$B$39*O10</f>
        <v>0</v>
      </c>
      <c r="Q10">
        <f t="shared" si="1"/>
        <v>0</v>
      </c>
      <c r="S10">
        <f t="shared" si="11"/>
        <v>0</v>
      </c>
      <c r="T10">
        <f t="shared" si="12"/>
        <v>0</v>
      </c>
      <c r="U10">
        <f t="shared" si="0"/>
        <v>0</v>
      </c>
    </row>
    <row r="11" spans="1:21" x14ac:dyDescent="0.3">
      <c r="A11">
        <f>'Sim Flight'!B11</f>
        <v>0.45</v>
      </c>
      <c r="B11">
        <f>'Sim Flight'!L11</f>
        <v>0</v>
      </c>
      <c r="C11">
        <f>'Sim Flight'!N11+'Sim Flight'!W11</f>
        <v>0</v>
      </c>
      <c r="E11">
        <f t="shared" si="2"/>
        <v>4.9999999999999989E-2</v>
      </c>
      <c r="G11">
        <f>MEDIAN2(C11,'Sim Flight Params'!$B$37,2)</f>
        <v>0</v>
      </c>
      <c r="H11">
        <f>AVERAGE2(G11,'Sim Flight Params'!$B$38,2)</f>
        <v>0</v>
      </c>
      <c r="J11">
        <f t="shared" si="3"/>
        <v>0</v>
      </c>
      <c r="K11">
        <f t="shared" si="4"/>
        <v>0</v>
      </c>
      <c r="L11">
        <f>'Sim Flight Params'!$B$36*J11+'Sim Flight Params'!$B$39*K11</f>
        <v>0</v>
      </c>
      <c r="N11">
        <f t="shared" si="9"/>
        <v>0</v>
      </c>
      <c r="O11">
        <f t="shared" si="10"/>
        <v>0</v>
      </c>
      <c r="P11">
        <f>'Sim Flight Params'!$B$36*N11+'Sim Flight Params'!$B$39*O11</f>
        <v>0</v>
      </c>
      <c r="Q11">
        <f t="shared" si="1"/>
        <v>0</v>
      </c>
      <c r="S11">
        <f t="shared" si="11"/>
        <v>0</v>
      </c>
      <c r="T11">
        <f t="shared" si="12"/>
        <v>0</v>
      </c>
      <c r="U11">
        <f t="shared" si="0"/>
        <v>0</v>
      </c>
    </row>
    <row r="12" spans="1:21" x14ac:dyDescent="0.3">
      <c r="A12">
        <f>'Sim Flight'!B12</f>
        <v>0.5</v>
      </c>
      <c r="B12">
        <f>'Sim Flight'!L12</f>
        <v>0</v>
      </c>
      <c r="C12">
        <f>'Sim Flight'!N12+'Sim Flight'!W12</f>
        <v>0.10785823729896631</v>
      </c>
      <c r="E12">
        <f t="shared" si="2"/>
        <v>4.9999999999999989E-2</v>
      </c>
      <c r="G12">
        <f>MEDIAN2(C12,'Sim Flight Params'!$B$37,2)</f>
        <v>0.10785823729896631</v>
      </c>
      <c r="H12">
        <f>AVERAGE2(G12,'Sim Flight Params'!$B$38,2)</f>
        <v>0.10785823729896631</v>
      </c>
      <c r="J12">
        <f t="shared" si="3"/>
        <v>5.3929118649483137E-3</v>
      </c>
      <c r="K12">
        <f t="shared" si="4"/>
        <v>2.1571647459793266</v>
      </c>
      <c r="L12">
        <f>'Sim Flight Params'!$B$36*J12+'Sim Flight Params'!$B$39*K12</f>
        <v>5.3929118649483137E-3</v>
      </c>
      <c r="N12">
        <f t="shared" si="9"/>
        <v>2.696455932474156E-4</v>
      </c>
      <c r="O12">
        <f t="shared" si="10"/>
        <v>0.10785823729896629</v>
      </c>
      <c r="P12">
        <f>'Sim Flight Params'!$B$36*N12+'Sim Flight Params'!$B$39*O12</f>
        <v>2.696455932474156E-4</v>
      </c>
      <c r="Q12">
        <f t="shared" si="1"/>
        <v>2.696455932474156E-4</v>
      </c>
      <c r="S12">
        <f t="shared" si="11"/>
        <v>5.3929118649483137E-3</v>
      </c>
      <c r="T12">
        <f t="shared" si="12"/>
        <v>2.696455932474156E-4</v>
      </c>
      <c r="U12">
        <f t="shared" si="0"/>
        <v>2.696455932474156E-4</v>
      </c>
    </row>
    <row r="13" spans="1:21" x14ac:dyDescent="0.3">
      <c r="A13">
        <f>'Sim Flight'!B13</f>
        <v>0.55000000000000004</v>
      </c>
      <c r="B13">
        <f>'Sim Flight'!L13</f>
        <v>0</v>
      </c>
      <c r="C13">
        <f>'Sim Flight'!N13+'Sim Flight'!W13</f>
        <v>0</v>
      </c>
      <c r="E13">
        <f t="shared" si="2"/>
        <v>5.0000000000000044E-2</v>
      </c>
      <c r="G13">
        <f>MEDIAN2(C13,'Sim Flight Params'!$B$37,2)</f>
        <v>0</v>
      </c>
      <c r="H13">
        <f>AVERAGE2(G13,'Sim Flight Params'!$B$38,2)</f>
        <v>0</v>
      </c>
      <c r="J13">
        <f t="shared" si="3"/>
        <v>5.3929118649483137E-3</v>
      </c>
      <c r="K13">
        <f t="shared" si="4"/>
        <v>-2.1571647459793244</v>
      </c>
      <c r="L13">
        <f>'Sim Flight Params'!$B$36*J13+'Sim Flight Params'!$B$39*K13</f>
        <v>5.3929118649483137E-3</v>
      </c>
      <c r="N13">
        <f t="shared" si="9"/>
        <v>5.3929118649483152E-4</v>
      </c>
      <c r="O13">
        <f t="shared" si="10"/>
        <v>0</v>
      </c>
      <c r="P13">
        <f>'Sim Flight Params'!$B$36*N13+'Sim Flight Params'!$B$39*O13</f>
        <v>5.3929118649483152E-4</v>
      </c>
      <c r="Q13">
        <f t="shared" si="1"/>
        <v>5.3929118649483152E-4</v>
      </c>
      <c r="S13">
        <f t="shared" si="11"/>
        <v>5.3929118649483137E-3</v>
      </c>
      <c r="T13">
        <f t="shared" si="12"/>
        <v>5.3929118649483152E-4</v>
      </c>
      <c r="U13">
        <f t="shared" si="0"/>
        <v>5.3929118649483152E-4</v>
      </c>
    </row>
    <row r="14" spans="1:21" x14ac:dyDescent="0.3">
      <c r="A14">
        <f>'Sim Flight'!B14</f>
        <v>0.6</v>
      </c>
      <c r="B14">
        <f>'Sim Flight'!L14</f>
        <v>0</v>
      </c>
      <c r="C14">
        <f>'Sim Flight'!N14+'Sim Flight'!W14</f>
        <v>0</v>
      </c>
      <c r="E14">
        <f t="shared" si="2"/>
        <v>4.9999999999999933E-2</v>
      </c>
      <c r="G14">
        <f>MEDIAN2(C14,'Sim Flight Params'!$B$37,2)</f>
        <v>0</v>
      </c>
      <c r="H14">
        <f>AVERAGE2(G14,'Sim Flight Params'!$B$38,2)</f>
        <v>0</v>
      </c>
      <c r="J14">
        <f t="shared" si="3"/>
        <v>5.3929118649483137E-3</v>
      </c>
      <c r="K14">
        <f t="shared" si="4"/>
        <v>0</v>
      </c>
      <c r="L14">
        <f>'Sim Flight Params'!$B$36*J14+'Sim Flight Params'!$B$39*K14</f>
        <v>5.3929118649483137E-3</v>
      </c>
      <c r="N14">
        <f t="shared" si="9"/>
        <v>8.089367797422468E-4</v>
      </c>
      <c r="O14">
        <f t="shared" si="10"/>
        <v>0</v>
      </c>
      <c r="P14">
        <f>'Sim Flight Params'!$B$36*N14+'Sim Flight Params'!$B$39*O14</f>
        <v>8.089367797422468E-4</v>
      </c>
      <c r="Q14">
        <f t="shared" si="1"/>
        <v>8.089367797422468E-4</v>
      </c>
      <c r="S14">
        <f t="shared" si="11"/>
        <v>5.3929118649483137E-3</v>
      </c>
      <c r="T14">
        <f t="shared" si="12"/>
        <v>8.089367797422468E-4</v>
      </c>
      <c r="U14">
        <f t="shared" si="0"/>
        <v>8.089367797422468E-4</v>
      </c>
    </row>
    <row r="15" spans="1:21" x14ac:dyDescent="0.3">
      <c r="A15">
        <f>'Sim Flight'!B15</f>
        <v>0.65</v>
      </c>
      <c r="B15">
        <f>'Sim Flight'!L15</f>
        <v>0</v>
      </c>
      <c r="C15">
        <f>'Sim Flight'!N15+'Sim Flight'!W15</f>
        <v>0</v>
      </c>
      <c r="E15">
        <f t="shared" si="2"/>
        <v>5.0000000000000044E-2</v>
      </c>
      <c r="G15">
        <f>MEDIAN2(C15,'Sim Flight Params'!$B$37,2)</f>
        <v>0</v>
      </c>
      <c r="H15">
        <f>AVERAGE2(G15,'Sim Flight Params'!$B$38,2)</f>
        <v>0</v>
      </c>
      <c r="J15">
        <f t="shared" si="3"/>
        <v>5.3929118649483137E-3</v>
      </c>
      <c r="K15">
        <f t="shared" si="4"/>
        <v>0</v>
      </c>
      <c r="L15">
        <f>'Sim Flight Params'!$B$36*J15+'Sim Flight Params'!$B$39*K15</f>
        <v>5.3929118649483137E-3</v>
      </c>
      <c r="N15">
        <f t="shared" si="9"/>
        <v>1.0785823729896628E-3</v>
      </c>
      <c r="O15">
        <f t="shared" si="10"/>
        <v>0</v>
      </c>
      <c r="P15">
        <f>'Sim Flight Params'!$B$36*N15+'Sim Flight Params'!$B$39*O15</f>
        <v>1.0785823729896628E-3</v>
      </c>
      <c r="Q15">
        <f t="shared" si="1"/>
        <v>1.0785823729896628E-3</v>
      </c>
      <c r="S15">
        <f t="shared" si="11"/>
        <v>5.3929118649483137E-3</v>
      </c>
      <c r="T15">
        <f t="shared" si="12"/>
        <v>1.0785823729896628E-3</v>
      </c>
      <c r="U15">
        <f t="shared" si="0"/>
        <v>1.0785823729896628E-3</v>
      </c>
    </row>
    <row r="16" spans="1:21" x14ac:dyDescent="0.3">
      <c r="A16">
        <f>'Sim Flight'!B16</f>
        <v>0.7</v>
      </c>
      <c r="B16">
        <f>'Sim Flight'!L16</f>
        <v>0</v>
      </c>
      <c r="C16">
        <f>'Sim Flight'!N16+'Sim Flight'!W16</f>
        <v>0</v>
      </c>
      <c r="E16">
        <f t="shared" si="2"/>
        <v>4.9999999999999933E-2</v>
      </c>
      <c r="G16">
        <f>MEDIAN2(C16,'Sim Flight Params'!$B$37,2)</f>
        <v>0</v>
      </c>
      <c r="H16">
        <f>AVERAGE2(G16,'Sim Flight Params'!$B$38,2)</f>
        <v>0</v>
      </c>
      <c r="J16">
        <f t="shared" si="3"/>
        <v>5.3929118649483137E-3</v>
      </c>
      <c r="K16">
        <f t="shared" si="4"/>
        <v>0</v>
      </c>
      <c r="L16">
        <f>'Sim Flight Params'!$B$36*J16+'Sim Flight Params'!$B$39*K16</f>
        <v>5.3929118649483137E-3</v>
      </c>
      <c r="N16">
        <f t="shared" si="9"/>
        <v>1.3482279662370782E-3</v>
      </c>
      <c r="O16">
        <f t="shared" si="10"/>
        <v>0</v>
      </c>
      <c r="P16">
        <f>'Sim Flight Params'!$B$36*N16+'Sim Flight Params'!$B$39*O16</f>
        <v>1.3482279662370782E-3</v>
      </c>
      <c r="Q16">
        <f t="shared" si="1"/>
        <v>1.3482279662370782E-3</v>
      </c>
      <c r="S16">
        <f t="shared" si="11"/>
        <v>5.3929118649483137E-3</v>
      </c>
      <c r="T16">
        <f t="shared" si="12"/>
        <v>1.3482279662370782E-3</v>
      </c>
      <c r="U16">
        <f t="shared" si="0"/>
        <v>1.3482279662370782E-3</v>
      </c>
    </row>
    <row r="17" spans="1:21" x14ac:dyDescent="0.3">
      <c r="A17">
        <f>'Sim Flight'!B17</f>
        <v>0.75</v>
      </c>
      <c r="B17">
        <f>'Sim Flight'!L17</f>
        <v>0</v>
      </c>
      <c r="C17">
        <f>'Sim Flight'!N17+'Sim Flight'!W17</f>
        <v>0</v>
      </c>
      <c r="E17">
        <f t="shared" si="2"/>
        <v>5.0000000000000044E-2</v>
      </c>
      <c r="G17">
        <f>MEDIAN2(C17,'Sim Flight Params'!$B$37,2)</f>
        <v>0</v>
      </c>
      <c r="H17">
        <f>AVERAGE2(G17,'Sim Flight Params'!$B$38,2)</f>
        <v>0</v>
      </c>
      <c r="J17">
        <f t="shared" si="3"/>
        <v>5.3929118649483137E-3</v>
      </c>
      <c r="K17">
        <f t="shared" si="4"/>
        <v>0</v>
      </c>
      <c r="L17">
        <f>'Sim Flight Params'!$B$36*J17+'Sim Flight Params'!$B$39*K17</f>
        <v>5.3929118649483137E-3</v>
      </c>
      <c r="N17">
        <f t="shared" si="9"/>
        <v>1.617873559484494E-3</v>
      </c>
      <c r="O17">
        <f t="shared" si="10"/>
        <v>0</v>
      </c>
      <c r="P17">
        <f>'Sim Flight Params'!$B$36*N17+'Sim Flight Params'!$B$39*O17</f>
        <v>1.617873559484494E-3</v>
      </c>
      <c r="Q17">
        <f t="shared" si="1"/>
        <v>1.617873559484494E-3</v>
      </c>
      <c r="S17">
        <f t="shared" si="11"/>
        <v>5.3929118649483137E-3</v>
      </c>
      <c r="T17">
        <f t="shared" si="12"/>
        <v>1.617873559484494E-3</v>
      </c>
      <c r="U17">
        <f t="shared" si="0"/>
        <v>1.617873559484494E-3</v>
      </c>
    </row>
    <row r="18" spans="1:21" x14ac:dyDescent="0.3">
      <c r="A18">
        <f>'Sim Flight'!B18</f>
        <v>0.8</v>
      </c>
      <c r="B18">
        <f>'Sim Flight'!L18</f>
        <v>0</v>
      </c>
      <c r="C18">
        <f>'Sim Flight'!N18+'Sim Flight'!W18</f>
        <v>0</v>
      </c>
      <c r="E18">
        <f t="shared" si="2"/>
        <v>5.0000000000000044E-2</v>
      </c>
      <c r="G18">
        <f>MEDIAN2(C18,'Sim Flight Params'!$B$37,2)</f>
        <v>0</v>
      </c>
      <c r="H18">
        <f>AVERAGE2(G18,'Sim Flight Params'!$B$38,2)</f>
        <v>0</v>
      </c>
      <c r="J18">
        <f t="shared" si="3"/>
        <v>5.3929118649483137E-3</v>
      </c>
      <c r="K18">
        <f t="shared" si="4"/>
        <v>0</v>
      </c>
      <c r="L18">
        <f>'Sim Flight Params'!$B$36*J18+'Sim Flight Params'!$B$39*K18</f>
        <v>5.3929118649483137E-3</v>
      </c>
      <c r="N18">
        <f t="shared" si="9"/>
        <v>1.8875191527319098E-3</v>
      </c>
      <c r="O18">
        <f t="shared" si="10"/>
        <v>0</v>
      </c>
      <c r="P18">
        <f>'Sim Flight Params'!$B$36*N18+'Sim Flight Params'!$B$39*O18</f>
        <v>1.8875191527319098E-3</v>
      </c>
      <c r="Q18">
        <f t="shared" si="1"/>
        <v>1.8875191527319098E-3</v>
      </c>
      <c r="S18">
        <f t="shared" si="11"/>
        <v>5.3929118649483137E-3</v>
      </c>
      <c r="T18">
        <f t="shared" si="12"/>
        <v>1.8875191527319098E-3</v>
      </c>
      <c r="U18">
        <f t="shared" si="0"/>
        <v>1.8875191527319098E-3</v>
      </c>
    </row>
    <row r="19" spans="1:21" x14ac:dyDescent="0.3">
      <c r="A19">
        <f>'Sim Flight'!B19</f>
        <v>0.85</v>
      </c>
      <c r="B19">
        <f>'Sim Flight'!L19</f>
        <v>0</v>
      </c>
      <c r="C19">
        <f>'Sim Flight'!N19+'Sim Flight'!W19</f>
        <v>0</v>
      </c>
      <c r="E19">
        <f t="shared" si="2"/>
        <v>4.9999999999999933E-2</v>
      </c>
      <c r="G19">
        <f>MEDIAN2(C19,'Sim Flight Params'!$B$37,2)</f>
        <v>0</v>
      </c>
      <c r="H19">
        <f>AVERAGE2(G19,'Sim Flight Params'!$B$38,2)</f>
        <v>0</v>
      </c>
      <c r="J19">
        <f t="shared" si="3"/>
        <v>5.3929118649483137E-3</v>
      </c>
      <c r="K19">
        <f t="shared" si="4"/>
        <v>0</v>
      </c>
      <c r="L19">
        <f>'Sim Flight Params'!$B$36*J19+'Sim Flight Params'!$B$39*K19</f>
        <v>5.3929118649483137E-3</v>
      </c>
      <c r="N19">
        <f t="shared" si="9"/>
        <v>2.1571647459793252E-3</v>
      </c>
      <c r="O19">
        <f t="shared" si="10"/>
        <v>0</v>
      </c>
      <c r="P19">
        <f>'Sim Flight Params'!$B$36*N19+'Sim Flight Params'!$B$39*O19</f>
        <v>2.1571647459793252E-3</v>
      </c>
      <c r="Q19">
        <f t="shared" si="1"/>
        <v>2.1571647459793252E-3</v>
      </c>
      <c r="S19">
        <f t="shared" si="11"/>
        <v>5.3929118649483137E-3</v>
      </c>
      <c r="T19">
        <f t="shared" si="12"/>
        <v>2.1571647459793252E-3</v>
      </c>
      <c r="U19">
        <f t="shared" si="0"/>
        <v>2.1571647459793252E-3</v>
      </c>
    </row>
    <row r="20" spans="1:21" x14ac:dyDescent="0.3">
      <c r="A20">
        <f>'Sim Flight'!B20</f>
        <v>0.9</v>
      </c>
      <c r="B20">
        <f>'Sim Flight'!L20</f>
        <v>0</v>
      </c>
      <c r="C20">
        <f>'Sim Flight'!N20+'Sim Flight'!W20</f>
        <v>0</v>
      </c>
      <c r="E20">
        <f t="shared" si="2"/>
        <v>5.0000000000000044E-2</v>
      </c>
      <c r="G20">
        <f>MEDIAN2(C20,'Sim Flight Params'!$B$37,2)</f>
        <v>0</v>
      </c>
      <c r="H20">
        <f>AVERAGE2(G20,'Sim Flight Params'!$B$38,2)</f>
        <v>0</v>
      </c>
      <c r="J20">
        <f t="shared" si="3"/>
        <v>5.3929118649483137E-3</v>
      </c>
      <c r="K20">
        <f t="shared" si="4"/>
        <v>0</v>
      </c>
      <c r="L20">
        <f>'Sim Flight Params'!$B$36*J20+'Sim Flight Params'!$B$39*K20</f>
        <v>5.3929118649483137E-3</v>
      </c>
      <c r="N20">
        <f t="shared" si="9"/>
        <v>2.426810339226741E-3</v>
      </c>
      <c r="O20">
        <f t="shared" si="10"/>
        <v>0</v>
      </c>
      <c r="P20">
        <f>'Sim Flight Params'!$B$36*N20+'Sim Flight Params'!$B$39*O20</f>
        <v>2.426810339226741E-3</v>
      </c>
      <c r="Q20">
        <f t="shared" si="1"/>
        <v>2.426810339226741E-3</v>
      </c>
      <c r="S20">
        <f t="shared" si="11"/>
        <v>5.3929118649483137E-3</v>
      </c>
      <c r="T20">
        <f t="shared" si="12"/>
        <v>2.426810339226741E-3</v>
      </c>
      <c r="U20">
        <f t="shared" si="0"/>
        <v>2.426810339226741E-3</v>
      </c>
    </row>
    <row r="21" spans="1:21" x14ac:dyDescent="0.3">
      <c r="A21">
        <f>'Sim Flight'!B21</f>
        <v>0.95</v>
      </c>
      <c r="B21">
        <f>'Sim Flight'!L21</f>
        <v>0</v>
      </c>
      <c r="C21">
        <f>'Sim Flight'!N21+'Sim Flight'!W21</f>
        <v>0</v>
      </c>
      <c r="E21">
        <f t="shared" si="2"/>
        <v>4.9999999999999933E-2</v>
      </c>
      <c r="G21">
        <f>MEDIAN2(C21,'Sim Flight Params'!$B$37,2)</f>
        <v>0</v>
      </c>
      <c r="H21">
        <f>AVERAGE2(G21,'Sim Flight Params'!$B$38,2)</f>
        <v>0</v>
      </c>
      <c r="J21">
        <f t="shared" si="3"/>
        <v>5.3929118649483137E-3</v>
      </c>
      <c r="K21">
        <f t="shared" si="4"/>
        <v>0</v>
      </c>
      <c r="L21">
        <f>'Sim Flight Params'!$B$36*J21+'Sim Flight Params'!$B$39*K21</f>
        <v>5.3929118649483137E-3</v>
      </c>
      <c r="N21">
        <f t="shared" si="9"/>
        <v>2.6964559324741564E-3</v>
      </c>
      <c r="O21">
        <f t="shared" si="10"/>
        <v>0</v>
      </c>
      <c r="P21">
        <f>'Sim Flight Params'!$B$36*N21+'Sim Flight Params'!$B$39*O21</f>
        <v>2.6964559324741564E-3</v>
      </c>
      <c r="Q21">
        <f t="shared" si="1"/>
        <v>2.6964559324741564E-3</v>
      </c>
      <c r="S21">
        <f t="shared" si="11"/>
        <v>5.3929118649483137E-3</v>
      </c>
      <c r="T21">
        <f t="shared" si="12"/>
        <v>2.6964559324741564E-3</v>
      </c>
      <c r="U21">
        <f t="shared" si="0"/>
        <v>2.6964559324741564E-3</v>
      </c>
    </row>
    <row r="22" spans="1:21" x14ac:dyDescent="0.3">
      <c r="A22">
        <f>'Sim Flight'!B22</f>
        <v>1</v>
      </c>
      <c r="B22">
        <f>'Sim Flight'!L22</f>
        <v>0</v>
      </c>
      <c r="C22">
        <f>'Sim Flight'!N22+'Sim Flight'!W22</f>
        <v>0</v>
      </c>
      <c r="E22">
        <f t="shared" si="2"/>
        <v>5.0000000000000044E-2</v>
      </c>
      <c r="G22">
        <f>MEDIAN2(C22,'Sim Flight Params'!$B$37,2)</f>
        <v>0</v>
      </c>
      <c r="H22">
        <f>AVERAGE2(G22,'Sim Flight Params'!$B$38,2)</f>
        <v>0</v>
      </c>
      <c r="J22">
        <f t="shared" si="3"/>
        <v>5.3929118649483137E-3</v>
      </c>
      <c r="K22">
        <f t="shared" si="4"/>
        <v>0</v>
      </c>
      <c r="L22">
        <f>'Sim Flight Params'!$B$36*J22+'Sim Flight Params'!$B$39*K22</f>
        <v>5.3929118649483137E-3</v>
      </c>
      <c r="N22">
        <f t="shared" si="9"/>
        <v>2.9661015257215722E-3</v>
      </c>
      <c r="O22">
        <f t="shared" si="10"/>
        <v>0</v>
      </c>
      <c r="P22">
        <f>'Sim Flight Params'!$B$36*N22+'Sim Flight Params'!$B$39*O22</f>
        <v>2.9661015257215722E-3</v>
      </c>
      <c r="Q22">
        <f t="shared" si="1"/>
        <v>2.9661015257215722E-3</v>
      </c>
      <c r="S22">
        <f t="shared" si="11"/>
        <v>5.3929118649483137E-3</v>
      </c>
      <c r="T22">
        <f t="shared" si="12"/>
        <v>2.9661015257215722E-3</v>
      </c>
      <c r="U22">
        <f t="shared" si="0"/>
        <v>2.9661015257215722E-3</v>
      </c>
    </row>
    <row r="23" spans="1:21" x14ac:dyDescent="0.3">
      <c r="A23">
        <f>'Sim Flight'!B23</f>
        <v>1.05</v>
      </c>
      <c r="B23">
        <f>'Sim Flight'!L23</f>
        <v>1.9275951793518153E-4</v>
      </c>
      <c r="C23">
        <f>'Sim Flight'!N23+'Sim Flight'!W23</f>
        <v>7.7103807174072475E-2</v>
      </c>
      <c r="E23">
        <f t="shared" si="2"/>
        <v>5.0000000000000044E-2</v>
      </c>
      <c r="G23">
        <f>MEDIAN2(C23,'Sim Flight Params'!$B$37,2)</f>
        <v>7.7103807174072475E-2</v>
      </c>
      <c r="H23">
        <f>AVERAGE2(G23,'Sim Flight Params'!$B$38,2)</f>
        <v>7.7103807174072475E-2</v>
      </c>
      <c r="J23">
        <f t="shared" si="3"/>
        <v>9.2481022236519418E-3</v>
      </c>
      <c r="K23">
        <f t="shared" si="4"/>
        <v>1.5420761434814481</v>
      </c>
      <c r="L23">
        <f>'Sim Flight Params'!$B$36*J23+'Sim Flight Params'!$B$39*K23</f>
        <v>9.2481022236519418E-3</v>
      </c>
      <c r="N23">
        <f t="shared" si="9"/>
        <v>3.4285066369041696E-3</v>
      </c>
      <c r="O23">
        <f t="shared" si="10"/>
        <v>7.7103807174072489E-2</v>
      </c>
      <c r="P23">
        <f>'Sim Flight Params'!$B$36*N23+'Sim Flight Params'!$B$39*O23</f>
        <v>3.4285066369041696E-3</v>
      </c>
      <c r="Q23">
        <f t="shared" si="1"/>
        <v>3.2357471189689881E-3</v>
      </c>
      <c r="S23">
        <f t="shared" si="11"/>
        <v>9.2481022236519418E-3</v>
      </c>
      <c r="T23">
        <f t="shared" si="12"/>
        <v>3.4285066369041696E-3</v>
      </c>
      <c r="U23">
        <f t="shared" si="0"/>
        <v>3.2357471189689881E-3</v>
      </c>
    </row>
    <row r="24" spans="1:21" x14ac:dyDescent="0.3">
      <c r="A24">
        <f>'Sim Flight'!B24</f>
        <v>1.1000000000000001</v>
      </c>
      <c r="B24">
        <f>'Sim Flight'!L24</f>
        <v>7.7096375927709904E-4</v>
      </c>
      <c r="C24">
        <f>'Sim Flight'!N24+'Sim Flight'!W24</f>
        <v>0.15417788936269411</v>
      </c>
      <c r="E24">
        <f t="shared" si="2"/>
        <v>5.0000000000000044E-2</v>
      </c>
      <c r="G24">
        <f>MEDIAN2(C24,'Sim Flight Params'!$B$37,2)</f>
        <v>0.15417788936269411</v>
      </c>
      <c r="H24">
        <f>AVERAGE2(G24,'Sim Flight Params'!$B$38,2)</f>
        <v>0.15417788936269411</v>
      </c>
      <c r="J24">
        <f t="shared" si="3"/>
        <v>1.6956996691786654E-2</v>
      </c>
      <c r="K24">
        <f t="shared" si="4"/>
        <v>1.5414816437724312</v>
      </c>
      <c r="L24">
        <f>'Sim Flight Params'!$B$36*J24+'Sim Flight Params'!$B$39*K24</f>
        <v>1.6956996691786654E-2</v>
      </c>
      <c r="N24">
        <f t="shared" si="9"/>
        <v>4.2763564714935033E-3</v>
      </c>
      <c r="O24">
        <f t="shared" si="10"/>
        <v>0.15417788936269411</v>
      </c>
      <c r="P24">
        <f>'Sim Flight Params'!$B$36*N24+'Sim Flight Params'!$B$39*O24</f>
        <v>4.2763564714935033E-3</v>
      </c>
      <c r="Q24">
        <f t="shared" si="1"/>
        <v>3.5053927122164043E-3</v>
      </c>
      <c r="S24">
        <f t="shared" si="11"/>
        <v>1.6956996691786654E-2</v>
      </c>
      <c r="T24">
        <f t="shared" si="12"/>
        <v>4.2763564714935033E-3</v>
      </c>
      <c r="U24">
        <f t="shared" si="0"/>
        <v>3.5053927122164043E-3</v>
      </c>
    </row>
    <row r="25" spans="1:21" x14ac:dyDescent="0.3">
      <c r="A25">
        <f>'Sim Flight'!B25</f>
        <v>1.1499999999999999</v>
      </c>
      <c r="B25">
        <f>'Sim Flight'!L25</f>
        <v>1.7343898152840653E-3</v>
      </c>
      <c r="C25">
        <f>'Sim Flight'!N25+'Sim Flight'!W25</f>
        <v>0.15408872586602165</v>
      </c>
      <c r="E25">
        <f t="shared" si="2"/>
        <v>4.9999999999999822E-2</v>
      </c>
      <c r="G25">
        <f>MEDIAN2(C25,'Sim Flight Params'!$B$37,2)</f>
        <v>0.15408872586602165</v>
      </c>
      <c r="H25">
        <f>AVERAGE2(G25,'Sim Flight Params'!$B$38,2)</f>
        <v>0.15408872586602165</v>
      </c>
      <c r="J25">
        <f t="shared" si="3"/>
        <v>2.466143298508771E-2</v>
      </c>
      <c r="K25">
        <f t="shared" si="4"/>
        <v>-1.7832699334491338E-3</v>
      </c>
      <c r="L25">
        <f>'Sim Flight Params'!$B$36*J25+'Sim Flight Params'!$B$39*K25</f>
        <v>2.466143298508771E-2</v>
      </c>
      <c r="N25">
        <f t="shared" si="9"/>
        <v>5.5094281207478842E-3</v>
      </c>
      <c r="O25">
        <f t="shared" si="10"/>
        <v>0.15408872586602165</v>
      </c>
      <c r="P25">
        <f>'Sim Flight Params'!$B$36*N25+'Sim Flight Params'!$B$39*O25</f>
        <v>5.5094281207478842E-3</v>
      </c>
      <c r="Q25">
        <f t="shared" si="1"/>
        <v>3.7750383054638188E-3</v>
      </c>
      <c r="S25">
        <f t="shared" si="11"/>
        <v>2.466143298508771E-2</v>
      </c>
      <c r="T25">
        <f t="shared" si="12"/>
        <v>5.5094281207478842E-3</v>
      </c>
      <c r="U25">
        <f t="shared" si="0"/>
        <v>3.7750383054638188E-3</v>
      </c>
    </row>
    <row r="26" spans="1:21" x14ac:dyDescent="0.3">
      <c r="A26">
        <f>'Sim Flight'!B26</f>
        <v>1.2</v>
      </c>
      <c r="B26">
        <f>'Sim Flight'!L26</f>
        <v>3.0826662668720362E-3</v>
      </c>
      <c r="C26">
        <f>'Sim Flight'!N26+'Sim Flight'!W26</f>
        <v>0.15394015823239982</v>
      </c>
      <c r="E26">
        <f t="shared" si="2"/>
        <v>5.0000000000000044E-2</v>
      </c>
      <c r="G26">
        <f>MEDIAN2(C26,'Sim Flight Params'!$B$37,2)</f>
        <v>0.15394015823239982</v>
      </c>
      <c r="H26">
        <f>AVERAGE2(G26,'Sim Flight Params'!$B$38,2)</f>
        <v>0.15394015823239982</v>
      </c>
      <c r="J26">
        <f t="shared" si="3"/>
        <v>3.235844089670771E-2</v>
      </c>
      <c r="K26">
        <f t="shared" si="4"/>
        <v>-2.971352672436753E-3</v>
      </c>
      <c r="L26">
        <f>'Sim Flight Params'!$B$36*J26+'Sim Flight Params'!$B$39*K26</f>
        <v>3.235844089670771E-2</v>
      </c>
      <c r="N26">
        <f t="shared" si="9"/>
        <v>7.1273501655832712E-3</v>
      </c>
      <c r="O26">
        <f t="shared" si="10"/>
        <v>0.15394015823239987</v>
      </c>
      <c r="P26">
        <f>'Sim Flight Params'!$B$36*N26+'Sim Flight Params'!$B$39*O26</f>
        <v>7.1273501655832712E-3</v>
      </c>
      <c r="Q26">
        <f t="shared" si="1"/>
        <v>4.0446838987112351E-3</v>
      </c>
      <c r="S26">
        <f t="shared" si="11"/>
        <v>3.235844089670771E-2</v>
      </c>
      <c r="T26">
        <f t="shared" si="12"/>
        <v>7.1273501655832712E-3</v>
      </c>
      <c r="U26">
        <f t="shared" si="0"/>
        <v>4.0446838987112351E-3</v>
      </c>
    </row>
    <row r="27" spans="1:21" x14ac:dyDescent="0.3">
      <c r="A27">
        <f>'Sim Flight'!B27</f>
        <v>1.25</v>
      </c>
      <c r="B27">
        <f>'Sim Flight'!L27</f>
        <v>4.8152733278030713E-3</v>
      </c>
      <c r="C27">
        <f>'Sim Flight'!N27+'Sim Flight'!W27</f>
        <v>0.15373224373722552</v>
      </c>
      <c r="E27">
        <f t="shared" si="2"/>
        <v>5.0000000000000044E-2</v>
      </c>
      <c r="G27">
        <f>MEDIAN2(C27,'Sim Flight Params'!$B$37,2)</f>
        <v>0.15373224373722552</v>
      </c>
      <c r="H27">
        <f>AVERAGE2(G27,'Sim Flight Params'!$B$38,2)</f>
        <v>0.15373224373722552</v>
      </c>
      <c r="J27">
        <f t="shared" si="3"/>
        <v>4.0045053083568996E-2</v>
      </c>
      <c r="K27">
        <f t="shared" si="4"/>
        <v>-4.1582899034858754E-3</v>
      </c>
      <c r="L27">
        <f>'Sim Flight Params'!$B$36*J27+'Sim Flight Params'!$B$39*K27</f>
        <v>4.0045053083568996E-2</v>
      </c>
      <c r="N27">
        <f t="shared" si="9"/>
        <v>9.1296028197617226E-3</v>
      </c>
      <c r="O27">
        <f t="shared" si="10"/>
        <v>0.15373224373722558</v>
      </c>
      <c r="P27">
        <f>'Sim Flight Params'!$B$36*N27+'Sim Flight Params'!$B$39*O27</f>
        <v>9.1296028197617226E-3</v>
      </c>
      <c r="Q27">
        <f t="shared" si="1"/>
        <v>4.3143294919586513E-3</v>
      </c>
      <c r="S27">
        <f t="shared" si="11"/>
        <v>4.0045053083568996E-2</v>
      </c>
      <c r="T27">
        <f t="shared" si="12"/>
        <v>9.1296028197617226E-3</v>
      </c>
      <c r="U27">
        <f t="shared" si="0"/>
        <v>4.3143294919586513E-3</v>
      </c>
    </row>
    <row r="28" spans="1:21" x14ac:dyDescent="0.3">
      <c r="A28">
        <f>'Sim Flight'!B28</f>
        <v>1.3</v>
      </c>
      <c r="B28">
        <f>'Sim Flight'!L28</f>
        <v>6.931543045073707E-3</v>
      </c>
      <c r="C28">
        <f>'Sim Flight'!N28+'Sim Flight'!W28</f>
        <v>0.15346506253583997</v>
      </c>
      <c r="E28">
        <f t="shared" si="2"/>
        <v>5.0000000000000044E-2</v>
      </c>
      <c r="G28">
        <f>MEDIAN2(C28,'Sim Flight Params'!$B$37,2)</f>
        <v>0.15346506253583997</v>
      </c>
      <c r="H28">
        <f>AVERAGE2(G28,'Sim Flight Params'!$B$38,2)</f>
        <v>0.15346506253583997</v>
      </c>
      <c r="J28">
        <f t="shared" si="3"/>
        <v>4.7718306210361001E-2</v>
      </c>
      <c r="K28">
        <f t="shared" si="4"/>
        <v>-5.3436240277110426E-3</v>
      </c>
      <c r="L28">
        <f>'Sim Flight Params'!$B$36*J28+'Sim Flight Params'!$B$39*K28</f>
        <v>4.7718306210361001E-2</v>
      </c>
      <c r="N28">
        <f t="shared" si="9"/>
        <v>1.1515518130279775E-2</v>
      </c>
      <c r="O28">
        <f t="shared" si="10"/>
        <v>0.15346506253583997</v>
      </c>
      <c r="P28">
        <f>'Sim Flight Params'!$B$36*N28+'Sim Flight Params'!$B$39*O28</f>
        <v>1.1515518130279775E-2</v>
      </c>
      <c r="Q28">
        <f t="shared" si="1"/>
        <v>4.5839750852060684E-3</v>
      </c>
      <c r="S28">
        <f t="shared" si="11"/>
        <v>4.7718306210361001E-2</v>
      </c>
      <c r="T28">
        <f t="shared" si="12"/>
        <v>1.1515518130279775E-2</v>
      </c>
      <c r="U28">
        <f t="shared" si="0"/>
        <v>4.5839750852060684E-3</v>
      </c>
    </row>
    <row r="29" spans="1:21" x14ac:dyDescent="0.3">
      <c r="A29">
        <f>'Sim Flight'!B29</f>
        <v>1.35</v>
      </c>
      <c r="B29">
        <f>'Sim Flight'!L29</f>
        <v>9.4306595564227491E-3</v>
      </c>
      <c r="C29">
        <f>'Sim Flight'!N29+'Sim Flight'!W29</f>
        <v>0.10080942895150408</v>
      </c>
      <c r="E29">
        <f t="shared" si="2"/>
        <v>5.0000000000000044E-2</v>
      </c>
      <c r="G29">
        <f>MEDIAN2(C29,'Sim Flight Params'!$B$37,2)</f>
        <v>0.10080942895150408</v>
      </c>
      <c r="H29">
        <f>AVERAGE2(G29,'Sim Flight Params'!$B$38,2)</f>
        <v>0.10080942895150408</v>
      </c>
      <c r="J29">
        <f t="shared" si="3"/>
        <v>5.2758777657936212E-2</v>
      </c>
      <c r="K29">
        <f t="shared" si="4"/>
        <v>-1.053112671686717</v>
      </c>
      <c r="L29">
        <f>'Sim Flight Params'!$B$36*J29+'Sim Flight Params'!$B$39*K29</f>
        <v>5.2758777657936212E-2</v>
      </c>
      <c r="N29">
        <f t="shared" si="9"/>
        <v>1.4153457013176588E-2</v>
      </c>
      <c r="O29">
        <f t="shared" si="10"/>
        <v>0.10080942895150413</v>
      </c>
      <c r="P29">
        <f>'Sim Flight Params'!$B$36*N29+'Sim Flight Params'!$B$39*O29</f>
        <v>1.4153457013176588E-2</v>
      </c>
      <c r="Q29">
        <f t="shared" si="1"/>
        <v>4.7227974567538387E-3</v>
      </c>
      <c r="S29">
        <f t="shared" si="11"/>
        <v>5.2758777657936212E-2</v>
      </c>
      <c r="T29">
        <f t="shared" si="12"/>
        <v>1.4153457013176588E-2</v>
      </c>
      <c r="U29">
        <f t="shared" si="0"/>
        <v>4.7227974567538387E-3</v>
      </c>
    </row>
    <row r="30" spans="1:21" x14ac:dyDescent="0.3">
      <c r="A30">
        <f>'Sim Flight'!B30</f>
        <v>1.4</v>
      </c>
      <c r="B30">
        <f>'Sim Flight'!L30</f>
        <v>1.231165940486223E-2</v>
      </c>
      <c r="C30">
        <f>'Sim Flight'!N30+'Sim Flight'!W30</f>
        <v>0.15275333483618092</v>
      </c>
      <c r="E30">
        <f t="shared" si="2"/>
        <v>4.9999999999999822E-2</v>
      </c>
      <c r="G30">
        <f>MEDIAN2(C30,'Sim Flight Params'!$B$37,2)</f>
        <v>0.15275333483618092</v>
      </c>
      <c r="H30">
        <f>AVERAGE2(G30,'Sim Flight Params'!$B$38,2)</f>
        <v>0.15275333483618092</v>
      </c>
      <c r="J30">
        <f t="shared" si="3"/>
        <v>6.039644439974523E-2</v>
      </c>
      <c r="K30">
        <f t="shared" si="4"/>
        <v>1.0388781176935407</v>
      </c>
      <c r="L30">
        <f>'Sim Flight Params'!$B$36*J30+'Sim Flight Params'!$B$39*K30</f>
        <v>6.039644439974523E-2</v>
      </c>
      <c r="N30">
        <f t="shared" si="9"/>
        <v>1.7173279233163839E-2</v>
      </c>
      <c r="O30">
        <f t="shared" si="10"/>
        <v>0.15275333483618092</v>
      </c>
      <c r="P30">
        <f>'Sim Flight Params'!$B$36*N30+'Sim Flight Params'!$B$39*O30</f>
        <v>1.7173279233163839E-2</v>
      </c>
      <c r="Q30">
        <f t="shared" si="1"/>
        <v>4.8616198283016089E-3</v>
      </c>
      <c r="S30">
        <f t="shared" si="11"/>
        <v>6.039644439974523E-2</v>
      </c>
      <c r="T30">
        <f t="shared" si="12"/>
        <v>1.7173279233163839E-2</v>
      </c>
      <c r="U30">
        <f t="shared" si="0"/>
        <v>4.8616198283016089E-3</v>
      </c>
    </row>
    <row r="31" spans="1:21" x14ac:dyDescent="0.3">
      <c r="A31">
        <f>'Sim Flight'!B31</f>
        <v>1.45</v>
      </c>
      <c r="B31">
        <f>'Sim Flight'!L31</f>
        <v>1.5573431910108404E-2</v>
      </c>
      <c r="C31">
        <f>'Sim Flight'!N31+'Sim Flight'!W31</f>
        <v>0.15230906272267211</v>
      </c>
      <c r="E31">
        <f t="shared" si="2"/>
        <v>5.0000000000000044E-2</v>
      </c>
      <c r="G31">
        <f>MEDIAN2(C31,'Sim Flight Params'!$B$37,2)</f>
        <v>0.15230906272267211</v>
      </c>
      <c r="H31">
        <f>AVERAGE2(G31,'Sim Flight Params'!$B$38,2)</f>
        <v>0.15230906272267211</v>
      </c>
      <c r="J31">
        <f t="shared" si="3"/>
        <v>6.8011897535878843E-2</v>
      </c>
      <c r="K31">
        <f t="shared" si="4"/>
        <v>-8.8854422701761717E-3</v>
      </c>
      <c r="L31">
        <f>'Sim Flight Params'!$B$36*J31+'Sim Flight Params'!$B$39*K31</f>
        <v>6.8011897535878843E-2</v>
      </c>
      <c r="N31">
        <f t="shared" si="9"/>
        <v>2.0573874109957785E-2</v>
      </c>
      <c r="O31">
        <f t="shared" si="10"/>
        <v>0.15230906272267211</v>
      </c>
      <c r="P31">
        <f>'Sim Flight Params'!$B$36*N31+'Sim Flight Params'!$B$39*O31</f>
        <v>2.0573874109957785E-2</v>
      </c>
      <c r="Q31">
        <f t="shared" si="1"/>
        <v>5.0004421998493809E-3</v>
      </c>
      <c r="S31">
        <f t="shared" si="11"/>
        <v>6.8011897535878843E-2</v>
      </c>
      <c r="T31">
        <f t="shared" si="12"/>
        <v>2.0573874109957785E-2</v>
      </c>
      <c r="U31">
        <f t="shared" si="0"/>
        <v>5.0004421998493809E-3</v>
      </c>
    </row>
    <row r="32" spans="1:21" x14ac:dyDescent="0.3">
      <c r="A32">
        <f>'Sim Flight'!B32</f>
        <v>1.5</v>
      </c>
      <c r="B32">
        <f>'Sim Flight'!L32</f>
        <v>1.9214719596769569E-2</v>
      </c>
      <c r="C32">
        <f>'Sim Flight'!N32+'Sim Flight'!W32</f>
        <v>0.15180607256599601</v>
      </c>
      <c r="E32">
        <f t="shared" si="2"/>
        <v>5.0000000000000044E-2</v>
      </c>
      <c r="G32">
        <f>MEDIAN2(C32,'Sim Flight Params'!$B$37,2)</f>
        <v>0.15180607256599601</v>
      </c>
      <c r="H32">
        <f>AVERAGE2(G32,'Sim Flight Params'!$B$38,2)</f>
        <v>0.15180607256599601</v>
      </c>
      <c r="J32">
        <f t="shared" si="3"/>
        <v>7.5602201164178651E-2</v>
      </c>
      <c r="K32">
        <f t="shared" si="4"/>
        <v>-1.0059803133521941E-2</v>
      </c>
      <c r="L32">
        <f>'Sim Flight Params'!$B$36*J32+'Sim Flight Params'!$B$39*K32</f>
        <v>7.5602201164178651E-2</v>
      </c>
      <c r="N32">
        <f t="shared" si="9"/>
        <v>2.4353984168166722E-2</v>
      </c>
      <c r="O32">
        <f t="shared" si="10"/>
        <v>0.15180607256599601</v>
      </c>
      <c r="P32">
        <f>'Sim Flight Params'!$B$36*N32+'Sim Flight Params'!$B$39*O32</f>
        <v>2.4353984168166722E-2</v>
      </c>
      <c r="Q32">
        <f t="shared" si="1"/>
        <v>5.1392645713971528E-3</v>
      </c>
      <c r="S32">
        <f t="shared" si="11"/>
        <v>7.5602201164178651E-2</v>
      </c>
      <c r="T32">
        <f t="shared" si="12"/>
        <v>2.4353984168166722E-2</v>
      </c>
      <c r="U32">
        <f t="shared" si="0"/>
        <v>5.1392645713971528E-3</v>
      </c>
    </row>
    <row r="33" spans="1:21" x14ac:dyDescent="0.3">
      <c r="A33">
        <f>'Sim Flight'!B33</f>
        <v>1.55</v>
      </c>
      <c r="B33">
        <f>'Sim Flight'!L33</f>
        <v>2.3234118679127613E-2</v>
      </c>
      <c r="C33">
        <f>'Sim Flight'!N33+'Sim Flight'!W33</f>
        <v>0.15124455827875125</v>
      </c>
      <c r="E33">
        <f t="shared" si="2"/>
        <v>5.0000000000000044E-2</v>
      </c>
      <c r="G33">
        <f>MEDIAN2(C33,'Sim Flight Params'!$B$37,2)</f>
        <v>0.15124455827875125</v>
      </c>
      <c r="H33">
        <f>AVERAGE2(G33,'Sim Flight Params'!$B$38,2)</f>
        <v>0.15124455827875125</v>
      </c>
      <c r="J33">
        <f t="shared" si="3"/>
        <v>8.316442907811622E-2</v>
      </c>
      <c r="K33">
        <f t="shared" si="4"/>
        <v>-1.1230285744895364E-2</v>
      </c>
      <c r="L33">
        <f>'Sim Flight Params'!$B$36*J33+'Sim Flight Params'!$B$39*K33</f>
        <v>8.316442907811622E-2</v>
      </c>
      <c r="N33">
        <f t="shared" si="9"/>
        <v>2.8512205622072538E-2</v>
      </c>
      <c r="O33">
        <f t="shared" si="10"/>
        <v>0.15124455827875125</v>
      </c>
      <c r="P33">
        <f>'Sim Flight Params'!$B$36*N33+'Sim Flight Params'!$B$39*O33</f>
        <v>2.8512205622072538E-2</v>
      </c>
      <c r="Q33">
        <f t="shared" si="1"/>
        <v>5.2780869429449248E-3</v>
      </c>
      <c r="S33">
        <f t="shared" si="11"/>
        <v>8.316442907811622E-2</v>
      </c>
      <c r="T33">
        <f t="shared" si="12"/>
        <v>2.8512205622072538E-2</v>
      </c>
      <c r="U33">
        <f t="shared" si="0"/>
        <v>5.2780869429449248E-3</v>
      </c>
    </row>
    <row r="34" spans="1:21" x14ac:dyDescent="0.3">
      <c r="A34">
        <f>'Sim Flight'!B34</f>
        <v>1.6</v>
      </c>
      <c r="B34">
        <f>'Sim Flight'!L34</f>
        <v>2.7630079602323443E-2</v>
      </c>
      <c r="C34">
        <f>'Sim Flight'!N34+'Sim Flight'!W34</f>
        <v>0.18794154570609711</v>
      </c>
      <c r="E34">
        <f t="shared" si="2"/>
        <v>5.0000000000000044E-2</v>
      </c>
      <c r="G34">
        <f>MEDIAN2(C34,'Sim Flight Params'!$B$37,2)</f>
        <v>0.18794154570609711</v>
      </c>
      <c r="H34">
        <f>AVERAGE2(G34,'Sim Flight Params'!$B$38,2)</f>
        <v>0.18794154570609711</v>
      </c>
      <c r="J34">
        <f t="shared" si="3"/>
        <v>9.2561506363421087E-2</v>
      </c>
      <c r="K34">
        <f t="shared" si="4"/>
        <v>0.73393974854691668</v>
      </c>
      <c r="L34">
        <f>'Sim Flight Params'!$B$36*J34+'Sim Flight Params'!$B$39*K34</f>
        <v>9.2561506363421087E-2</v>
      </c>
      <c r="N34">
        <f t="shared" si="9"/>
        <v>3.3140280940243599E-2</v>
      </c>
      <c r="O34">
        <f t="shared" si="10"/>
        <v>0.18794154570609717</v>
      </c>
      <c r="P34">
        <f>'Sim Flight Params'!$B$36*N34+'Sim Flight Params'!$B$39*O34</f>
        <v>3.3140280940243599E-2</v>
      </c>
      <c r="Q34">
        <f t="shared" si="1"/>
        <v>5.5102013379201564E-3</v>
      </c>
      <c r="S34">
        <f t="shared" si="11"/>
        <v>9.2561506363421087E-2</v>
      </c>
      <c r="T34">
        <f t="shared" si="12"/>
        <v>3.3140280940243599E-2</v>
      </c>
      <c r="U34">
        <f t="shared" si="0"/>
        <v>5.5102013379201564E-3</v>
      </c>
    </row>
    <row r="35" spans="1:21" x14ac:dyDescent="0.3">
      <c r="A35">
        <f>'Sim Flight'!B35</f>
        <v>1.65</v>
      </c>
      <c r="B35">
        <f>'Sim Flight'!L35</f>
        <v>3.240090763974024E-2</v>
      </c>
      <c r="C35">
        <f>'Sim Flight'!N35+'Sim Flight'!W35</f>
        <v>0.20268914274408575</v>
      </c>
      <c r="E35">
        <f t="shared" si="2"/>
        <v>4.9999999999999822E-2</v>
      </c>
      <c r="G35">
        <f>MEDIAN2(C35,'Sim Flight Params'!$B$37,2)</f>
        <v>0.20268914274408575</v>
      </c>
      <c r="H35">
        <f>AVERAGE2(G35,'Sim Flight Params'!$B$38,2)</f>
        <v>0.20268914274408575</v>
      </c>
      <c r="J35">
        <f t="shared" si="3"/>
        <v>0.10269596350062533</v>
      </c>
      <c r="K35">
        <f t="shared" si="4"/>
        <v>0.29495194075977388</v>
      </c>
      <c r="L35">
        <f>'Sim Flight Params'!$B$36*J35+'Sim Flight Params'!$B$39*K35</f>
        <v>0.10269596350062533</v>
      </c>
      <c r="N35">
        <f t="shared" si="9"/>
        <v>3.8275079115274849E-2</v>
      </c>
      <c r="O35">
        <f t="shared" si="10"/>
        <v>0.20268914274408567</v>
      </c>
      <c r="P35">
        <f>'Sim Flight Params'!$B$36*N35+'Sim Flight Params'!$B$39*O35</f>
        <v>3.8275079115274849E-2</v>
      </c>
      <c r="Q35">
        <f t="shared" si="1"/>
        <v>5.8741714755346092E-3</v>
      </c>
      <c r="S35">
        <f t="shared" si="11"/>
        <v>0.10269596350062533</v>
      </c>
      <c r="T35">
        <f t="shared" si="12"/>
        <v>3.8275079115274849E-2</v>
      </c>
      <c r="U35">
        <f t="shared" si="0"/>
        <v>5.8741714755346092E-3</v>
      </c>
    </row>
    <row r="36" spans="1:21" x14ac:dyDescent="0.3">
      <c r="A36">
        <f>'Sim Flight'!B36</f>
        <v>1.7</v>
      </c>
      <c r="B36">
        <f>'Sim Flight'!L36</f>
        <v>3.7544763546352722E-2</v>
      </c>
      <c r="C36">
        <f>'Sim Flight'!N36+'Sim Flight'!W36</f>
        <v>0.14921114767826552</v>
      </c>
      <c r="E36">
        <f t="shared" si="2"/>
        <v>5.0000000000000044E-2</v>
      </c>
      <c r="G36">
        <f>MEDIAN2(C36,'Sim Flight Params'!$B$37,2)</f>
        <v>0.14921114767826552</v>
      </c>
      <c r="H36">
        <f>AVERAGE2(G36,'Sim Flight Params'!$B$38,2)</f>
        <v>0.14921114767826552</v>
      </c>
      <c r="J36">
        <f t="shared" si="3"/>
        <v>0.11015652088453862</v>
      </c>
      <c r="K36">
        <f t="shared" si="4"/>
        <v>-1.0695599013164039</v>
      </c>
      <c r="L36">
        <f>'Sim Flight Params'!$B$36*J36+'Sim Flight Params'!$B$39*K36</f>
        <v>0.11015652088453862</v>
      </c>
      <c r="N36">
        <f t="shared" si="9"/>
        <v>4.3782905159501784E-2</v>
      </c>
      <c r="O36">
        <f t="shared" si="10"/>
        <v>0.14921114767826552</v>
      </c>
      <c r="P36">
        <f>'Sim Flight Params'!$B$36*N36+'Sim Flight Params'!$B$39*O36</f>
        <v>4.3782905159501784E-2</v>
      </c>
      <c r="Q36">
        <f t="shared" si="1"/>
        <v>6.2381416131490619E-3</v>
      </c>
      <c r="S36">
        <f t="shared" si="11"/>
        <v>0.11015652088453862</v>
      </c>
      <c r="T36">
        <f t="shared" si="12"/>
        <v>4.3782905159501784E-2</v>
      </c>
      <c r="U36">
        <f t="shared" si="0"/>
        <v>6.2381416131490619E-3</v>
      </c>
    </row>
    <row r="37" spans="1:21" x14ac:dyDescent="0.3">
      <c r="A37">
        <f>'Sim Flight'!B37</f>
        <v>1.75</v>
      </c>
      <c r="B37">
        <f>'Sim Flight'!L37</f>
        <v>4.3059664267791176E-2</v>
      </c>
      <c r="C37">
        <f>'Sim Flight'!N37+'Sim Flight'!W37</f>
        <v>0.14841792593038847</v>
      </c>
      <c r="E37">
        <f t="shared" si="2"/>
        <v>5.0000000000000044E-2</v>
      </c>
      <c r="G37">
        <f>MEDIAN2(C37,'Sim Flight Params'!$B$37,2)</f>
        <v>0.14841792593038847</v>
      </c>
      <c r="H37">
        <f>AVERAGE2(G37,'Sim Flight Params'!$B$38,2)</f>
        <v>0.14841792593038847</v>
      </c>
      <c r="J37">
        <f t="shared" si="3"/>
        <v>0.11757741718105805</v>
      </c>
      <c r="K37">
        <f t="shared" si="4"/>
        <v>-1.586443495754096E-2</v>
      </c>
      <c r="L37">
        <f>'Sim Flight Params'!$B$36*J37+'Sim Flight Params'!$B$39*K37</f>
        <v>0.11757741718105805</v>
      </c>
      <c r="N37">
        <f t="shared" si="9"/>
        <v>4.966177601855469E-2</v>
      </c>
      <c r="O37">
        <f t="shared" si="10"/>
        <v>0.14841792593038847</v>
      </c>
      <c r="P37">
        <f>'Sim Flight Params'!$B$36*N37+'Sim Flight Params'!$B$39*O37</f>
        <v>4.966177601855469E-2</v>
      </c>
      <c r="Q37">
        <f t="shared" si="1"/>
        <v>6.6021117507635146E-3</v>
      </c>
      <c r="S37">
        <f t="shared" si="11"/>
        <v>0.11757741718105805</v>
      </c>
      <c r="T37">
        <f t="shared" si="12"/>
        <v>4.966177601855469E-2</v>
      </c>
      <c r="U37">
        <f t="shared" si="0"/>
        <v>6.6021117507635146E-3</v>
      </c>
    </row>
    <row r="38" spans="1:21" x14ac:dyDescent="0.3">
      <c r="A38">
        <f>'Sim Flight'!B38</f>
        <v>1.8</v>
      </c>
      <c r="B38">
        <f>'Sim Flight'!L38</f>
        <v>4.8943483704846469E-2</v>
      </c>
      <c r="C38">
        <f>'Sim Flight'!N38+'Sim Flight'!W38</f>
        <v>0.14756748624673535</v>
      </c>
      <c r="E38">
        <f t="shared" si="2"/>
        <v>5.0000000000000044E-2</v>
      </c>
      <c r="G38">
        <f>MEDIAN2(C38,'Sim Flight Params'!$B$37,2)</f>
        <v>0.14756748624673535</v>
      </c>
      <c r="H38">
        <f>AVERAGE2(G38,'Sim Flight Params'!$B$38,2)</f>
        <v>0.14756748624673535</v>
      </c>
      <c r="J38">
        <f t="shared" si="3"/>
        <v>0.12495579149339482</v>
      </c>
      <c r="K38">
        <f t="shared" si="4"/>
        <v>-1.7008793673062281E-2</v>
      </c>
      <c r="L38">
        <f>'Sim Flight Params'!$B$36*J38+'Sim Flight Params'!$B$39*K38</f>
        <v>0.12495579149339482</v>
      </c>
      <c r="N38">
        <f t="shared" si="9"/>
        <v>5.5909565593224436E-2</v>
      </c>
      <c r="O38">
        <f t="shared" si="10"/>
        <v>0.14756748624673535</v>
      </c>
      <c r="P38">
        <f>'Sim Flight Params'!$B$36*N38+'Sim Flight Params'!$B$39*O38</f>
        <v>5.5909565593224436E-2</v>
      </c>
      <c r="Q38">
        <f t="shared" si="1"/>
        <v>6.9660818883779674E-3</v>
      </c>
      <c r="S38">
        <f t="shared" si="11"/>
        <v>0.12495579149339482</v>
      </c>
      <c r="T38">
        <f t="shared" si="12"/>
        <v>5.5909565593224436E-2</v>
      </c>
      <c r="U38">
        <f t="shared" si="0"/>
        <v>6.9660818883779674E-3</v>
      </c>
    </row>
    <row r="39" spans="1:21" x14ac:dyDescent="0.3">
      <c r="A39">
        <f>'Sim Flight'!B39</f>
        <v>1.85</v>
      </c>
      <c r="B39">
        <f>'Sim Flight'!L39</f>
        <v>5.5193953533121953E-2</v>
      </c>
      <c r="C39">
        <f>'Sim Flight'!N39+'Sim Flight'!W39</f>
        <v>0.14666015648807637</v>
      </c>
      <c r="E39">
        <f t="shared" si="2"/>
        <v>5.0000000000000044E-2</v>
      </c>
      <c r="G39">
        <f>MEDIAN2(C39,'Sim Flight Params'!$B$37,2)</f>
        <v>0.14666015648807637</v>
      </c>
      <c r="H39">
        <f>AVERAGE2(G39,'Sim Flight Params'!$B$38,2)</f>
        <v>0.14666015648807637</v>
      </c>
      <c r="J39">
        <f t="shared" si="3"/>
        <v>0.13228879931779863</v>
      </c>
      <c r="K39">
        <f t="shared" si="4"/>
        <v>-1.8146595173179608E-2</v>
      </c>
      <c r="L39">
        <f>'Sim Flight Params'!$B$36*J39+'Sim Flight Params'!$B$39*K39</f>
        <v>0.13228879931779863</v>
      </c>
      <c r="N39">
        <f t="shared" si="9"/>
        <v>6.2524005559114373E-2</v>
      </c>
      <c r="O39">
        <f t="shared" si="10"/>
        <v>0.14666015648807609</v>
      </c>
      <c r="P39">
        <f>'Sim Flight Params'!$B$36*N39+'Sim Flight Params'!$B$39*O39</f>
        <v>6.2524005559114373E-2</v>
      </c>
      <c r="Q39">
        <f t="shared" si="1"/>
        <v>7.3300520259924201E-3</v>
      </c>
      <c r="S39">
        <f t="shared" si="11"/>
        <v>0.13228879931779863</v>
      </c>
      <c r="T39">
        <f t="shared" si="12"/>
        <v>6.2524005559114373E-2</v>
      </c>
      <c r="U39">
        <f t="shared" si="0"/>
        <v>7.3300520259924201E-3</v>
      </c>
    </row>
    <row r="40" spans="1:21" x14ac:dyDescent="0.3">
      <c r="A40">
        <f>'Sim Flight'!B40</f>
        <v>1.9</v>
      </c>
      <c r="B40">
        <f>'Sim Flight'!L40</f>
        <v>6.180866407751584E-2</v>
      </c>
      <c r="C40">
        <f>'Sim Flight'!N40+'Sim Flight'!W40</f>
        <v>0.14569628644737317</v>
      </c>
      <c r="E40">
        <f t="shared" si="2"/>
        <v>4.9999999999999822E-2</v>
      </c>
      <c r="G40">
        <f>MEDIAN2(C40,'Sim Flight Params'!$B$37,2)</f>
        <v>0.14569628644737317</v>
      </c>
      <c r="H40">
        <f>AVERAGE2(G40,'Sim Flight Params'!$B$38,2)</f>
        <v>0.14569628644737317</v>
      </c>
      <c r="J40">
        <f t="shared" si="3"/>
        <v>0.13957361364016727</v>
      </c>
      <c r="K40">
        <f t="shared" si="4"/>
        <v>-1.9277400814063997E-2</v>
      </c>
      <c r="L40">
        <f>'Sim Flight Params'!$B$36*J40+'Sim Flight Params'!$B$39*K40</f>
        <v>0.13957361364016727</v>
      </c>
      <c r="N40">
        <f t="shared" si="9"/>
        <v>6.9502686241122713E-2</v>
      </c>
      <c r="O40">
        <f t="shared" si="10"/>
        <v>0.14569628644737317</v>
      </c>
      <c r="P40">
        <f>'Sim Flight Params'!$B$36*N40+'Sim Flight Params'!$B$39*O40</f>
        <v>6.9502686241122713E-2</v>
      </c>
      <c r="Q40">
        <f t="shared" si="1"/>
        <v>7.6940221636068729E-3</v>
      </c>
      <c r="S40">
        <f t="shared" si="11"/>
        <v>0.13957361364016727</v>
      </c>
      <c r="T40">
        <f t="shared" si="12"/>
        <v>6.9502686241122713E-2</v>
      </c>
      <c r="U40">
        <f t="shared" si="0"/>
        <v>7.6940221636068729E-3</v>
      </c>
    </row>
    <row r="41" spans="1:21" x14ac:dyDescent="0.3">
      <c r="A41">
        <f>'Sim Flight'!B41</f>
        <v>1.95</v>
      </c>
      <c r="B41">
        <f>'Sim Flight'!L41</f>
        <v>6.878506524119643E-2</v>
      </c>
      <c r="C41">
        <f>'Sim Flight'!N41+'Sim Flight'!W41</f>
        <v>0.14467624771466944</v>
      </c>
      <c r="E41">
        <f t="shared" si="2"/>
        <v>5.0000000000000044E-2</v>
      </c>
      <c r="G41">
        <f>MEDIAN2(C41,'Sim Flight Params'!$B$37,2)</f>
        <v>0.14467624771466944</v>
      </c>
      <c r="H41">
        <f>AVERAGE2(G41,'Sim Flight Params'!$B$38,2)</f>
        <v>0.14467624771466944</v>
      </c>
      <c r="J41">
        <f t="shared" si="3"/>
        <v>0.14680742602590074</v>
      </c>
      <c r="K41">
        <f t="shared" si="4"/>
        <v>-2.0400774654074621E-2</v>
      </c>
      <c r="L41">
        <f>'Sim Flight Params'!$B$36*J41+'Sim Flight Params'!$B$39*K41</f>
        <v>0.14680742602590074</v>
      </c>
      <c r="N41">
        <f t="shared" si="9"/>
        <v>7.6843057542417756E-2</v>
      </c>
      <c r="O41">
        <f t="shared" si="10"/>
        <v>0.14467624771466944</v>
      </c>
      <c r="P41">
        <f>'Sim Flight Params'!$B$36*N41+'Sim Flight Params'!$B$39*O41</f>
        <v>7.6843057542417756E-2</v>
      </c>
      <c r="Q41">
        <f t="shared" si="1"/>
        <v>8.0579923012213256E-3</v>
      </c>
      <c r="S41">
        <f t="shared" si="11"/>
        <v>0.14680742602590074</v>
      </c>
      <c r="T41">
        <f t="shared" si="12"/>
        <v>7.6843057542417756E-2</v>
      </c>
      <c r="U41">
        <f t="shared" si="0"/>
        <v>8.0579923012213256E-3</v>
      </c>
    </row>
    <row r="42" spans="1:21" x14ac:dyDescent="0.3">
      <c r="A42">
        <f>'Sim Flight'!B42</f>
        <v>2</v>
      </c>
      <c r="B42">
        <f>'Sim Flight'!L42</f>
        <v>7.6120467488713262E-2</v>
      </c>
      <c r="C42">
        <f>'Sim Flight'!N42+'Sim Flight'!W42</f>
        <v>0.14360043353449578</v>
      </c>
      <c r="E42">
        <f t="shared" si="2"/>
        <v>5.0000000000000044E-2</v>
      </c>
      <c r="G42">
        <f>MEDIAN2(C42,'Sim Flight Params'!$B$37,2)</f>
        <v>0.14360043353449578</v>
      </c>
      <c r="H42">
        <f>AVERAGE2(G42,'Sim Flight Params'!$B$38,2)</f>
        <v>0.14360043353449578</v>
      </c>
      <c r="J42">
        <f t="shared" si="3"/>
        <v>0.15398744770262554</v>
      </c>
      <c r="K42">
        <f t="shared" si="4"/>
        <v>-2.151628360347322E-2</v>
      </c>
      <c r="L42">
        <f>'Sim Flight Params'!$B$36*J42+'Sim Flight Params'!$B$39*K42</f>
        <v>0.15398744770262554</v>
      </c>
      <c r="N42">
        <f t="shared" si="9"/>
        <v>8.454242992754904E-2</v>
      </c>
      <c r="O42">
        <f t="shared" si="10"/>
        <v>0.14360043353449578</v>
      </c>
      <c r="P42">
        <f>'Sim Flight Params'!$B$36*N42+'Sim Flight Params'!$B$39*O42</f>
        <v>8.454242992754904E-2</v>
      </c>
      <c r="Q42">
        <f t="shared" si="1"/>
        <v>8.4219624388357783E-3</v>
      </c>
      <c r="S42">
        <f t="shared" si="11"/>
        <v>0.15398744770262554</v>
      </c>
      <c r="T42">
        <f t="shared" si="12"/>
        <v>8.454242992754904E-2</v>
      </c>
      <c r="U42">
        <f t="shared" si="0"/>
        <v>8.4219624388357783E-3</v>
      </c>
    </row>
    <row r="43" spans="1:21" x14ac:dyDescent="0.3">
      <c r="A43">
        <f>'Sim Flight'!B43</f>
        <v>2.0499999999999998</v>
      </c>
      <c r="B43">
        <f>'Sim Flight'!L43</f>
        <v>8.3812042882864035E-2</v>
      </c>
      <c r="C43">
        <f>'Sim Flight'!N43+'Sim Flight'!W43</f>
        <v>0.14246925865359134</v>
      </c>
      <c r="E43">
        <f t="shared" si="2"/>
        <v>4.9999999999999822E-2</v>
      </c>
      <c r="G43">
        <f>MEDIAN2(C43,'Sim Flight Params'!$B$37,2)</f>
        <v>0.14246925865359134</v>
      </c>
      <c r="H43">
        <f>AVERAGE2(G43,'Sim Flight Params'!$B$38,2)</f>
        <v>0.14246925865359134</v>
      </c>
      <c r="J43">
        <f t="shared" si="3"/>
        <v>0.16111091063530508</v>
      </c>
      <c r="K43">
        <f t="shared" si="4"/>
        <v>-2.2623497618088986E-2</v>
      </c>
      <c r="L43">
        <f>'Sim Flight Params'!$B$36*J43+'Sim Flight Params'!$B$39*K43</f>
        <v>0.16111091063530508</v>
      </c>
      <c r="N43">
        <f t="shared" si="9"/>
        <v>9.2597975459314266E-2</v>
      </c>
      <c r="O43">
        <f t="shared" si="10"/>
        <v>0.14246925865359134</v>
      </c>
      <c r="P43">
        <f>'Sim Flight Params'!$B$36*N43+'Sim Flight Params'!$B$39*O43</f>
        <v>9.2597975459314266E-2</v>
      </c>
      <c r="Q43">
        <f t="shared" si="1"/>
        <v>8.7859325764502311E-3</v>
      </c>
      <c r="S43">
        <f t="shared" si="11"/>
        <v>0.16111091063530508</v>
      </c>
      <c r="T43">
        <f t="shared" si="12"/>
        <v>9.2597975459314266E-2</v>
      </c>
      <c r="U43">
        <f t="shared" si="0"/>
        <v>8.7859325764502311E-3</v>
      </c>
    </row>
    <row r="44" spans="1:21" x14ac:dyDescent="0.3">
      <c r="A44">
        <f>'Sim Flight'!B44</f>
        <v>2.1</v>
      </c>
      <c r="B44">
        <f>'Sim Flight'!L44</f>
        <v>9.1856826174918749E-2</v>
      </c>
      <c r="C44">
        <f>'Sim Flight'!N44+'Sim Flight'!W44</f>
        <v>0.14128315916154691</v>
      </c>
      <c r="E44">
        <f t="shared" si="2"/>
        <v>5.0000000000000266E-2</v>
      </c>
      <c r="G44">
        <f>MEDIAN2(C44,'Sim Flight Params'!$B$37,2)</f>
        <v>0.14128315916154691</v>
      </c>
      <c r="H44">
        <f>AVERAGE2(G44,'Sim Flight Params'!$B$38,2)</f>
        <v>0.14128315916154691</v>
      </c>
      <c r="J44">
        <f t="shared" si="3"/>
        <v>0.16817506859338247</v>
      </c>
      <c r="K44">
        <f t="shared" si="4"/>
        <v>-2.3721989840888455E-2</v>
      </c>
      <c r="L44">
        <f>'Sim Flight Params'!$B$36*J44+'Sim Flight Params'!$B$39*K44</f>
        <v>0.16817506859338247</v>
      </c>
      <c r="N44">
        <f t="shared" si="9"/>
        <v>0.10100672888898343</v>
      </c>
      <c r="O44">
        <f t="shared" si="10"/>
        <v>0.14128315916154691</v>
      </c>
      <c r="P44">
        <f>'Sim Flight Params'!$B$36*N44+'Sim Flight Params'!$B$39*O44</f>
        <v>0.10100672888898343</v>
      </c>
      <c r="Q44">
        <f t="shared" si="1"/>
        <v>9.1499027140646838E-3</v>
      </c>
      <c r="S44">
        <f t="shared" si="11"/>
        <v>0.16817506859338247</v>
      </c>
      <c r="T44">
        <f t="shared" si="12"/>
        <v>0.10100672888898343</v>
      </c>
      <c r="U44">
        <f t="shared" si="0"/>
        <v>9.1499027140646838E-3</v>
      </c>
    </row>
    <row r="45" spans="1:21" x14ac:dyDescent="0.3">
      <c r="A45">
        <f>'Sim Flight'!B45</f>
        <v>2.15</v>
      </c>
      <c r="B45">
        <f>'Sim Flight'!L45</f>
        <v>0.10025171594777849</v>
      </c>
      <c r="C45">
        <f>'Sim Flight'!N45+'Sim Flight'!W45</f>
        <v>0.14004259232203881</v>
      </c>
      <c r="E45">
        <f t="shared" si="2"/>
        <v>4.9999999999999822E-2</v>
      </c>
      <c r="G45">
        <f>MEDIAN2(C45,'Sim Flight Params'!$B$37,2)</f>
        <v>0.14004259232203881</v>
      </c>
      <c r="H45">
        <f>AVERAGE2(G45,'Sim Flight Params'!$B$38,2)</f>
        <v>0.14004259232203881</v>
      </c>
      <c r="J45">
        <f t="shared" si="3"/>
        <v>0.17517719820948438</v>
      </c>
      <c r="K45">
        <f t="shared" si="4"/>
        <v>-2.4811336790162095E-2</v>
      </c>
      <c r="L45">
        <f>'Sim Flight Params'!$B$36*J45+'Sim Flight Params'!$B$39*K45</f>
        <v>0.17517719820948438</v>
      </c>
      <c r="N45">
        <f t="shared" si="9"/>
        <v>0.10976558879945762</v>
      </c>
      <c r="O45">
        <f t="shared" si="10"/>
        <v>0.14004259232203881</v>
      </c>
      <c r="P45">
        <f>'Sim Flight Params'!$B$36*N45+'Sim Flight Params'!$B$39*O45</f>
        <v>0.10976558879945762</v>
      </c>
      <c r="Q45">
        <f t="shared" si="1"/>
        <v>9.5138728516791365E-3</v>
      </c>
      <c r="S45">
        <f t="shared" si="11"/>
        <v>0.17517719820948438</v>
      </c>
      <c r="T45">
        <f t="shared" si="12"/>
        <v>0.10976558879945762</v>
      </c>
      <c r="U45">
        <f t="shared" si="0"/>
        <v>9.5138728516791365E-3</v>
      </c>
    </row>
    <row r="46" spans="1:21" x14ac:dyDescent="0.3">
      <c r="A46">
        <f>'Sim Flight'!B46</f>
        <v>2.2000000000000002</v>
      </c>
      <c r="B46">
        <f>'Sim Flight'!L46</f>
        <v>0.1089934758116321</v>
      </c>
      <c r="C46">
        <f>'Sim Flight'!N46+'Sim Flight'!W46</f>
        <v>0.13874803639752001</v>
      </c>
      <c r="E46">
        <f t="shared" si="2"/>
        <v>5.0000000000000266E-2</v>
      </c>
      <c r="G46">
        <f>MEDIAN2(C46,'Sim Flight Params'!$B$37,2)</f>
        <v>0.13874803639752001</v>
      </c>
      <c r="H46">
        <f>AVERAGE2(G46,'Sim Flight Params'!$B$38,2)</f>
        <v>0.13874803639752001</v>
      </c>
      <c r="J46">
        <f t="shared" si="3"/>
        <v>0.18211460002936042</v>
      </c>
      <c r="K46">
        <f t="shared" si="4"/>
        <v>-2.5891118490375814E-2</v>
      </c>
      <c r="L46">
        <f>'Sim Flight Params'!$B$36*J46+'Sim Flight Params'!$B$39*K46</f>
        <v>0.18211460002936042</v>
      </c>
      <c r="N46">
        <f t="shared" si="9"/>
        <v>0.11887131880092569</v>
      </c>
      <c r="O46">
        <f t="shared" si="10"/>
        <v>0.13874803639752001</v>
      </c>
      <c r="P46">
        <f>'Sim Flight Params'!$B$36*N46+'Sim Flight Params'!$B$39*O46</f>
        <v>0.11887131880092569</v>
      </c>
      <c r="Q46">
        <f t="shared" si="1"/>
        <v>9.8778429892935893E-3</v>
      </c>
      <c r="S46">
        <f t="shared" si="11"/>
        <v>0.18211460002936042</v>
      </c>
      <c r="T46">
        <f t="shared" si="12"/>
        <v>0.11887131880092569</v>
      </c>
      <c r="U46">
        <f t="shared" si="0"/>
        <v>9.8778429892935893E-3</v>
      </c>
    </row>
    <row r="47" spans="1:21" x14ac:dyDescent="0.3">
      <c r="A47">
        <f>'Sim Flight'!B47</f>
        <v>2.25</v>
      </c>
      <c r="B47">
        <f>'Sim Flight'!L47</f>
        <v>0.11807873565164495</v>
      </c>
      <c r="C47">
        <f>'Sim Flight'!N47+'Sim Flight'!W47</f>
        <v>0.1373999904637257</v>
      </c>
      <c r="E47">
        <f t="shared" si="2"/>
        <v>4.9999999999999822E-2</v>
      </c>
      <c r="G47">
        <f>MEDIAN2(C47,'Sim Flight Params'!$B$37,2)</f>
        <v>0.1373999904637257</v>
      </c>
      <c r="H47">
        <f>AVERAGE2(G47,'Sim Flight Params'!$B$38,2)</f>
        <v>0.1373999904637257</v>
      </c>
      <c r="J47">
        <f t="shared" si="3"/>
        <v>0.18898459955254668</v>
      </c>
      <c r="K47">
        <f t="shared" si="4"/>
        <v>-2.6960918675886333E-2</v>
      </c>
      <c r="L47">
        <f>'Sim Flight Params'!$B$36*J47+'Sim Flight Params'!$B$39*K47</f>
        <v>0.18898459955254668</v>
      </c>
      <c r="N47">
        <f t="shared" si="9"/>
        <v>0.12832054877855298</v>
      </c>
      <c r="O47">
        <f t="shared" si="10"/>
        <v>0.1373999904637257</v>
      </c>
      <c r="P47">
        <f>'Sim Flight Params'!$B$36*N47+'Sim Flight Params'!$B$39*O47</f>
        <v>0.12832054877855298</v>
      </c>
      <c r="Q47">
        <f t="shared" si="1"/>
        <v>1.0241813126908028E-2</v>
      </c>
      <c r="S47">
        <f t="shared" si="11"/>
        <v>0.18898459955254668</v>
      </c>
      <c r="T47">
        <f t="shared" si="12"/>
        <v>0.12832054877855298</v>
      </c>
      <c r="U47">
        <f t="shared" si="0"/>
        <v>1.0241813126908028E-2</v>
      </c>
    </row>
    <row r="48" spans="1:21" x14ac:dyDescent="0.3">
      <c r="A48">
        <f>'Sim Flight'!B48</f>
        <v>2.2999999999999998</v>
      </c>
      <c r="B48">
        <f>'Sim Flight'!L48</f>
        <v>0.12750399292720282</v>
      </c>
      <c r="C48">
        <f>'Sim Flight'!N48+'Sim Flight'!W48</f>
        <v>0.13599897421801113</v>
      </c>
      <c r="E48">
        <f t="shared" si="2"/>
        <v>4.9999999999999822E-2</v>
      </c>
      <c r="G48">
        <f>MEDIAN2(C48,'Sim Flight Params'!$B$37,2)</f>
        <v>0.13599897421801113</v>
      </c>
      <c r="H48">
        <f>AVERAGE2(G48,'Sim Flight Params'!$B$38,2)</f>
        <v>0.13599897421801113</v>
      </c>
      <c r="J48">
        <f t="shared" si="3"/>
        <v>0.19578454826344721</v>
      </c>
      <c r="K48">
        <f t="shared" si="4"/>
        <v>-2.8020324914291395E-2</v>
      </c>
      <c r="L48">
        <f>'Sim Flight Params'!$B$36*J48+'Sim Flight Params'!$B$39*K48</f>
        <v>0.19578454826344721</v>
      </c>
      <c r="N48">
        <f t="shared" si="9"/>
        <v>0.13810977619172529</v>
      </c>
      <c r="O48">
        <f t="shared" si="10"/>
        <v>0.13599897421801113</v>
      </c>
      <c r="P48">
        <f>'Sim Flight Params'!$B$36*N48+'Sim Flight Params'!$B$39*O48</f>
        <v>0.13810977619172529</v>
      </c>
      <c r="Q48">
        <f t="shared" si="1"/>
        <v>1.0605783264522467E-2</v>
      </c>
      <c r="S48">
        <f t="shared" si="11"/>
        <v>0.19578454826344721</v>
      </c>
      <c r="T48">
        <f t="shared" si="12"/>
        <v>0.13810977619172529</v>
      </c>
      <c r="U48">
        <f t="shared" si="0"/>
        <v>1.0605783264522467E-2</v>
      </c>
    </row>
    <row r="49" spans="1:21" x14ac:dyDescent="0.3">
      <c r="A49">
        <f>'Sim Flight'!B49</f>
        <v>2.35</v>
      </c>
      <c r="B49">
        <f>'Sim Flight'!L49</f>
        <v>0.13726561402220816</v>
      </c>
      <c r="C49">
        <f>'Sim Flight'!N49+'Sim Flight'!W49</f>
        <v>0.13454552777894963</v>
      </c>
      <c r="E49">
        <f t="shared" si="2"/>
        <v>5.0000000000000266E-2</v>
      </c>
      <c r="G49">
        <f>MEDIAN2(C49,'Sim Flight Params'!$B$37,2)</f>
        <v>0.13454552777894963</v>
      </c>
      <c r="H49">
        <f>AVERAGE2(G49,'Sim Flight Params'!$B$38,2)</f>
        <v>0.13454552777894963</v>
      </c>
      <c r="J49">
        <f t="shared" si="3"/>
        <v>0.20251182465239473</v>
      </c>
      <c r="K49">
        <f t="shared" si="4"/>
        <v>-2.9068928781229974E-2</v>
      </c>
      <c r="L49">
        <f>'Sim Flight Params'!$B$36*J49+'Sim Flight Params'!$B$39*K49</f>
        <v>0.20251182465239473</v>
      </c>
      <c r="N49">
        <f t="shared" si="9"/>
        <v>0.14823536742434509</v>
      </c>
      <c r="O49">
        <f t="shared" si="10"/>
        <v>0.13454552777894963</v>
      </c>
      <c r="P49">
        <f>'Sim Flight Params'!$B$36*N49+'Sim Flight Params'!$B$39*O49</f>
        <v>0.14823536742434509</v>
      </c>
      <c r="Q49">
        <f t="shared" si="1"/>
        <v>1.0969753402136934E-2</v>
      </c>
      <c r="S49">
        <f t="shared" si="11"/>
        <v>0.20251182465239473</v>
      </c>
      <c r="T49">
        <f t="shared" si="12"/>
        <v>0.14823536742434509</v>
      </c>
      <c r="U49">
        <f t="shared" si="0"/>
        <v>1.0969753402136934E-2</v>
      </c>
    </row>
    <row r="50" spans="1:21" x14ac:dyDescent="0.3">
      <c r="A50">
        <f>'Sim Flight'!B50</f>
        <v>2.4</v>
      </c>
      <c r="B50">
        <f>'Sim Flight'!L50</f>
        <v>0.14735983564590782</v>
      </c>
      <c r="C50">
        <f>'Sim Flight'!N50+'Sim Flight'!W50</f>
        <v>0.13304021147776615</v>
      </c>
      <c r="E50">
        <f t="shared" si="2"/>
        <v>4.9999999999999822E-2</v>
      </c>
      <c r="G50">
        <f>MEDIAN2(C50,'Sim Flight Params'!$B$37,2)</f>
        <v>0.13304021147776615</v>
      </c>
      <c r="H50">
        <f>AVERAGE2(G50,'Sim Flight Params'!$B$38,2)</f>
        <v>0.13304021147776615</v>
      </c>
      <c r="J50">
        <f t="shared" si="3"/>
        <v>0.20916383522628301</v>
      </c>
      <c r="K50">
        <f t="shared" si="4"/>
        <v>-3.0106326023669579E-2</v>
      </c>
      <c r="L50">
        <f>'Sim Flight Params'!$B$36*J50+'Sim Flight Params'!$B$39*K50</f>
        <v>0.20916383522628301</v>
      </c>
      <c r="N50">
        <f t="shared" si="9"/>
        <v>0.15869355918565919</v>
      </c>
      <c r="O50">
        <f t="shared" si="10"/>
        <v>0.13304021147776615</v>
      </c>
      <c r="P50">
        <f>'Sim Flight Params'!$B$36*N50+'Sim Flight Params'!$B$39*O50</f>
        <v>0.15869355918565919</v>
      </c>
      <c r="Q50">
        <f t="shared" si="1"/>
        <v>1.1333723539751372E-2</v>
      </c>
      <c r="S50">
        <f t="shared" si="11"/>
        <v>0.20916383522628301</v>
      </c>
      <c r="T50">
        <f t="shared" si="12"/>
        <v>0.15869355918565919</v>
      </c>
      <c r="U50">
        <f t="shared" si="0"/>
        <v>1.1333723539751372E-2</v>
      </c>
    </row>
    <row r="51" spans="1:21" x14ac:dyDescent="0.3">
      <c r="A51">
        <f>'Sim Flight'!B51</f>
        <v>2.4500000000000002</v>
      </c>
      <c r="B51">
        <f>'Sim Flight'!L51</f>
        <v>0.15778276628371346</v>
      </c>
      <c r="C51">
        <f>'Sim Flight'!N51+'Sim Flight'!W51</f>
        <v>0.13148360564235337</v>
      </c>
      <c r="E51">
        <f t="shared" si="2"/>
        <v>5.0000000000000266E-2</v>
      </c>
      <c r="G51">
        <f>MEDIAN2(C51,'Sim Flight Params'!$B$37,2)</f>
        <v>0.13148360564235337</v>
      </c>
      <c r="H51">
        <f>AVERAGE2(G51,'Sim Flight Params'!$B$38,2)</f>
        <v>0.13148360564235337</v>
      </c>
      <c r="J51">
        <f t="shared" si="3"/>
        <v>0.21573801550840072</v>
      </c>
      <c r="K51">
        <f t="shared" si="4"/>
        <v>-3.1132116708255497E-2</v>
      </c>
      <c r="L51">
        <f>'Sim Flight Params'!$B$36*J51+'Sim Flight Params'!$B$39*K51</f>
        <v>0.21573801550840072</v>
      </c>
      <c r="N51">
        <f t="shared" si="9"/>
        <v>0.1694804599610793</v>
      </c>
      <c r="O51">
        <f t="shared" si="10"/>
        <v>0.13148360564235337</v>
      </c>
      <c r="P51">
        <f>'Sim Flight Params'!$B$36*N51+'Sim Flight Params'!$B$39*O51</f>
        <v>0.1694804599610793</v>
      </c>
      <c r="Q51">
        <f t="shared" si="1"/>
        <v>1.1697693677365839E-2</v>
      </c>
      <c r="S51">
        <f t="shared" si="11"/>
        <v>0.21573801550840072</v>
      </c>
      <c r="T51">
        <f t="shared" si="12"/>
        <v>0.1694804599610793</v>
      </c>
      <c r="U51">
        <f t="shared" si="0"/>
        <v>1.1697693677365839E-2</v>
      </c>
    </row>
    <row r="52" spans="1:21" x14ac:dyDescent="0.3">
      <c r="A52">
        <f>'Sim Flight'!B52</f>
        <v>2.5</v>
      </c>
      <c r="B52">
        <f>'Sim Flight'!L52</f>
        <v>0.16853038769745476</v>
      </c>
      <c r="C52">
        <f>'Sim Flight'!N52+'Sim Flight'!W52</f>
        <v>0.12987631037430439</v>
      </c>
      <c r="E52">
        <f t="shared" si="2"/>
        <v>4.9999999999999822E-2</v>
      </c>
      <c r="G52">
        <f>MEDIAN2(C52,'Sim Flight Params'!$B$37,2)</f>
        <v>0.12987631037430439</v>
      </c>
      <c r="H52">
        <f>AVERAGE2(G52,'Sim Flight Params'!$B$38,2)</f>
        <v>0.12987631037430439</v>
      </c>
      <c r="J52">
        <f t="shared" si="3"/>
        <v>0.22223183102711591</v>
      </c>
      <c r="K52">
        <f t="shared" si="4"/>
        <v>-3.2145905360979721E-2</v>
      </c>
      <c r="L52">
        <f>'Sim Flight Params'!$B$36*J52+'Sim Flight Params'!$B$39*K52</f>
        <v>0.22223183102711591</v>
      </c>
      <c r="N52">
        <f t="shared" si="9"/>
        <v>0.18059205151243507</v>
      </c>
      <c r="O52">
        <f t="shared" si="10"/>
        <v>0.12987631037430439</v>
      </c>
      <c r="P52">
        <f>'Sim Flight Params'!$B$36*N52+'Sim Flight Params'!$B$39*O52</f>
        <v>0.18059205151243507</v>
      </c>
      <c r="Q52">
        <f t="shared" si="1"/>
        <v>1.2061663814980306E-2</v>
      </c>
      <c r="S52">
        <f t="shared" si="11"/>
        <v>0.22223183102711591</v>
      </c>
      <c r="T52">
        <f t="shared" si="12"/>
        <v>0.18059205151243507</v>
      </c>
      <c r="U52">
        <f t="shared" si="0"/>
        <v>1.2061663814980306E-2</v>
      </c>
    </row>
    <row r="53" spans="1:21" x14ac:dyDescent="0.3">
      <c r="A53">
        <f>'Sim Flight'!B53</f>
        <v>2.5499999999999998</v>
      </c>
      <c r="B53">
        <f>'Sim Flight'!L53</f>
        <v>0.1795985564744863</v>
      </c>
      <c r="C53">
        <f>'Sim Flight'!N53+'Sim Flight'!W53</f>
        <v>0.11464786078782335</v>
      </c>
      <c r="E53">
        <f t="shared" si="2"/>
        <v>4.9999999999999822E-2</v>
      </c>
      <c r="G53">
        <f>MEDIAN2(C53,'Sim Flight Params'!$B$37,2)</f>
        <v>0.11464786078782335</v>
      </c>
      <c r="H53">
        <f>AVERAGE2(G53,'Sim Flight Params'!$B$38,2)</f>
        <v>0.11464786078782335</v>
      </c>
      <c r="J53">
        <f t="shared" si="3"/>
        <v>0.22796422406650707</v>
      </c>
      <c r="K53">
        <f t="shared" si="4"/>
        <v>-0.30456899172962176</v>
      </c>
      <c r="L53">
        <f>'Sim Flight Params'!$B$36*J53+'Sim Flight Params'!$B$39*K53</f>
        <v>0.22796422406650707</v>
      </c>
      <c r="N53">
        <f t="shared" si="9"/>
        <v>0.19199026271576039</v>
      </c>
      <c r="O53">
        <f t="shared" si="10"/>
        <v>0.11464786078782359</v>
      </c>
      <c r="P53">
        <f>'Sim Flight Params'!$B$36*N53+'Sim Flight Params'!$B$39*O53</f>
        <v>0.19199026271576039</v>
      </c>
      <c r="Q53">
        <f t="shared" si="1"/>
        <v>1.2391706241274086E-2</v>
      </c>
      <c r="S53">
        <f t="shared" si="11"/>
        <v>0.22796422406650707</v>
      </c>
      <c r="T53">
        <f t="shared" si="12"/>
        <v>0.19199026271576039</v>
      </c>
      <c r="U53">
        <f t="shared" si="0"/>
        <v>1.2391706241274086E-2</v>
      </c>
    </row>
    <row r="54" spans="1:21" x14ac:dyDescent="0.3">
      <c r="A54">
        <f>'Sim Flight'!B54</f>
        <v>2.6</v>
      </c>
      <c r="B54">
        <f>'Sim Flight'!L54</f>
        <v>0.19098300562505255</v>
      </c>
      <c r="C54">
        <f>'Sim Flight'!N54+'Sim Flight'!W54</f>
        <v>0.12651214941384148</v>
      </c>
      <c r="E54">
        <f t="shared" si="2"/>
        <v>5.0000000000000266E-2</v>
      </c>
      <c r="G54">
        <f>MEDIAN2(C54,'Sim Flight Params'!$B$37,2)</f>
        <v>0.12651214941384148</v>
      </c>
      <c r="H54">
        <f>AVERAGE2(G54,'Sim Flight Params'!$B$38,2)</f>
        <v>0.12651214941384148</v>
      </c>
      <c r="J54">
        <f t="shared" si="3"/>
        <v>0.23428983153719918</v>
      </c>
      <c r="K54">
        <f t="shared" si="4"/>
        <v>0.23728577252036126</v>
      </c>
      <c r="L54">
        <f>'Sim Flight Params'!$B$36*J54+'Sim Flight Params'!$B$39*K54</f>
        <v>0.23428983153719918</v>
      </c>
      <c r="N54">
        <f t="shared" si="9"/>
        <v>0.20370475429262042</v>
      </c>
      <c r="O54">
        <f t="shared" si="10"/>
        <v>0.12651214941384148</v>
      </c>
      <c r="P54">
        <f>'Sim Flight Params'!$B$36*N54+'Sim Flight Params'!$B$39*O54</f>
        <v>0.20370475429262042</v>
      </c>
      <c r="Q54">
        <f t="shared" si="1"/>
        <v>1.2721748667567867E-2</v>
      </c>
      <c r="S54">
        <f t="shared" si="11"/>
        <v>0.23428983153719918</v>
      </c>
      <c r="T54">
        <f t="shared" si="12"/>
        <v>0.20370475429262042</v>
      </c>
      <c r="U54">
        <f t="shared" si="0"/>
        <v>1.2721748667567867E-2</v>
      </c>
    </row>
    <row r="55" spans="1:21" x14ac:dyDescent="0.3">
      <c r="A55">
        <f>'Sim Flight'!B55</f>
        <v>2.65</v>
      </c>
      <c r="B55">
        <f>'Sim Flight'!L55</f>
        <v>0.20267934622729289</v>
      </c>
      <c r="C55">
        <f>'Sim Flight'!N55+'Sim Flight'!W55</f>
        <v>0.12475658066967976</v>
      </c>
      <c r="E55">
        <f t="shared" si="2"/>
        <v>4.9999999999999822E-2</v>
      </c>
      <c r="G55">
        <f>MEDIAN2(C55,'Sim Flight Params'!$B$37,2)</f>
        <v>0.12475658066967976</v>
      </c>
      <c r="H55">
        <f>AVERAGE2(G55,'Sim Flight Params'!$B$38,2)</f>
        <v>0.12475658066967976</v>
      </c>
      <c r="J55">
        <f t="shared" si="3"/>
        <v>0.24052766057068314</v>
      </c>
      <c r="K55">
        <f t="shared" si="4"/>
        <v>-3.5111374883234472E-2</v>
      </c>
      <c r="L55">
        <f>'Sim Flight Params'!$B$36*J55+'Sim Flight Params'!$B$39*K55</f>
        <v>0.24052766057068314</v>
      </c>
      <c r="N55">
        <f t="shared" si="9"/>
        <v>0.21573113732115454</v>
      </c>
      <c r="O55">
        <f t="shared" si="10"/>
        <v>0.12475658066967976</v>
      </c>
      <c r="P55">
        <f>'Sim Flight Params'!$B$36*N55+'Sim Flight Params'!$B$39*O55</f>
        <v>0.21573113732115454</v>
      </c>
      <c r="Q55">
        <f t="shared" si="1"/>
        <v>1.3051791093861648E-2</v>
      </c>
      <c r="S55">
        <f t="shared" si="11"/>
        <v>0.24052766057068314</v>
      </c>
      <c r="T55">
        <f t="shared" si="12"/>
        <v>0.21573113732115454</v>
      </c>
      <c r="U55">
        <f t="shared" si="0"/>
        <v>1.3051791093861648E-2</v>
      </c>
    </row>
    <row r="56" spans="1:21" x14ac:dyDescent="0.3">
      <c r="A56">
        <f>'Sim Flight'!B56</f>
        <v>2.7</v>
      </c>
      <c r="B56">
        <f>'Sim Flight'!L56</f>
        <v>0.21468306911925517</v>
      </c>
      <c r="C56">
        <f>'Sim Flight'!N56+'Sim Flight'!W56</f>
        <v>0.12295291588873149</v>
      </c>
      <c r="E56">
        <f t="shared" si="2"/>
        <v>5.0000000000000266E-2</v>
      </c>
      <c r="G56">
        <f>MEDIAN2(C56,'Sim Flight Params'!$B$37,2)</f>
        <v>0.12295291588873149</v>
      </c>
      <c r="H56">
        <f>AVERAGE2(G56,'Sim Flight Params'!$B$38,2)</f>
        <v>0.12295291588873149</v>
      </c>
      <c r="J56">
        <f t="shared" si="3"/>
        <v>0.24667530636511975</v>
      </c>
      <c r="K56">
        <f t="shared" si="4"/>
        <v>-3.6073295618965301E-2</v>
      </c>
      <c r="L56">
        <f>'Sim Flight Params'!$B$36*J56+'Sim Flight Params'!$B$39*K56</f>
        <v>0.24667530636511975</v>
      </c>
      <c r="N56">
        <f t="shared" si="9"/>
        <v>0.22806490263941059</v>
      </c>
      <c r="O56">
        <f t="shared" si="10"/>
        <v>0.12295291588873149</v>
      </c>
      <c r="P56">
        <f>'Sim Flight Params'!$B$36*N56+'Sim Flight Params'!$B$39*O56</f>
        <v>0.22806490263941059</v>
      </c>
      <c r="Q56">
        <f t="shared" si="1"/>
        <v>1.3381833520155428E-2</v>
      </c>
      <c r="S56">
        <f t="shared" si="11"/>
        <v>0.24667530636511975</v>
      </c>
      <c r="T56">
        <f t="shared" si="12"/>
        <v>0.22806490263941059</v>
      </c>
      <c r="U56">
        <f t="shared" si="0"/>
        <v>1.3381833520155428E-2</v>
      </c>
    </row>
    <row r="57" spans="1:21" x14ac:dyDescent="0.3">
      <c r="A57">
        <f>'Sim Flight'!B57</f>
        <v>2.75</v>
      </c>
      <c r="B57">
        <f>'Sim Flight'!L57</f>
        <v>0.22698954663726301</v>
      </c>
      <c r="C57">
        <f>'Sim Flight'!N57+'Sim Flight'!W57</f>
        <v>0.12110185041826969</v>
      </c>
      <c r="E57">
        <f t="shared" si="2"/>
        <v>4.9999999999999822E-2</v>
      </c>
      <c r="G57">
        <f>MEDIAN2(C57,'Sim Flight Params'!$B$37,2)</f>
        <v>0.12110185041826969</v>
      </c>
      <c r="H57">
        <f>AVERAGE2(G57,'Sim Flight Params'!$B$38,2)</f>
        <v>0.12110185041826969</v>
      </c>
      <c r="J57">
        <f t="shared" si="3"/>
        <v>0.25273039888603321</v>
      </c>
      <c r="K57">
        <f t="shared" si="4"/>
        <v>-3.7021309409236001E-2</v>
      </c>
      <c r="L57">
        <f>'Sim Flight Params'!$B$36*J57+'Sim Flight Params'!$B$39*K57</f>
        <v>0.25273039888603321</v>
      </c>
      <c r="N57">
        <f t="shared" si="9"/>
        <v>0.24070142258371222</v>
      </c>
      <c r="O57">
        <f t="shared" si="10"/>
        <v>0.12110185041826969</v>
      </c>
      <c r="P57">
        <f>'Sim Flight Params'!$B$36*N57+'Sim Flight Params'!$B$39*O57</f>
        <v>0.24070142258371222</v>
      </c>
      <c r="Q57">
        <f t="shared" si="1"/>
        <v>1.3711875946449209E-2</v>
      </c>
      <c r="S57">
        <f t="shared" si="11"/>
        <v>0.25273039888603321</v>
      </c>
      <c r="T57">
        <f t="shared" si="12"/>
        <v>0.24070142258371222</v>
      </c>
      <c r="U57">
        <f t="shared" si="0"/>
        <v>1.3711875946449209E-2</v>
      </c>
    </row>
    <row r="58" spans="1:21" x14ac:dyDescent="0.3">
      <c r="A58">
        <f>'Sim Flight'!B58</f>
        <v>2.8</v>
      </c>
      <c r="B58">
        <f>'Sim Flight'!L58</f>
        <v>0.23959403439996896</v>
      </c>
      <c r="C58">
        <f>'Sim Flight'!N58+'Sim Flight'!W58</f>
        <v>0.19008375612838668</v>
      </c>
      <c r="E58">
        <f t="shared" si="2"/>
        <v>4.9999999999999822E-2</v>
      </c>
      <c r="G58">
        <f>MEDIAN2(C58,'Sim Flight Params'!$B$37,2)</f>
        <v>0.19008375612838668</v>
      </c>
      <c r="H58">
        <f>AVERAGE2(G58,'Sim Flight Params'!$B$38,2)</f>
        <v>0.19008375612838668</v>
      </c>
      <c r="J58">
        <f t="shared" si="3"/>
        <v>0.26223458669245253</v>
      </c>
      <c r="K58">
        <f t="shared" si="4"/>
        <v>1.3796381142023446</v>
      </c>
      <c r="L58">
        <f>'Sim Flight Params'!$B$36*J58+'Sim Flight Params'!$B$39*K58</f>
        <v>0.26223458669245253</v>
      </c>
      <c r="N58">
        <f t="shared" si="9"/>
        <v>0.25381315191833481</v>
      </c>
      <c r="O58">
        <f t="shared" si="10"/>
        <v>0.19008375612838702</v>
      </c>
      <c r="P58">
        <f>'Sim Flight Params'!$B$36*N58+'Sim Flight Params'!$B$39*O58</f>
        <v>0.25381315191833481</v>
      </c>
      <c r="Q58">
        <f t="shared" si="1"/>
        <v>1.4219117518365854E-2</v>
      </c>
      <c r="S58">
        <f t="shared" si="11"/>
        <v>0.26223458669245253</v>
      </c>
      <c r="T58">
        <f t="shared" si="12"/>
        <v>0.25381315191833481</v>
      </c>
      <c r="U58">
        <f t="shared" si="0"/>
        <v>1.4219117518365854E-2</v>
      </c>
    </row>
    <row r="59" spans="1:21" x14ac:dyDescent="0.3">
      <c r="A59">
        <f>'Sim Flight'!B59</f>
        <v>2.85</v>
      </c>
      <c r="B59">
        <f>'Sim Flight'!L59</f>
        <v>0.25249167313740317</v>
      </c>
      <c r="C59">
        <f>'Sim Flight'!N59+'Sim Flight'!W59</f>
        <v>0.1172603898912588</v>
      </c>
      <c r="E59">
        <f t="shared" si="2"/>
        <v>5.0000000000000266E-2</v>
      </c>
      <c r="G59">
        <f>MEDIAN2(C59,'Sim Flight Params'!$B$37,2)</f>
        <v>0.1172603898912588</v>
      </c>
      <c r="H59">
        <f>AVERAGE2(G59,'Sim Flight Params'!$B$38,2)</f>
        <v>0.1172603898912588</v>
      </c>
      <c r="J59">
        <f t="shared" si="3"/>
        <v>0.2680976061870155</v>
      </c>
      <c r="K59">
        <f t="shared" si="4"/>
        <v>-1.4564673247425499</v>
      </c>
      <c r="L59">
        <f>'Sim Flight Params'!$B$36*J59+'Sim Flight Params'!$B$39*K59</f>
        <v>0.2680976061870155</v>
      </c>
      <c r="N59">
        <f t="shared" si="9"/>
        <v>0.26721803222768564</v>
      </c>
      <c r="O59">
        <f t="shared" si="10"/>
        <v>0.1172603898912588</v>
      </c>
      <c r="P59">
        <f>'Sim Flight Params'!$B$36*N59+'Sim Flight Params'!$B$39*O59</f>
        <v>0.26721803222768564</v>
      </c>
      <c r="Q59">
        <f t="shared" si="1"/>
        <v>1.472635909028247E-2</v>
      </c>
      <c r="S59">
        <f t="shared" si="11"/>
        <v>0.2680976061870155</v>
      </c>
      <c r="T59">
        <f t="shared" si="12"/>
        <v>0.26721803222768564</v>
      </c>
      <c r="U59">
        <f t="shared" si="0"/>
        <v>1.472635909028247E-2</v>
      </c>
    </row>
    <row r="60" spans="1:21" x14ac:dyDescent="0.3">
      <c r="A60">
        <f>'Sim Flight'!B60</f>
        <v>2.9</v>
      </c>
      <c r="B60">
        <f>'Sim Flight'!L60</f>
        <v>0.26567749056431444</v>
      </c>
      <c r="C60">
        <f>'Sim Flight'!N60+'Sim Flight'!W60</f>
        <v>0.11527147579087058</v>
      </c>
      <c r="E60">
        <f t="shared" si="2"/>
        <v>4.9999999999999822E-2</v>
      </c>
      <c r="G60">
        <f>MEDIAN2(C60,'Sim Flight Params'!$B$37,2)</f>
        <v>0.11527147579087058</v>
      </c>
      <c r="H60">
        <f>AVERAGE2(G60,'Sim Flight Params'!$B$38,2)</f>
        <v>0.11527147579087058</v>
      </c>
      <c r="J60">
        <f t="shared" si="3"/>
        <v>0.27386117997655901</v>
      </c>
      <c r="K60">
        <f t="shared" si="4"/>
        <v>-3.9778282007764537E-2</v>
      </c>
      <c r="L60">
        <f>'Sim Flight Params'!$B$36*J60+'Sim Flight Params'!$B$39*K60</f>
        <v>0.27386117997655901</v>
      </c>
      <c r="N60">
        <f t="shared" si="9"/>
        <v>0.28091109122651353</v>
      </c>
      <c r="O60">
        <f t="shared" si="10"/>
        <v>0.11527147579087058</v>
      </c>
      <c r="P60">
        <f>'Sim Flight Params'!$B$36*N60+'Sim Flight Params'!$B$39*O60</f>
        <v>0.28091109122651353</v>
      </c>
      <c r="Q60">
        <f t="shared" si="1"/>
        <v>1.5233600662199087E-2</v>
      </c>
      <c r="S60">
        <f t="shared" si="11"/>
        <v>0.27386117997655901</v>
      </c>
      <c r="T60">
        <f t="shared" si="12"/>
        <v>0.28091109122651353</v>
      </c>
      <c r="U60">
        <f t="shared" si="0"/>
        <v>1.5233600662199087E-2</v>
      </c>
    </row>
    <row r="61" spans="1:21" x14ac:dyDescent="0.3">
      <c r="A61">
        <f>'Sim Flight'!B61</f>
        <v>2.95</v>
      </c>
      <c r="B61">
        <f>'Sim Flight'!L61</f>
        <v>0.27914640329708129</v>
      </c>
      <c r="C61">
        <f>'Sim Flight'!N61+'Sim Flight'!W61</f>
        <v>0.11323812234218129</v>
      </c>
      <c r="E61">
        <f t="shared" si="2"/>
        <v>5.0000000000000266E-2</v>
      </c>
      <c r="G61">
        <f>MEDIAN2(C61,'Sim Flight Params'!$B$37,2)</f>
        <v>0.11323812234218129</v>
      </c>
      <c r="H61">
        <f>AVERAGE2(G61,'Sim Flight Params'!$B$38,2)</f>
        <v>0.11323812234218129</v>
      </c>
      <c r="J61">
        <f t="shared" si="3"/>
        <v>0.2795230860936681</v>
      </c>
      <c r="K61">
        <f t="shared" si="4"/>
        <v>-4.0667068973785421E-2</v>
      </c>
      <c r="L61">
        <f>'Sim Flight Params'!$B$36*J61+'Sim Flight Params'!$B$39*K61</f>
        <v>0.2795230860936681</v>
      </c>
      <c r="N61">
        <f t="shared" si="9"/>
        <v>0.294887245531197</v>
      </c>
      <c r="O61">
        <f t="shared" si="10"/>
        <v>0.11323812234218129</v>
      </c>
      <c r="P61">
        <f>'Sim Flight Params'!$B$36*N61+'Sim Flight Params'!$B$39*O61</f>
        <v>0.294887245531197</v>
      </c>
      <c r="Q61">
        <f t="shared" si="1"/>
        <v>1.5740842234115704E-2</v>
      </c>
      <c r="S61">
        <f t="shared" si="11"/>
        <v>0.2795230860936681</v>
      </c>
      <c r="T61">
        <f t="shared" si="12"/>
        <v>0.294887245531197</v>
      </c>
      <c r="U61">
        <f t="shared" si="0"/>
        <v>1.5740842234115704E-2</v>
      </c>
    </row>
    <row r="62" spans="1:21" x14ac:dyDescent="0.3">
      <c r="A62">
        <f>'Sim Flight'!B62</f>
        <v>3</v>
      </c>
      <c r="B62">
        <f>'Sim Flight'!L62</f>
        <v>0.29289321881345243</v>
      </c>
      <c r="C62">
        <f>'Sim Flight'!N62+'Sim Flight'!W62</f>
        <v>0.11116111344176488</v>
      </c>
      <c r="E62">
        <f t="shared" si="2"/>
        <v>4.9999999999999822E-2</v>
      </c>
      <c r="G62">
        <f>MEDIAN2(C62,'Sim Flight Params'!$B$37,2)</f>
        <v>0.11116111344176488</v>
      </c>
      <c r="H62">
        <f>AVERAGE2(G62,'Sim Flight Params'!$B$38,2)</f>
        <v>0.11116111344176488</v>
      </c>
      <c r="J62">
        <f t="shared" si="3"/>
        <v>0.28508114176575633</v>
      </c>
      <c r="K62">
        <f t="shared" si="4"/>
        <v>-4.1540178008328411E-2</v>
      </c>
      <c r="L62">
        <f>'Sim Flight Params'!$B$36*J62+'Sim Flight Params'!$B$39*K62</f>
        <v>0.28508114176575633</v>
      </c>
      <c r="N62">
        <f t="shared" si="9"/>
        <v>0.30914130261948475</v>
      </c>
      <c r="O62">
        <f t="shared" si="10"/>
        <v>0.11116111344176488</v>
      </c>
      <c r="P62">
        <f>'Sim Flight Params'!$B$36*N62+'Sim Flight Params'!$B$39*O62</f>
        <v>0.30914130261948475</v>
      </c>
      <c r="Q62">
        <f t="shared" si="1"/>
        <v>1.6248083806032321E-2</v>
      </c>
      <c r="S62">
        <f t="shared" si="11"/>
        <v>0.28508114176575633</v>
      </c>
      <c r="T62">
        <f t="shared" si="12"/>
        <v>0.30914130261948475</v>
      </c>
      <c r="U62">
        <f t="shared" si="0"/>
        <v>1.6248083806032321E-2</v>
      </c>
    </row>
    <row r="63" spans="1:21" x14ac:dyDescent="0.3">
      <c r="A63">
        <f>'Sim Flight'!B63</f>
        <v>3.05</v>
      </c>
      <c r="B63">
        <f>'Sim Flight'!L63</f>
        <v>0.30691263745436403</v>
      </c>
      <c r="C63">
        <f>'Sim Flight'!N63+'Sim Flight'!W63</f>
        <v>0.10904124981618896</v>
      </c>
      <c r="E63">
        <f t="shared" si="2"/>
        <v>4.9999999999999822E-2</v>
      </c>
      <c r="G63">
        <f>MEDIAN2(C63,'Sim Flight Params'!$B$37,2)</f>
        <v>0.10904124981618896</v>
      </c>
      <c r="H63">
        <f>AVERAGE2(G63,'Sim Flight Params'!$B$38,2)</f>
        <v>0.10904124981618896</v>
      </c>
      <c r="J63">
        <f t="shared" si="3"/>
        <v>0.29053320425656576</v>
      </c>
      <c r="K63">
        <f t="shared" si="4"/>
        <v>-4.2397272511518633E-2</v>
      </c>
      <c r="L63">
        <f>'Sim Flight Params'!$B$36*J63+'Sim Flight Params'!$B$39*K63</f>
        <v>0.29053320425656576</v>
      </c>
      <c r="N63">
        <f t="shared" si="9"/>
        <v>0.32366796283231297</v>
      </c>
      <c r="O63">
        <f t="shared" si="10"/>
        <v>0.10904124981618896</v>
      </c>
      <c r="P63">
        <f>'Sim Flight Params'!$B$36*N63+'Sim Flight Params'!$B$39*O63</f>
        <v>0.32366796283231297</v>
      </c>
      <c r="Q63">
        <f t="shared" si="1"/>
        <v>1.6755325377948938E-2</v>
      </c>
      <c r="S63">
        <f t="shared" si="11"/>
        <v>0.29053320425656576</v>
      </c>
      <c r="T63">
        <f t="shared" si="12"/>
        <v>0.32366796283231297</v>
      </c>
      <c r="U63">
        <f t="shared" si="0"/>
        <v>1.6755325377948938E-2</v>
      </c>
    </row>
    <row r="64" spans="1:21" x14ac:dyDescent="0.3">
      <c r="A64">
        <f>'Sim Flight'!B64</f>
        <v>3.1</v>
      </c>
      <c r="B64">
        <f>'Sim Flight'!L64</f>
        <v>0.32119925446705822</v>
      </c>
      <c r="C64">
        <f>'Sim Flight'!N64+'Sim Flight'!W64</f>
        <v>0.10687934871297876</v>
      </c>
      <c r="E64">
        <f t="shared" si="2"/>
        <v>5.0000000000000266E-2</v>
      </c>
      <c r="G64">
        <f>MEDIAN2(C64,'Sim Flight Params'!$B$37,2)</f>
        <v>0.10687934871297876</v>
      </c>
      <c r="H64">
        <f>AVERAGE2(G64,'Sim Flight Params'!$B$38,2)</f>
        <v>0.10687934871297876</v>
      </c>
      <c r="J64">
        <f t="shared" si="3"/>
        <v>0.29587717169221472</v>
      </c>
      <c r="K64">
        <f t="shared" si="4"/>
        <v>-4.3238022064203734E-2</v>
      </c>
      <c r="L64">
        <f>'Sim Flight Params'!$B$36*J64+'Sim Flight Params'!$B$39*K64</f>
        <v>0.29587717169221472</v>
      </c>
      <c r="N64">
        <f t="shared" si="9"/>
        <v>0.33846182141692377</v>
      </c>
      <c r="O64">
        <f t="shared" si="10"/>
        <v>0.10687934871297876</v>
      </c>
      <c r="P64">
        <f>'Sim Flight Params'!$B$36*N64+'Sim Flight Params'!$B$39*O64</f>
        <v>0.33846182141692377</v>
      </c>
      <c r="Q64">
        <f t="shared" si="1"/>
        <v>1.7262566949865554E-2</v>
      </c>
      <c r="S64">
        <f t="shared" si="11"/>
        <v>0.29587717169221472</v>
      </c>
      <c r="T64">
        <f t="shared" si="12"/>
        <v>0.33846182141692377</v>
      </c>
      <c r="U64">
        <f t="shared" si="0"/>
        <v>1.7262566949865554E-2</v>
      </c>
    </row>
    <row r="65" spans="1:21" x14ac:dyDescent="0.3">
      <c r="A65">
        <f>'Sim Flight'!B65</f>
        <v>3.15</v>
      </c>
      <c r="B65">
        <f>'Sim Flight'!L65</f>
        <v>0.33574756208871825</v>
      </c>
      <c r="C65">
        <f>'Sim Flight'!N65+'Sim Flight'!W65</f>
        <v>0.10467624358639498</v>
      </c>
      <c r="E65">
        <f t="shared" si="2"/>
        <v>4.9999999999999822E-2</v>
      </c>
      <c r="G65">
        <f>MEDIAN2(C65,'Sim Flight Params'!$B$37,2)</f>
        <v>0.10467624358639498</v>
      </c>
      <c r="H65">
        <f>AVERAGE2(G65,'Sim Flight Params'!$B$38,2)</f>
        <v>0.10467624358639498</v>
      </c>
      <c r="J65">
        <f t="shared" si="3"/>
        <v>0.30111098387153445</v>
      </c>
      <c r="K65">
        <f t="shared" si="4"/>
        <v>-4.4062102531675799E-2</v>
      </c>
      <c r="L65">
        <f>'Sim Flight Params'!$B$36*J65+'Sim Flight Params'!$B$39*K65</f>
        <v>0.30111098387153445</v>
      </c>
      <c r="N65">
        <f t="shared" si="9"/>
        <v>0.35351737061050043</v>
      </c>
      <c r="O65">
        <f t="shared" si="10"/>
        <v>0.10467624358639498</v>
      </c>
      <c r="P65">
        <f>'Sim Flight Params'!$B$36*N65+'Sim Flight Params'!$B$39*O65</f>
        <v>0.35351737061050043</v>
      </c>
      <c r="Q65">
        <f t="shared" si="1"/>
        <v>1.7769808521782171E-2</v>
      </c>
      <c r="S65">
        <f t="shared" si="11"/>
        <v>0.30111098387153445</v>
      </c>
      <c r="T65">
        <f t="shared" si="12"/>
        <v>0.35351737061050043</v>
      </c>
      <c r="U65">
        <f t="shared" si="0"/>
        <v>1.7769808521782171E-2</v>
      </c>
    </row>
    <row r="66" spans="1:21" x14ac:dyDescent="0.3">
      <c r="A66">
        <f>'Sim Flight'!B66</f>
        <v>3.2</v>
      </c>
      <c r="B66">
        <f>'Sim Flight'!L66</f>
        <v>0.35055195166981645</v>
      </c>
      <c r="C66">
        <f>'Sim Flight'!N66+'Sim Flight'!W66</f>
        <v>0.10243278377521094</v>
      </c>
      <c r="E66">
        <f t="shared" si="2"/>
        <v>5.0000000000000266E-2</v>
      </c>
      <c r="G66">
        <f>MEDIAN2(C66,'Sim Flight Params'!$B$37,2)</f>
        <v>0.10243278377521094</v>
      </c>
      <c r="H66">
        <f>AVERAGE2(G66,'Sim Flight Params'!$B$38,2)</f>
        <v>0.10243278377521094</v>
      </c>
      <c r="J66">
        <f t="shared" si="3"/>
        <v>0.30623262306029503</v>
      </c>
      <c r="K66">
        <f t="shared" si="4"/>
        <v>-4.486919622368056E-2</v>
      </c>
      <c r="L66">
        <f>'Sim Flight Params'!$B$36*J66+'Sim Flight Params'!$B$39*K66</f>
        <v>0.30623262306029503</v>
      </c>
      <c r="N66">
        <f t="shared" si="9"/>
        <v>0.36882900176351524</v>
      </c>
      <c r="O66">
        <f t="shared" si="10"/>
        <v>0.10243278377521094</v>
      </c>
      <c r="P66">
        <f>'Sim Flight Params'!$B$36*N66+'Sim Flight Params'!$B$39*O66</f>
        <v>0.36882900176351524</v>
      </c>
      <c r="Q66">
        <f t="shared" si="1"/>
        <v>1.8277050093698788E-2</v>
      </c>
      <c r="S66">
        <f t="shared" si="11"/>
        <v>0.30623262306029503</v>
      </c>
      <c r="T66">
        <f t="shared" si="12"/>
        <v>0.36882900176351524</v>
      </c>
      <c r="U66">
        <f t="shared" ref="U66:U129" si="13">T66-$B66</f>
        <v>1.8277050093698788E-2</v>
      </c>
    </row>
    <row r="67" spans="1:21" x14ac:dyDescent="0.3">
      <c r="A67">
        <f>'Sim Flight'!B67</f>
        <v>3.25</v>
      </c>
      <c r="B67">
        <f>'Sim Flight'!L67</f>
        <v>0.36560671583635451</v>
      </c>
      <c r="C67">
        <f>'Sim Flight'!N67+'Sim Flight'!W67</f>
        <v>0.1001498341759969</v>
      </c>
      <c r="E67">
        <f t="shared" si="2"/>
        <v>4.9999999999999822E-2</v>
      </c>
      <c r="G67">
        <f>MEDIAN2(C67,'Sim Flight Params'!$B$37,2)</f>
        <v>0.1001498341759969</v>
      </c>
      <c r="H67">
        <f>AVERAGE2(G67,'Sim Flight Params'!$B$38,2)</f>
        <v>0.1001498341759969</v>
      </c>
      <c r="J67">
        <f t="shared" si="3"/>
        <v>0.31124011476909486</v>
      </c>
      <c r="K67">
        <f t="shared" si="4"/>
        <v>-4.5658991984280799E-2</v>
      </c>
      <c r="L67">
        <f>'Sim Flight Params'!$B$36*J67+'Sim Flight Params'!$B$39*K67</f>
        <v>0.31124011476909486</v>
      </c>
      <c r="N67">
        <f t="shared" si="9"/>
        <v>0.38439100750196992</v>
      </c>
      <c r="O67">
        <f t="shared" si="10"/>
        <v>0.1001498341759969</v>
      </c>
      <c r="P67">
        <f>'Sim Flight Params'!$B$36*N67+'Sim Flight Params'!$B$39*O67</f>
        <v>0.38439100750196992</v>
      </c>
      <c r="Q67">
        <f t="shared" ref="Q67:Q130" si="14">P67-B67</f>
        <v>1.8784291665615405E-2</v>
      </c>
      <c r="S67">
        <f t="shared" si="11"/>
        <v>0.31124011476909486</v>
      </c>
      <c r="T67">
        <f t="shared" si="12"/>
        <v>0.38439100750196992</v>
      </c>
      <c r="U67">
        <f t="shared" si="13"/>
        <v>1.8784291665615405E-2</v>
      </c>
    </row>
    <row r="68" spans="1:21" x14ac:dyDescent="0.3">
      <c r="A68">
        <f>'Sim Flight'!B68</f>
        <v>3.3</v>
      </c>
      <c r="B68">
        <f>'Sim Flight'!L68</f>
        <v>0.38090605069016592</v>
      </c>
      <c r="C68">
        <f>'Sim Flight'!N68+'Sim Flight'!W68</f>
        <v>9.7828274909340998E-2</v>
      </c>
      <c r="E68">
        <f t="shared" ref="E68:E131" si="15">A68-A67</f>
        <v>4.9999999999999822E-2</v>
      </c>
      <c r="G68">
        <f>MEDIAN2(C68,'Sim Flight Params'!$B$37,2)</f>
        <v>9.7828274909340998E-2</v>
      </c>
      <c r="H68">
        <f>AVERAGE2(G68,'Sim Flight Params'!$B$38,2)</f>
        <v>9.7828274909340998E-2</v>
      </c>
      <c r="J68">
        <f t="shared" ref="J68:J131" si="16">J67+H68*$E68</f>
        <v>0.31613152851456189</v>
      </c>
      <c r="K68">
        <f t="shared" ref="K68:K131" si="17">(H68-H67)/$E68</f>
        <v>-4.6431185333118297E-2</v>
      </c>
      <c r="L68">
        <f>'Sim Flight Params'!$B$36*J68+'Sim Flight Params'!$B$39*K68</f>
        <v>0.31613152851456189</v>
      </c>
      <c r="N68">
        <f t="shared" si="9"/>
        <v>0.40019758392769794</v>
      </c>
      <c r="O68">
        <f t="shared" si="10"/>
        <v>9.7828274909340998E-2</v>
      </c>
      <c r="P68">
        <f>'Sim Flight Params'!$B$36*N68+'Sim Flight Params'!$B$39*O68</f>
        <v>0.40019758392769794</v>
      </c>
      <c r="Q68">
        <f t="shared" si="14"/>
        <v>1.9291533237532021E-2</v>
      </c>
      <c r="S68">
        <f t="shared" si="11"/>
        <v>0.31613152851456189</v>
      </c>
      <c r="T68">
        <f t="shared" si="12"/>
        <v>0.40019758392769794</v>
      </c>
      <c r="U68">
        <f t="shared" si="13"/>
        <v>1.9291533237532021E-2</v>
      </c>
    </row>
    <row r="69" spans="1:21" x14ac:dyDescent="0.3">
      <c r="A69">
        <f>'Sim Flight'!B69</f>
        <v>3.35</v>
      </c>
      <c r="B69">
        <f>'Sim Flight'!L69</f>
        <v>0.39644405804642857</v>
      </c>
      <c r="C69">
        <f>'Sim Flight'!N69+'Sim Flight'!W69</f>
        <v>9.5469000980441018E-2</v>
      </c>
      <c r="E69">
        <f t="shared" si="15"/>
        <v>5.0000000000000266E-2</v>
      </c>
      <c r="G69">
        <f>MEDIAN2(C69,'Sim Flight Params'!$B$37,2)</f>
        <v>9.5469000980441018E-2</v>
      </c>
      <c r="H69">
        <f>AVERAGE2(G69,'Sim Flight Params'!$B$38,2)</f>
        <v>9.5469000980441018E-2</v>
      </c>
      <c r="J69">
        <f t="shared" si="16"/>
        <v>0.32090497856358396</v>
      </c>
      <c r="K69">
        <f t="shared" si="17"/>
        <v>-4.7185478577999346E-2</v>
      </c>
      <c r="L69">
        <f>'Sim Flight Params'!$B$36*J69+'Sim Flight Params'!$B$39*K69</f>
        <v>0.32090497856358396</v>
      </c>
      <c r="N69">
        <f t="shared" si="9"/>
        <v>0.41624283285587721</v>
      </c>
      <c r="O69">
        <f t="shared" si="10"/>
        <v>9.5469000980441018E-2</v>
      </c>
      <c r="P69">
        <f>'Sim Flight Params'!$B$36*N69+'Sim Flight Params'!$B$39*O69</f>
        <v>0.41624283285587721</v>
      </c>
      <c r="Q69">
        <f t="shared" si="14"/>
        <v>1.9798774809448638E-2</v>
      </c>
      <c r="S69">
        <f t="shared" si="11"/>
        <v>0.32090497856358396</v>
      </c>
      <c r="T69">
        <f t="shared" si="12"/>
        <v>0.41624283285587721</v>
      </c>
      <c r="U69">
        <f t="shared" si="13"/>
        <v>1.9798774809448638E-2</v>
      </c>
    </row>
    <row r="70" spans="1:21" x14ac:dyDescent="0.3">
      <c r="A70">
        <f>'Sim Flight'!B70</f>
        <v>3.4</v>
      </c>
      <c r="B70">
        <f>'Sim Flight'!L70</f>
        <v>0.41221474770752686</v>
      </c>
      <c r="C70">
        <f>'Sim Flight'!N70+'Sim Flight'!W70</f>
        <v>9.3072921934312158E-2</v>
      </c>
      <c r="E70">
        <f t="shared" si="15"/>
        <v>4.9999999999999822E-2</v>
      </c>
      <c r="G70">
        <f>MEDIAN2(C70,'Sim Flight Params'!$B$37,2)</f>
        <v>9.3072921934312158E-2</v>
      </c>
      <c r="H70">
        <f>AVERAGE2(G70,'Sim Flight Params'!$B$38,2)</f>
        <v>9.3072921934312158E-2</v>
      </c>
      <c r="J70">
        <f t="shared" si="16"/>
        <v>0.32555862466029956</v>
      </c>
      <c r="K70">
        <f t="shared" si="17"/>
        <v>-4.7921580922577374E-2</v>
      </c>
      <c r="L70">
        <f>'Sim Flight Params'!$B$36*J70+'Sim Flight Params'!$B$39*K70</f>
        <v>0.32555862466029956</v>
      </c>
      <c r="N70">
        <f t="shared" ref="N70:N133" si="18">N69+L70*$E70</f>
        <v>0.43252076408889212</v>
      </c>
      <c r="O70">
        <f t="shared" ref="O70:O133" si="19">(L70-L69)/$E70</f>
        <v>9.3072921934312158E-2</v>
      </c>
      <c r="P70">
        <f>'Sim Flight Params'!$B$36*N70+'Sim Flight Params'!$B$39*O70</f>
        <v>0.43252076408889212</v>
      </c>
      <c r="Q70">
        <f t="shared" si="14"/>
        <v>2.0306016381365255E-2</v>
      </c>
      <c r="S70">
        <f t="shared" si="11"/>
        <v>0.32555862466029956</v>
      </c>
      <c r="T70">
        <f t="shared" si="12"/>
        <v>0.43252076408889212</v>
      </c>
      <c r="U70">
        <f t="shared" si="13"/>
        <v>2.0306016381365255E-2</v>
      </c>
    </row>
    <row r="71" spans="1:21" x14ac:dyDescent="0.3">
      <c r="A71">
        <f>'Sim Flight'!B71</f>
        <v>3.45</v>
      </c>
      <c r="B71">
        <f>'Sim Flight'!L71</f>
        <v>0.42821203977238775</v>
      </c>
      <c r="C71">
        <f>'Sim Flight'!N71+'Sim Flight'!W71</f>
        <v>9.0640961504982534E-2</v>
      </c>
      <c r="E71">
        <f t="shared" si="15"/>
        <v>5.0000000000000266E-2</v>
      </c>
      <c r="G71">
        <f>MEDIAN2(C71,'Sim Flight Params'!$B$37,2)</f>
        <v>9.0640961504982534E-2</v>
      </c>
      <c r="H71">
        <f>AVERAGE2(G71,'Sim Flight Params'!$B$38,2)</f>
        <v>9.0640961504982534E-2</v>
      </c>
      <c r="J71">
        <f t="shared" si="16"/>
        <v>0.33009067273554871</v>
      </c>
      <c r="K71">
        <f t="shared" si="17"/>
        <v>-4.8639208586592229E-2</v>
      </c>
      <c r="L71">
        <f>'Sim Flight Params'!$B$36*J71+'Sim Flight Params'!$B$39*K71</f>
        <v>0.33009067273554871</v>
      </c>
      <c r="N71">
        <f t="shared" si="18"/>
        <v>0.44902529772566963</v>
      </c>
      <c r="O71">
        <f t="shared" si="19"/>
        <v>9.0640961504982534E-2</v>
      </c>
      <c r="P71">
        <f>'Sim Flight Params'!$B$36*N71+'Sim Flight Params'!$B$39*O71</f>
        <v>0.44902529772566963</v>
      </c>
      <c r="Q71">
        <f t="shared" si="14"/>
        <v>2.0813257953281872E-2</v>
      </c>
      <c r="S71">
        <f t="shared" ref="S71:S134" si="20">S70+C71*$E71</f>
        <v>0.33009067273554871</v>
      </c>
      <c r="T71">
        <f t="shared" ref="T71:T134" si="21">T70+S71*$E71</f>
        <v>0.44902529772566963</v>
      </c>
      <c r="U71">
        <f t="shared" si="13"/>
        <v>2.0813257953281872E-2</v>
      </c>
    </row>
    <row r="72" spans="1:21" x14ac:dyDescent="0.3">
      <c r="A72">
        <f>'Sim Flight'!B72</f>
        <v>3.5</v>
      </c>
      <c r="B72">
        <f>'Sim Flight'!L72</f>
        <v>0.44442976698039771</v>
      </c>
      <c r="C72">
        <f>'Sim Flight'!N72+'Sim Flight'!W72</f>
        <v>8.8174057259684843E-2</v>
      </c>
      <c r="E72">
        <f t="shared" si="15"/>
        <v>4.9999999999999822E-2</v>
      </c>
      <c r="G72">
        <f>MEDIAN2(C72,'Sim Flight Params'!$B$37,2)</f>
        <v>8.8174057259684843E-2</v>
      </c>
      <c r="H72">
        <f>AVERAGE2(G72,'Sim Flight Params'!$B$38,2)</f>
        <v>8.8174057259684843E-2</v>
      </c>
      <c r="J72">
        <f t="shared" si="16"/>
        <v>0.33449937559853293</v>
      </c>
      <c r="K72">
        <f t="shared" si="17"/>
        <v>-4.933808490595399E-2</v>
      </c>
      <c r="L72">
        <f>'Sim Flight Params'!$B$36*J72+'Sim Flight Params'!$B$39*K72</f>
        <v>0.33449937559853293</v>
      </c>
      <c r="N72">
        <f t="shared" si="18"/>
        <v>0.4657502665055962</v>
      </c>
      <c r="O72">
        <f t="shared" si="19"/>
        <v>8.8174057259684843E-2</v>
      </c>
      <c r="P72">
        <f>'Sim Flight Params'!$B$36*N72+'Sim Flight Params'!$B$39*O72</f>
        <v>0.4657502665055962</v>
      </c>
      <c r="Q72">
        <f t="shared" si="14"/>
        <v>2.1320499525198489E-2</v>
      </c>
      <c r="S72">
        <f t="shared" si="20"/>
        <v>0.33449937559853293</v>
      </c>
      <c r="T72">
        <f t="shared" si="21"/>
        <v>0.4657502665055962</v>
      </c>
      <c r="U72">
        <f t="shared" si="13"/>
        <v>2.1320499525198489E-2</v>
      </c>
    </row>
    <row r="73" spans="1:21" x14ac:dyDescent="0.3">
      <c r="A73">
        <f>'Sim Flight'!B73</f>
        <v>3.55</v>
      </c>
      <c r="B73">
        <f>'Sim Flight'!L73</f>
        <v>0.46086167708899961</v>
      </c>
      <c r="C73">
        <f>'Sim Flight'!N73+'Sim Flight'!W73</f>
        <v>8.567316023677693E-2</v>
      </c>
      <c r="E73">
        <f t="shared" si="15"/>
        <v>4.9999999999999822E-2</v>
      </c>
      <c r="G73">
        <f>MEDIAN2(C73,'Sim Flight Params'!$B$37,2)</f>
        <v>8.567316023677693E-2</v>
      </c>
      <c r="H73">
        <f>AVERAGE2(G73,'Sim Flight Params'!$B$38,2)</f>
        <v>8.567316023677693E-2</v>
      </c>
      <c r="J73">
        <f t="shared" si="16"/>
        <v>0.33878303361037176</v>
      </c>
      <c r="K73">
        <f t="shared" si="17"/>
        <v>-5.0017940458158452E-2</v>
      </c>
      <c r="L73">
        <f>'Sim Flight Params'!$B$36*J73+'Sim Flight Params'!$B$39*K73</f>
        <v>0.33878303361037176</v>
      </c>
      <c r="N73">
        <f t="shared" si="18"/>
        <v>0.48268941818611472</v>
      </c>
      <c r="O73">
        <f t="shared" si="19"/>
        <v>8.567316023677693E-2</v>
      </c>
      <c r="P73">
        <f>'Sim Flight Params'!$B$36*N73+'Sim Flight Params'!$B$39*O73</f>
        <v>0.48268941818611472</v>
      </c>
      <c r="Q73">
        <f t="shared" si="14"/>
        <v>2.1827741097115105E-2</v>
      </c>
      <c r="S73">
        <f t="shared" si="20"/>
        <v>0.33878303361037176</v>
      </c>
      <c r="T73">
        <f t="shared" si="21"/>
        <v>0.48268941818611472</v>
      </c>
      <c r="U73">
        <f t="shared" si="13"/>
        <v>2.1827741097115105E-2</v>
      </c>
    </row>
    <row r="74" spans="1:21" x14ac:dyDescent="0.3">
      <c r="A74">
        <f>'Sim Flight'!B74</f>
        <v>3.6</v>
      </c>
      <c r="B74">
        <f>'Sim Flight'!L74</f>
        <v>0.47750143528405109</v>
      </c>
      <c r="C74">
        <f>'Sim Flight'!N74+'Sim Flight'!W74</f>
        <v>8.3139234579772792E-2</v>
      </c>
      <c r="E74">
        <f t="shared" si="15"/>
        <v>5.0000000000000266E-2</v>
      </c>
      <c r="G74">
        <f>MEDIAN2(C74,'Sim Flight Params'!$B$37,2)</f>
        <v>8.3139234579772792E-2</v>
      </c>
      <c r="H74">
        <f>AVERAGE2(G74,'Sim Flight Params'!$B$38,2)</f>
        <v>8.3139234579772792E-2</v>
      </c>
      <c r="J74">
        <f t="shared" si="16"/>
        <v>0.34293999533936043</v>
      </c>
      <c r="K74">
        <f t="shared" si="17"/>
        <v>-5.0678513140082489E-2</v>
      </c>
      <c r="L74">
        <f>'Sim Flight Params'!$B$36*J74+'Sim Flight Params'!$B$39*K74</f>
        <v>0.34293999533936043</v>
      </c>
      <c r="N74">
        <f t="shared" si="18"/>
        <v>0.49983641795308281</v>
      </c>
      <c r="O74">
        <f t="shared" si="19"/>
        <v>8.3139234579772792E-2</v>
      </c>
      <c r="P74">
        <f>'Sim Flight Params'!$B$36*N74+'Sim Flight Params'!$B$39*O74</f>
        <v>0.49983641795308281</v>
      </c>
      <c r="Q74">
        <f t="shared" si="14"/>
        <v>2.2334982669031722E-2</v>
      </c>
      <c r="S74">
        <f t="shared" si="20"/>
        <v>0.34293999533936043</v>
      </c>
      <c r="T74">
        <f t="shared" si="21"/>
        <v>0.49983641795308281</v>
      </c>
      <c r="U74">
        <f t="shared" si="13"/>
        <v>2.2334982669031722E-2</v>
      </c>
    </row>
    <row r="75" spans="1:21" x14ac:dyDescent="0.3">
      <c r="A75">
        <f>'Sim Flight'!B75</f>
        <v>3.65</v>
      </c>
      <c r="B75">
        <f>'Sim Flight'!L75</f>
        <v>0.49434262662201522</v>
      </c>
      <c r="C75">
        <f>'Sim Flight'!N75+'Sim Flight'!W75</f>
        <v>8.0573257165122161E-2</v>
      </c>
      <c r="E75">
        <f t="shared" si="15"/>
        <v>4.9999999999999822E-2</v>
      </c>
      <c r="G75">
        <f>MEDIAN2(C75,'Sim Flight Params'!$B$37,2)</f>
        <v>8.0573257165122161E-2</v>
      </c>
      <c r="H75">
        <f>AVERAGE2(G75,'Sim Flight Params'!$B$38,2)</f>
        <v>8.0573257165122161E-2</v>
      </c>
      <c r="J75">
        <f t="shared" si="16"/>
        <v>0.34696865819761652</v>
      </c>
      <c r="K75">
        <f t="shared" si="17"/>
        <v>-5.1319548293012787E-2</v>
      </c>
      <c r="L75">
        <f>'Sim Flight Params'!$B$36*J75+'Sim Flight Params'!$B$39*K75</f>
        <v>0.34696865819761652</v>
      </c>
      <c r="N75">
        <f t="shared" si="18"/>
        <v>0.51718485086296362</v>
      </c>
      <c r="O75">
        <f t="shared" si="19"/>
        <v>8.0573257165122161E-2</v>
      </c>
      <c r="P75">
        <f>'Sim Flight Params'!$B$36*N75+'Sim Flight Params'!$B$39*O75</f>
        <v>0.51718485086296362</v>
      </c>
      <c r="Q75">
        <f t="shared" si="14"/>
        <v>2.2842224240948394E-2</v>
      </c>
      <c r="S75">
        <f t="shared" si="20"/>
        <v>0.34696865819761652</v>
      </c>
      <c r="T75">
        <f t="shared" si="21"/>
        <v>0.51718485086296362</v>
      </c>
      <c r="U75">
        <f t="shared" si="13"/>
        <v>2.2842224240948394E-2</v>
      </c>
    </row>
    <row r="76" spans="1:21" x14ac:dyDescent="0.3">
      <c r="A76">
        <f>'Sim Flight'!B76</f>
        <v>3.7</v>
      </c>
      <c r="B76">
        <f>'Sim Flight'!L76</f>
        <v>0.51137875850304504</v>
      </c>
      <c r="C76">
        <f>'Sim Flight'!N76+'Sim Flight'!W76</f>
        <v>7.7976217226210648E-2</v>
      </c>
      <c r="E76">
        <f t="shared" si="15"/>
        <v>5.0000000000000266E-2</v>
      </c>
      <c r="G76">
        <f>MEDIAN2(C76,'Sim Flight Params'!$B$37,2)</f>
        <v>7.7976217226210648E-2</v>
      </c>
      <c r="H76">
        <f>AVERAGE2(G76,'Sim Flight Params'!$B$38,2)</f>
        <v>7.7976217226210648E-2</v>
      </c>
      <c r="J76">
        <f t="shared" si="16"/>
        <v>0.35086746905892707</v>
      </c>
      <c r="K76">
        <f t="shared" si="17"/>
        <v>-5.1940798778229991E-2</v>
      </c>
      <c r="L76">
        <f>'Sim Flight Params'!$B$36*J76+'Sim Flight Params'!$B$39*K76</f>
        <v>0.35086746905892707</v>
      </c>
      <c r="N76">
        <f t="shared" si="18"/>
        <v>0.53472822431591005</v>
      </c>
      <c r="O76">
        <f t="shared" si="19"/>
        <v>7.7976217226210648E-2</v>
      </c>
      <c r="P76">
        <f>'Sim Flight Params'!$B$36*N76+'Sim Flight Params'!$B$39*O76</f>
        <v>0.53472822431591005</v>
      </c>
      <c r="Q76">
        <f t="shared" si="14"/>
        <v>2.3349465812865011E-2</v>
      </c>
      <c r="S76">
        <f t="shared" si="20"/>
        <v>0.35086746905892707</v>
      </c>
      <c r="T76">
        <f t="shared" si="21"/>
        <v>0.53472822431591005</v>
      </c>
      <c r="U76">
        <f t="shared" si="13"/>
        <v>2.3349465812865011E-2</v>
      </c>
    </row>
    <row r="77" spans="1:21" x14ac:dyDescent="0.3">
      <c r="A77">
        <f>'Sim Flight'!B77</f>
        <v>3.75</v>
      </c>
      <c r="B77">
        <f>'Sim Flight'!L77</f>
        <v>0.52860326317400219</v>
      </c>
      <c r="C77">
        <f>'Sim Flight'!N77+'Sim Flight'!W77</f>
        <v>7.5349115970996514E-2</v>
      </c>
      <c r="E77">
        <f t="shared" si="15"/>
        <v>4.9999999999999822E-2</v>
      </c>
      <c r="G77">
        <f>MEDIAN2(C77,'Sim Flight Params'!$B$37,2)</f>
        <v>7.5349115970996514E-2</v>
      </c>
      <c r="H77">
        <f>AVERAGE2(G77,'Sim Flight Params'!$B$38,2)</f>
        <v>7.5349115970996514E-2</v>
      </c>
      <c r="J77">
        <f t="shared" si="16"/>
        <v>0.35463492485747689</v>
      </c>
      <c r="K77">
        <f t="shared" si="17"/>
        <v>-5.2542025104282873E-2</v>
      </c>
      <c r="L77">
        <f>'Sim Flight Params'!$B$36*J77+'Sim Flight Params'!$B$39*K77</f>
        <v>0.35463492485747689</v>
      </c>
      <c r="N77">
        <f t="shared" si="18"/>
        <v>0.55245997055878382</v>
      </c>
      <c r="O77">
        <f t="shared" si="19"/>
        <v>7.5349115970996514E-2</v>
      </c>
      <c r="P77">
        <f>'Sim Flight Params'!$B$36*N77+'Sim Flight Params'!$B$39*O77</f>
        <v>0.55245997055878382</v>
      </c>
      <c r="Q77">
        <f t="shared" si="14"/>
        <v>2.3856707384781628E-2</v>
      </c>
      <c r="S77">
        <f t="shared" si="20"/>
        <v>0.35463492485747689</v>
      </c>
      <c r="T77">
        <f t="shared" si="21"/>
        <v>0.55245997055878382</v>
      </c>
      <c r="U77">
        <f t="shared" si="13"/>
        <v>2.3856707384781628E-2</v>
      </c>
    </row>
    <row r="78" spans="1:21" x14ac:dyDescent="0.3">
      <c r="A78">
        <f>'Sim Flight'!B78</f>
        <v>3.8</v>
      </c>
      <c r="B78">
        <f>'Sim Flight'!L78</f>
        <v>0.54600950026045325</v>
      </c>
      <c r="C78">
        <f>'Sim Flight'!N78+'Sim Flight'!W78</f>
        <v>7.2692966197563089E-2</v>
      </c>
      <c r="E78">
        <f t="shared" si="15"/>
        <v>4.9999999999999822E-2</v>
      </c>
      <c r="G78">
        <f>MEDIAN2(C78,'Sim Flight Params'!$B$37,2)</f>
        <v>7.2692966197563089E-2</v>
      </c>
      <c r="H78">
        <f>AVERAGE2(G78,'Sim Flight Params'!$B$38,2)</f>
        <v>7.2692966197563089E-2</v>
      </c>
      <c r="J78">
        <f t="shared" si="16"/>
        <v>0.35826957316735503</v>
      </c>
      <c r="K78">
        <f t="shared" si="17"/>
        <v>-5.3122995468668686E-2</v>
      </c>
      <c r="L78">
        <f>'Sim Flight Params'!$B$36*J78+'Sim Flight Params'!$B$39*K78</f>
        <v>0.35826957316735503</v>
      </c>
      <c r="N78">
        <f t="shared" si="18"/>
        <v>0.5703734492171515</v>
      </c>
      <c r="O78">
        <f t="shared" si="19"/>
        <v>7.2692966197563089E-2</v>
      </c>
      <c r="P78">
        <f>'Sim Flight Params'!$B$36*N78+'Sim Flight Params'!$B$39*O78</f>
        <v>0.5703734492171515</v>
      </c>
      <c r="Q78">
        <f t="shared" si="14"/>
        <v>2.4363948956698245E-2</v>
      </c>
      <c r="S78">
        <f t="shared" si="20"/>
        <v>0.35826957316735503</v>
      </c>
      <c r="T78">
        <f t="shared" si="21"/>
        <v>0.5703734492171515</v>
      </c>
      <c r="U78">
        <f t="shared" si="13"/>
        <v>2.4363948956698245E-2</v>
      </c>
    </row>
    <row r="79" spans="1:21" x14ac:dyDescent="0.3">
      <c r="A79">
        <f>'Sim Flight'!B79</f>
        <v>3.85</v>
      </c>
      <c r="B79">
        <f>'Sim Flight'!L79</f>
        <v>0.56359075932665803</v>
      </c>
      <c r="C79">
        <f>'Sim Flight'!N79+'Sim Flight'!W79</f>
        <v>7.0008791901425463E-2</v>
      </c>
      <c r="E79">
        <f t="shared" si="15"/>
        <v>5.0000000000000266E-2</v>
      </c>
      <c r="G79">
        <f>MEDIAN2(C79,'Sim Flight Params'!$B$37,2)</f>
        <v>7.0008791901425463E-2</v>
      </c>
      <c r="H79">
        <f>AVERAGE2(G79,'Sim Flight Params'!$B$38,2)</f>
        <v>7.0008791901425463E-2</v>
      </c>
      <c r="J79">
        <f t="shared" si="16"/>
        <v>0.36177001276242632</v>
      </c>
      <c r="K79">
        <f t="shared" si="17"/>
        <v>-5.3683485922752232E-2</v>
      </c>
      <c r="L79">
        <f>'Sim Flight Params'!$B$36*J79+'Sim Flight Params'!$B$39*K79</f>
        <v>0.36177001276242632</v>
      </c>
      <c r="N79">
        <f t="shared" si="18"/>
        <v>0.58846194985527289</v>
      </c>
      <c r="O79">
        <f t="shared" si="19"/>
        <v>7.0008791901425463E-2</v>
      </c>
      <c r="P79">
        <f>'Sim Flight Params'!$B$36*N79+'Sim Flight Params'!$B$39*O79</f>
        <v>0.58846194985527289</v>
      </c>
      <c r="Q79">
        <f t="shared" si="14"/>
        <v>2.4871190528614862E-2</v>
      </c>
      <c r="S79">
        <f t="shared" si="20"/>
        <v>0.36177001276242632</v>
      </c>
      <c r="T79">
        <f t="shared" si="21"/>
        <v>0.58846194985527289</v>
      </c>
      <c r="U79">
        <f t="shared" si="13"/>
        <v>2.4871190528614862E-2</v>
      </c>
    </row>
    <row r="80" spans="1:21" x14ac:dyDescent="0.3">
      <c r="A80">
        <f>'Sim Flight'!B80</f>
        <v>3.9</v>
      </c>
      <c r="B80">
        <f>'Sim Flight'!L80</f>
        <v>0.58134026246257187</v>
      </c>
      <c r="C80">
        <f>'Sim Flight'!N80+'Sim Flight'!W80</f>
        <v>6.7297627883685887E-2</v>
      </c>
      <c r="E80">
        <f t="shared" si="15"/>
        <v>4.9999999999999822E-2</v>
      </c>
      <c r="G80">
        <f>MEDIAN2(C80,'Sim Flight Params'!$B$37,2)</f>
        <v>6.7297627883685887E-2</v>
      </c>
      <c r="H80">
        <f>AVERAGE2(G80,'Sim Flight Params'!$B$38,2)</f>
        <v>6.7297627883685887E-2</v>
      </c>
      <c r="J80">
        <f t="shared" si="16"/>
        <v>0.3651348941566106</v>
      </c>
      <c r="K80">
        <f t="shared" si="17"/>
        <v>-5.4223280354791709E-2</v>
      </c>
      <c r="L80">
        <f>'Sim Flight Params'!$B$36*J80+'Sim Flight Params'!$B$39*K80</f>
        <v>0.3651348941566106</v>
      </c>
      <c r="N80">
        <f t="shared" si="18"/>
        <v>0.60671869456310334</v>
      </c>
      <c r="O80">
        <f t="shared" si="19"/>
        <v>6.7297627883685887E-2</v>
      </c>
      <c r="P80">
        <f>'Sim Flight Params'!$B$36*N80+'Sim Flight Params'!$B$39*O80</f>
        <v>0.60671869456310334</v>
      </c>
      <c r="Q80">
        <f t="shared" si="14"/>
        <v>2.5378432100531478E-2</v>
      </c>
      <c r="S80">
        <f t="shared" si="20"/>
        <v>0.3651348941566106</v>
      </c>
      <c r="T80">
        <f t="shared" si="21"/>
        <v>0.60671869456310334</v>
      </c>
      <c r="U80">
        <f t="shared" si="13"/>
        <v>2.5378432100531478E-2</v>
      </c>
    </row>
    <row r="81" spans="1:21" x14ac:dyDescent="0.3">
      <c r="A81">
        <f>'Sim Flight'!B81</f>
        <v>3.95</v>
      </c>
      <c r="B81">
        <f>'Sim Flight'!L81</f>
        <v>0.59925116689685909</v>
      </c>
      <c r="C81">
        <f>'Sim Flight'!N81+'Sim Flight'!W81</f>
        <v>6.4560519349291176E-2</v>
      </c>
      <c r="E81">
        <f t="shared" si="15"/>
        <v>5.0000000000000266E-2</v>
      </c>
      <c r="G81">
        <f>MEDIAN2(C81,'Sim Flight Params'!$B$37,2)</f>
        <v>6.4560519349291176E-2</v>
      </c>
      <c r="H81">
        <f>AVERAGE2(G81,'Sim Flight Params'!$B$38,2)</f>
        <v>6.4560519349291176E-2</v>
      </c>
      <c r="J81">
        <f t="shared" si="16"/>
        <v>0.36836292012407518</v>
      </c>
      <c r="K81">
        <f t="shared" si="17"/>
        <v>-5.4742170687893929E-2</v>
      </c>
      <c r="L81">
        <f>'Sim Flight Params'!$B$36*J81+'Sim Flight Params'!$B$39*K81</f>
        <v>0.36836292012407518</v>
      </c>
      <c r="N81">
        <f t="shared" si="18"/>
        <v>0.62513684056930718</v>
      </c>
      <c r="O81">
        <f t="shared" si="19"/>
        <v>6.4560519349291176E-2</v>
      </c>
      <c r="P81">
        <f>'Sim Flight Params'!$B$36*N81+'Sim Flight Params'!$B$39*O81</f>
        <v>0.62513684056930718</v>
      </c>
      <c r="Q81">
        <f t="shared" si="14"/>
        <v>2.5885673672448095E-2</v>
      </c>
      <c r="S81">
        <f t="shared" si="20"/>
        <v>0.36836292012407518</v>
      </c>
      <c r="T81">
        <f t="shared" si="21"/>
        <v>0.62513684056930718</v>
      </c>
      <c r="U81">
        <f t="shared" si="13"/>
        <v>2.5885673672448095E-2</v>
      </c>
    </row>
    <row r="82" spans="1:21" x14ac:dyDescent="0.3">
      <c r="A82">
        <f>'Sim Flight'!B82</f>
        <v>4</v>
      </c>
      <c r="B82">
        <f>'Sim Flight'!L82</f>
        <v>0.61731656763491016</v>
      </c>
      <c r="C82">
        <f>'Sim Flight'!N82+'Sim Flight'!W82</f>
        <v>-2.4127971980687515E-2</v>
      </c>
      <c r="E82">
        <f t="shared" si="15"/>
        <v>4.9999999999999822E-2</v>
      </c>
      <c r="G82">
        <f>MEDIAN2(C82,'Sim Flight Params'!$B$37,2)</f>
        <v>-2.4127971980687515E-2</v>
      </c>
      <c r="H82">
        <f>AVERAGE2(G82,'Sim Flight Params'!$B$38,2)</f>
        <v>-2.4127971980687515E-2</v>
      </c>
      <c r="J82">
        <f t="shared" si="16"/>
        <v>0.3671565215250408</v>
      </c>
      <c r="K82">
        <f t="shared" si="17"/>
        <v>-1.77376982659958</v>
      </c>
      <c r="L82">
        <f>'Sim Flight Params'!$B$36*J82+'Sim Flight Params'!$B$39*K82</f>
        <v>0.3671565215250408</v>
      </c>
      <c r="N82">
        <f t="shared" si="18"/>
        <v>0.64349466664555921</v>
      </c>
      <c r="O82">
        <f t="shared" si="19"/>
        <v>-2.4127971980687588E-2</v>
      </c>
      <c r="P82">
        <f>'Sim Flight Params'!$B$36*N82+'Sim Flight Params'!$B$39*O82</f>
        <v>0.64349466664555921</v>
      </c>
      <c r="Q82">
        <f t="shared" si="14"/>
        <v>2.6178099010649047E-2</v>
      </c>
      <c r="S82">
        <f t="shared" si="20"/>
        <v>0.3671565215250408</v>
      </c>
      <c r="T82">
        <f t="shared" si="21"/>
        <v>0.64349466664555921</v>
      </c>
      <c r="U82">
        <f t="shared" si="13"/>
        <v>2.6178099010649047E-2</v>
      </c>
    </row>
    <row r="83" spans="1:21" x14ac:dyDescent="0.3">
      <c r="A83">
        <f>'Sim Flight'!B83</f>
        <v>4.05</v>
      </c>
      <c r="B83">
        <f>'Sim Flight'!L83</f>
        <v>0.63552950012085019</v>
      </c>
      <c r="C83">
        <f>'Sim Flight'!N83+'Sim Flight'!W83</f>
        <v>5.9012699155580814E-2</v>
      </c>
      <c r="E83">
        <f t="shared" si="15"/>
        <v>4.9999999999999822E-2</v>
      </c>
      <c r="G83">
        <f>MEDIAN2(C83,'Sim Flight Params'!$B$37,2)</f>
        <v>5.9012699155580814E-2</v>
      </c>
      <c r="H83">
        <f>AVERAGE2(G83,'Sim Flight Params'!$B$38,2)</f>
        <v>5.9012699155580814E-2</v>
      </c>
      <c r="J83">
        <f t="shared" si="16"/>
        <v>0.37010715648281983</v>
      </c>
      <c r="K83">
        <f t="shared" si="17"/>
        <v>1.6628134227253726</v>
      </c>
      <c r="L83">
        <f>'Sim Flight Params'!$B$36*J83+'Sim Flight Params'!$B$39*K83</f>
        <v>0.37010715648281983</v>
      </c>
      <c r="N83">
        <f t="shared" si="18"/>
        <v>0.66200002446970019</v>
      </c>
      <c r="O83">
        <f t="shared" si="19"/>
        <v>5.9012699155580814E-2</v>
      </c>
      <c r="P83">
        <f>'Sim Flight Params'!$B$36*N83+'Sim Flight Params'!$B$39*O83</f>
        <v>0.66200002446970019</v>
      </c>
      <c r="Q83">
        <f t="shared" si="14"/>
        <v>2.647052434885E-2</v>
      </c>
      <c r="S83">
        <f t="shared" si="20"/>
        <v>0.37010715648281983</v>
      </c>
      <c r="T83">
        <f t="shared" si="21"/>
        <v>0.66200002446970019</v>
      </c>
      <c r="U83">
        <f t="shared" si="13"/>
        <v>2.647052434885E-2</v>
      </c>
    </row>
    <row r="84" spans="1:21" x14ac:dyDescent="0.3">
      <c r="A84">
        <f>'Sim Flight'!B84</f>
        <v>4.0999999999999996</v>
      </c>
      <c r="B84">
        <f>'Sim Flight'!L84</f>
        <v>0.65388294292250682</v>
      </c>
      <c r="C84">
        <f>'Sim Flight'!N84+'Sim Flight'!W84</f>
        <v>5.6204126286641044E-2</v>
      </c>
      <c r="E84">
        <f t="shared" si="15"/>
        <v>4.9999999999999822E-2</v>
      </c>
      <c r="G84">
        <f>MEDIAN2(C84,'Sim Flight Params'!$B$37,2)</f>
        <v>5.6204126286641044E-2</v>
      </c>
      <c r="H84">
        <f>AVERAGE2(G84,'Sim Flight Params'!$B$38,2)</f>
        <v>5.6204126286641044E-2</v>
      </c>
      <c r="J84">
        <f t="shared" si="16"/>
        <v>0.37291736279715187</v>
      </c>
      <c r="K84">
        <f t="shared" si="17"/>
        <v>-5.6171457378795593E-2</v>
      </c>
      <c r="L84">
        <f>'Sim Flight Params'!$B$36*J84+'Sim Flight Params'!$B$39*K84</f>
        <v>0.37291736279715187</v>
      </c>
      <c r="N84">
        <f t="shared" si="18"/>
        <v>0.68064589260955777</v>
      </c>
      <c r="O84">
        <f t="shared" si="19"/>
        <v>5.6204126286641044E-2</v>
      </c>
      <c r="P84">
        <f>'Sim Flight Params'!$B$36*N84+'Sim Flight Params'!$B$39*O84</f>
        <v>0.68064589260955777</v>
      </c>
      <c r="Q84">
        <f t="shared" si="14"/>
        <v>2.6762949687050952E-2</v>
      </c>
      <c r="S84">
        <f t="shared" si="20"/>
        <v>0.37291736279715187</v>
      </c>
      <c r="T84">
        <f t="shared" si="21"/>
        <v>0.68064589260955777</v>
      </c>
      <c r="U84">
        <f t="shared" si="13"/>
        <v>2.6762949687050952E-2</v>
      </c>
    </row>
    <row r="85" spans="1:21" x14ac:dyDescent="0.3">
      <c r="A85">
        <f>'Sim Flight'!B85</f>
        <v>4.1500000000000004</v>
      </c>
      <c r="B85">
        <f>'Sim Flight'!L85</f>
        <v>0.67236982043830662</v>
      </c>
      <c r="C85">
        <f>'Sim Flight'!N85+'Sim Flight'!W85</f>
        <v>1.9322903714715137E-2</v>
      </c>
      <c r="E85">
        <f t="shared" si="15"/>
        <v>5.0000000000000711E-2</v>
      </c>
      <c r="G85">
        <f>MEDIAN2(C85,'Sim Flight Params'!$B$37,2)</f>
        <v>1.9322903714715137E-2</v>
      </c>
      <c r="H85">
        <f>AVERAGE2(G85,'Sim Flight Params'!$B$38,2)</f>
        <v>1.9322903714715137E-2</v>
      </c>
      <c r="J85">
        <f t="shared" si="16"/>
        <v>0.37388350798288766</v>
      </c>
      <c r="K85">
        <f t="shared" si="17"/>
        <v>-0.73762445143850763</v>
      </c>
      <c r="L85">
        <f>'Sim Flight Params'!$B$36*J85+'Sim Flight Params'!$B$39*K85</f>
        <v>0.37388350798288766</v>
      </c>
      <c r="N85">
        <f t="shared" si="18"/>
        <v>0.69934006800870241</v>
      </c>
      <c r="O85">
        <f t="shared" si="19"/>
        <v>1.9322903714715515E-2</v>
      </c>
      <c r="P85">
        <f>'Sim Flight Params'!$B$36*N85+'Sim Flight Params'!$B$39*O85</f>
        <v>0.69934006800870241</v>
      </c>
      <c r="Q85">
        <f t="shared" si="14"/>
        <v>2.6970247570395789E-2</v>
      </c>
      <c r="S85">
        <f t="shared" si="20"/>
        <v>0.37388350798288766</v>
      </c>
      <c r="T85">
        <f t="shared" si="21"/>
        <v>0.69934006800870241</v>
      </c>
      <c r="U85">
        <f t="shared" si="13"/>
        <v>2.6970247570395789E-2</v>
      </c>
    </row>
    <row r="86" spans="1:21" x14ac:dyDescent="0.3">
      <c r="A86">
        <f>'Sim Flight'!B86</f>
        <v>4.2</v>
      </c>
      <c r="B86">
        <f>'Sim Flight'!L86</f>
        <v>0.69098300562505255</v>
      </c>
      <c r="C86">
        <f>'Sim Flight'!N86+'Sim Flight'!W86</f>
        <v>5.0523068378581962E-2</v>
      </c>
      <c r="E86">
        <f t="shared" si="15"/>
        <v>4.9999999999999822E-2</v>
      </c>
      <c r="G86">
        <f>MEDIAN2(C86,'Sim Flight Params'!$B$37,2)</f>
        <v>5.0523068378581962E-2</v>
      </c>
      <c r="H86">
        <f>AVERAGE2(G86,'Sim Flight Params'!$B$38,2)</f>
        <v>5.0523068378581962E-2</v>
      </c>
      <c r="J86">
        <f t="shared" si="16"/>
        <v>0.37640966140181675</v>
      </c>
      <c r="K86">
        <f t="shared" si="17"/>
        <v>0.62400329327733872</v>
      </c>
      <c r="L86">
        <f>'Sim Flight Params'!$B$36*J86+'Sim Flight Params'!$B$39*K86</f>
        <v>0.37640966140181675</v>
      </c>
      <c r="N86">
        <f t="shared" si="18"/>
        <v>0.71816055107879317</v>
      </c>
      <c r="O86">
        <f t="shared" si="19"/>
        <v>5.0523068378581962E-2</v>
      </c>
      <c r="P86">
        <f>'Sim Flight Params'!$B$36*N86+'Sim Flight Params'!$B$39*O86</f>
        <v>0.71816055107879317</v>
      </c>
      <c r="Q86">
        <f t="shared" si="14"/>
        <v>2.7177545453740626E-2</v>
      </c>
      <c r="S86">
        <f t="shared" si="20"/>
        <v>0.37640966140181675</v>
      </c>
      <c r="T86">
        <f t="shared" si="21"/>
        <v>0.71816055107879317</v>
      </c>
      <c r="U86">
        <f t="shared" si="13"/>
        <v>2.7177545453740626E-2</v>
      </c>
    </row>
    <row r="87" spans="1:21" x14ac:dyDescent="0.3">
      <c r="A87">
        <f>'Sim Flight'!B87</f>
        <v>4.25</v>
      </c>
      <c r="B87">
        <f>'Sim Flight'!L87</f>
        <v>0.70971532274553772</v>
      </c>
      <c r="C87">
        <f>'Sim Flight'!N87+'Sim Flight'!W87</f>
        <v>4.7652773495699019E-2</v>
      </c>
      <c r="E87">
        <f t="shared" si="15"/>
        <v>4.9999999999999822E-2</v>
      </c>
      <c r="G87">
        <f>MEDIAN2(C87,'Sim Flight Params'!$B$37,2)</f>
        <v>4.7652773495699019E-2</v>
      </c>
      <c r="H87">
        <f>AVERAGE2(G87,'Sim Flight Params'!$B$38,2)</f>
        <v>4.7652773495699019E-2</v>
      </c>
      <c r="J87">
        <f t="shared" si="16"/>
        <v>0.3787923000766017</v>
      </c>
      <c r="K87">
        <f t="shared" si="17"/>
        <v>-5.7405897657659057E-2</v>
      </c>
      <c r="L87">
        <f>'Sim Flight Params'!$B$36*J87+'Sim Flight Params'!$B$39*K87</f>
        <v>0.3787923000766017</v>
      </c>
      <c r="N87">
        <f t="shared" si="18"/>
        <v>0.73710016608262319</v>
      </c>
      <c r="O87">
        <f t="shared" si="19"/>
        <v>4.7652773495699019E-2</v>
      </c>
      <c r="P87">
        <f>'Sim Flight Params'!$B$36*N87+'Sim Flight Params'!$B$39*O87</f>
        <v>0.73710016608262319</v>
      </c>
      <c r="Q87">
        <f t="shared" si="14"/>
        <v>2.7384843337085463E-2</v>
      </c>
      <c r="S87">
        <f t="shared" si="20"/>
        <v>0.3787923000766017</v>
      </c>
      <c r="T87">
        <f t="shared" si="21"/>
        <v>0.73710016608262319</v>
      </c>
      <c r="U87">
        <f t="shared" si="13"/>
        <v>2.7384843337085463E-2</v>
      </c>
    </row>
    <row r="88" spans="1:21" x14ac:dyDescent="0.3">
      <c r="A88">
        <f>'Sim Flight'!B88</f>
        <v>4.3</v>
      </c>
      <c r="B88">
        <f>'Sim Flight'!L88</f>
        <v>0.72855955013492568</v>
      </c>
      <c r="C88">
        <f>'Sim Flight'!N88+'Sim Flight'!W88</f>
        <v>4.4764107561112869E-2</v>
      </c>
      <c r="E88">
        <f t="shared" si="15"/>
        <v>4.9999999999999822E-2</v>
      </c>
      <c r="G88">
        <f>MEDIAN2(C88,'Sim Flight Params'!$B$37,2)</f>
        <v>4.4764107561112869E-2</v>
      </c>
      <c r="H88">
        <f>AVERAGE2(G88,'Sim Flight Params'!$B$38,2)</f>
        <v>4.4764107561112869E-2</v>
      </c>
      <c r="J88">
        <f t="shared" si="16"/>
        <v>0.38103050545465733</v>
      </c>
      <c r="K88">
        <f t="shared" si="17"/>
        <v>-5.7773318691723211E-2</v>
      </c>
      <c r="L88">
        <f>'Sim Flight Params'!$B$36*J88+'Sim Flight Params'!$B$39*K88</f>
        <v>0.38103050545465733</v>
      </c>
      <c r="N88">
        <f t="shared" si="18"/>
        <v>0.75615169135535598</v>
      </c>
      <c r="O88">
        <f t="shared" si="19"/>
        <v>4.4764107561112869E-2</v>
      </c>
      <c r="P88">
        <f>'Sim Flight Params'!$B$36*N88+'Sim Flight Params'!$B$39*O88</f>
        <v>0.75615169135535598</v>
      </c>
      <c r="Q88">
        <f t="shared" si="14"/>
        <v>2.75921412204303E-2</v>
      </c>
      <c r="S88">
        <f t="shared" si="20"/>
        <v>0.38103050545465733</v>
      </c>
      <c r="T88">
        <f t="shared" si="21"/>
        <v>0.75615169135535598</v>
      </c>
      <c r="U88">
        <f t="shared" si="13"/>
        <v>2.75921412204303E-2</v>
      </c>
    </row>
    <row r="89" spans="1:21" x14ac:dyDescent="0.3">
      <c r="A89">
        <f>'Sim Flight'!B89</f>
        <v>4.3499999999999996</v>
      </c>
      <c r="B89">
        <f>'Sim Flight'!L89</f>
        <v>0.74750842298484188</v>
      </c>
      <c r="C89">
        <f>'Sim Flight'!N89+'Sim Flight'!W89</f>
        <v>4.1858184211296535E-2</v>
      </c>
      <c r="E89">
        <f t="shared" si="15"/>
        <v>4.9999999999999822E-2</v>
      </c>
      <c r="G89">
        <f>MEDIAN2(C89,'Sim Flight Params'!$B$37,2)</f>
        <v>4.1858184211296535E-2</v>
      </c>
      <c r="H89">
        <f>AVERAGE2(G89,'Sim Flight Params'!$B$38,2)</f>
        <v>4.1858184211296535E-2</v>
      </c>
      <c r="J89">
        <f t="shared" si="16"/>
        <v>0.38312341466522215</v>
      </c>
      <c r="K89">
        <f t="shared" si="17"/>
        <v>-5.8118466996326876E-2</v>
      </c>
      <c r="L89">
        <f>'Sim Flight Params'!$B$36*J89+'Sim Flight Params'!$B$39*K89</f>
        <v>0.38312341466522215</v>
      </c>
      <c r="N89">
        <f t="shared" si="18"/>
        <v>0.77530786208861702</v>
      </c>
      <c r="O89">
        <f t="shared" si="19"/>
        <v>4.1858184211296535E-2</v>
      </c>
      <c r="P89">
        <f>'Sim Flight Params'!$B$36*N89+'Sim Flight Params'!$B$39*O89</f>
        <v>0.77530786208861702</v>
      </c>
      <c r="Q89">
        <f t="shared" si="14"/>
        <v>2.7799439103775136E-2</v>
      </c>
      <c r="S89">
        <f t="shared" si="20"/>
        <v>0.38312341466522215</v>
      </c>
      <c r="T89">
        <f t="shared" si="21"/>
        <v>0.77530786208861702</v>
      </c>
      <c r="U89">
        <f t="shared" si="13"/>
        <v>2.7799439103775136E-2</v>
      </c>
    </row>
    <row r="90" spans="1:21" x14ac:dyDescent="0.3">
      <c r="A90">
        <f>'Sim Flight'!B90</f>
        <v>4.4000000000000004</v>
      </c>
      <c r="B90">
        <f>'Sim Flight'!L90</f>
        <v>0.76655463614409469</v>
      </c>
      <c r="C90">
        <f>'Sim Flight'!N90+'Sim Flight'!W90</f>
        <v>3.8936123734509276E-2</v>
      </c>
      <c r="E90">
        <f t="shared" si="15"/>
        <v>5.0000000000000711E-2</v>
      </c>
      <c r="G90">
        <f>MEDIAN2(C90,'Sim Flight Params'!$B$37,2)</f>
        <v>3.8936123734509276E-2</v>
      </c>
      <c r="H90">
        <f>AVERAGE2(G90,'Sim Flight Params'!$B$38,2)</f>
        <v>3.8936123734509276E-2</v>
      </c>
      <c r="J90">
        <f t="shared" si="16"/>
        <v>0.38507022085194764</v>
      </c>
      <c r="K90">
        <f t="shared" si="17"/>
        <v>-5.844120953574436E-2</v>
      </c>
      <c r="L90">
        <f>'Sim Flight Params'!$B$36*J90+'Sim Flight Params'!$B$39*K90</f>
        <v>0.38507022085194764</v>
      </c>
      <c r="N90">
        <f t="shared" si="18"/>
        <v>0.79456137313121467</v>
      </c>
      <c r="O90">
        <f t="shared" si="19"/>
        <v>3.8936123734509276E-2</v>
      </c>
      <c r="P90">
        <f>'Sim Flight Params'!$B$36*N90+'Sim Flight Params'!$B$39*O90</f>
        <v>0.79456137313121467</v>
      </c>
      <c r="Q90">
        <f t="shared" si="14"/>
        <v>2.8006736987119973E-2</v>
      </c>
      <c r="S90">
        <f t="shared" si="20"/>
        <v>0.38507022085194764</v>
      </c>
      <c r="T90">
        <f t="shared" si="21"/>
        <v>0.79456137313121467</v>
      </c>
      <c r="U90">
        <f t="shared" si="13"/>
        <v>2.8006736987119973E-2</v>
      </c>
    </row>
    <row r="91" spans="1:21" x14ac:dyDescent="0.3">
      <c r="A91">
        <f>'Sim Flight'!B91</f>
        <v>4.45</v>
      </c>
      <c r="B91">
        <f>'Sim Flight'!L91</f>
        <v>0.78569084693494928</v>
      </c>
      <c r="C91">
        <f>'Sim Flight'!N91+'Sim Flight'!W91</f>
        <v>3.5999052640847254E-2</v>
      </c>
      <c r="E91">
        <f t="shared" si="15"/>
        <v>4.9999999999999822E-2</v>
      </c>
      <c r="G91">
        <f>MEDIAN2(C91,'Sim Flight Params'!$B$37,2)</f>
        <v>3.5999052640847254E-2</v>
      </c>
      <c r="H91">
        <f>AVERAGE2(G91,'Sim Flight Params'!$B$38,2)</f>
        <v>3.5999052640847254E-2</v>
      </c>
      <c r="J91">
        <f t="shared" si="16"/>
        <v>0.38687017348399</v>
      </c>
      <c r="K91">
        <f t="shared" si="17"/>
        <v>-5.8741421873240648E-2</v>
      </c>
      <c r="L91">
        <f>'Sim Flight Params'!$B$36*J91+'Sim Flight Params'!$B$39*K91</f>
        <v>0.38687017348399</v>
      </c>
      <c r="N91">
        <f t="shared" si="18"/>
        <v>0.81390488180541409</v>
      </c>
      <c r="O91">
        <f t="shared" si="19"/>
        <v>3.5999052640847254E-2</v>
      </c>
      <c r="P91">
        <f>'Sim Flight Params'!$B$36*N91+'Sim Flight Params'!$B$39*O91</f>
        <v>0.81390488180541409</v>
      </c>
      <c r="Q91">
        <f t="shared" si="14"/>
        <v>2.821403487046481E-2</v>
      </c>
      <c r="S91">
        <f t="shared" si="20"/>
        <v>0.38687017348399</v>
      </c>
      <c r="T91">
        <f t="shared" si="21"/>
        <v>0.81390488180541409</v>
      </c>
      <c r="U91">
        <f t="shared" si="13"/>
        <v>2.821403487046481E-2</v>
      </c>
    </row>
    <row r="92" spans="1:21" x14ac:dyDescent="0.3">
      <c r="A92">
        <f>'Sim Flight'!B92</f>
        <v>4.5</v>
      </c>
      <c r="B92">
        <f>'Sim Flight'!L92</f>
        <v>0.8049096779838717</v>
      </c>
      <c r="C92">
        <f>'Sim Flight'!N92+'Sim Flight'!W92</f>
        <v>3.3048103227130261E-2</v>
      </c>
      <c r="E92">
        <f t="shared" si="15"/>
        <v>4.9999999999999822E-2</v>
      </c>
      <c r="G92">
        <f>MEDIAN2(C92,'Sim Flight Params'!$B$37,2)</f>
        <v>3.3048103227130261E-2</v>
      </c>
      <c r="H92">
        <f>AVERAGE2(G92,'Sim Flight Params'!$B$38,2)</f>
        <v>3.3048103227130261E-2</v>
      </c>
      <c r="J92">
        <f t="shared" si="16"/>
        <v>0.38852257864534651</v>
      </c>
      <c r="K92">
        <f t="shared" si="17"/>
        <v>-5.9018988274340059E-2</v>
      </c>
      <c r="L92">
        <f>'Sim Flight Params'!$B$36*J92+'Sim Flight Params'!$B$39*K92</f>
        <v>0.38852257864534651</v>
      </c>
      <c r="N92">
        <f t="shared" si="18"/>
        <v>0.83333101073768134</v>
      </c>
      <c r="O92">
        <f t="shared" si="19"/>
        <v>3.3048103227130261E-2</v>
      </c>
      <c r="P92">
        <f>'Sim Flight Params'!$B$36*N92+'Sim Flight Params'!$B$39*O92</f>
        <v>0.83333101073768134</v>
      </c>
      <c r="Q92">
        <f t="shared" si="14"/>
        <v>2.8421332753809647E-2</v>
      </c>
      <c r="S92">
        <f t="shared" si="20"/>
        <v>0.38852257864534651</v>
      </c>
      <c r="T92">
        <f t="shared" si="21"/>
        <v>0.83333101073768134</v>
      </c>
      <c r="U92">
        <f t="shared" si="13"/>
        <v>2.8421332753809647E-2</v>
      </c>
    </row>
    <row r="93" spans="1:21" x14ac:dyDescent="0.3">
      <c r="A93">
        <f>'Sim Flight'!B93</f>
        <v>4.55</v>
      </c>
      <c r="B93">
        <f>'Sim Flight'!L93</f>
        <v>0.82420372006564535</v>
      </c>
      <c r="C93">
        <f>'Sim Flight'!N93+'Sim Flight'!W93</f>
        <v>3.0084413140496587E-2</v>
      </c>
      <c r="E93">
        <f t="shared" si="15"/>
        <v>4.9999999999999822E-2</v>
      </c>
      <c r="G93">
        <f>MEDIAN2(C93,'Sim Flight Params'!$B$37,2)</f>
        <v>3.0084413140496587E-2</v>
      </c>
      <c r="H93">
        <f>AVERAGE2(G93,'Sim Flight Params'!$B$38,2)</f>
        <v>3.0084413140496587E-2</v>
      </c>
      <c r="J93">
        <f t="shared" si="16"/>
        <v>0.39002679930237133</v>
      </c>
      <c r="K93">
        <f t="shared" si="17"/>
        <v>-5.9273801732673687E-2</v>
      </c>
      <c r="L93">
        <f>'Sim Flight Params'!$B$36*J93+'Sim Flight Params'!$B$39*K93</f>
        <v>0.39002679930237133</v>
      </c>
      <c r="N93">
        <f t="shared" si="18"/>
        <v>0.85283235070279984</v>
      </c>
      <c r="O93">
        <f t="shared" si="19"/>
        <v>3.0084413140496587E-2</v>
      </c>
      <c r="P93">
        <f>'Sim Flight Params'!$B$36*N93+'Sim Flight Params'!$B$39*O93</f>
        <v>0.85283235070279984</v>
      </c>
      <c r="Q93">
        <f t="shared" si="14"/>
        <v>2.8628630637154484E-2</v>
      </c>
      <c r="S93">
        <f t="shared" si="20"/>
        <v>0.39002679930237133</v>
      </c>
      <c r="T93">
        <f t="shared" si="21"/>
        <v>0.85283235070279984</v>
      </c>
      <c r="U93">
        <f t="shared" si="13"/>
        <v>2.8628630637154484E-2</v>
      </c>
    </row>
    <row r="94" spans="1:21" x14ac:dyDescent="0.3">
      <c r="A94">
        <f>'Sim Flight'!B94</f>
        <v>4.5999999999999996</v>
      </c>
      <c r="B94">
        <f>'Sim Flight'!L94</f>
        <v>0.84356553495976883</v>
      </c>
      <c r="C94">
        <f>'Sim Flight'!N94+'Sim Flight'!W94</f>
        <v>2.7109124939928106E-2</v>
      </c>
      <c r="E94">
        <f t="shared" si="15"/>
        <v>4.9999999999999822E-2</v>
      </c>
      <c r="G94">
        <f>MEDIAN2(C94,'Sim Flight Params'!$B$37,2)</f>
        <v>2.7109124939928106E-2</v>
      </c>
      <c r="H94">
        <f>AVERAGE2(G94,'Sim Flight Params'!$B$38,2)</f>
        <v>2.7109124939928106E-2</v>
      </c>
      <c r="J94">
        <f t="shared" si="16"/>
        <v>0.39138225554936773</v>
      </c>
      <c r="K94">
        <f t="shared" si="17"/>
        <v>-5.9505764011369838E-2</v>
      </c>
      <c r="L94">
        <f>'Sim Flight Params'!$B$36*J94+'Sim Flight Params'!$B$39*K94</f>
        <v>0.39138225554936773</v>
      </c>
      <c r="N94">
        <f t="shared" si="18"/>
        <v>0.87240146348026815</v>
      </c>
      <c r="O94">
        <f t="shared" si="19"/>
        <v>2.7109124939928106E-2</v>
      </c>
      <c r="P94">
        <f>'Sim Flight Params'!$B$36*N94+'Sim Flight Params'!$B$39*O94</f>
        <v>0.87240146348026815</v>
      </c>
      <c r="Q94">
        <f t="shared" si="14"/>
        <v>2.8835928520499321E-2</v>
      </c>
      <c r="S94">
        <f t="shared" si="20"/>
        <v>0.39138225554936773</v>
      </c>
      <c r="T94">
        <f t="shared" si="21"/>
        <v>0.87240146348026815</v>
      </c>
      <c r="U94">
        <f t="shared" si="13"/>
        <v>2.8835928520499321E-2</v>
      </c>
    </row>
    <row r="95" spans="1:21" x14ac:dyDescent="0.3">
      <c r="A95">
        <f>'Sim Flight'!B95</f>
        <v>4.6500000000000004</v>
      </c>
      <c r="B95">
        <f>'Sim Flight'!L95</f>
        <v>0.86298765831803204</v>
      </c>
      <c r="C95">
        <f>'Sim Flight'!N95+'Sim Flight'!W95</f>
        <v>2.4123385655756214E-2</v>
      </c>
      <c r="E95">
        <f t="shared" si="15"/>
        <v>5.0000000000000711E-2</v>
      </c>
      <c r="G95">
        <f>MEDIAN2(C95,'Sim Flight Params'!$B$37,2)</f>
        <v>2.4123385655756214E-2</v>
      </c>
      <c r="H95">
        <f>AVERAGE2(G95,'Sim Flight Params'!$B$38,2)</f>
        <v>2.4123385655756214E-2</v>
      </c>
      <c r="J95">
        <f t="shared" si="16"/>
        <v>0.39258842483215556</v>
      </c>
      <c r="K95">
        <f t="shared" si="17"/>
        <v>-5.9714785683436994E-2</v>
      </c>
      <c r="L95">
        <f>'Sim Flight Params'!$B$36*J95+'Sim Flight Params'!$B$39*K95</f>
        <v>0.39258842483215556</v>
      </c>
      <c r="N95">
        <f t="shared" si="18"/>
        <v>0.89203088472187619</v>
      </c>
      <c r="O95">
        <f t="shared" si="19"/>
        <v>2.4123385655756214E-2</v>
      </c>
      <c r="P95">
        <f>'Sim Flight Params'!$B$36*N95+'Sim Flight Params'!$B$39*O95</f>
        <v>0.89203088472187619</v>
      </c>
      <c r="Q95">
        <f t="shared" si="14"/>
        <v>2.9043226403844158E-2</v>
      </c>
      <c r="S95">
        <f t="shared" si="20"/>
        <v>0.39258842483215556</v>
      </c>
      <c r="T95">
        <f t="shared" si="21"/>
        <v>0.89203088472187619</v>
      </c>
      <c r="U95">
        <f t="shared" si="13"/>
        <v>2.9043226403844158E-2</v>
      </c>
    </row>
    <row r="96" spans="1:21" x14ac:dyDescent="0.3">
      <c r="A96">
        <f>'Sim Flight'!B96</f>
        <v>4.7</v>
      </c>
      <c r="B96">
        <f>'Sim Flight'!L96</f>
        <v>0.88246260254216224</v>
      </c>
      <c r="C96">
        <f>'Sim Flight'!N96+'Sim Flight'!W96</f>
        <v>2.112834634693702E-2</v>
      </c>
      <c r="E96">
        <f t="shared" si="15"/>
        <v>4.9999999999999822E-2</v>
      </c>
      <c r="G96">
        <f>MEDIAN2(C96,'Sim Flight Params'!$B$37,2)</f>
        <v>2.112834634693702E-2</v>
      </c>
      <c r="H96">
        <f>AVERAGE2(G96,'Sim Flight Params'!$B$38,2)</f>
        <v>2.112834634693702E-2</v>
      </c>
      <c r="J96">
        <f t="shared" si="16"/>
        <v>0.39364484214950241</v>
      </c>
      <c r="K96">
        <f t="shared" si="17"/>
        <v>-5.9900786176384092E-2</v>
      </c>
      <c r="L96">
        <f>'Sim Flight Params'!$B$36*J96+'Sim Flight Params'!$B$39*K96</f>
        <v>0.39364484214950241</v>
      </c>
      <c r="N96">
        <f t="shared" si="18"/>
        <v>0.91171312682935124</v>
      </c>
      <c r="O96">
        <f t="shared" si="19"/>
        <v>2.112834634693702E-2</v>
      </c>
      <c r="P96">
        <f>'Sim Flight Params'!$B$36*N96+'Sim Flight Params'!$B$39*O96</f>
        <v>0.91171312682935124</v>
      </c>
      <c r="Q96">
        <f t="shared" si="14"/>
        <v>2.9250524287188995E-2</v>
      </c>
      <c r="S96">
        <f t="shared" si="20"/>
        <v>0.39364484214950241</v>
      </c>
      <c r="T96">
        <f t="shared" si="21"/>
        <v>0.91171312682935124</v>
      </c>
      <c r="U96">
        <f t="shared" si="13"/>
        <v>2.9250524287188995E-2</v>
      </c>
    </row>
    <row r="97" spans="1:21" x14ac:dyDescent="0.3">
      <c r="A97">
        <f>'Sim Flight'!B97</f>
        <v>4.75</v>
      </c>
      <c r="B97">
        <f>'Sim Flight'!L97</f>
        <v>0.90198285967043923</v>
      </c>
      <c r="C97">
        <f>'Sim Flight'!N97+'Sim Flight'!W97</f>
        <v>1.8125161658710875E-2</v>
      </c>
      <c r="E97">
        <f t="shared" si="15"/>
        <v>4.9999999999999822E-2</v>
      </c>
      <c r="G97">
        <f>MEDIAN2(C97,'Sim Flight Params'!$B$37,2)</f>
        <v>1.8125161658710875E-2</v>
      </c>
      <c r="H97">
        <f>AVERAGE2(G97,'Sim Flight Params'!$B$38,2)</f>
        <v>1.8125161658710875E-2</v>
      </c>
      <c r="J97">
        <f t="shared" si="16"/>
        <v>0.39455110023243795</v>
      </c>
      <c r="K97">
        <f t="shared" si="17"/>
        <v>-6.006369376452312E-2</v>
      </c>
      <c r="L97">
        <f>'Sim Flight Params'!$B$36*J97+'Sim Flight Params'!$B$39*K97</f>
        <v>0.39455110023243795</v>
      </c>
      <c r="N97">
        <f t="shared" si="18"/>
        <v>0.93144068184097306</v>
      </c>
      <c r="O97">
        <f t="shared" si="19"/>
        <v>1.8125161658710875E-2</v>
      </c>
      <c r="P97">
        <f>'Sim Flight Params'!$B$36*N97+'Sim Flight Params'!$B$39*O97</f>
        <v>0.93144068184097306</v>
      </c>
      <c r="Q97">
        <f t="shared" si="14"/>
        <v>2.9457822170533832E-2</v>
      </c>
      <c r="S97">
        <f t="shared" si="20"/>
        <v>0.39455110023243795</v>
      </c>
      <c r="T97">
        <f t="shared" si="21"/>
        <v>0.93144068184097306</v>
      </c>
      <c r="U97">
        <f t="shared" si="13"/>
        <v>2.9457822170533832E-2</v>
      </c>
    </row>
    <row r="98" spans="1:21" x14ac:dyDescent="0.3">
      <c r="A98">
        <f>'Sim Flight'!B98</f>
        <v>4.8</v>
      </c>
      <c r="B98">
        <f>'Sim Flight'!L98</f>
        <v>0.92154090427215496</v>
      </c>
      <c r="C98">
        <f>'Sim Flight'!N98+'Sim Flight'!W98</f>
        <v>1.5114989375497654E-2</v>
      </c>
      <c r="E98">
        <f t="shared" si="15"/>
        <v>4.9999999999999822E-2</v>
      </c>
      <c r="G98">
        <f>MEDIAN2(C98,'Sim Flight Params'!$B$37,2)</f>
        <v>1.5114989375497654E-2</v>
      </c>
      <c r="H98">
        <f>AVERAGE2(G98,'Sim Flight Params'!$B$38,2)</f>
        <v>1.5114989375497654E-2</v>
      </c>
      <c r="J98">
        <f t="shared" si="16"/>
        <v>0.39530684970121283</v>
      </c>
      <c r="K98">
        <f t="shared" si="17"/>
        <v>-6.0203445664264624E-2</v>
      </c>
      <c r="L98">
        <f>'Sim Flight Params'!$B$36*J98+'Sim Flight Params'!$B$39*K98</f>
        <v>0.39530684970121283</v>
      </c>
      <c r="N98">
        <f t="shared" si="18"/>
        <v>0.95120602432603363</v>
      </c>
      <c r="O98">
        <f t="shared" si="19"/>
        <v>1.5114989375497654E-2</v>
      </c>
      <c r="P98">
        <f>'Sim Flight Params'!$B$36*N98+'Sim Flight Params'!$B$39*O98</f>
        <v>0.95120602432603363</v>
      </c>
      <c r="Q98">
        <f t="shared" si="14"/>
        <v>2.9665120053878669E-2</v>
      </c>
      <c r="S98">
        <f t="shared" si="20"/>
        <v>0.39530684970121283</v>
      </c>
      <c r="T98">
        <f t="shared" si="21"/>
        <v>0.95120602432603363</v>
      </c>
      <c r="U98">
        <f t="shared" si="13"/>
        <v>2.9665120053878669E-2</v>
      </c>
    </row>
    <row r="99" spans="1:21" x14ac:dyDescent="0.3">
      <c r="A99">
        <f>'Sim Flight'!B99</f>
        <v>4.8499999999999996</v>
      </c>
      <c r="B99">
        <f>'Sim Flight'!L99</f>
        <v>0.94112919634881076</v>
      </c>
      <c r="C99">
        <f>'Sim Flight'!N99+'Sim Flight'!W99</f>
        <v>1.2098989976028251E-2</v>
      </c>
      <c r="E99">
        <f t="shared" si="15"/>
        <v>4.9999999999999822E-2</v>
      </c>
      <c r="G99">
        <f>MEDIAN2(C99,'Sim Flight Params'!$B$37,2)</f>
        <v>1.2098989976028251E-2</v>
      </c>
      <c r="H99">
        <f>AVERAGE2(G99,'Sim Flight Params'!$B$38,2)</f>
        <v>1.2098989976028251E-2</v>
      </c>
      <c r="J99">
        <f t="shared" si="16"/>
        <v>0.39591179920001424</v>
      </c>
      <c r="K99">
        <f t="shared" si="17"/>
        <v>-6.0319987989388292E-2</v>
      </c>
      <c r="L99">
        <f>'Sim Flight Params'!$B$36*J99+'Sim Flight Params'!$B$39*K99</f>
        <v>0.39591179920001424</v>
      </c>
      <c r="N99">
        <f t="shared" si="18"/>
        <v>0.97100161428603426</v>
      </c>
      <c r="O99">
        <f t="shared" si="19"/>
        <v>1.2098989976028251E-2</v>
      </c>
      <c r="P99">
        <f>'Sim Flight Params'!$B$36*N99+'Sim Flight Params'!$B$39*O99</f>
        <v>0.97100161428603426</v>
      </c>
      <c r="Q99">
        <f t="shared" si="14"/>
        <v>2.9872417937223505E-2</v>
      </c>
      <c r="S99">
        <f t="shared" si="20"/>
        <v>0.39591179920001424</v>
      </c>
      <c r="T99">
        <f t="shared" si="21"/>
        <v>0.97100161428603426</v>
      </c>
      <c r="U99">
        <f t="shared" si="13"/>
        <v>2.9872417937223505E-2</v>
      </c>
    </row>
    <row r="100" spans="1:21" x14ac:dyDescent="0.3">
      <c r="A100">
        <f>'Sim Flight'!B100</f>
        <v>4.9000000000000004</v>
      </c>
      <c r="B100">
        <f>'Sim Flight'!L100</f>
        <v>0.96074018424093155</v>
      </c>
      <c r="C100">
        <f>'Sim Flight'!N100+'Sim Flight'!W100</f>
        <v>0.11579502135320102</v>
      </c>
      <c r="E100">
        <f t="shared" si="15"/>
        <v>5.0000000000000711E-2</v>
      </c>
      <c r="G100">
        <f>MEDIAN2(C100,'Sim Flight Params'!$B$37,2)</f>
        <v>0.11579502135320102</v>
      </c>
      <c r="H100">
        <f>AVERAGE2(G100,'Sim Flight Params'!$B$38,2)</f>
        <v>0.11579502135320102</v>
      </c>
      <c r="J100">
        <f t="shared" si="16"/>
        <v>0.40170155026767435</v>
      </c>
      <c r="K100">
        <f t="shared" si="17"/>
        <v>2.0739206275434259</v>
      </c>
      <c r="L100">
        <f>'Sim Flight Params'!$B$36*J100+'Sim Flight Params'!$B$39*K100</f>
        <v>0.40170155026767435</v>
      </c>
      <c r="N100">
        <f t="shared" si="18"/>
        <v>0.99108669179941822</v>
      </c>
      <c r="O100">
        <f t="shared" si="19"/>
        <v>0.11579502135320054</v>
      </c>
      <c r="P100">
        <f>'Sim Flight Params'!$B$36*N100+'Sim Flight Params'!$B$39*O100</f>
        <v>0.99108669179941822</v>
      </c>
      <c r="Q100">
        <f t="shared" si="14"/>
        <v>3.0346507558486668E-2</v>
      </c>
      <c r="S100">
        <f t="shared" si="20"/>
        <v>0.40170155026767435</v>
      </c>
      <c r="T100">
        <f t="shared" si="21"/>
        <v>0.99108669179941822</v>
      </c>
      <c r="U100">
        <f t="shared" si="13"/>
        <v>3.0346507558486668E-2</v>
      </c>
    </row>
    <row r="101" spans="1:21" x14ac:dyDescent="0.3">
      <c r="A101">
        <f>'Sim Flight'!B101</f>
        <v>4.95</v>
      </c>
      <c r="B101">
        <f>'Sim Flight'!L101</f>
        <v>0.98036630753937171</v>
      </c>
      <c r="C101">
        <f>'Sim Flight'!N101+'Sim Flight'!W101</f>
        <v>6.0541625278853978E-3</v>
      </c>
      <c r="E101">
        <f t="shared" si="15"/>
        <v>4.9999999999999822E-2</v>
      </c>
      <c r="G101">
        <f>MEDIAN2(C101,'Sim Flight Params'!$B$37,2)</f>
        <v>6.0541625278853978E-3</v>
      </c>
      <c r="H101">
        <f>AVERAGE2(G101,'Sim Flight Params'!$B$38,2)</f>
        <v>6.0541625278853978E-3</v>
      </c>
      <c r="J101">
        <f t="shared" si="16"/>
        <v>0.40200425839406861</v>
      </c>
      <c r="K101">
        <f t="shared" si="17"/>
        <v>-2.1948171765063202</v>
      </c>
      <c r="L101">
        <f>'Sim Flight Params'!$B$36*J101+'Sim Flight Params'!$B$39*K101</f>
        <v>0.40200425839406861</v>
      </c>
      <c r="N101">
        <f t="shared" si="18"/>
        <v>1.0111869047191215</v>
      </c>
      <c r="O101">
        <f t="shared" si="19"/>
        <v>6.0541625278853978E-3</v>
      </c>
      <c r="P101">
        <f>'Sim Flight Params'!$B$36*N101+'Sim Flight Params'!$B$39*O101</f>
        <v>1.0111869047191215</v>
      </c>
      <c r="Q101">
        <f t="shared" si="14"/>
        <v>3.0820597179749831E-2</v>
      </c>
      <c r="S101">
        <f t="shared" si="20"/>
        <v>0.40200425839406861</v>
      </c>
      <c r="T101">
        <f t="shared" si="21"/>
        <v>1.0111869047191215</v>
      </c>
      <c r="U101">
        <f t="shared" si="13"/>
        <v>3.0820597179749831E-2</v>
      </c>
    </row>
    <row r="102" spans="1:21" x14ac:dyDescent="0.3">
      <c r="A102">
        <f>'Sim Flight'!B102</f>
        <v>5</v>
      </c>
      <c r="B102">
        <f>'Sim Flight'!L102</f>
        <v>0.99999999999999989</v>
      </c>
      <c r="C102">
        <f>'Sim Flight'!N102+'Sim Flight'!W102</f>
        <v>3.027664875210345E-3</v>
      </c>
      <c r="E102">
        <f t="shared" si="15"/>
        <v>4.9999999999999822E-2</v>
      </c>
      <c r="G102">
        <f>MEDIAN2(C102,'Sim Flight Params'!$B$37,2)</f>
        <v>3.027664875210345E-3</v>
      </c>
      <c r="H102">
        <f>AVERAGE2(G102,'Sim Flight Params'!$B$38,2)</f>
        <v>3.027664875210345E-3</v>
      </c>
      <c r="J102">
        <f t="shared" si="16"/>
        <v>0.40215564163782913</v>
      </c>
      <c r="K102">
        <f t="shared" si="17"/>
        <v>-6.052995305350127E-2</v>
      </c>
      <c r="L102">
        <f>'Sim Flight Params'!$B$36*J102+'Sim Flight Params'!$B$39*K102</f>
        <v>0.40215564163782913</v>
      </c>
      <c r="N102">
        <f t="shared" si="18"/>
        <v>1.0312946868010129</v>
      </c>
      <c r="O102">
        <f t="shared" si="19"/>
        <v>3.027664875210345E-3</v>
      </c>
      <c r="P102">
        <f>'Sim Flight Params'!$B$36*N102+'Sim Flight Params'!$B$39*O102</f>
        <v>1.0312946868010129</v>
      </c>
      <c r="Q102">
        <f t="shared" si="14"/>
        <v>3.1294686801012994E-2</v>
      </c>
      <c r="S102">
        <f t="shared" si="20"/>
        <v>0.40215564163782913</v>
      </c>
      <c r="T102">
        <f t="shared" si="21"/>
        <v>1.0312946868010129</v>
      </c>
      <c r="U102">
        <f t="shared" si="13"/>
        <v>3.1294686801012994E-2</v>
      </c>
    </row>
    <row r="103" spans="1:21" x14ac:dyDescent="0.3">
      <c r="A103">
        <f>'Sim Flight'!B103</f>
        <v>5.05</v>
      </c>
      <c r="B103">
        <f>'Sim Flight'!L103</f>
        <v>1.0196336924606282</v>
      </c>
      <c r="C103">
        <f>'Sim Flight'!N103+'Sim Flight'!W103</f>
        <v>4.4408920985006419E-14</v>
      </c>
      <c r="E103">
        <f t="shared" si="15"/>
        <v>4.9999999999999822E-2</v>
      </c>
      <c r="G103">
        <f>MEDIAN2(C103,'Sim Flight Params'!$B$37,2)</f>
        <v>4.4408920985006419E-14</v>
      </c>
      <c r="H103">
        <f>AVERAGE2(G103,'Sim Flight Params'!$B$38,2)</f>
        <v>4.4408920985006419E-14</v>
      </c>
      <c r="J103">
        <f t="shared" si="16"/>
        <v>0.40215564163783135</v>
      </c>
      <c r="K103">
        <f t="shared" si="17"/>
        <v>-6.0553297503318934E-2</v>
      </c>
      <c r="L103">
        <f>'Sim Flight Params'!$B$36*J103+'Sim Flight Params'!$B$39*K103</f>
        <v>0.40215564163783135</v>
      </c>
      <c r="N103">
        <f t="shared" si="18"/>
        <v>1.0514024688829045</v>
      </c>
      <c r="O103">
        <f t="shared" si="19"/>
        <v>4.4408920985006419E-14</v>
      </c>
      <c r="P103">
        <f>'Sim Flight Params'!$B$36*N103+'Sim Flight Params'!$B$39*O103</f>
        <v>1.0514024688829045</v>
      </c>
      <c r="Q103">
        <f t="shared" si="14"/>
        <v>3.1768776422276268E-2</v>
      </c>
      <c r="S103">
        <f t="shared" si="20"/>
        <v>0.40215564163783135</v>
      </c>
      <c r="T103">
        <f t="shared" si="21"/>
        <v>1.0514024688829045</v>
      </c>
      <c r="U103">
        <f t="shared" si="13"/>
        <v>3.1768776422276268E-2</v>
      </c>
    </row>
    <row r="104" spans="1:21" x14ac:dyDescent="0.3">
      <c r="A104">
        <f>'Sim Flight'!B104</f>
        <v>5.0999999999999996</v>
      </c>
      <c r="B104">
        <f>'Sim Flight'!L104</f>
        <v>1.0392598157590682</v>
      </c>
      <c r="C104">
        <f>'Sim Flight'!N104+'Sim Flight'!W104</f>
        <v>-3.0276648752991628E-3</v>
      </c>
      <c r="E104">
        <f t="shared" si="15"/>
        <v>4.9999999999999822E-2</v>
      </c>
      <c r="G104">
        <f>MEDIAN2(C104,'Sim Flight Params'!$B$37,2)</f>
        <v>-3.0276648752991628E-3</v>
      </c>
      <c r="H104">
        <f>AVERAGE2(G104,'Sim Flight Params'!$B$38,2)</f>
        <v>-3.0276648752991628E-3</v>
      </c>
      <c r="J104">
        <f t="shared" si="16"/>
        <v>0.40200425839406639</v>
      </c>
      <c r="K104">
        <f t="shared" si="17"/>
        <v>-6.0553297506871648E-2</v>
      </c>
      <c r="L104">
        <f>'Sim Flight Params'!$B$36*J104+'Sim Flight Params'!$B$39*K104</f>
        <v>0.40200425839406639</v>
      </c>
      <c r="N104">
        <f t="shared" si="18"/>
        <v>1.0715026818026077</v>
      </c>
      <c r="O104">
        <f t="shared" si="19"/>
        <v>-3.0276648752991628E-3</v>
      </c>
      <c r="P104">
        <f>'Sim Flight Params'!$B$36*N104+'Sim Flight Params'!$B$39*O104</f>
        <v>1.0715026818026077</v>
      </c>
      <c r="Q104">
        <f t="shared" si="14"/>
        <v>3.2242866043539431E-2</v>
      </c>
      <c r="S104">
        <f t="shared" si="20"/>
        <v>0.40200425839406639</v>
      </c>
      <c r="T104">
        <f t="shared" si="21"/>
        <v>1.0715026818026077</v>
      </c>
      <c r="U104">
        <f t="shared" si="13"/>
        <v>3.2242866043539431E-2</v>
      </c>
    </row>
    <row r="105" spans="1:21" x14ac:dyDescent="0.3">
      <c r="A105">
        <f>'Sim Flight'!B105</f>
        <v>5.15</v>
      </c>
      <c r="B105">
        <f>'Sim Flight'!L105</f>
        <v>1.0588708036511891</v>
      </c>
      <c r="C105">
        <f>'Sim Flight'!N105+'Sim Flight'!W105</f>
        <v>-6.0541625277964724E-3</v>
      </c>
      <c r="E105">
        <f t="shared" si="15"/>
        <v>5.0000000000000711E-2</v>
      </c>
      <c r="G105">
        <f>MEDIAN2(C105,'Sim Flight Params'!$B$37,2)</f>
        <v>-6.0541625277964724E-3</v>
      </c>
      <c r="H105">
        <f>AVERAGE2(G105,'Sim Flight Params'!$B$38,2)</f>
        <v>-6.0541625277964724E-3</v>
      </c>
      <c r="J105">
        <f t="shared" si="16"/>
        <v>0.40170155026767657</v>
      </c>
      <c r="K105">
        <f t="shared" si="17"/>
        <v>-6.052995304994533E-2</v>
      </c>
      <c r="L105">
        <f>'Sim Flight Params'!$B$36*J105+'Sim Flight Params'!$B$39*K105</f>
        <v>0.40170155026767657</v>
      </c>
      <c r="N105">
        <f t="shared" si="18"/>
        <v>1.0915877593159917</v>
      </c>
      <c r="O105">
        <f t="shared" si="19"/>
        <v>-6.0541625277964724E-3</v>
      </c>
      <c r="P105">
        <f>'Sim Flight Params'!$B$36*N105+'Sim Flight Params'!$B$39*O105</f>
        <v>1.0915877593159917</v>
      </c>
      <c r="Q105">
        <f t="shared" si="14"/>
        <v>3.2716955664802594E-2</v>
      </c>
      <c r="S105">
        <f t="shared" si="20"/>
        <v>0.40170155026767657</v>
      </c>
      <c r="T105">
        <f t="shared" si="21"/>
        <v>1.0915877593159917</v>
      </c>
      <c r="U105">
        <f t="shared" si="13"/>
        <v>3.2716955664802594E-2</v>
      </c>
    </row>
    <row r="106" spans="1:21" x14ac:dyDescent="0.3">
      <c r="A106">
        <f>'Sim Flight'!B106</f>
        <v>5.2</v>
      </c>
      <c r="B106">
        <f>'Sim Flight'!L106</f>
        <v>1.0784590957278448</v>
      </c>
      <c r="C106">
        <f>'Sim Flight'!N106+'Sim Flight'!W106</f>
        <v>-9.0783261859462058E-3</v>
      </c>
      <c r="E106">
        <f t="shared" si="15"/>
        <v>4.9999999999999822E-2</v>
      </c>
      <c r="G106">
        <f>MEDIAN2(C106,'Sim Flight Params'!$B$37,2)</f>
        <v>-9.0783261859462058E-3</v>
      </c>
      <c r="H106">
        <f>AVERAGE2(G106,'Sim Flight Params'!$B$38,2)</f>
        <v>-9.0783261859462058E-3</v>
      </c>
      <c r="J106">
        <f t="shared" si="16"/>
        <v>0.40124763395837926</v>
      </c>
      <c r="K106">
        <f t="shared" si="17"/>
        <v>-6.0483273162994879E-2</v>
      </c>
      <c r="L106">
        <f>'Sim Flight Params'!$B$36*J106+'Sim Flight Params'!$B$39*K106</f>
        <v>0.40124763395837926</v>
      </c>
      <c r="N106">
        <f t="shared" si="18"/>
        <v>1.1116501410139106</v>
      </c>
      <c r="O106">
        <f t="shared" si="19"/>
        <v>-9.0783261859462058E-3</v>
      </c>
      <c r="P106">
        <f>'Sim Flight Params'!$B$36*N106+'Sim Flight Params'!$B$39*O106</f>
        <v>1.1116501410139106</v>
      </c>
      <c r="Q106">
        <f t="shared" si="14"/>
        <v>3.3191045286065757E-2</v>
      </c>
      <c r="S106">
        <f t="shared" si="20"/>
        <v>0.40124763395837926</v>
      </c>
      <c r="T106">
        <f t="shared" si="21"/>
        <v>1.1116501410139106</v>
      </c>
      <c r="U106">
        <f t="shared" si="13"/>
        <v>3.3191045286065757E-2</v>
      </c>
    </row>
    <row r="107" spans="1:21" x14ac:dyDescent="0.3">
      <c r="A107">
        <f>'Sim Flight'!B107</f>
        <v>5.25</v>
      </c>
      <c r="B107">
        <f>'Sim Flight'!L107</f>
        <v>1.0980171403295607</v>
      </c>
      <c r="C107">
        <f>'Sim Flight'!N107+'Sim Flight'!W107</f>
        <v>-1.2098989975939433E-2</v>
      </c>
      <c r="E107">
        <f t="shared" si="15"/>
        <v>4.9999999999999822E-2</v>
      </c>
      <c r="G107">
        <f>MEDIAN2(C107,'Sim Flight Params'!$B$37,2)</f>
        <v>-1.2098989975939433E-2</v>
      </c>
      <c r="H107">
        <f>AVERAGE2(G107,'Sim Flight Params'!$B$38,2)</f>
        <v>-1.2098989975939433E-2</v>
      </c>
      <c r="J107">
        <f t="shared" si="16"/>
        <v>0.40064268445958229</v>
      </c>
      <c r="K107">
        <f t="shared" si="17"/>
        <v>-6.0413275799864753E-2</v>
      </c>
      <c r="L107">
        <f>'Sim Flight Params'!$B$36*J107+'Sim Flight Params'!$B$39*K107</f>
        <v>0.40064268445958229</v>
      </c>
      <c r="N107">
        <f t="shared" si="18"/>
        <v>1.1316822752368896</v>
      </c>
      <c r="O107">
        <f t="shared" si="19"/>
        <v>-1.2098989975939433E-2</v>
      </c>
      <c r="P107">
        <f>'Sim Flight Params'!$B$36*N107+'Sim Flight Params'!$B$39*O107</f>
        <v>1.1316822752368896</v>
      </c>
      <c r="Q107">
        <f t="shared" si="14"/>
        <v>3.366513490732892E-2</v>
      </c>
      <c r="S107">
        <f t="shared" si="20"/>
        <v>0.40064268445958229</v>
      </c>
      <c r="T107">
        <f t="shared" si="21"/>
        <v>1.1316822752368896</v>
      </c>
      <c r="U107">
        <f t="shared" si="13"/>
        <v>3.366513490732892E-2</v>
      </c>
    </row>
    <row r="108" spans="1:21" x14ac:dyDescent="0.3">
      <c r="A108">
        <f>'Sim Flight'!B108</f>
        <v>5.3</v>
      </c>
      <c r="B108">
        <f>'Sim Flight'!L108</f>
        <v>1.1175373974578375</v>
      </c>
      <c r="C108">
        <f>'Sim Flight'!N108+'Sim Flight'!W108</f>
        <v>-1.5114989375586472E-2</v>
      </c>
      <c r="E108">
        <f t="shared" si="15"/>
        <v>4.9999999999999822E-2</v>
      </c>
      <c r="G108">
        <f>MEDIAN2(C108,'Sim Flight Params'!$B$37,2)</f>
        <v>-1.5114989375586472E-2</v>
      </c>
      <c r="H108">
        <f>AVERAGE2(G108,'Sim Flight Params'!$B$38,2)</f>
        <v>-1.5114989375586472E-2</v>
      </c>
      <c r="J108">
        <f t="shared" si="16"/>
        <v>0.39988693499080297</v>
      </c>
      <c r="K108">
        <f t="shared" si="17"/>
        <v>-6.0319987992941006E-2</v>
      </c>
      <c r="L108">
        <f>'Sim Flight Params'!$B$36*J108+'Sim Flight Params'!$B$39*K108</f>
        <v>0.39988693499080297</v>
      </c>
      <c r="N108">
        <f t="shared" si="18"/>
        <v>1.1516766219864296</v>
      </c>
      <c r="O108">
        <f t="shared" si="19"/>
        <v>-1.5114989375586472E-2</v>
      </c>
      <c r="P108">
        <f>'Sim Flight Params'!$B$36*N108+'Sim Flight Params'!$B$39*O108</f>
        <v>1.1516766219864296</v>
      </c>
      <c r="Q108">
        <f t="shared" si="14"/>
        <v>3.4139224528592083E-2</v>
      </c>
      <c r="S108">
        <f t="shared" si="20"/>
        <v>0.39988693499080297</v>
      </c>
      <c r="T108">
        <f t="shared" si="21"/>
        <v>1.1516766219864296</v>
      </c>
      <c r="U108">
        <f t="shared" si="13"/>
        <v>3.4139224528592083E-2</v>
      </c>
    </row>
    <row r="109" spans="1:21" x14ac:dyDescent="0.3">
      <c r="A109">
        <f>'Sim Flight'!B109</f>
        <v>5.35</v>
      </c>
      <c r="B109">
        <f>'Sim Flight'!L109</f>
        <v>1.137012341681968</v>
      </c>
      <c r="C109">
        <f>'Sim Flight'!N109+'Sim Flight'!W109</f>
        <v>-1.8125161658577648E-2</v>
      </c>
      <c r="E109">
        <f t="shared" si="15"/>
        <v>4.9999999999999822E-2</v>
      </c>
      <c r="G109">
        <f>MEDIAN2(C109,'Sim Flight Params'!$B$37,2)</f>
        <v>-1.8125161658577648E-2</v>
      </c>
      <c r="H109">
        <f>AVERAGE2(G109,'Sim Flight Params'!$B$38,2)</f>
        <v>-1.8125161658577648E-2</v>
      </c>
      <c r="J109">
        <f t="shared" si="16"/>
        <v>0.39898067690787409</v>
      </c>
      <c r="K109">
        <f t="shared" si="17"/>
        <v>-6.0203445659823732E-2</v>
      </c>
      <c r="L109">
        <f>'Sim Flight Params'!$B$36*J109+'Sim Flight Params'!$B$39*K109</f>
        <v>0.39898067690787409</v>
      </c>
      <c r="N109">
        <f t="shared" si="18"/>
        <v>1.1716256558318232</v>
      </c>
      <c r="O109">
        <f t="shared" si="19"/>
        <v>-1.8125161658577648E-2</v>
      </c>
      <c r="P109">
        <f>'Sim Flight Params'!$B$36*N109+'Sim Flight Params'!$B$39*O109</f>
        <v>1.1716256558318232</v>
      </c>
      <c r="Q109">
        <f t="shared" si="14"/>
        <v>3.4613314149855245E-2</v>
      </c>
      <c r="S109">
        <f t="shared" si="20"/>
        <v>0.39898067690787409</v>
      </c>
      <c r="T109">
        <f t="shared" si="21"/>
        <v>1.1716256558318232</v>
      </c>
      <c r="U109">
        <f t="shared" si="13"/>
        <v>3.4613314149855245E-2</v>
      </c>
    </row>
    <row r="110" spans="1:21" x14ac:dyDescent="0.3">
      <c r="A110">
        <f>'Sim Flight'!B110</f>
        <v>5.4</v>
      </c>
      <c r="B110">
        <f>'Sim Flight'!L110</f>
        <v>1.156434465040231</v>
      </c>
      <c r="C110">
        <f>'Sim Flight'!N110+'Sim Flight'!W110</f>
        <v>-2.1128346347114278E-2</v>
      </c>
      <c r="E110">
        <f t="shared" si="15"/>
        <v>5.0000000000000711E-2</v>
      </c>
      <c r="G110">
        <f>MEDIAN2(C110,'Sim Flight Params'!$B$37,2)</f>
        <v>-2.1128346347114278E-2</v>
      </c>
      <c r="H110">
        <f>AVERAGE2(G110,'Sim Flight Params'!$B$38,2)</f>
        <v>-2.1128346347114278E-2</v>
      </c>
      <c r="J110">
        <f t="shared" si="16"/>
        <v>0.39792425959051836</v>
      </c>
      <c r="K110">
        <f t="shared" si="17"/>
        <v>-6.0063693770731737E-2</v>
      </c>
      <c r="L110">
        <f>'Sim Flight Params'!$B$36*J110+'Sim Flight Params'!$B$39*K110</f>
        <v>0.39792425959051836</v>
      </c>
      <c r="N110">
        <f t="shared" si="18"/>
        <v>1.1915218688113494</v>
      </c>
      <c r="O110">
        <f t="shared" si="19"/>
        <v>-2.1128346347114278E-2</v>
      </c>
      <c r="P110">
        <f>'Sim Flight Params'!$B$36*N110+'Sim Flight Params'!$B$39*O110</f>
        <v>1.1915218688113494</v>
      </c>
      <c r="Q110">
        <f t="shared" si="14"/>
        <v>3.5087403771118408E-2</v>
      </c>
      <c r="S110">
        <f t="shared" si="20"/>
        <v>0.39792425959051836</v>
      </c>
      <c r="T110">
        <f t="shared" si="21"/>
        <v>1.1915218688113494</v>
      </c>
      <c r="U110">
        <f t="shared" si="13"/>
        <v>3.5087403771118408E-2</v>
      </c>
    </row>
    <row r="111" spans="1:21" x14ac:dyDescent="0.3">
      <c r="A111">
        <f>'Sim Flight'!B111</f>
        <v>5.45</v>
      </c>
      <c r="B111">
        <f>'Sim Flight'!L111</f>
        <v>1.1757962799343544</v>
      </c>
      <c r="C111">
        <f>'Sim Flight'!N111+'Sim Flight'!W111</f>
        <v>-2.4123385655667826E-2</v>
      </c>
      <c r="E111">
        <f t="shared" si="15"/>
        <v>4.9999999999999822E-2</v>
      </c>
      <c r="G111">
        <f>MEDIAN2(C111,'Sim Flight Params'!$B$37,2)</f>
        <v>-2.4123385655667826E-2</v>
      </c>
      <c r="H111">
        <f>AVERAGE2(G111,'Sim Flight Params'!$B$38,2)</f>
        <v>-2.4123385655667826E-2</v>
      </c>
      <c r="J111">
        <f t="shared" si="16"/>
        <v>0.39671809030773497</v>
      </c>
      <c r="K111">
        <f t="shared" si="17"/>
        <v>-5.9900786171071189E-2</v>
      </c>
      <c r="L111">
        <f>'Sim Flight Params'!$B$36*J111+'Sim Flight Params'!$B$39*K111</f>
        <v>0.39671809030773497</v>
      </c>
      <c r="N111">
        <f t="shared" si="18"/>
        <v>1.211357773326736</v>
      </c>
      <c r="O111">
        <f t="shared" si="19"/>
        <v>-2.4123385655667826E-2</v>
      </c>
      <c r="P111">
        <f>'Sim Flight Params'!$B$36*N111+'Sim Flight Params'!$B$39*O111</f>
        <v>1.211357773326736</v>
      </c>
      <c r="Q111">
        <f t="shared" si="14"/>
        <v>3.5561493392381571E-2</v>
      </c>
      <c r="S111">
        <f t="shared" si="20"/>
        <v>0.39671809030773497</v>
      </c>
      <c r="T111">
        <f t="shared" si="21"/>
        <v>1.211357773326736</v>
      </c>
      <c r="U111">
        <f t="shared" si="13"/>
        <v>3.5561493392381571E-2</v>
      </c>
    </row>
    <row r="112" spans="1:21" x14ac:dyDescent="0.3">
      <c r="A112">
        <f>'Sim Flight'!B112</f>
        <v>5.5</v>
      </c>
      <c r="B112">
        <f>'Sim Flight'!L112</f>
        <v>1.1950903220161282</v>
      </c>
      <c r="C112">
        <f>'Sim Flight'!N112+'Sim Flight'!W112</f>
        <v>-2.7109124939883697E-2</v>
      </c>
      <c r="E112">
        <f t="shared" si="15"/>
        <v>4.9999999999999822E-2</v>
      </c>
      <c r="G112">
        <f>MEDIAN2(C112,'Sim Flight Params'!$B$37,2)</f>
        <v>-2.7109124939883697E-2</v>
      </c>
      <c r="H112">
        <f>AVERAGE2(G112,'Sim Flight Params'!$B$38,2)</f>
        <v>-2.7109124939883697E-2</v>
      </c>
      <c r="J112">
        <f t="shared" si="16"/>
        <v>0.39536263406074079</v>
      </c>
      <c r="K112">
        <f t="shared" si="17"/>
        <v>-5.971478568431763E-2</v>
      </c>
      <c r="L112">
        <f>'Sim Flight Params'!$B$36*J112+'Sim Flight Params'!$B$39*K112</f>
        <v>0.39536263406074079</v>
      </c>
      <c r="N112">
        <f t="shared" si="18"/>
        <v>1.2311259050297729</v>
      </c>
      <c r="O112">
        <f t="shared" si="19"/>
        <v>-2.7109124939883697E-2</v>
      </c>
      <c r="P112">
        <f>'Sim Flight Params'!$B$36*N112+'Sim Flight Params'!$B$39*O112</f>
        <v>1.2311259050297729</v>
      </c>
      <c r="Q112">
        <f t="shared" si="14"/>
        <v>3.6035583013644734E-2</v>
      </c>
      <c r="S112">
        <f t="shared" si="20"/>
        <v>0.39536263406074079</v>
      </c>
      <c r="T112">
        <f t="shared" si="21"/>
        <v>1.2311259050297729</v>
      </c>
      <c r="U112">
        <f t="shared" si="13"/>
        <v>3.6035583013644734E-2</v>
      </c>
    </row>
    <row r="113" spans="1:21" x14ac:dyDescent="0.3">
      <c r="A113">
        <f>'Sim Flight'!B113</f>
        <v>5.55</v>
      </c>
      <c r="B113">
        <f>'Sim Flight'!L113</f>
        <v>1.2143091530650505</v>
      </c>
      <c r="C113">
        <f>'Sim Flight'!N113+'Sim Flight'!W113</f>
        <v>-3.0084413140585405E-2</v>
      </c>
      <c r="E113">
        <f t="shared" si="15"/>
        <v>4.9999999999999822E-2</v>
      </c>
      <c r="G113">
        <f>MEDIAN2(C113,'Sim Flight Params'!$B$37,2)</f>
        <v>-3.0084413140585405E-2</v>
      </c>
      <c r="H113">
        <f>AVERAGE2(G113,'Sim Flight Params'!$B$38,2)</f>
        <v>-3.0084413140585405E-2</v>
      </c>
      <c r="J113">
        <f t="shared" si="16"/>
        <v>0.39385841340371153</v>
      </c>
      <c r="K113">
        <f t="shared" si="17"/>
        <v>-5.9505764014034374E-2</v>
      </c>
      <c r="L113">
        <f>'Sim Flight Params'!$B$36*J113+'Sim Flight Params'!$B$39*K113</f>
        <v>0.39385841340371153</v>
      </c>
      <c r="N113">
        <f t="shared" si="18"/>
        <v>1.2508188256999584</v>
      </c>
      <c r="O113">
        <f t="shared" si="19"/>
        <v>-3.0084413140585405E-2</v>
      </c>
      <c r="P113">
        <f>'Sim Flight Params'!$B$36*N113+'Sim Flight Params'!$B$39*O113</f>
        <v>1.2508188256999584</v>
      </c>
      <c r="Q113">
        <f t="shared" si="14"/>
        <v>3.6509672634907897E-2</v>
      </c>
      <c r="S113">
        <f t="shared" si="20"/>
        <v>0.39385841340371153</v>
      </c>
      <c r="T113">
        <f t="shared" si="21"/>
        <v>1.2508188256999584</v>
      </c>
      <c r="U113">
        <f t="shared" si="13"/>
        <v>3.6509672634907897E-2</v>
      </c>
    </row>
    <row r="114" spans="1:21" x14ac:dyDescent="0.3">
      <c r="A114">
        <f>'Sim Flight'!B114</f>
        <v>5.6</v>
      </c>
      <c r="B114">
        <f>'Sim Flight'!L114</f>
        <v>1.2334453638559051</v>
      </c>
      <c r="C114">
        <f>'Sim Flight'!N114+'Sim Flight'!W114</f>
        <v>-3.3048103227085852E-2</v>
      </c>
      <c r="E114">
        <f t="shared" si="15"/>
        <v>4.9999999999999822E-2</v>
      </c>
      <c r="G114">
        <f>MEDIAN2(C114,'Sim Flight Params'!$B$37,2)</f>
        <v>-3.3048103227085852E-2</v>
      </c>
      <c r="H114">
        <f>AVERAGE2(G114,'Sim Flight Params'!$B$38,2)</f>
        <v>-3.3048103227085852E-2</v>
      </c>
      <c r="J114">
        <f t="shared" si="16"/>
        <v>0.39220600824235724</v>
      </c>
      <c r="K114">
        <f t="shared" si="17"/>
        <v>-5.9273801730009151E-2</v>
      </c>
      <c r="L114">
        <f>'Sim Flight Params'!$B$36*J114+'Sim Flight Params'!$B$39*K114</f>
        <v>0.39220600824235724</v>
      </c>
      <c r="N114">
        <f t="shared" si="18"/>
        <v>1.2704291261120761</v>
      </c>
      <c r="O114">
        <f t="shared" si="19"/>
        <v>-3.3048103227085852E-2</v>
      </c>
      <c r="P114">
        <f>'Sim Flight Params'!$B$36*N114+'Sim Flight Params'!$B$39*O114</f>
        <v>1.2704291261120761</v>
      </c>
      <c r="Q114">
        <f t="shared" si="14"/>
        <v>3.698376225617106E-2</v>
      </c>
      <c r="S114">
        <f t="shared" si="20"/>
        <v>0.39220600824235724</v>
      </c>
      <c r="T114">
        <f t="shared" si="21"/>
        <v>1.2704291261120761</v>
      </c>
      <c r="U114">
        <f t="shared" si="13"/>
        <v>3.698376225617106E-2</v>
      </c>
    </row>
    <row r="115" spans="1:21" x14ac:dyDescent="0.3">
      <c r="A115">
        <f>'Sim Flight'!B115</f>
        <v>5.65</v>
      </c>
      <c r="B115">
        <f>'Sim Flight'!L115</f>
        <v>1.2524915770151579</v>
      </c>
      <c r="C115">
        <f>'Sim Flight'!N115+'Sim Flight'!W115</f>
        <v>-3.5999052640846615E-2</v>
      </c>
      <c r="E115">
        <f t="shared" si="15"/>
        <v>5.0000000000000711E-2</v>
      </c>
      <c r="G115">
        <f>MEDIAN2(C115,'Sim Flight Params'!$B$37,2)</f>
        <v>-3.5999052640846615E-2</v>
      </c>
      <c r="H115">
        <f>AVERAGE2(G115,'Sim Flight Params'!$B$38,2)</f>
        <v>-3.5999052640846615E-2</v>
      </c>
      <c r="J115">
        <f t="shared" si="16"/>
        <v>0.39040605561031488</v>
      </c>
      <c r="K115">
        <f t="shared" si="17"/>
        <v>-5.9018988275214422E-2</v>
      </c>
      <c r="L115">
        <f>'Sim Flight Params'!$B$36*J115+'Sim Flight Params'!$B$39*K115</f>
        <v>0.39040605561031488</v>
      </c>
      <c r="N115">
        <f t="shared" si="18"/>
        <v>1.2899494288925921</v>
      </c>
      <c r="O115">
        <f t="shared" si="19"/>
        <v>-3.5999052640846615E-2</v>
      </c>
      <c r="P115">
        <f>'Sim Flight Params'!$B$36*N115+'Sim Flight Params'!$B$39*O115</f>
        <v>1.2899494288925921</v>
      </c>
      <c r="Q115">
        <f t="shared" si="14"/>
        <v>3.7457851877434223E-2</v>
      </c>
      <c r="S115">
        <f t="shared" si="20"/>
        <v>0.39040605561031488</v>
      </c>
      <c r="T115">
        <f t="shared" si="21"/>
        <v>1.2899494288925921</v>
      </c>
      <c r="U115">
        <f t="shared" si="13"/>
        <v>3.7457851877434223E-2</v>
      </c>
    </row>
    <row r="116" spans="1:21" x14ac:dyDescent="0.3">
      <c r="A116">
        <f>'Sim Flight'!B116</f>
        <v>5.7</v>
      </c>
      <c r="B116">
        <f>'Sim Flight'!L116</f>
        <v>1.2714404498650742</v>
      </c>
      <c r="C116">
        <f>'Sim Flight'!N116+'Sim Flight'!W116</f>
        <v>-3.8936123734465561E-2</v>
      </c>
      <c r="E116">
        <f t="shared" si="15"/>
        <v>4.9999999999999822E-2</v>
      </c>
      <c r="G116">
        <f>MEDIAN2(C116,'Sim Flight Params'!$B$37,2)</f>
        <v>-3.8936123734465561E-2</v>
      </c>
      <c r="H116">
        <f>AVERAGE2(G116,'Sim Flight Params'!$B$38,2)</f>
        <v>-3.8936123734465561E-2</v>
      </c>
      <c r="J116">
        <f t="shared" si="16"/>
        <v>0.38845924942359161</v>
      </c>
      <c r="K116">
        <f t="shared" si="17"/>
        <v>-5.8741421872379115E-2</v>
      </c>
      <c r="L116">
        <f>'Sim Flight Params'!$B$36*J116+'Sim Flight Params'!$B$39*K116</f>
        <v>0.38845924942359161</v>
      </c>
      <c r="N116">
        <f t="shared" si="18"/>
        <v>1.3093723913637716</v>
      </c>
      <c r="O116">
        <f t="shared" si="19"/>
        <v>-3.8936123734465561E-2</v>
      </c>
      <c r="P116">
        <f>'Sim Flight Params'!$B$36*N116+'Sim Flight Params'!$B$39*O116</f>
        <v>1.3093723913637716</v>
      </c>
      <c r="Q116">
        <f t="shared" si="14"/>
        <v>3.7931941498697386E-2</v>
      </c>
      <c r="S116">
        <f t="shared" si="20"/>
        <v>0.38845924942359161</v>
      </c>
      <c r="T116">
        <f t="shared" si="21"/>
        <v>1.3093723913637716</v>
      </c>
      <c r="U116">
        <f t="shared" si="13"/>
        <v>3.7931941498697386E-2</v>
      </c>
    </row>
    <row r="117" spans="1:21" x14ac:dyDescent="0.3">
      <c r="A117">
        <f>'Sim Flight'!B117</f>
        <v>5.75</v>
      </c>
      <c r="B117">
        <f>'Sim Flight'!L117</f>
        <v>1.2902846772544621</v>
      </c>
      <c r="C117">
        <f>'Sim Flight'!N117+'Sim Flight'!W117</f>
        <v>-4.1858184211385353E-2</v>
      </c>
      <c r="E117">
        <f t="shared" si="15"/>
        <v>4.9999999999999822E-2</v>
      </c>
      <c r="G117">
        <f>MEDIAN2(C117,'Sim Flight Params'!$B$37,2)</f>
        <v>-4.1858184211385353E-2</v>
      </c>
      <c r="H117">
        <f>AVERAGE2(G117,'Sim Flight Params'!$B$38,2)</f>
        <v>-4.1858184211385353E-2</v>
      </c>
      <c r="J117">
        <f t="shared" si="16"/>
        <v>0.38636634021302235</v>
      </c>
      <c r="K117">
        <f t="shared" si="17"/>
        <v>-5.8441209538396058E-2</v>
      </c>
      <c r="L117">
        <f>'Sim Flight Params'!$B$36*J117+'Sim Flight Params'!$B$39*K117</f>
        <v>0.38636634021302235</v>
      </c>
      <c r="N117">
        <f t="shared" si="18"/>
        <v>1.3286907083744226</v>
      </c>
      <c r="O117">
        <f t="shared" si="19"/>
        <v>-4.1858184211385353E-2</v>
      </c>
      <c r="P117">
        <f>'Sim Flight Params'!$B$36*N117+'Sim Flight Params'!$B$39*O117</f>
        <v>1.3286907083744226</v>
      </c>
      <c r="Q117">
        <f t="shared" si="14"/>
        <v>3.8406031119960549E-2</v>
      </c>
      <c r="S117">
        <f t="shared" si="20"/>
        <v>0.38636634021302235</v>
      </c>
      <c r="T117">
        <f t="shared" si="21"/>
        <v>1.3286907083744226</v>
      </c>
      <c r="U117">
        <f t="shared" si="13"/>
        <v>3.8406031119960549E-2</v>
      </c>
    </row>
    <row r="118" spans="1:21" x14ac:dyDescent="0.3">
      <c r="A118">
        <f>'Sim Flight'!B118</f>
        <v>5.8</v>
      </c>
      <c r="B118">
        <f>'Sim Flight'!L118</f>
        <v>1.3090169943749475</v>
      </c>
      <c r="C118">
        <f>'Sim Flight'!N118+'Sim Flight'!W118</f>
        <v>-4.4764107560979642E-2</v>
      </c>
      <c r="E118">
        <f t="shared" si="15"/>
        <v>4.9999999999999822E-2</v>
      </c>
      <c r="G118">
        <f>MEDIAN2(C118,'Sim Flight Params'!$B$37,2)</f>
        <v>-4.4764107560979642E-2</v>
      </c>
      <c r="H118">
        <f>AVERAGE2(G118,'Sim Flight Params'!$B$38,2)</f>
        <v>-4.4764107560979642E-2</v>
      </c>
      <c r="J118">
        <f t="shared" si="16"/>
        <v>0.38412813483497338</v>
      </c>
      <c r="K118">
        <f t="shared" si="17"/>
        <v>-5.8118466991885984E-2</v>
      </c>
      <c r="L118">
        <f>'Sim Flight Params'!$B$36*J118+'Sim Flight Params'!$B$39*K118</f>
        <v>0.38412813483497338</v>
      </c>
      <c r="N118">
        <f t="shared" si="18"/>
        <v>1.3478971151161712</v>
      </c>
      <c r="O118">
        <f t="shared" si="19"/>
        <v>-4.4764107560979642E-2</v>
      </c>
      <c r="P118">
        <f>'Sim Flight Params'!$B$36*N118+'Sim Flight Params'!$B$39*O118</f>
        <v>1.3478971151161712</v>
      </c>
      <c r="Q118">
        <f t="shared" si="14"/>
        <v>3.8880120741223712E-2</v>
      </c>
      <c r="S118">
        <f t="shared" si="20"/>
        <v>0.38412813483497338</v>
      </c>
      <c r="T118">
        <f t="shared" si="21"/>
        <v>1.3478971151161712</v>
      </c>
      <c r="U118">
        <f t="shared" si="13"/>
        <v>3.8880120741223712E-2</v>
      </c>
    </row>
    <row r="119" spans="1:21" x14ac:dyDescent="0.3">
      <c r="A119">
        <f>'Sim Flight'!B119</f>
        <v>5.85</v>
      </c>
      <c r="B119">
        <f>'Sim Flight'!L119</f>
        <v>1.3276301795616934</v>
      </c>
      <c r="C119">
        <f>'Sim Flight'!N119+'Sim Flight'!W119</f>
        <v>-4.7652773495787837E-2</v>
      </c>
      <c r="E119">
        <f t="shared" si="15"/>
        <v>4.9999999999999822E-2</v>
      </c>
      <c r="G119">
        <f>MEDIAN2(C119,'Sim Flight Params'!$B$37,2)</f>
        <v>-4.7652773495787837E-2</v>
      </c>
      <c r="H119">
        <f>AVERAGE2(G119,'Sim Flight Params'!$B$38,2)</f>
        <v>-4.7652773495787837E-2</v>
      </c>
      <c r="J119">
        <f t="shared" si="16"/>
        <v>0.38174549616018399</v>
      </c>
      <c r="K119">
        <f t="shared" si="17"/>
        <v>-5.7773318696164103E-2</v>
      </c>
      <c r="L119">
        <f>'Sim Flight Params'!$B$36*J119+'Sim Flight Params'!$B$39*K119</f>
        <v>0.38174549616018399</v>
      </c>
      <c r="N119">
        <f t="shared" si="18"/>
        <v>1.3669843899241803</v>
      </c>
      <c r="O119">
        <f t="shared" si="19"/>
        <v>-4.7652773495787837E-2</v>
      </c>
      <c r="P119">
        <f>'Sim Flight Params'!$B$36*N119+'Sim Flight Params'!$B$39*O119</f>
        <v>1.3669843899241803</v>
      </c>
      <c r="Q119">
        <f t="shared" si="14"/>
        <v>3.9354210362486874E-2</v>
      </c>
      <c r="S119">
        <f t="shared" si="20"/>
        <v>0.38174549616018399</v>
      </c>
      <c r="T119">
        <f t="shared" si="21"/>
        <v>1.3669843899241803</v>
      </c>
      <c r="U119">
        <f t="shared" si="13"/>
        <v>3.9354210362486874E-2</v>
      </c>
    </row>
    <row r="120" spans="1:21" x14ac:dyDescent="0.3">
      <c r="A120">
        <f>'Sim Flight'!B120</f>
        <v>5.9</v>
      </c>
      <c r="B120">
        <f>'Sim Flight'!L120</f>
        <v>1.3461170570774932</v>
      </c>
      <c r="C120">
        <f>'Sim Flight'!N120+'Sim Flight'!W120</f>
        <v>-5.0523068378581067E-2</v>
      </c>
      <c r="E120">
        <f t="shared" si="15"/>
        <v>5.0000000000000711E-2</v>
      </c>
      <c r="G120">
        <f>MEDIAN2(C120,'Sim Flight Params'!$B$37,2)</f>
        <v>-5.0523068378581067E-2</v>
      </c>
      <c r="H120">
        <f>AVERAGE2(G120,'Sim Flight Params'!$B$38,2)</f>
        <v>-5.0523068378581067E-2</v>
      </c>
      <c r="J120">
        <f t="shared" si="16"/>
        <v>0.37921934274125491</v>
      </c>
      <c r="K120">
        <f t="shared" si="17"/>
        <v>-5.7405897655863777E-2</v>
      </c>
      <c r="L120">
        <f>'Sim Flight Params'!$B$36*J120+'Sim Flight Params'!$B$39*K120</f>
        <v>0.37921934274125491</v>
      </c>
      <c r="N120">
        <f t="shared" si="18"/>
        <v>1.3859453570612432</v>
      </c>
      <c r="O120">
        <f t="shared" si="19"/>
        <v>-5.0523068378581067E-2</v>
      </c>
      <c r="P120">
        <f>'Sim Flight Params'!$B$36*N120+'Sim Flight Params'!$B$39*O120</f>
        <v>1.3859453570612432</v>
      </c>
      <c r="Q120">
        <f t="shared" si="14"/>
        <v>3.9828299983750037E-2</v>
      </c>
      <c r="S120">
        <f t="shared" si="20"/>
        <v>0.37921934274125491</v>
      </c>
      <c r="T120">
        <f t="shared" si="21"/>
        <v>1.3859453570612432</v>
      </c>
      <c r="U120">
        <f t="shared" si="13"/>
        <v>3.9828299983750037E-2</v>
      </c>
    </row>
    <row r="121" spans="1:21" x14ac:dyDescent="0.3">
      <c r="A121">
        <f>'Sim Flight'!B121</f>
        <v>5.95</v>
      </c>
      <c r="B121">
        <f>'Sim Flight'!L121</f>
        <v>1.3644704998791497</v>
      </c>
      <c r="C121">
        <f>'Sim Flight'!N121+'Sim Flight'!W121</f>
        <v>-5.3373885657184338E-2</v>
      </c>
      <c r="E121">
        <f t="shared" si="15"/>
        <v>4.9999999999999822E-2</v>
      </c>
      <c r="G121">
        <f>MEDIAN2(C121,'Sim Flight Params'!$B$37,2)</f>
        <v>-5.3373885657184338E-2</v>
      </c>
      <c r="H121">
        <f>AVERAGE2(G121,'Sim Flight Params'!$B$38,2)</f>
        <v>-5.3373885657184338E-2</v>
      </c>
      <c r="J121">
        <f t="shared" si="16"/>
        <v>0.3765506484583957</v>
      </c>
      <c r="K121">
        <f t="shared" si="17"/>
        <v>-5.701634557206562E-2</v>
      </c>
      <c r="L121">
        <f>'Sim Flight Params'!$B$36*J121+'Sim Flight Params'!$B$39*K121</f>
        <v>0.3765506484583957</v>
      </c>
      <c r="N121">
        <f t="shared" si="18"/>
        <v>1.4047728894841629</v>
      </c>
      <c r="O121">
        <f t="shared" si="19"/>
        <v>-5.3373885657184338E-2</v>
      </c>
      <c r="P121">
        <f>'Sim Flight Params'!$B$36*N121+'Sim Flight Params'!$B$39*O121</f>
        <v>1.4047728894841629</v>
      </c>
      <c r="Q121">
        <f t="shared" si="14"/>
        <v>4.03023896050132E-2</v>
      </c>
      <c r="S121">
        <f t="shared" si="20"/>
        <v>0.3765506484583957</v>
      </c>
      <c r="T121">
        <f t="shared" si="21"/>
        <v>1.4047728894841629</v>
      </c>
      <c r="U121">
        <f t="shared" si="13"/>
        <v>4.03023896050132E-2</v>
      </c>
    </row>
    <row r="122" spans="1:21" x14ac:dyDescent="0.3">
      <c r="A122">
        <f>'Sim Flight'!B122</f>
        <v>6</v>
      </c>
      <c r="B122">
        <f>'Sim Flight'!L122</f>
        <v>1.3826834323650896</v>
      </c>
      <c r="C122">
        <f>'Sim Flight'!N122+'Sim Flight'!W122</f>
        <v>-5.6204126286641044E-2</v>
      </c>
      <c r="E122">
        <f t="shared" si="15"/>
        <v>4.9999999999999822E-2</v>
      </c>
      <c r="G122">
        <f>MEDIAN2(C122,'Sim Flight Params'!$B$37,2)</f>
        <v>-5.6204126286641044E-2</v>
      </c>
      <c r="H122">
        <f>AVERAGE2(G122,'Sim Flight Params'!$B$38,2)</f>
        <v>-5.6204126286641044E-2</v>
      </c>
      <c r="J122">
        <f t="shared" si="16"/>
        <v>0.37374044214406366</v>
      </c>
      <c r="K122">
        <f t="shared" si="17"/>
        <v>-5.6604812589134336E-2</v>
      </c>
      <c r="L122">
        <f>'Sim Flight Params'!$B$36*J122+'Sim Flight Params'!$B$39*K122</f>
        <v>0.37374044214406366</v>
      </c>
      <c r="N122">
        <f t="shared" si="18"/>
        <v>1.423459911591366</v>
      </c>
      <c r="O122">
        <f t="shared" si="19"/>
        <v>-5.6204126286641044E-2</v>
      </c>
      <c r="P122">
        <f>'Sim Flight Params'!$B$36*N122+'Sim Flight Params'!$B$39*O122</f>
        <v>1.423459911591366</v>
      </c>
      <c r="Q122">
        <f t="shared" si="14"/>
        <v>4.0776479226276363E-2</v>
      </c>
      <c r="S122">
        <f t="shared" si="20"/>
        <v>0.37374044214406366</v>
      </c>
      <c r="T122">
        <f t="shared" si="21"/>
        <v>1.423459911591366</v>
      </c>
      <c r="U122">
        <f t="shared" si="13"/>
        <v>4.0776479226276363E-2</v>
      </c>
    </row>
    <row r="123" spans="1:21" x14ac:dyDescent="0.3">
      <c r="A123">
        <f>'Sim Flight'!B123</f>
        <v>6.05</v>
      </c>
      <c r="B123">
        <f>'Sim Flight'!L123</f>
        <v>1.4007488331031408</v>
      </c>
      <c r="C123">
        <f>'Sim Flight'!N123+'Sim Flight'!W123</f>
        <v>-5.9012699155491996E-2</v>
      </c>
      <c r="E123">
        <f t="shared" si="15"/>
        <v>4.9999999999999822E-2</v>
      </c>
      <c r="G123">
        <f>MEDIAN2(C123,'Sim Flight Params'!$B$37,2)</f>
        <v>-5.9012699155491996E-2</v>
      </c>
      <c r="H123">
        <f>AVERAGE2(G123,'Sim Flight Params'!$B$38,2)</f>
        <v>-5.9012699155491996E-2</v>
      </c>
      <c r="J123">
        <f t="shared" si="16"/>
        <v>0.37078980718628907</v>
      </c>
      <c r="K123">
        <f t="shared" si="17"/>
        <v>-5.6171457377019236E-2</v>
      </c>
      <c r="L123">
        <f>'Sim Flight Params'!$B$36*J123+'Sim Flight Params'!$B$39*K123</f>
        <v>0.37078980718628907</v>
      </c>
      <c r="N123">
        <f t="shared" si="18"/>
        <v>1.4419994019506803</v>
      </c>
      <c r="O123">
        <f t="shared" si="19"/>
        <v>-5.9012699155491996E-2</v>
      </c>
      <c r="P123">
        <f>'Sim Flight Params'!$B$36*N123+'Sim Flight Params'!$B$39*O123</f>
        <v>1.4419994019506803</v>
      </c>
      <c r="Q123">
        <f t="shared" si="14"/>
        <v>4.1250568847539526E-2</v>
      </c>
      <c r="S123">
        <f t="shared" si="20"/>
        <v>0.37078980718628907</v>
      </c>
      <c r="T123">
        <f t="shared" si="21"/>
        <v>1.4419994019506803</v>
      </c>
      <c r="U123">
        <f t="shared" si="13"/>
        <v>4.1250568847539526E-2</v>
      </c>
    </row>
    <row r="124" spans="1:21" x14ac:dyDescent="0.3">
      <c r="A124">
        <f>'Sim Flight'!B124</f>
        <v>6.1</v>
      </c>
      <c r="B124">
        <f>'Sim Flight'!L124</f>
        <v>1.4186597375374279</v>
      </c>
      <c r="C124">
        <f>'Sim Flight'!N124+'Sim Flight'!W124</f>
        <v>-6.1798521505629589E-2</v>
      </c>
      <c r="E124">
        <f t="shared" si="15"/>
        <v>4.9999999999999822E-2</v>
      </c>
      <c r="G124">
        <f>MEDIAN2(C124,'Sim Flight Params'!$B$37,2)</f>
        <v>-6.1798521505629589E-2</v>
      </c>
      <c r="H124">
        <f>AVERAGE2(G124,'Sim Flight Params'!$B$38,2)</f>
        <v>-6.1798521505629589E-2</v>
      </c>
      <c r="J124">
        <f t="shared" si="16"/>
        <v>0.3676998811110076</v>
      </c>
      <c r="K124">
        <f t="shared" si="17"/>
        <v>-5.5716447002752058E-2</v>
      </c>
      <c r="L124">
        <f>'Sim Flight Params'!$B$36*J124+'Sim Flight Params'!$B$39*K124</f>
        <v>0.3676998811110076</v>
      </c>
      <c r="N124">
        <f t="shared" si="18"/>
        <v>1.4603843960062306</v>
      </c>
      <c r="O124">
        <f t="shared" si="19"/>
        <v>-6.1798521505629589E-2</v>
      </c>
      <c r="P124">
        <f>'Sim Flight Params'!$B$36*N124+'Sim Flight Params'!$B$39*O124</f>
        <v>1.4603843960062306</v>
      </c>
      <c r="Q124">
        <f t="shared" si="14"/>
        <v>4.1724658468802689E-2</v>
      </c>
      <c r="S124">
        <f t="shared" si="20"/>
        <v>0.3676998811110076</v>
      </c>
      <c r="T124">
        <f t="shared" si="21"/>
        <v>1.4603843960062306</v>
      </c>
      <c r="U124">
        <f t="shared" si="13"/>
        <v>4.1724658468802689E-2</v>
      </c>
    </row>
    <row r="125" spans="1:21" x14ac:dyDescent="0.3">
      <c r="A125">
        <f>'Sim Flight'!B125</f>
        <v>6.15</v>
      </c>
      <c r="B125">
        <f>'Sim Flight'!L125</f>
        <v>1.4364092406733424</v>
      </c>
      <c r="C125">
        <f>'Sim Flight'!N125+'Sim Flight'!W125</f>
        <v>-6.4560519349169593E-2</v>
      </c>
      <c r="E125">
        <f t="shared" si="15"/>
        <v>5.0000000000000711E-2</v>
      </c>
      <c r="G125">
        <f>MEDIAN2(C125,'Sim Flight Params'!$B$37,2)</f>
        <v>-6.4560519349169593E-2</v>
      </c>
      <c r="H125">
        <f>AVERAGE2(G125,'Sim Flight Params'!$B$38,2)</f>
        <v>-6.4560519349169593E-2</v>
      </c>
      <c r="J125">
        <f t="shared" si="16"/>
        <v>0.36447185514354907</v>
      </c>
      <c r="K125">
        <f t="shared" si="17"/>
        <v>-5.5239956870799294E-2</v>
      </c>
      <c r="L125">
        <f>'Sim Flight Params'!$B$36*J125+'Sim Flight Params'!$B$39*K125</f>
        <v>0.36447185514354907</v>
      </c>
      <c r="N125">
        <f t="shared" si="18"/>
        <v>1.4786079887634083</v>
      </c>
      <c r="O125">
        <f t="shared" si="19"/>
        <v>-6.4560519349169593E-2</v>
      </c>
      <c r="P125">
        <f>'Sim Flight Params'!$B$36*N125+'Sim Flight Params'!$B$39*O125</f>
        <v>1.4786079887634083</v>
      </c>
      <c r="Q125">
        <f t="shared" si="14"/>
        <v>4.2198748090065852E-2</v>
      </c>
      <c r="S125">
        <f t="shared" si="20"/>
        <v>0.36447185514354907</v>
      </c>
      <c r="T125">
        <f t="shared" si="21"/>
        <v>1.4786079887634083</v>
      </c>
      <c r="U125">
        <f t="shared" si="13"/>
        <v>4.2198748090065852E-2</v>
      </c>
    </row>
    <row r="126" spans="1:21" x14ac:dyDescent="0.3">
      <c r="A126">
        <f>'Sim Flight'!B126</f>
        <v>6.2</v>
      </c>
      <c r="B126">
        <f>'Sim Flight'!L126</f>
        <v>1.4539904997395467</v>
      </c>
      <c r="C126">
        <f>'Sim Flight'!N126+'Sim Flight'!W126</f>
        <v>-6.7297627883940128E-2</v>
      </c>
      <c r="E126">
        <f t="shared" si="15"/>
        <v>4.9999999999999822E-2</v>
      </c>
      <c r="G126">
        <f>MEDIAN2(C126,'Sim Flight Params'!$B$37,2)</f>
        <v>-6.7297627883940128E-2</v>
      </c>
      <c r="H126">
        <f>AVERAGE2(G126,'Sim Flight Params'!$B$38,2)</f>
        <v>-6.7297627883940128E-2</v>
      </c>
      <c r="J126">
        <f t="shared" si="16"/>
        <v>0.36110697374935208</v>
      </c>
      <c r="K126">
        <f t="shared" si="17"/>
        <v>-5.4742170695410902E-2</v>
      </c>
      <c r="L126">
        <f>'Sim Flight Params'!$B$36*J126+'Sim Flight Params'!$B$39*K126</f>
        <v>0.36110697374935208</v>
      </c>
      <c r="N126">
        <f t="shared" si="18"/>
        <v>1.4966633374508758</v>
      </c>
      <c r="O126">
        <f t="shared" si="19"/>
        <v>-6.7297627883940128E-2</v>
      </c>
      <c r="P126">
        <f>'Sim Flight Params'!$B$36*N126+'Sim Flight Params'!$B$39*O126</f>
        <v>1.4966633374508758</v>
      </c>
      <c r="Q126">
        <f t="shared" si="14"/>
        <v>4.2672837711329015E-2</v>
      </c>
      <c r="S126">
        <f t="shared" si="20"/>
        <v>0.36110697374935208</v>
      </c>
      <c r="T126">
        <f t="shared" si="21"/>
        <v>1.4966633374508758</v>
      </c>
      <c r="U126">
        <f t="shared" si="13"/>
        <v>4.2672837711329015E-2</v>
      </c>
    </row>
    <row r="127" spans="1:21" x14ac:dyDescent="0.3">
      <c r="A127">
        <f>'Sim Flight'!B127</f>
        <v>6.25</v>
      </c>
      <c r="B127">
        <f>'Sim Flight'!L127</f>
        <v>1.4713967368259977</v>
      </c>
      <c r="C127">
        <f>'Sim Flight'!N127+'Sim Flight'!W127</f>
        <v>-7.0008791901356143E-2</v>
      </c>
      <c r="E127">
        <f t="shared" si="15"/>
        <v>4.9999999999999822E-2</v>
      </c>
      <c r="G127">
        <f>MEDIAN2(C127,'Sim Flight Params'!$B$37,2)</f>
        <v>-7.0008791901356143E-2</v>
      </c>
      <c r="H127">
        <f>AVERAGE2(G127,'Sim Flight Params'!$B$38,2)</f>
        <v>-7.0008791901356143E-2</v>
      </c>
      <c r="J127">
        <f t="shared" si="16"/>
        <v>0.35760653415428428</v>
      </c>
      <c r="K127">
        <f t="shared" si="17"/>
        <v>-5.4223280348320496E-2</v>
      </c>
      <c r="L127">
        <f>'Sim Flight Params'!$B$36*J127+'Sim Flight Params'!$B$39*K127</f>
        <v>0.35760653415428428</v>
      </c>
      <c r="N127">
        <f t="shared" si="18"/>
        <v>1.5145436641585899</v>
      </c>
      <c r="O127">
        <f t="shared" si="19"/>
        <v>-7.0008791901356143E-2</v>
      </c>
      <c r="P127">
        <f>'Sim Flight Params'!$B$36*N127+'Sim Flight Params'!$B$39*O127</f>
        <v>1.5145436641585899</v>
      </c>
      <c r="Q127">
        <f t="shared" si="14"/>
        <v>4.3146927332592178E-2</v>
      </c>
      <c r="S127">
        <f t="shared" si="20"/>
        <v>0.35760653415428428</v>
      </c>
      <c r="T127">
        <f t="shared" si="21"/>
        <v>1.5145436641585899</v>
      </c>
      <c r="U127">
        <f t="shared" si="13"/>
        <v>4.3146927332592178E-2</v>
      </c>
    </row>
    <row r="128" spans="1:21" x14ac:dyDescent="0.3">
      <c r="A128">
        <f>'Sim Flight'!B128</f>
        <v>6.3</v>
      </c>
      <c r="B128">
        <f>'Sim Flight'!L128</f>
        <v>1.4886212414969546</v>
      </c>
      <c r="C128">
        <f>'Sim Flight'!N128+'Sim Flight'!W128</f>
        <v>-7.2692966197607498E-2</v>
      </c>
      <c r="E128">
        <f t="shared" si="15"/>
        <v>4.9999999999999822E-2</v>
      </c>
      <c r="G128">
        <f>MEDIAN2(C128,'Sim Flight Params'!$B$37,2)</f>
        <v>-7.2692966197607498E-2</v>
      </c>
      <c r="H128">
        <f>AVERAGE2(G128,'Sim Flight Params'!$B$38,2)</f>
        <v>-7.2692966197607498E-2</v>
      </c>
      <c r="J128">
        <f t="shared" si="16"/>
        <v>0.35397188584440392</v>
      </c>
      <c r="K128">
        <f t="shared" si="17"/>
        <v>-5.3683485925027273E-2</v>
      </c>
      <c r="L128">
        <f>'Sim Flight Params'!$B$36*J128+'Sim Flight Params'!$B$39*K128</f>
        <v>0.35397188584440392</v>
      </c>
      <c r="N128">
        <f t="shared" si="18"/>
        <v>1.53224225845081</v>
      </c>
      <c r="O128">
        <f t="shared" si="19"/>
        <v>-7.2692966197607498E-2</v>
      </c>
      <c r="P128">
        <f>'Sim Flight Params'!$B$36*N128+'Sim Flight Params'!$B$39*O128</f>
        <v>1.53224225845081</v>
      </c>
      <c r="Q128">
        <f t="shared" si="14"/>
        <v>4.3621016953855341E-2</v>
      </c>
      <c r="S128">
        <f t="shared" si="20"/>
        <v>0.35397188584440392</v>
      </c>
      <c r="T128">
        <f t="shared" si="21"/>
        <v>1.53224225845081</v>
      </c>
      <c r="U128">
        <f t="shared" si="13"/>
        <v>4.3621016953855341E-2</v>
      </c>
    </row>
    <row r="129" spans="1:21" x14ac:dyDescent="0.3">
      <c r="A129">
        <f>'Sim Flight'!B129</f>
        <v>6.35</v>
      </c>
      <c r="B129">
        <f>'Sim Flight'!L129</f>
        <v>1.5056573733779843</v>
      </c>
      <c r="C129">
        <f>'Sim Flight'!N129+'Sim Flight'!W129</f>
        <v>-7.5349115970891042E-2</v>
      </c>
      <c r="E129">
        <f t="shared" si="15"/>
        <v>4.9999999999999822E-2</v>
      </c>
      <c r="G129">
        <f>MEDIAN2(C129,'Sim Flight Params'!$B$37,2)</f>
        <v>-7.5349115970891042E-2</v>
      </c>
      <c r="H129">
        <f>AVERAGE2(G129,'Sim Flight Params'!$B$38,2)</f>
        <v>-7.5349115970891042E-2</v>
      </c>
      <c r="J129">
        <f t="shared" si="16"/>
        <v>0.35020443004585938</v>
      </c>
      <c r="K129">
        <f t="shared" si="17"/>
        <v>-5.3122995465671084E-2</v>
      </c>
      <c r="L129">
        <f>'Sim Flight Params'!$B$36*J129+'Sim Flight Params'!$B$39*K129</f>
        <v>0.35020443004585938</v>
      </c>
      <c r="N129">
        <f t="shared" si="18"/>
        <v>1.5497524799531028</v>
      </c>
      <c r="O129">
        <f t="shared" si="19"/>
        <v>-7.5349115970891042E-2</v>
      </c>
      <c r="P129">
        <f>'Sim Flight Params'!$B$36*N129+'Sim Flight Params'!$B$39*O129</f>
        <v>1.5497524799531028</v>
      </c>
      <c r="Q129">
        <f t="shared" si="14"/>
        <v>4.4095106575118503E-2</v>
      </c>
      <c r="S129">
        <f t="shared" si="20"/>
        <v>0.35020443004585938</v>
      </c>
      <c r="T129">
        <f t="shared" si="21"/>
        <v>1.5497524799531028</v>
      </c>
      <c r="U129">
        <f t="shared" si="13"/>
        <v>4.4095106575118503E-2</v>
      </c>
    </row>
    <row r="130" spans="1:21" x14ac:dyDescent="0.3">
      <c r="A130">
        <f>'Sim Flight'!B130</f>
        <v>6.4</v>
      </c>
      <c r="B130">
        <f>'Sim Flight'!L130</f>
        <v>1.5224985647159488</v>
      </c>
      <c r="C130">
        <f>'Sim Flight'!N130+'Sim Flight'!W130</f>
        <v>-7.7976217226213285E-2</v>
      </c>
      <c r="E130">
        <f t="shared" si="15"/>
        <v>5.0000000000000711E-2</v>
      </c>
      <c r="G130">
        <f>MEDIAN2(C130,'Sim Flight Params'!$B$37,2)</f>
        <v>-7.7976217226213285E-2</v>
      </c>
      <c r="H130">
        <f>AVERAGE2(G130,'Sim Flight Params'!$B$38,2)</f>
        <v>-7.7976217226213285E-2</v>
      </c>
      <c r="J130">
        <f t="shared" si="16"/>
        <v>0.34630561918454866</v>
      </c>
      <c r="K130">
        <f t="shared" si="17"/>
        <v>-5.2542025106444096E-2</v>
      </c>
      <c r="L130">
        <f>'Sim Flight Params'!$B$36*J130+'Sim Flight Params'!$B$39*K130</f>
        <v>0.34630561918454866</v>
      </c>
      <c r="N130">
        <f t="shared" si="18"/>
        <v>1.5670677609123305</v>
      </c>
      <c r="O130">
        <f t="shared" si="19"/>
        <v>-7.7976217226213285E-2</v>
      </c>
      <c r="P130">
        <f>'Sim Flight Params'!$B$36*N130+'Sim Flight Params'!$B$39*O130</f>
        <v>1.5670677609123305</v>
      </c>
      <c r="Q130">
        <f t="shared" si="14"/>
        <v>4.4569196196381666E-2</v>
      </c>
      <c r="S130">
        <f t="shared" si="20"/>
        <v>0.34630561918454866</v>
      </c>
      <c r="T130">
        <f t="shared" si="21"/>
        <v>1.5670677609123305</v>
      </c>
      <c r="U130">
        <f t="shared" ref="U130:U193" si="22">T130-$B130</f>
        <v>4.4569196196381666E-2</v>
      </c>
    </row>
    <row r="131" spans="1:21" x14ac:dyDescent="0.3">
      <c r="A131">
        <f>'Sim Flight'!B131</f>
        <v>6.45</v>
      </c>
      <c r="B131">
        <f>'Sim Flight'!L131</f>
        <v>1.5391383229110003</v>
      </c>
      <c r="C131">
        <f>'Sim Flight'!N131+'Sim Flight'!W131</f>
        <v>-8.0573257165076642E-2</v>
      </c>
      <c r="E131">
        <f t="shared" si="15"/>
        <v>4.9999999999999822E-2</v>
      </c>
      <c r="G131">
        <f>MEDIAN2(C131,'Sim Flight Params'!$B$37,2)</f>
        <v>-8.0573257165076642E-2</v>
      </c>
      <c r="H131">
        <f>AVERAGE2(G131,'Sim Flight Params'!$B$38,2)</f>
        <v>-8.0573257165076642E-2</v>
      </c>
      <c r="J131">
        <f t="shared" si="16"/>
        <v>0.34227695632629485</v>
      </c>
      <c r="K131">
        <f t="shared" si="17"/>
        <v>-5.1940798777267337E-2</v>
      </c>
      <c r="L131">
        <f>'Sim Flight Params'!$B$36*J131+'Sim Flight Params'!$B$39*K131</f>
        <v>0.34227695632629485</v>
      </c>
      <c r="N131">
        <f t="shared" si="18"/>
        <v>1.5841816087286451</v>
      </c>
      <c r="O131">
        <f t="shared" si="19"/>
        <v>-8.0573257165076642E-2</v>
      </c>
      <c r="P131">
        <f>'Sim Flight Params'!$B$36*N131+'Sim Flight Params'!$B$39*O131</f>
        <v>1.5841816087286451</v>
      </c>
      <c r="Q131">
        <f t="shared" ref="Q131:Q194" si="23">P131-B131</f>
        <v>4.5043285817644829E-2</v>
      </c>
      <c r="S131">
        <f t="shared" si="20"/>
        <v>0.34227695632629485</v>
      </c>
      <c r="T131">
        <f t="shared" si="21"/>
        <v>1.5841816087286451</v>
      </c>
      <c r="U131">
        <f t="shared" si="22"/>
        <v>4.5043285817644829E-2</v>
      </c>
    </row>
    <row r="132" spans="1:21" x14ac:dyDescent="0.3">
      <c r="A132">
        <f>'Sim Flight'!B132</f>
        <v>6.5</v>
      </c>
      <c r="B132">
        <f>'Sim Flight'!L132</f>
        <v>1.555570233019602</v>
      </c>
      <c r="C132">
        <f>'Sim Flight'!N132+'Sim Flight'!W132</f>
        <v>-8.3139234579921187E-2</v>
      </c>
      <c r="E132">
        <f t="shared" ref="E132:E195" si="24">A132-A131</f>
        <v>4.9999999999999822E-2</v>
      </c>
      <c r="G132">
        <f>MEDIAN2(C132,'Sim Flight Params'!$B$37,2)</f>
        <v>-8.3139234579921187E-2</v>
      </c>
      <c r="H132">
        <f>AVERAGE2(G132,'Sim Flight Params'!$B$38,2)</f>
        <v>-8.3139234579921187E-2</v>
      </c>
      <c r="J132">
        <f t="shared" ref="J132:J195" si="25">J131+H132*$E132</f>
        <v>0.3381199945972988</v>
      </c>
      <c r="K132">
        <f t="shared" ref="K132:K195" si="26">(H132-H131)/$E132</f>
        <v>-5.1319548296891074E-2</v>
      </c>
      <c r="L132">
        <f>'Sim Flight Params'!$B$36*J132+'Sim Flight Params'!$B$39*K132</f>
        <v>0.3381199945972988</v>
      </c>
      <c r="N132">
        <f t="shared" si="18"/>
        <v>1.6010876084585099</v>
      </c>
      <c r="O132">
        <f t="shared" si="19"/>
        <v>-8.3139234579921187E-2</v>
      </c>
      <c r="P132">
        <f>'Sim Flight Params'!$B$36*N132+'Sim Flight Params'!$B$39*O132</f>
        <v>1.6010876084585099</v>
      </c>
      <c r="Q132">
        <f t="shared" si="23"/>
        <v>4.5517375438907992E-2</v>
      </c>
      <c r="S132">
        <f t="shared" si="20"/>
        <v>0.3381199945972988</v>
      </c>
      <c r="T132">
        <f t="shared" si="21"/>
        <v>1.6010876084585099</v>
      </c>
      <c r="U132">
        <f t="shared" si="22"/>
        <v>4.5517375438907992E-2</v>
      </c>
    </row>
    <row r="133" spans="1:21" x14ac:dyDescent="0.3">
      <c r="A133">
        <f>'Sim Flight'!B133</f>
        <v>6.55</v>
      </c>
      <c r="B133">
        <f>'Sim Flight'!L133</f>
        <v>1.5717879602276121</v>
      </c>
      <c r="C133">
        <f>'Sim Flight'!N133+'Sim Flight'!W133</f>
        <v>-8.5673160236599294E-2</v>
      </c>
      <c r="E133">
        <f t="shared" si="24"/>
        <v>4.9999999999999822E-2</v>
      </c>
      <c r="G133">
        <f>MEDIAN2(C133,'Sim Flight Params'!$B$37,2)</f>
        <v>-8.5673160236599294E-2</v>
      </c>
      <c r="H133">
        <f>AVERAGE2(G133,'Sim Flight Params'!$B$38,2)</f>
        <v>-8.5673160236599294E-2</v>
      </c>
      <c r="J133">
        <f t="shared" si="25"/>
        <v>0.33383633658546885</v>
      </c>
      <c r="K133">
        <f t="shared" si="26"/>
        <v>-5.0678513133562322E-2</v>
      </c>
      <c r="L133">
        <f>'Sim Flight Params'!$B$36*J133+'Sim Flight Params'!$B$39*K133</f>
        <v>0.33383633658546885</v>
      </c>
      <c r="N133">
        <f t="shared" si="18"/>
        <v>1.6177794252877833</v>
      </c>
      <c r="O133">
        <f t="shared" si="19"/>
        <v>-8.5673160236599294E-2</v>
      </c>
      <c r="P133">
        <f>'Sim Flight Params'!$B$36*N133+'Sim Flight Params'!$B$39*O133</f>
        <v>1.6177794252877833</v>
      </c>
      <c r="Q133">
        <f t="shared" si="23"/>
        <v>4.5991465060171155E-2</v>
      </c>
      <c r="S133">
        <f t="shared" si="20"/>
        <v>0.33383633658546885</v>
      </c>
      <c r="T133">
        <f t="shared" si="21"/>
        <v>1.6177794252877833</v>
      </c>
      <c r="U133">
        <f t="shared" si="22"/>
        <v>4.5991465060171155E-2</v>
      </c>
    </row>
    <row r="134" spans="1:21" x14ac:dyDescent="0.3">
      <c r="A134">
        <f>'Sim Flight'!B134</f>
        <v>6.6</v>
      </c>
      <c r="B134">
        <f>'Sim Flight'!L134</f>
        <v>1.5877852522924729</v>
      </c>
      <c r="C134">
        <f>'Sim Flight'!N134+'Sim Flight'!W134</f>
        <v>-8.8174057259761449E-2</v>
      </c>
      <c r="E134">
        <f t="shared" si="24"/>
        <v>4.9999999999999822E-2</v>
      </c>
      <c r="G134">
        <f>MEDIAN2(C134,'Sim Flight Params'!$B$37,2)</f>
        <v>-8.8174057259761449E-2</v>
      </c>
      <c r="H134">
        <f>AVERAGE2(G134,'Sim Flight Params'!$B$38,2)</f>
        <v>-8.8174057259761449E-2</v>
      </c>
      <c r="J134">
        <f t="shared" si="25"/>
        <v>0.32942763372248079</v>
      </c>
      <c r="K134">
        <f t="shared" si="26"/>
        <v>-5.0017940463243274E-2</v>
      </c>
      <c r="L134">
        <f>'Sim Flight Params'!$B$36*J134+'Sim Flight Params'!$B$39*K134</f>
        <v>0.32942763372248079</v>
      </c>
      <c r="N134">
        <f t="shared" ref="N134:N197" si="27">N133+L134*$E134</f>
        <v>1.6342508069739072</v>
      </c>
      <c r="O134">
        <f t="shared" ref="O134:O197" si="28">(L134-L133)/$E134</f>
        <v>-8.8174057259761449E-2</v>
      </c>
      <c r="P134">
        <f>'Sim Flight Params'!$B$36*N134+'Sim Flight Params'!$B$39*O134</f>
        <v>1.6342508069739072</v>
      </c>
      <c r="Q134">
        <f t="shared" si="23"/>
        <v>4.6465554681434318E-2</v>
      </c>
      <c r="S134">
        <f t="shared" si="20"/>
        <v>0.32942763372248079</v>
      </c>
      <c r="T134">
        <f t="shared" si="21"/>
        <v>1.6342508069739072</v>
      </c>
      <c r="U134">
        <f t="shared" si="22"/>
        <v>4.6465554681434318E-2</v>
      </c>
    </row>
    <row r="135" spans="1:21" x14ac:dyDescent="0.3">
      <c r="A135">
        <f>'Sim Flight'!B135</f>
        <v>6.65</v>
      </c>
      <c r="B135">
        <f>'Sim Flight'!L135</f>
        <v>1.6035559419535714</v>
      </c>
      <c r="C135">
        <f>'Sim Flight'!N135+'Sim Flight'!W135</f>
        <v>-9.0640961505017256E-2</v>
      </c>
      <c r="E135">
        <f t="shared" si="24"/>
        <v>5.0000000000000711E-2</v>
      </c>
      <c r="G135">
        <f>MEDIAN2(C135,'Sim Flight Params'!$B$37,2)</f>
        <v>-9.0640961505017256E-2</v>
      </c>
      <c r="H135">
        <f>AVERAGE2(G135,'Sim Flight Params'!$B$38,2)</f>
        <v>-9.0640961505017256E-2</v>
      </c>
      <c r="J135">
        <f t="shared" si="25"/>
        <v>0.32489558564722987</v>
      </c>
      <c r="K135">
        <f t="shared" si="26"/>
        <v>-4.9338084905115452E-2</v>
      </c>
      <c r="L135">
        <f>'Sim Flight Params'!$B$36*J135+'Sim Flight Params'!$B$39*K135</f>
        <v>0.32489558564722987</v>
      </c>
      <c r="N135">
        <f t="shared" si="27"/>
        <v>1.6504955862562689</v>
      </c>
      <c r="O135">
        <f t="shared" si="28"/>
        <v>-9.0640961505017256E-2</v>
      </c>
      <c r="P135">
        <f>'Sim Flight Params'!$B$36*N135+'Sim Flight Params'!$B$39*O135</f>
        <v>1.6504955862562689</v>
      </c>
      <c r="Q135">
        <f t="shared" si="23"/>
        <v>4.6939644302697481E-2</v>
      </c>
      <c r="S135">
        <f t="shared" ref="S135:S198" si="29">S134+C135*$E135</f>
        <v>0.32489558564722987</v>
      </c>
      <c r="T135">
        <f t="shared" ref="T135:T198" si="30">T134+S135*$E135</f>
        <v>1.6504955862562689</v>
      </c>
      <c r="U135">
        <f t="shared" si="22"/>
        <v>4.6939644302697481E-2</v>
      </c>
    </row>
    <row r="136" spans="1:21" x14ac:dyDescent="0.3">
      <c r="A136">
        <f>'Sim Flight'!B136</f>
        <v>6.7</v>
      </c>
      <c r="B136">
        <f>'Sim Flight'!L136</f>
        <v>1.6190939493098342</v>
      </c>
      <c r="C136">
        <f>'Sim Flight'!N136+'Sim Flight'!W136</f>
        <v>-9.3072921934188924E-2</v>
      </c>
      <c r="E136">
        <f t="shared" si="24"/>
        <v>4.9999999999999822E-2</v>
      </c>
      <c r="G136">
        <f>MEDIAN2(C136,'Sim Flight Params'!$B$37,2)</f>
        <v>-9.3072921934188924E-2</v>
      </c>
      <c r="H136">
        <f>AVERAGE2(G136,'Sim Flight Params'!$B$38,2)</f>
        <v>-9.3072921934188924E-2</v>
      </c>
      <c r="J136">
        <f t="shared" si="25"/>
        <v>0.32024193955052044</v>
      </c>
      <c r="K136">
        <f t="shared" si="26"/>
        <v>-4.863920858343352E-2</v>
      </c>
      <c r="L136">
        <f>'Sim Flight Params'!$B$36*J136+'Sim Flight Params'!$B$39*K136</f>
        <v>0.32024193955052044</v>
      </c>
      <c r="N136">
        <f t="shared" si="27"/>
        <v>1.6665076832337948</v>
      </c>
      <c r="O136">
        <f t="shared" si="28"/>
        <v>-9.3072921934188924E-2</v>
      </c>
      <c r="P136">
        <f>'Sim Flight Params'!$B$36*N136+'Sim Flight Params'!$B$39*O136</f>
        <v>1.6665076832337948</v>
      </c>
      <c r="Q136">
        <f t="shared" si="23"/>
        <v>4.7413733923960644E-2</v>
      </c>
      <c r="S136">
        <f t="shared" si="29"/>
        <v>0.32024193955052044</v>
      </c>
      <c r="T136">
        <f t="shared" si="30"/>
        <v>1.6665076832337948</v>
      </c>
      <c r="U136">
        <f t="shared" si="22"/>
        <v>4.7413733923960644E-2</v>
      </c>
    </row>
    <row r="137" spans="1:21" x14ac:dyDescent="0.3">
      <c r="A137">
        <f>'Sim Flight'!B137</f>
        <v>6.75</v>
      </c>
      <c r="B137">
        <f>'Sim Flight'!L137</f>
        <v>1.6343932841636453</v>
      </c>
      <c r="C137">
        <f>'Sim Flight'!N137+'Sim Flight'!W137</f>
        <v>-9.5469000980675012E-2</v>
      </c>
      <c r="E137">
        <f t="shared" si="24"/>
        <v>4.9999999999999822E-2</v>
      </c>
      <c r="G137">
        <f>MEDIAN2(C137,'Sim Flight Params'!$B$37,2)</f>
        <v>-9.5469000980675012E-2</v>
      </c>
      <c r="H137">
        <f>AVERAGE2(G137,'Sim Flight Params'!$B$38,2)</f>
        <v>-9.5469000980675012E-2</v>
      </c>
      <c r="J137">
        <f t="shared" si="25"/>
        <v>0.3154684895014867</v>
      </c>
      <c r="K137">
        <f t="shared" si="26"/>
        <v>-4.7921580929721937E-2</v>
      </c>
      <c r="L137">
        <f>'Sim Flight Params'!$B$36*J137+'Sim Flight Params'!$B$39*K137</f>
        <v>0.3154684895014867</v>
      </c>
      <c r="N137">
        <f t="shared" si="27"/>
        <v>1.6822811077088691</v>
      </c>
      <c r="O137">
        <f t="shared" si="28"/>
        <v>-9.5469000980675012E-2</v>
      </c>
      <c r="P137">
        <f>'Sim Flight Params'!$B$36*N137+'Sim Flight Params'!$B$39*O137</f>
        <v>1.6822811077088691</v>
      </c>
      <c r="Q137">
        <f t="shared" si="23"/>
        <v>4.7887823545223807E-2</v>
      </c>
      <c r="S137">
        <f t="shared" si="29"/>
        <v>0.3154684895014867</v>
      </c>
      <c r="T137">
        <f t="shared" si="30"/>
        <v>1.6822811077088691</v>
      </c>
      <c r="U137">
        <f t="shared" si="22"/>
        <v>4.7887823545223807E-2</v>
      </c>
    </row>
    <row r="138" spans="1:21" x14ac:dyDescent="0.3">
      <c r="A138">
        <f>'Sim Flight'!B138</f>
        <v>6.8</v>
      </c>
      <c r="B138">
        <f>'Sim Flight'!L138</f>
        <v>1.6494480483301834</v>
      </c>
      <c r="C138">
        <f>'Sim Flight'!N138+'Sim Flight'!W138</f>
        <v>-9.7828274909163362E-2</v>
      </c>
      <c r="E138">
        <f t="shared" si="24"/>
        <v>4.9999999999999822E-2</v>
      </c>
      <c r="G138">
        <f>MEDIAN2(C138,'Sim Flight Params'!$B$37,2)</f>
        <v>-9.7828274909163362E-2</v>
      </c>
      <c r="H138">
        <f>AVERAGE2(G138,'Sim Flight Params'!$B$38,2)</f>
        <v>-9.7828274909163362E-2</v>
      </c>
      <c r="J138">
        <f t="shared" si="25"/>
        <v>0.31057707575602855</v>
      </c>
      <c r="K138">
        <f t="shared" si="26"/>
        <v>-4.7185478569767181E-2</v>
      </c>
      <c r="L138">
        <f>'Sim Flight Params'!$B$36*J138+'Sim Flight Params'!$B$39*K138</f>
        <v>0.31057707575602855</v>
      </c>
      <c r="N138">
        <f t="shared" si="27"/>
        <v>1.6978099614966704</v>
      </c>
      <c r="O138">
        <f t="shared" si="28"/>
        <v>-9.7828274909163362E-2</v>
      </c>
      <c r="P138">
        <f>'Sim Flight Params'!$B$36*N138+'Sim Flight Params'!$B$39*O138</f>
        <v>1.6978099614966704</v>
      </c>
      <c r="Q138">
        <f t="shared" si="23"/>
        <v>4.8361913166486969E-2</v>
      </c>
      <c r="S138">
        <f t="shared" si="29"/>
        <v>0.31057707575602855</v>
      </c>
      <c r="T138">
        <f t="shared" si="30"/>
        <v>1.6978099614966704</v>
      </c>
      <c r="U138">
        <f t="shared" si="22"/>
        <v>4.8361913166486969E-2</v>
      </c>
    </row>
    <row r="139" spans="1:21" x14ac:dyDescent="0.3">
      <c r="A139">
        <f>'Sim Flight'!B139</f>
        <v>6.85</v>
      </c>
      <c r="B139">
        <f>'Sim Flight'!L139</f>
        <v>1.6642524379112813</v>
      </c>
      <c r="C139">
        <f>'Sim Flight'!N139+'Sim Flight'!W139</f>
        <v>-0.10014983417612236</v>
      </c>
      <c r="E139">
        <f t="shared" si="24"/>
        <v>4.9999999999999822E-2</v>
      </c>
      <c r="G139">
        <f>MEDIAN2(C139,'Sim Flight Params'!$B$37,2)</f>
        <v>-0.10014983417612236</v>
      </c>
      <c r="H139">
        <f>AVERAGE2(G139,'Sim Flight Params'!$B$38,2)</f>
        <v>-0.10014983417612236</v>
      </c>
      <c r="J139">
        <f t="shared" si="25"/>
        <v>0.30556958404722245</v>
      </c>
      <c r="K139">
        <f t="shared" si="26"/>
        <v>-4.6431185339180114E-2</v>
      </c>
      <c r="L139">
        <f>'Sim Flight Params'!$B$36*J139+'Sim Flight Params'!$B$39*K139</f>
        <v>0.30556958404722245</v>
      </c>
      <c r="N139">
        <f t="shared" si="27"/>
        <v>1.7130884406990314</v>
      </c>
      <c r="O139">
        <f t="shared" si="28"/>
        <v>-0.10014983417612236</v>
      </c>
      <c r="P139">
        <f>'Sim Flight Params'!$B$36*N139+'Sim Flight Params'!$B$39*O139</f>
        <v>1.7130884406990314</v>
      </c>
      <c r="Q139">
        <f t="shared" si="23"/>
        <v>4.8836002787750132E-2</v>
      </c>
      <c r="S139">
        <f t="shared" si="29"/>
        <v>0.30556958404722245</v>
      </c>
      <c r="T139">
        <f t="shared" si="30"/>
        <v>1.7130884406990314</v>
      </c>
      <c r="U139">
        <f t="shared" si="22"/>
        <v>4.8836002787750132E-2</v>
      </c>
    </row>
    <row r="140" spans="1:21" x14ac:dyDescent="0.3">
      <c r="A140">
        <f>'Sim Flight'!B140</f>
        <v>6.9</v>
      </c>
      <c r="B140">
        <f>'Sim Flight'!L140</f>
        <v>1.6788007455329419</v>
      </c>
      <c r="C140">
        <f>'Sim Flight'!N140+'Sim Flight'!W140</f>
        <v>-0.10243278377501018</v>
      </c>
      <c r="E140">
        <f t="shared" si="24"/>
        <v>5.0000000000000711E-2</v>
      </c>
      <c r="G140">
        <f>MEDIAN2(C140,'Sim Flight Params'!$B$37,2)</f>
        <v>-0.10243278377501018</v>
      </c>
      <c r="H140">
        <f>AVERAGE2(G140,'Sim Flight Params'!$B$38,2)</f>
        <v>-0.10243278377501018</v>
      </c>
      <c r="J140">
        <f t="shared" si="25"/>
        <v>0.30044794485847187</v>
      </c>
      <c r="K140">
        <f t="shared" si="26"/>
        <v>-4.5658991977755761E-2</v>
      </c>
      <c r="L140">
        <f>'Sim Flight Params'!$B$36*J140+'Sim Flight Params'!$B$39*K140</f>
        <v>0.30044794485847187</v>
      </c>
      <c r="N140">
        <f t="shared" si="27"/>
        <v>1.7281108379419552</v>
      </c>
      <c r="O140">
        <f t="shared" si="28"/>
        <v>-0.10243278377501018</v>
      </c>
      <c r="P140">
        <f>'Sim Flight Params'!$B$36*N140+'Sim Flight Params'!$B$39*O140</f>
        <v>1.7281108379419552</v>
      </c>
      <c r="Q140">
        <f t="shared" si="23"/>
        <v>4.9310092409013295E-2</v>
      </c>
      <c r="S140">
        <f t="shared" si="29"/>
        <v>0.30044794485847187</v>
      </c>
      <c r="T140">
        <f t="shared" si="30"/>
        <v>1.7281108379419552</v>
      </c>
      <c r="U140">
        <f t="shared" si="22"/>
        <v>4.9310092409013295E-2</v>
      </c>
    </row>
    <row r="141" spans="1:21" x14ac:dyDescent="0.3">
      <c r="A141">
        <f>'Sim Flight'!B141</f>
        <v>6.95</v>
      </c>
      <c r="B141">
        <f>'Sim Flight'!L141</f>
        <v>1.6930873625456357</v>
      </c>
      <c r="C141">
        <f>'Sim Flight'!N141+'Sim Flight'!W141</f>
        <v>-0.10467624358659704</v>
      </c>
      <c r="E141">
        <f t="shared" si="24"/>
        <v>4.9999999999999822E-2</v>
      </c>
      <c r="G141">
        <f>MEDIAN2(C141,'Sim Flight Params'!$B$37,2)</f>
        <v>-0.10467624358659704</v>
      </c>
      <c r="H141">
        <f>AVERAGE2(G141,'Sim Flight Params'!$B$38,2)</f>
        <v>-0.10467624358659704</v>
      </c>
      <c r="J141">
        <f t="shared" si="25"/>
        <v>0.29521413267914204</v>
      </c>
      <c r="K141">
        <f t="shared" si="26"/>
        <v>-4.4869196231737289E-2</v>
      </c>
      <c r="L141">
        <f>'Sim Flight Params'!$B$36*J141+'Sim Flight Params'!$B$39*K141</f>
        <v>0.29521413267914204</v>
      </c>
      <c r="N141">
        <f t="shared" si="27"/>
        <v>1.7428715445759122</v>
      </c>
      <c r="O141">
        <f t="shared" si="28"/>
        <v>-0.10467624358659704</v>
      </c>
      <c r="P141">
        <f>'Sim Flight Params'!$B$36*N141+'Sim Flight Params'!$B$39*O141</f>
        <v>1.7428715445759122</v>
      </c>
      <c r="Q141">
        <f t="shared" si="23"/>
        <v>4.9784182030276458E-2</v>
      </c>
      <c r="S141">
        <f t="shared" si="29"/>
        <v>0.29521413267914204</v>
      </c>
      <c r="T141">
        <f t="shared" si="30"/>
        <v>1.7428715445759122</v>
      </c>
      <c r="U141">
        <f t="shared" si="22"/>
        <v>4.9784182030276458E-2</v>
      </c>
    </row>
    <row r="142" spans="1:21" x14ac:dyDescent="0.3">
      <c r="A142">
        <f>'Sim Flight'!B142</f>
        <v>7</v>
      </c>
      <c r="B142">
        <f>'Sim Flight'!L142</f>
        <v>1.7071067811865475</v>
      </c>
      <c r="C142">
        <f>'Sim Flight'!N142+'Sim Flight'!W142</f>
        <v>-0.10687934871285203</v>
      </c>
      <c r="E142">
        <f t="shared" si="24"/>
        <v>4.9999999999999822E-2</v>
      </c>
      <c r="G142">
        <f>MEDIAN2(C142,'Sim Flight Params'!$B$37,2)</f>
        <v>-0.10687934871285203</v>
      </c>
      <c r="H142">
        <f>AVERAGE2(G142,'Sim Flight Params'!$B$38,2)</f>
        <v>-0.10687934871285203</v>
      </c>
      <c r="J142">
        <f t="shared" si="25"/>
        <v>0.28987016524349946</v>
      </c>
      <c r="K142">
        <f t="shared" si="26"/>
        <v>-4.4062102525099948E-2</v>
      </c>
      <c r="L142">
        <f>'Sim Flight Params'!$B$36*J142+'Sim Flight Params'!$B$39*K142</f>
        <v>0.28987016524349946</v>
      </c>
      <c r="N142">
        <f t="shared" si="27"/>
        <v>1.7573650528380871</v>
      </c>
      <c r="O142">
        <f t="shared" si="28"/>
        <v>-0.10687934871285203</v>
      </c>
      <c r="P142">
        <f>'Sim Flight Params'!$B$36*N142+'Sim Flight Params'!$B$39*O142</f>
        <v>1.7573650528380871</v>
      </c>
      <c r="Q142">
        <f t="shared" si="23"/>
        <v>5.0258271651539621E-2</v>
      </c>
      <c r="S142">
        <f t="shared" si="29"/>
        <v>0.28987016524349946</v>
      </c>
      <c r="T142">
        <f t="shared" si="30"/>
        <v>1.7573650528380871</v>
      </c>
      <c r="U142">
        <f t="shared" si="22"/>
        <v>5.0258271651539621E-2</v>
      </c>
    </row>
    <row r="143" spans="1:21" x14ac:dyDescent="0.3">
      <c r="A143">
        <f>'Sim Flight'!B143</f>
        <v>7.05</v>
      </c>
      <c r="B143">
        <f>'Sim Flight'!L143</f>
        <v>1.7208535967029188</v>
      </c>
      <c r="C143">
        <f>'Sim Flight'!N143+'Sim Flight'!W143</f>
        <v>-0.10904124981614455</v>
      </c>
      <c r="E143">
        <f t="shared" si="24"/>
        <v>4.9999999999999822E-2</v>
      </c>
      <c r="G143">
        <f>MEDIAN2(C143,'Sim Flight Params'!$B$37,2)</f>
        <v>-0.10904124981614455</v>
      </c>
      <c r="H143">
        <f>AVERAGE2(G143,'Sim Flight Params'!$B$38,2)</f>
        <v>-0.10904124981614455</v>
      </c>
      <c r="J143">
        <f t="shared" si="25"/>
        <v>0.28441810275269225</v>
      </c>
      <c r="K143">
        <f t="shared" si="26"/>
        <v>-4.3238022065850576E-2</v>
      </c>
      <c r="L143">
        <f>'Sim Flight Params'!$B$36*J143+'Sim Flight Params'!$B$39*K143</f>
        <v>0.28441810275269225</v>
      </c>
      <c r="N143">
        <f t="shared" si="27"/>
        <v>1.7715859579757216</v>
      </c>
      <c r="O143">
        <f t="shared" si="28"/>
        <v>-0.10904124981614455</v>
      </c>
      <c r="P143">
        <f>'Sim Flight Params'!$B$36*N143+'Sim Flight Params'!$B$39*O143</f>
        <v>1.7715859579757216</v>
      </c>
      <c r="Q143">
        <f t="shared" si="23"/>
        <v>5.0732361272802784E-2</v>
      </c>
      <c r="S143">
        <f t="shared" si="29"/>
        <v>0.28441810275269225</v>
      </c>
      <c r="T143">
        <f t="shared" si="30"/>
        <v>1.7715859579757216</v>
      </c>
      <c r="U143">
        <f t="shared" si="22"/>
        <v>5.0732361272802784E-2</v>
      </c>
    </row>
    <row r="144" spans="1:21" x14ac:dyDescent="0.3">
      <c r="A144">
        <f>'Sim Flight'!B144</f>
        <v>7.1</v>
      </c>
      <c r="B144">
        <f>'Sim Flight'!L144</f>
        <v>1.7343225094356853</v>
      </c>
      <c r="C144">
        <f>'Sim Flight'!N144+'Sim Flight'!W144</f>
        <v>-0.11116111344193919</v>
      </c>
      <c r="E144">
        <f t="shared" si="24"/>
        <v>4.9999999999999822E-2</v>
      </c>
      <c r="G144">
        <f>MEDIAN2(C144,'Sim Flight Params'!$B$37,2)</f>
        <v>-0.11116111344193919</v>
      </c>
      <c r="H144">
        <f>AVERAGE2(G144,'Sim Flight Params'!$B$38,2)</f>
        <v>-0.11116111344193919</v>
      </c>
      <c r="J144">
        <f t="shared" si="25"/>
        <v>0.27886004708059531</v>
      </c>
      <c r="K144">
        <f t="shared" si="26"/>
        <v>-4.2397272515892911E-2</v>
      </c>
      <c r="L144">
        <f>'Sim Flight Params'!$B$36*J144+'Sim Flight Params'!$B$39*K144</f>
        <v>0.27886004708059531</v>
      </c>
      <c r="N144">
        <f t="shared" si="27"/>
        <v>1.7855289603297513</v>
      </c>
      <c r="O144">
        <f t="shared" si="28"/>
        <v>-0.11116111344193919</v>
      </c>
      <c r="P144">
        <f>'Sim Flight Params'!$B$36*N144+'Sim Flight Params'!$B$39*O144</f>
        <v>1.7855289603297513</v>
      </c>
      <c r="Q144">
        <f t="shared" si="23"/>
        <v>5.1206450894065947E-2</v>
      </c>
      <c r="S144">
        <f t="shared" si="29"/>
        <v>0.27886004708059531</v>
      </c>
      <c r="T144">
        <f t="shared" si="30"/>
        <v>1.7855289603297513</v>
      </c>
      <c r="U144">
        <f t="shared" si="22"/>
        <v>5.1206450894065947E-2</v>
      </c>
    </row>
    <row r="145" spans="1:21" x14ac:dyDescent="0.3">
      <c r="A145">
        <f>'Sim Flight'!B145</f>
        <v>7.15</v>
      </c>
      <c r="B145">
        <f>'Sim Flight'!L145</f>
        <v>1.7475083268625968</v>
      </c>
      <c r="C145">
        <f>'Sim Flight'!N145+'Sim Flight'!W145</f>
        <v>-0.11323812234210034</v>
      </c>
      <c r="E145">
        <f t="shared" si="24"/>
        <v>5.0000000000000711E-2</v>
      </c>
      <c r="G145">
        <f>MEDIAN2(C145,'Sim Flight Params'!$B$37,2)</f>
        <v>-0.11323812234210034</v>
      </c>
      <c r="H145">
        <f>AVERAGE2(G145,'Sim Flight Params'!$B$38,2)</f>
        <v>-0.11323812234210034</v>
      </c>
      <c r="J145">
        <f t="shared" si="25"/>
        <v>0.27319814096349021</v>
      </c>
      <c r="K145">
        <f t="shared" si="26"/>
        <v>-4.1540178003222593E-2</v>
      </c>
      <c r="L145">
        <f>'Sim Flight Params'!$B$36*J145+'Sim Flight Params'!$B$39*K145</f>
        <v>0.27319814096349021</v>
      </c>
      <c r="N145">
        <f t="shared" si="27"/>
        <v>1.7991888673779259</v>
      </c>
      <c r="O145">
        <f t="shared" si="28"/>
        <v>-0.11323812234210034</v>
      </c>
      <c r="P145">
        <f>'Sim Flight Params'!$B$36*N145+'Sim Flight Params'!$B$39*O145</f>
        <v>1.7991888673779259</v>
      </c>
      <c r="Q145">
        <f t="shared" si="23"/>
        <v>5.168054051532911E-2</v>
      </c>
      <c r="S145">
        <f t="shared" si="29"/>
        <v>0.27319814096349021</v>
      </c>
      <c r="T145">
        <f t="shared" si="30"/>
        <v>1.7991888673779259</v>
      </c>
      <c r="U145">
        <f t="shared" si="22"/>
        <v>5.168054051532911E-2</v>
      </c>
    </row>
    <row r="146" spans="1:21" x14ac:dyDescent="0.3">
      <c r="A146">
        <f>'Sim Flight'!B146</f>
        <v>7.2</v>
      </c>
      <c r="B146">
        <f>'Sim Flight'!L146</f>
        <v>1.760405965600031</v>
      </c>
      <c r="C146">
        <f>'Sim Flight'!N146+'Sim Flight'!W146</f>
        <v>-0.1152714757908184</v>
      </c>
      <c r="E146">
        <f t="shared" si="24"/>
        <v>4.9999999999999822E-2</v>
      </c>
      <c r="G146">
        <f>MEDIAN2(C146,'Sim Flight Params'!$B$37,2)</f>
        <v>-0.1152714757908184</v>
      </c>
      <c r="H146">
        <f>AVERAGE2(G146,'Sim Flight Params'!$B$38,2)</f>
        <v>-0.1152714757908184</v>
      </c>
      <c r="J146">
        <f t="shared" si="25"/>
        <v>0.26743456717394931</v>
      </c>
      <c r="K146">
        <f t="shared" si="26"/>
        <v>-4.0667068974361155E-2</v>
      </c>
      <c r="L146">
        <f>'Sim Flight Params'!$B$36*J146+'Sim Flight Params'!$B$39*K146</f>
        <v>0.26743456717394931</v>
      </c>
      <c r="N146">
        <f t="shared" si="27"/>
        <v>1.8125605957366233</v>
      </c>
      <c r="O146">
        <f t="shared" si="28"/>
        <v>-0.1152714757908184</v>
      </c>
      <c r="P146">
        <f>'Sim Flight Params'!$B$36*N146+'Sim Flight Params'!$B$39*O146</f>
        <v>1.8125605957366233</v>
      </c>
      <c r="Q146">
        <f t="shared" si="23"/>
        <v>5.2154630136592273E-2</v>
      </c>
      <c r="S146">
        <f t="shared" si="29"/>
        <v>0.26743456717394931</v>
      </c>
      <c r="T146">
        <f t="shared" si="30"/>
        <v>1.8125605957366233</v>
      </c>
      <c r="U146">
        <f t="shared" si="22"/>
        <v>5.2154630136592273E-2</v>
      </c>
    </row>
    <row r="147" spans="1:21" x14ac:dyDescent="0.3">
      <c r="A147">
        <f>'Sim Flight'!B147</f>
        <v>7.25</v>
      </c>
      <c r="B147">
        <f>'Sim Flight'!L147</f>
        <v>1.7730104533627369</v>
      </c>
      <c r="C147">
        <f>'Sim Flight'!N147+'Sim Flight'!W147</f>
        <v>-0.11726038989135087</v>
      </c>
      <c r="E147">
        <f t="shared" si="24"/>
        <v>4.9999999999999822E-2</v>
      </c>
      <c r="G147">
        <f>MEDIAN2(C147,'Sim Flight Params'!$B$37,2)</f>
        <v>-0.11726038989135087</v>
      </c>
      <c r="H147">
        <f>AVERAGE2(G147,'Sim Flight Params'!$B$38,2)</f>
        <v>-0.11726038989135087</v>
      </c>
      <c r="J147">
        <f t="shared" si="25"/>
        <v>0.26157154767938179</v>
      </c>
      <c r="K147">
        <f t="shared" si="26"/>
        <v>-3.9778282010649729E-2</v>
      </c>
      <c r="L147">
        <f>'Sim Flight Params'!$B$36*J147+'Sim Flight Params'!$B$39*K147</f>
        <v>0.26157154767938179</v>
      </c>
      <c r="N147">
        <f t="shared" si="27"/>
        <v>1.8256391731205923</v>
      </c>
      <c r="O147">
        <f t="shared" si="28"/>
        <v>-0.11726038989135087</v>
      </c>
      <c r="P147">
        <f>'Sim Flight Params'!$B$36*N147+'Sim Flight Params'!$B$39*O147</f>
        <v>1.8256391731205923</v>
      </c>
      <c r="Q147">
        <f t="shared" si="23"/>
        <v>5.2628719757855436E-2</v>
      </c>
      <c r="S147">
        <f t="shared" si="29"/>
        <v>0.26157154767938179</v>
      </c>
      <c r="T147">
        <f t="shared" si="30"/>
        <v>1.8256391731205923</v>
      </c>
      <c r="U147">
        <f t="shared" si="22"/>
        <v>5.2628719757855436E-2</v>
      </c>
    </row>
    <row r="148" spans="1:21" x14ac:dyDescent="0.3">
      <c r="A148">
        <f>'Sim Flight'!B148</f>
        <v>7.3</v>
      </c>
      <c r="B148">
        <f>'Sim Flight'!L148</f>
        <v>1.7853169308807448</v>
      </c>
      <c r="C148">
        <f>'Sim Flight'!N148+'Sim Flight'!W148</f>
        <v>-0.11920409787915574</v>
      </c>
      <c r="E148">
        <f t="shared" si="24"/>
        <v>4.9999999999999822E-2</v>
      </c>
      <c r="G148">
        <f>MEDIAN2(C148,'Sim Flight Params'!$B$37,2)</f>
        <v>-0.11920409787915574</v>
      </c>
      <c r="H148">
        <f>AVERAGE2(G148,'Sim Flight Params'!$B$38,2)</f>
        <v>-0.11920409787915574</v>
      </c>
      <c r="J148">
        <f t="shared" si="25"/>
        <v>0.25561134278542402</v>
      </c>
      <c r="K148">
        <f t="shared" si="26"/>
        <v>-3.8874159756097509E-2</v>
      </c>
      <c r="L148">
        <f>'Sim Flight Params'!$B$36*J148+'Sim Flight Params'!$B$39*K148</f>
        <v>0.25561134278542402</v>
      </c>
      <c r="N148">
        <f t="shared" si="27"/>
        <v>1.8384197402598634</v>
      </c>
      <c r="O148">
        <f t="shared" si="28"/>
        <v>-0.11920409787915574</v>
      </c>
      <c r="P148">
        <f>'Sim Flight Params'!$B$36*N148+'Sim Flight Params'!$B$39*O148</f>
        <v>1.8384197402598634</v>
      </c>
      <c r="Q148">
        <f t="shared" si="23"/>
        <v>5.3102809379118598E-2</v>
      </c>
      <c r="S148">
        <f t="shared" si="29"/>
        <v>0.25561134278542402</v>
      </c>
      <c r="T148">
        <f t="shared" si="30"/>
        <v>1.8384197402598634</v>
      </c>
      <c r="U148">
        <f t="shared" si="22"/>
        <v>5.3102809379118598E-2</v>
      </c>
    </row>
    <row r="149" spans="1:21" x14ac:dyDescent="0.3">
      <c r="A149">
        <f>'Sim Flight'!B149</f>
        <v>7.35</v>
      </c>
      <c r="B149">
        <f>'Sim Flight'!L149</f>
        <v>1.7973206537727071</v>
      </c>
      <c r="C149">
        <f>'Sim Flight'!N149+'Sim Flight'!W149</f>
        <v>-0.12110185041827136</v>
      </c>
      <c r="E149">
        <f t="shared" si="24"/>
        <v>4.9999999999999822E-2</v>
      </c>
      <c r="G149">
        <f>MEDIAN2(C149,'Sim Flight Params'!$B$37,2)</f>
        <v>-0.12110185041827136</v>
      </c>
      <c r="H149">
        <f>AVERAGE2(G149,'Sim Flight Params'!$B$38,2)</f>
        <v>-0.12110185041827136</v>
      </c>
      <c r="J149">
        <f t="shared" si="25"/>
        <v>0.24955625026451048</v>
      </c>
      <c r="K149">
        <f t="shared" si="26"/>
        <v>-3.7955050782312448E-2</v>
      </c>
      <c r="L149">
        <f>'Sim Flight Params'!$B$36*J149+'Sim Flight Params'!$B$39*K149</f>
        <v>0.24955625026451048</v>
      </c>
      <c r="N149">
        <f t="shared" si="27"/>
        <v>1.8508975527730889</v>
      </c>
      <c r="O149">
        <f t="shared" si="28"/>
        <v>-0.12110185041827136</v>
      </c>
      <c r="P149">
        <f>'Sim Flight Params'!$B$36*N149+'Sim Flight Params'!$B$39*O149</f>
        <v>1.8508975527730889</v>
      </c>
      <c r="Q149">
        <f t="shared" si="23"/>
        <v>5.3576899000381761E-2</v>
      </c>
      <c r="S149">
        <f t="shared" si="29"/>
        <v>0.24955625026451048</v>
      </c>
      <c r="T149">
        <f t="shared" si="30"/>
        <v>1.8508975527730889</v>
      </c>
      <c r="U149">
        <f t="shared" si="22"/>
        <v>5.3576899000381761E-2</v>
      </c>
    </row>
    <row r="150" spans="1:21" x14ac:dyDescent="0.3">
      <c r="A150">
        <f>'Sim Flight'!B150</f>
        <v>7.4</v>
      </c>
      <c r="B150">
        <f>'Sim Flight'!L150</f>
        <v>1.8090169943749475</v>
      </c>
      <c r="C150">
        <f>'Sim Flight'!N150+'Sim Flight'!W150</f>
        <v>-0.1229529158888564</v>
      </c>
      <c r="E150">
        <f t="shared" si="24"/>
        <v>5.0000000000000711E-2</v>
      </c>
      <c r="G150">
        <f>MEDIAN2(C150,'Sim Flight Params'!$B$37,2)</f>
        <v>-0.1229529158888564</v>
      </c>
      <c r="H150">
        <f>AVERAGE2(G150,'Sim Flight Params'!$B$38,2)</f>
        <v>-0.1229529158888564</v>
      </c>
      <c r="J150">
        <f t="shared" si="25"/>
        <v>0.24340860447006757</v>
      </c>
      <c r="K150">
        <f t="shared" si="26"/>
        <v>-3.7021309411700315E-2</v>
      </c>
      <c r="L150">
        <f>'Sim Flight Params'!$B$36*J150+'Sim Flight Params'!$B$39*K150</f>
        <v>0.24340860447006757</v>
      </c>
      <c r="N150">
        <f t="shared" si="27"/>
        <v>1.8630679829965924</v>
      </c>
      <c r="O150">
        <f t="shared" si="28"/>
        <v>-0.1229529158888564</v>
      </c>
      <c r="P150">
        <f>'Sim Flight Params'!$B$36*N150+'Sim Flight Params'!$B$39*O150</f>
        <v>1.8630679829965924</v>
      </c>
      <c r="Q150">
        <f t="shared" si="23"/>
        <v>5.4050988621644924E-2</v>
      </c>
      <c r="S150">
        <f t="shared" si="29"/>
        <v>0.24340860447006757</v>
      </c>
      <c r="T150">
        <f t="shared" si="30"/>
        <v>1.8630679829965924</v>
      </c>
      <c r="U150">
        <f t="shared" si="22"/>
        <v>5.4050988621644924E-2</v>
      </c>
    </row>
    <row r="151" spans="1:21" x14ac:dyDescent="0.3">
      <c r="A151">
        <f>'Sim Flight'!B151</f>
        <v>7.45</v>
      </c>
      <c r="B151">
        <f>'Sim Flight'!L151</f>
        <v>1.8204014435255136</v>
      </c>
      <c r="C151">
        <f>'Sim Flight'!N151+'Sim Flight'!W151</f>
        <v>-0.12475658066960038</v>
      </c>
      <c r="E151">
        <f t="shared" si="24"/>
        <v>4.9999999999999822E-2</v>
      </c>
      <c r="G151">
        <f>MEDIAN2(C151,'Sim Flight Params'!$B$37,2)</f>
        <v>-0.12475658066960038</v>
      </c>
      <c r="H151">
        <f>AVERAGE2(G151,'Sim Flight Params'!$B$38,2)</f>
        <v>-0.12475658066960038</v>
      </c>
      <c r="J151">
        <f t="shared" si="25"/>
        <v>0.23717077543658757</v>
      </c>
      <c r="K151">
        <f t="shared" si="26"/>
        <v>-3.6073295614879722E-2</v>
      </c>
      <c r="L151">
        <f>'Sim Flight Params'!$B$36*J151+'Sim Flight Params'!$B$39*K151</f>
        <v>0.23717077543658757</v>
      </c>
      <c r="N151">
        <f t="shared" si="27"/>
        <v>1.8749265217684217</v>
      </c>
      <c r="O151">
        <f t="shared" si="28"/>
        <v>-0.12475658066960038</v>
      </c>
      <c r="P151">
        <f>'Sim Flight Params'!$B$36*N151+'Sim Flight Params'!$B$39*O151</f>
        <v>1.8749265217684217</v>
      </c>
      <c r="Q151">
        <f t="shared" si="23"/>
        <v>5.4525078242908087E-2</v>
      </c>
      <c r="S151">
        <f t="shared" si="29"/>
        <v>0.23717077543658757</v>
      </c>
      <c r="T151">
        <f t="shared" si="30"/>
        <v>1.8749265217684217</v>
      </c>
      <c r="U151">
        <f t="shared" si="22"/>
        <v>5.4525078242908087E-2</v>
      </c>
    </row>
    <row r="152" spans="1:21" x14ac:dyDescent="0.3">
      <c r="A152">
        <f>'Sim Flight'!B152</f>
        <v>7.5</v>
      </c>
      <c r="B152">
        <f>'Sim Flight'!L152</f>
        <v>1.8314696123025453</v>
      </c>
      <c r="C152">
        <f>'Sim Flight'!N152+'Sim Flight'!W152</f>
        <v>-0.12651214941374989</v>
      </c>
      <c r="E152">
        <f t="shared" si="24"/>
        <v>4.9999999999999822E-2</v>
      </c>
      <c r="G152">
        <f>MEDIAN2(C152,'Sim Flight Params'!$B$37,2)</f>
        <v>-0.12651214941374989</v>
      </c>
      <c r="H152">
        <f>AVERAGE2(G152,'Sim Flight Params'!$B$38,2)</f>
        <v>-0.12651214941374989</v>
      </c>
      <c r="J152">
        <f t="shared" si="25"/>
        <v>0.2308451679659001</v>
      </c>
      <c r="K152">
        <f t="shared" si="26"/>
        <v>-3.5111374882990223E-2</v>
      </c>
      <c r="L152">
        <f>'Sim Flight Params'!$B$36*J152+'Sim Flight Params'!$B$39*K152</f>
        <v>0.2308451679659001</v>
      </c>
      <c r="N152">
        <f t="shared" si="27"/>
        <v>1.8864687801667166</v>
      </c>
      <c r="O152">
        <f t="shared" si="28"/>
        <v>-0.12651214941374989</v>
      </c>
      <c r="P152">
        <f>'Sim Flight Params'!$B$36*N152+'Sim Flight Params'!$B$39*O152</f>
        <v>1.8864687801667166</v>
      </c>
      <c r="Q152">
        <f t="shared" si="23"/>
        <v>5.499916786417125E-2</v>
      </c>
      <c r="S152">
        <f t="shared" si="29"/>
        <v>0.2308451679659001</v>
      </c>
      <c r="T152">
        <f t="shared" si="30"/>
        <v>1.8864687801667166</v>
      </c>
      <c r="U152">
        <f t="shared" si="22"/>
        <v>5.499916786417125E-2</v>
      </c>
    </row>
    <row r="153" spans="1:21" x14ac:dyDescent="0.3">
      <c r="A153">
        <f>'Sim Flight'!B153</f>
        <v>7.55</v>
      </c>
      <c r="B153">
        <f>'Sim Flight'!L153</f>
        <v>1.8422172337162865</v>
      </c>
      <c r="C153">
        <f>'Sim Flight'!N153+'Sim Flight'!W153</f>
        <v>-0.12821894531622791</v>
      </c>
      <c r="E153">
        <f t="shared" si="24"/>
        <v>4.9999999999999822E-2</v>
      </c>
      <c r="G153">
        <f>MEDIAN2(C153,'Sim Flight Params'!$B$37,2)</f>
        <v>-0.12821894531622791</v>
      </c>
      <c r="H153">
        <f>AVERAGE2(G153,'Sim Flight Params'!$B$38,2)</f>
        <v>-0.12821894531622791</v>
      </c>
      <c r="J153">
        <f t="shared" si="25"/>
        <v>0.22443422070008873</v>
      </c>
      <c r="K153">
        <f t="shared" si="26"/>
        <v>-3.4135918049560517E-2</v>
      </c>
      <c r="L153">
        <f>'Sim Flight Params'!$B$36*J153+'Sim Flight Params'!$B$39*K153</f>
        <v>0.22443422070008873</v>
      </c>
      <c r="N153">
        <f t="shared" si="27"/>
        <v>1.897690491201721</v>
      </c>
      <c r="O153">
        <f t="shared" si="28"/>
        <v>-0.12821894531622791</v>
      </c>
      <c r="P153">
        <f>'Sim Flight Params'!$B$36*N153+'Sim Flight Params'!$B$39*O153</f>
        <v>1.897690491201721</v>
      </c>
      <c r="Q153">
        <f t="shared" si="23"/>
        <v>5.5473257485434413E-2</v>
      </c>
      <c r="S153">
        <f t="shared" si="29"/>
        <v>0.22443422070008873</v>
      </c>
      <c r="T153">
        <f t="shared" si="30"/>
        <v>1.897690491201721</v>
      </c>
      <c r="U153">
        <f t="shared" si="22"/>
        <v>5.5473257485434413E-2</v>
      </c>
    </row>
    <row r="154" spans="1:21" x14ac:dyDescent="0.3">
      <c r="A154">
        <f>'Sim Flight'!B154</f>
        <v>7.6</v>
      </c>
      <c r="B154">
        <f>'Sim Flight'!L154</f>
        <v>1.8526401643540922</v>
      </c>
      <c r="C154">
        <f>'Sim Flight'!N154+'Sim Flight'!W154</f>
        <v>-0.12987631037422279</v>
      </c>
      <c r="E154">
        <f t="shared" si="24"/>
        <v>4.9999999999999822E-2</v>
      </c>
      <c r="G154">
        <f>MEDIAN2(C154,'Sim Flight Params'!$B$37,2)</f>
        <v>-0.12987631037422279</v>
      </c>
      <c r="H154">
        <f>AVERAGE2(G154,'Sim Flight Params'!$B$38,2)</f>
        <v>-0.12987631037422279</v>
      </c>
      <c r="J154">
        <f t="shared" si="25"/>
        <v>0.21794040518137761</v>
      </c>
      <c r="K154">
        <f t="shared" si="26"/>
        <v>-3.3147301159897731E-2</v>
      </c>
      <c r="L154">
        <f>'Sim Flight Params'!$B$36*J154+'Sim Flight Params'!$B$39*K154</f>
        <v>0.21794040518137761</v>
      </c>
      <c r="N154">
        <f t="shared" si="27"/>
        <v>1.9085875114607898</v>
      </c>
      <c r="O154">
        <f t="shared" si="28"/>
        <v>-0.12987631037422279</v>
      </c>
      <c r="P154">
        <f>'Sim Flight Params'!$B$36*N154+'Sim Flight Params'!$B$39*O154</f>
        <v>1.9085875114607898</v>
      </c>
      <c r="Q154">
        <f t="shared" si="23"/>
        <v>5.5947347106697576E-2</v>
      </c>
      <c r="S154">
        <f t="shared" si="29"/>
        <v>0.21794040518137761</v>
      </c>
      <c r="T154">
        <f t="shared" si="30"/>
        <v>1.9085875114607898</v>
      </c>
      <c r="U154">
        <f t="shared" si="22"/>
        <v>5.5947347106697576E-2</v>
      </c>
    </row>
    <row r="155" spans="1:21" x14ac:dyDescent="0.3">
      <c r="A155">
        <f>'Sim Flight'!B155</f>
        <v>7.65</v>
      </c>
      <c r="B155">
        <f>'Sim Flight'!L155</f>
        <v>1.8627343859777918</v>
      </c>
      <c r="C155">
        <f>'Sim Flight'!N155+'Sim Flight'!W155</f>
        <v>-0.131483605642461</v>
      </c>
      <c r="E155">
        <f t="shared" si="24"/>
        <v>5.0000000000000711E-2</v>
      </c>
      <c r="G155">
        <f>MEDIAN2(C155,'Sim Flight Params'!$B$37,2)</f>
        <v>-0.131483605642461</v>
      </c>
      <c r="H155">
        <f>AVERAGE2(G155,'Sim Flight Params'!$B$38,2)</f>
        <v>-0.131483605642461</v>
      </c>
      <c r="J155">
        <f t="shared" si="25"/>
        <v>0.21136622489925447</v>
      </c>
      <c r="K155">
        <f t="shared" si="26"/>
        <v>-3.2145905364763902E-2</v>
      </c>
      <c r="L155">
        <f>'Sim Flight Params'!$B$36*J155+'Sim Flight Params'!$B$39*K155</f>
        <v>0.21136622489925447</v>
      </c>
      <c r="N155">
        <f t="shared" si="27"/>
        <v>1.9191558227057526</v>
      </c>
      <c r="O155">
        <f t="shared" si="28"/>
        <v>-0.131483605642461</v>
      </c>
      <c r="P155">
        <f>'Sim Flight Params'!$B$36*N155+'Sim Flight Params'!$B$39*O155</f>
        <v>1.9191558227057526</v>
      </c>
      <c r="Q155">
        <f t="shared" si="23"/>
        <v>5.6421436727960739E-2</v>
      </c>
      <c r="S155">
        <f t="shared" si="29"/>
        <v>0.21136622489925447</v>
      </c>
      <c r="T155">
        <f t="shared" si="30"/>
        <v>1.9191558227057526</v>
      </c>
      <c r="U155">
        <f t="shared" si="22"/>
        <v>5.6421436727960739E-2</v>
      </c>
    </row>
    <row r="156" spans="1:21" x14ac:dyDescent="0.3">
      <c r="A156">
        <f>'Sim Flight'!B156</f>
        <v>7.7</v>
      </c>
      <c r="B156">
        <f>'Sim Flight'!L156</f>
        <v>1.8724960070727972</v>
      </c>
      <c r="C156">
        <f>'Sim Flight'!N156+'Sim Flight'!W156</f>
        <v>-0.13304021147766013</v>
      </c>
      <c r="E156">
        <f t="shared" si="24"/>
        <v>4.9999999999999822E-2</v>
      </c>
      <c r="G156">
        <f>MEDIAN2(C156,'Sim Flight Params'!$B$37,2)</f>
        <v>-0.13304021147766013</v>
      </c>
      <c r="H156">
        <f>AVERAGE2(G156,'Sim Flight Params'!$B$38,2)</f>
        <v>-0.13304021147766013</v>
      </c>
      <c r="J156">
        <f t="shared" si="25"/>
        <v>0.20471421432537149</v>
      </c>
      <c r="K156">
        <f t="shared" si="26"/>
        <v>-3.1132116703982526E-2</v>
      </c>
      <c r="L156">
        <f>'Sim Flight Params'!$B$36*J156+'Sim Flight Params'!$B$39*K156</f>
        <v>0.20471421432537149</v>
      </c>
      <c r="N156">
        <f t="shared" si="27"/>
        <v>1.9293915334220211</v>
      </c>
      <c r="O156">
        <f t="shared" si="28"/>
        <v>-0.13304021147766013</v>
      </c>
      <c r="P156">
        <f>'Sim Flight Params'!$B$36*N156+'Sim Flight Params'!$B$39*O156</f>
        <v>1.9293915334220211</v>
      </c>
      <c r="Q156">
        <f t="shared" si="23"/>
        <v>5.6895526349223902E-2</v>
      </c>
      <c r="S156">
        <f t="shared" si="29"/>
        <v>0.20471421432537149</v>
      </c>
      <c r="T156">
        <f t="shared" si="30"/>
        <v>1.9293915334220211</v>
      </c>
      <c r="U156">
        <f t="shared" si="22"/>
        <v>5.6895526349223902E-2</v>
      </c>
    </row>
    <row r="157" spans="1:21" x14ac:dyDescent="0.3">
      <c r="A157">
        <f>'Sim Flight'!B157</f>
        <v>7.75</v>
      </c>
      <c r="B157">
        <f>'Sim Flight'!L157</f>
        <v>1.8819212643483549</v>
      </c>
      <c r="C157">
        <f>'Sim Flight'!N157+'Sim Flight'!W157</f>
        <v>-0.13454552777902964</v>
      </c>
      <c r="E157">
        <f t="shared" si="24"/>
        <v>4.9999999999999822E-2</v>
      </c>
      <c r="G157">
        <f>MEDIAN2(C157,'Sim Flight Params'!$B$37,2)</f>
        <v>-0.13454552777902964</v>
      </c>
      <c r="H157">
        <f>AVERAGE2(G157,'Sim Flight Params'!$B$38,2)</f>
        <v>-0.13454552777902964</v>
      </c>
      <c r="J157">
        <f t="shared" si="25"/>
        <v>0.19798693793642003</v>
      </c>
      <c r="K157">
        <f t="shared" si="26"/>
        <v>-3.0106326027390492E-2</v>
      </c>
      <c r="L157">
        <f>'Sim Flight Params'!$B$36*J157+'Sim Flight Params'!$B$39*K157</f>
        <v>0.19798693793642003</v>
      </c>
      <c r="N157">
        <f t="shared" si="27"/>
        <v>1.939290880318842</v>
      </c>
      <c r="O157">
        <f t="shared" si="28"/>
        <v>-0.13454552777902964</v>
      </c>
      <c r="P157">
        <f>'Sim Flight Params'!$B$36*N157+'Sim Flight Params'!$B$39*O157</f>
        <v>1.939290880318842</v>
      </c>
      <c r="Q157">
        <f t="shared" si="23"/>
        <v>5.7369615970487065E-2</v>
      </c>
      <c r="S157">
        <f t="shared" si="29"/>
        <v>0.19798693793642003</v>
      </c>
      <c r="T157">
        <f t="shared" si="30"/>
        <v>1.939290880318842</v>
      </c>
      <c r="U157">
        <f t="shared" si="22"/>
        <v>5.7369615970487065E-2</v>
      </c>
    </row>
    <row r="158" spans="1:21" x14ac:dyDescent="0.3">
      <c r="A158">
        <f>'Sim Flight'!B158</f>
        <v>7.8</v>
      </c>
      <c r="B158">
        <f>'Sim Flight'!L158</f>
        <v>1.8910065241883678</v>
      </c>
      <c r="C158">
        <f>'Sim Flight'!N158+'Sim Flight'!W158</f>
        <v>-0.13599897421796672</v>
      </c>
      <c r="E158">
        <f t="shared" si="24"/>
        <v>4.9999999999999822E-2</v>
      </c>
      <c r="G158">
        <f>MEDIAN2(C158,'Sim Flight Params'!$B$37,2)</f>
        <v>-0.13599897421796672</v>
      </c>
      <c r="H158">
        <f>AVERAGE2(G158,'Sim Flight Params'!$B$38,2)</f>
        <v>-0.13599897421796672</v>
      </c>
      <c r="J158">
        <f t="shared" si="25"/>
        <v>0.19118698922552171</v>
      </c>
      <c r="K158">
        <f t="shared" si="26"/>
        <v>-2.9068928778741669E-2</v>
      </c>
      <c r="L158">
        <f>'Sim Flight Params'!$B$36*J158+'Sim Flight Params'!$B$39*K158</f>
        <v>0.19118698922552171</v>
      </c>
      <c r="N158">
        <f t="shared" si="27"/>
        <v>1.948850229780118</v>
      </c>
      <c r="O158">
        <f t="shared" si="28"/>
        <v>-0.13599897421796672</v>
      </c>
      <c r="P158">
        <f>'Sim Flight Params'!$B$36*N158+'Sim Flight Params'!$B$39*O158</f>
        <v>1.948850229780118</v>
      </c>
      <c r="Q158">
        <f t="shared" si="23"/>
        <v>5.7843705591750227E-2</v>
      </c>
      <c r="S158">
        <f t="shared" si="29"/>
        <v>0.19118698922552171</v>
      </c>
      <c r="T158">
        <f t="shared" si="30"/>
        <v>1.948850229780118</v>
      </c>
      <c r="U158">
        <f t="shared" si="22"/>
        <v>5.7843705591750227E-2</v>
      </c>
    </row>
    <row r="159" spans="1:21" x14ac:dyDescent="0.3">
      <c r="A159">
        <f>'Sim Flight'!B159</f>
        <v>7.85</v>
      </c>
      <c r="B159">
        <f>'Sim Flight'!L159</f>
        <v>1.8997482840522213</v>
      </c>
      <c r="C159">
        <f>'Sim Flight'!N159+'Sim Flight'!W159</f>
        <v>-0.13739999046373902</v>
      </c>
      <c r="E159">
        <f t="shared" si="24"/>
        <v>4.9999999999999822E-2</v>
      </c>
      <c r="G159">
        <f>MEDIAN2(C159,'Sim Flight Params'!$B$37,2)</f>
        <v>-0.13739999046373902</v>
      </c>
      <c r="H159">
        <f>AVERAGE2(G159,'Sim Flight Params'!$B$38,2)</f>
        <v>-0.13739999046373902</v>
      </c>
      <c r="J159">
        <f t="shared" si="25"/>
        <v>0.18431698970233479</v>
      </c>
      <c r="K159">
        <f t="shared" si="26"/>
        <v>-2.8020324915446027E-2</v>
      </c>
      <c r="L159">
        <f>'Sim Flight Params'!$B$36*J159+'Sim Flight Params'!$B$39*K159</f>
        <v>0.18431698970233479</v>
      </c>
      <c r="N159">
        <f t="shared" si="27"/>
        <v>1.9580660792652347</v>
      </c>
      <c r="O159">
        <f t="shared" si="28"/>
        <v>-0.13739999046373902</v>
      </c>
      <c r="P159">
        <f>'Sim Flight Params'!$B$36*N159+'Sim Flight Params'!$B$39*O159</f>
        <v>1.9580660792652347</v>
      </c>
      <c r="Q159">
        <f t="shared" si="23"/>
        <v>5.831779521301339E-2</v>
      </c>
      <c r="S159">
        <f t="shared" si="29"/>
        <v>0.18431698970233479</v>
      </c>
      <c r="T159">
        <f t="shared" si="30"/>
        <v>1.9580660792652347</v>
      </c>
      <c r="U159">
        <f t="shared" si="22"/>
        <v>5.831779521301339E-2</v>
      </c>
    </row>
    <row r="160" spans="1:21" x14ac:dyDescent="0.3">
      <c r="A160">
        <f>'Sim Flight'!B160</f>
        <v>7.9</v>
      </c>
      <c r="B160">
        <f>'Sim Flight'!L160</f>
        <v>1.9081431738250814</v>
      </c>
      <c r="C160">
        <f>'Sim Flight'!N160+'Sim Flight'!W160</f>
        <v>-0.13874803639743163</v>
      </c>
      <c r="E160">
        <f t="shared" si="24"/>
        <v>5.0000000000000711E-2</v>
      </c>
      <c r="G160">
        <f>MEDIAN2(C160,'Sim Flight Params'!$B$37,2)</f>
        <v>-0.13874803639743163</v>
      </c>
      <c r="H160">
        <f>AVERAGE2(G160,'Sim Flight Params'!$B$38,2)</f>
        <v>-0.13874803639743163</v>
      </c>
      <c r="J160">
        <f t="shared" si="25"/>
        <v>0.17737958788246311</v>
      </c>
      <c r="K160">
        <f t="shared" si="26"/>
        <v>-2.6960918673851926E-2</v>
      </c>
      <c r="L160">
        <f>'Sim Flight Params'!$B$36*J160+'Sim Flight Params'!$B$39*K160</f>
        <v>0.17737958788246311</v>
      </c>
      <c r="N160">
        <f t="shared" si="27"/>
        <v>1.9669350586593579</v>
      </c>
      <c r="O160">
        <f t="shared" si="28"/>
        <v>-0.13874803639743163</v>
      </c>
      <c r="P160">
        <f>'Sim Flight Params'!$B$36*N160+'Sim Flight Params'!$B$39*O160</f>
        <v>1.9669350586593579</v>
      </c>
      <c r="Q160">
        <f t="shared" si="23"/>
        <v>5.8791884834276553E-2</v>
      </c>
      <c r="S160">
        <f t="shared" si="29"/>
        <v>0.17737958788246311</v>
      </c>
      <c r="T160">
        <f t="shared" si="30"/>
        <v>1.9669350586593579</v>
      </c>
      <c r="U160">
        <f t="shared" si="22"/>
        <v>5.8791884834276553E-2</v>
      </c>
    </row>
    <row r="161" spans="1:21" x14ac:dyDescent="0.3">
      <c r="A161">
        <f>'Sim Flight'!B161</f>
        <v>7.95</v>
      </c>
      <c r="B161">
        <f>'Sim Flight'!L161</f>
        <v>1.9161879571171359</v>
      </c>
      <c r="C161">
        <f>'Sim Flight'!N161+'Sim Flight'!W161</f>
        <v>-0.14004259232217259</v>
      </c>
      <c r="E161">
        <f t="shared" si="24"/>
        <v>4.9999999999999822E-2</v>
      </c>
      <c r="G161">
        <f>MEDIAN2(C161,'Sim Flight Params'!$B$37,2)</f>
        <v>-0.14004259232217259</v>
      </c>
      <c r="H161">
        <f>AVERAGE2(G161,'Sim Flight Params'!$B$38,2)</f>
        <v>-0.14004259232217259</v>
      </c>
      <c r="J161">
        <f t="shared" si="25"/>
        <v>0.1703774582663545</v>
      </c>
      <c r="K161">
        <f t="shared" si="26"/>
        <v>-2.5891118494819159E-2</v>
      </c>
      <c r="L161">
        <f>'Sim Flight Params'!$B$36*J161+'Sim Flight Params'!$B$39*K161</f>
        <v>0.1703774582663545</v>
      </c>
      <c r="N161">
        <f t="shared" si="27"/>
        <v>1.9754539315726756</v>
      </c>
      <c r="O161">
        <f t="shared" si="28"/>
        <v>-0.14004259232217259</v>
      </c>
      <c r="P161">
        <f>'Sim Flight Params'!$B$36*N161+'Sim Flight Params'!$B$39*O161</f>
        <v>1.9754539315726756</v>
      </c>
      <c r="Q161">
        <f t="shared" si="23"/>
        <v>5.9265974455539716E-2</v>
      </c>
      <c r="S161">
        <f t="shared" si="29"/>
        <v>0.1703774582663545</v>
      </c>
      <c r="T161">
        <f t="shared" si="30"/>
        <v>1.9754539315726756</v>
      </c>
      <c r="U161">
        <f t="shared" si="22"/>
        <v>5.9265974455539716E-2</v>
      </c>
    </row>
    <row r="162" spans="1:21" x14ac:dyDescent="0.3">
      <c r="A162">
        <f>'Sim Flight'!B162</f>
        <v>8</v>
      </c>
      <c r="B162">
        <f>'Sim Flight'!L162</f>
        <v>1.9238795325112867</v>
      </c>
      <c r="C162">
        <f>'Sim Flight'!N162+'Sim Flight'!W162</f>
        <v>-0.14128315916144379</v>
      </c>
      <c r="E162">
        <f t="shared" si="24"/>
        <v>4.9999999999999822E-2</v>
      </c>
      <c r="G162">
        <f>MEDIAN2(C162,'Sim Flight Params'!$B$37,2)</f>
        <v>-0.14128315916144379</v>
      </c>
      <c r="H162">
        <f>AVERAGE2(G162,'Sim Flight Params'!$B$38,2)</f>
        <v>-0.14128315916144379</v>
      </c>
      <c r="J162">
        <f t="shared" si="25"/>
        <v>0.16331330030828234</v>
      </c>
      <c r="K162">
        <f t="shared" si="26"/>
        <v>-2.4811336785424219E-2</v>
      </c>
      <c r="L162">
        <f>'Sim Flight Params'!$B$36*J162+'Sim Flight Params'!$B$39*K162</f>
        <v>0.16331330030828234</v>
      </c>
      <c r="N162">
        <f t="shared" si="27"/>
        <v>1.9836195965880896</v>
      </c>
      <c r="O162">
        <f t="shared" si="28"/>
        <v>-0.14128315916144379</v>
      </c>
      <c r="P162">
        <f>'Sim Flight Params'!$B$36*N162+'Sim Flight Params'!$B$39*O162</f>
        <v>1.9836195965880896</v>
      </c>
      <c r="Q162">
        <f t="shared" si="23"/>
        <v>5.9740064076802879E-2</v>
      </c>
      <c r="S162">
        <f t="shared" si="29"/>
        <v>0.16331330030828234</v>
      </c>
      <c r="T162">
        <f t="shared" si="30"/>
        <v>1.9836195965880896</v>
      </c>
      <c r="U162">
        <f t="shared" si="22"/>
        <v>5.9740064076802879E-2</v>
      </c>
    </row>
    <row r="163" spans="1:21" x14ac:dyDescent="0.3">
      <c r="A163">
        <f>'Sim Flight'!B163</f>
        <v>8.0500000000000007</v>
      </c>
      <c r="B163">
        <f>'Sim Flight'!L163</f>
        <v>1.9312149347588035</v>
      </c>
      <c r="C163">
        <f>'Sim Flight'!N163+'Sim Flight'!W163</f>
        <v>-0.14246925865371649</v>
      </c>
      <c r="E163">
        <f t="shared" si="24"/>
        <v>5.0000000000000711E-2</v>
      </c>
      <c r="G163">
        <f>MEDIAN2(C163,'Sim Flight Params'!$B$37,2)</f>
        <v>-0.14246925865371649</v>
      </c>
      <c r="H163">
        <f>AVERAGE2(G163,'Sim Flight Params'!$B$38,2)</f>
        <v>-0.14246925865371649</v>
      </c>
      <c r="J163">
        <f t="shared" si="25"/>
        <v>0.15618983737559641</v>
      </c>
      <c r="K163">
        <f t="shared" si="26"/>
        <v>-2.372198984545348E-2</v>
      </c>
      <c r="L163">
        <f>'Sim Flight Params'!$B$36*J163+'Sim Flight Params'!$B$39*K163</f>
        <v>0.15618983737559641</v>
      </c>
      <c r="N163">
        <f t="shared" si="27"/>
        <v>1.9914290884568695</v>
      </c>
      <c r="O163">
        <f t="shared" si="28"/>
        <v>-0.14246925865371649</v>
      </c>
      <c r="P163">
        <f>'Sim Flight Params'!$B$36*N163+'Sim Flight Params'!$B$39*O163</f>
        <v>1.9914290884568695</v>
      </c>
      <c r="Q163">
        <f t="shared" si="23"/>
        <v>6.0214153698066042E-2</v>
      </c>
      <c r="S163">
        <f t="shared" si="29"/>
        <v>0.15618983737559641</v>
      </c>
      <c r="T163">
        <f t="shared" si="30"/>
        <v>1.9914290884568695</v>
      </c>
      <c r="U163">
        <f t="shared" si="22"/>
        <v>6.0214153698066042E-2</v>
      </c>
    </row>
    <row r="164" spans="1:21" x14ac:dyDescent="0.3">
      <c r="A164">
        <f>'Sim Flight'!B164</f>
        <v>8.1</v>
      </c>
      <c r="B164">
        <f>'Sim Flight'!L164</f>
        <v>1.938191335922484</v>
      </c>
      <c r="C164">
        <f>'Sim Flight'!N164+'Sim Flight'!W164</f>
        <v>-0.14360043353435409</v>
      </c>
      <c r="E164">
        <f t="shared" si="24"/>
        <v>4.9999999999998934E-2</v>
      </c>
      <c r="G164">
        <f>MEDIAN2(C164,'Sim Flight Params'!$B$37,2)</f>
        <v>-0.14360043353435409</v>
      </c>
      <c r="H164">
        <f>AVERAGE2(G164,'Sim Flight Params'!$B$38,2)</f>
        <v>-0.14360043353435409</v>
      </c>
      <c r="J164">
        <f t="shared" si="25"/>
        <v>0.14900981569887886</v>
      </c>
      <c r="K164">
        <f t="shared" si="26"/>
        <v>-2.2623497612752546E-2</v>
      </c>
      <c r="L164">
        <f>'Sim Flight Params'!$B$36*J164+'Sim Flight Params'!$B$39*K164</f>
        <v>0.14900981569887886</v>
      </c>
      <c r="N164">
        <f t="shared" si="27"/>
        <v>1.9988795792418133</v>
      </c>
      <c r="O164">
        <f t="shared" si="28"/>
        <v>-0.14360043353435409</v>
      </c>
      <c r="P164">
        <f>'Sim Flight Params'!$B$36*N164+'Sim Flight Params'!$B$39*O164</f>
        <v>1.9988795792418133</v>
      </c>
      <c r="Q164">
        <f t="shared" si="23"/>
        <v>6.0688243319329205E-2</v>
      </c>
      <c r="S164">
        <f t="shared" si="29"/>
        <v>0.14900981569887886</v>
      </c>
      <c r="T164">
        <f t="shared" si="30"/>
        <v>1.9988795792418133</v>
      </c>
      <c r="U164">
        <f t="shared" si="22"/>
        <v>6.0688243319329205E-2</v>
      </c>
    </row>
    <row r="165" spans="1:21" x14ac:dyDescent="0.3">
      <c r="A165">
        <f>'Sim Flight'!B165</f>
        <v>8.15</v>
      </c>
      <c r="B165">
        <f>'Sim Flight'!L165</f>
        <v>1.9448060464668782</v>
      </c>
      <c r="C165">
        <f>'Sim Flight'!N165+'Sim Flight'!W165</f>
        <v>-0.14467624771468751</v>
      </c>
      <c r="E165">
        <f t="shared" si="24"/>
        <v>5.0000000000000711E-2</v>
      </c>
      <c r="G165">
        <f>MEDIAN2(C165,'Sim Flight Params'!$B$37,2)</f>
        <v>-0.14467624771468751</v>
      </c>
      <c r="H165">
        <f>AVERAGE2(G165,'Sim Flight Params'!$B$38,2)</f>
        <v>-0.14467624771468751</v>
      </c>
      <c r="J165">
        <f t="shared" si="25"/>
        <v>0.14177600331314438</v>
      </c>
      <c r="K165">
        <f t="shared" si="26"/>
        <v>-2.1516283606668157E-2</v>
      </c>
      <c r="L165">
        <f>'Sim Flight Params'!$B$36*J165+'Sim Flight Params'!$B$39*K165</f>
        <v>0.14177600331314438</v>
      </c>
      <c r="N165">
        <f t="shared" si="27"/>
        <v>2.0059683794074705</v>
      </c>
      <c r="O165">
        <f t="shared" si="28"/>
        <v>-0.14467624771468751</v>
      </c>
      <c r="P165">
        <f>'Sim Flight Params'!$B$36*N165+'Sim Flight Params'!$B$39*O165</f>
        <v>2.0059683794074705</v>
      </c>
      <c r="Q165">
        <f t="shared" si="23"/>
        <v>6.1162332940592368E-2</v>
      </c>
      <c r="S165">
        <f t="shared" si="29"/>
        <v>0.14177600331314438</v>
      </c>
      <c r="T165">
        <f t="shared" si="30"/>
        <v>2.0059683794074705</v>
      </c>
      <c r="U165">
        <f t="shared" si="22"/>
        <v>6.1162332940592368E-2</v>
      </c>
    </row>
    <row r="166" spans="1:21" x14ac:dyDescent="0.3">
      <c r="A166">
        <f>'Sim Flight'!B166</f>
        <v>8.1999999999999993</v>
      </c>
      <c r="B166">
        <f>'Sim Flight'!L166</f>
        <v>1.9510565162951534</v>
      </c>
      <c r="C166">
        <f>'Sim Flight'!N166+'Sim Flight'!W166</f>
        <v>-0.1456962864474507</v>
      </c>
      <c r="E166">
        <f t="shared" si="24"/>
        <v>4.9999999999998934E-2</v>
      </c>
      <c r="G166">
        <f>MEDIAN2(C166,'Sim Flight Params'!$B$37,2)</f>
        <v>-0.1456962864474507</v>
      </c>
      <c r="H166">
        <f>AVERAGE2(G166,'Sim Flight Params'!$B$38,2)</f>
        <v>-0.1456962864474507</v>
      </c>
      <c r="J166">
        <f t="shared" si="25"/>
        <v>0.134491188990772</v>
      </c>
      <c r="K166">
        <f t="shared" si="26"/>
        <v>-2.0400774655264121E-2</v>
      </c>
      <c r="L166">
        <f>'Sim Flight Params'!$B$36*J166+'Sim Flight Params'!$B$39*K166</f>
        <v>0.134491188990772</v>
      </c>
      <c r="N166">
        <f t="shared" si="27"/>
        <v>2.012692938857009</v>
      </c>
      <c r="O166">
        <f t="shared" si="28"/>
        <v>-0.1456962864474507</v>
      </c>
      <c r="P166">
        <f>'Sim Flight Params'!$B$36*N166+'Sim Flight Params'!$B$39*O166</f>
        <v>2.012692938857009</v>
      </c>
      <c r="Q166">
        <f t="shared" si="23"/>
        <v>6.1636422561855531E-2</v>
      </c>
      <c r="S166">
        <f t="shared" si="29"/>
        <v>0.134491188990772</v>
      </c>
      <c r="T166">
        <f t="shared" si="30"/>
        <v>2.012692938857009</v>
      </c>
      <c r="U166">
        <f t="shared" si="22"/>
        <v>6.1636422561855531E-2</v>
      </c>
    </row>
    <row r="167" spans="1:21" x14ac:dyDescent="0.3">
      <c r="A167">
        <f>'Sim Flight'!B167</f>
        <v>8.25</v>
      </c>
      <c r="B167">
        <f>'Sim Flight'!L167</f>
        <v>1.9569403357322088</v>
      </c>
      <c r="C167">
        <f>'Sim Flight'!N167+'Sim Flight'!W167</f>
        <v>-0.14666015648802808</v>
      </c>
      <c r="E167">
        <f t="shared" si="24"/>
        <v>5.0000000000000711E-2</v>
      </c>
      <c r="G167">
        <f>MEDIAN2(C167,'Sim Flight Params'!$B$37,2)</f>
        <v>-0.14666015648802808</v>
      </c>
      <c r="H167">
        <f>AVERAGE2(G167,'Sim Flight Params'!$B$38,2)</f>
        <v>-0.14666015648802808</v>
      </c>
      <c r="J167">
        <f t="shared" si="25"/>
        <v>0.12715818116637051</v>
      </c>
      <c r="K167">
        <f t="shared" si="26"/>
        <v>-1.9277400811547333E-2</v>
      </c>
      <c r="L167">
        <f>'Sim Flight Params'!$B$36*J167+'Sim Flight Params'!$B$39*K167</f>
        <v>0.12715818116637051</v>
      </c>
      <c r="N167">
        <f t="shared" si="27"/>
        <v>2.0190508479153277</v>
      </c>
      <c r="O167">
        <f t="shared" si="28"/>
        <v>-0.1466601564880278</v>
      </c>
      <c r="P167">
        <f>'Sim Flight Params'!$B$36*N167+'Sim Flight Params'!$B$39*O167</f>
        <v>2.0190508479153277</v>
      </c>
      <c r="Q167">
        <f t="shared" si="23"/>
        <v>6.2110512183118916E-2</v>
      </c>
      <c r="S167">
        <f t="shared" si="29"/>
        <v>0.12715818116637051</v>
      </c>
      <c r="T167">
        <f t="shared" si="30"/>
        <v>2.0190508479153277</v>
      </c>
      <c r="U167">
        <f t="shared" si="22"/>
        <v>6.2110512183118916E-2</v>
      </c>
    </row>
    <row r="168" spans="1:21" x14ac:dyDescent="0.3">
      <c r="A168">
        <f>'Sim Flight'!B168</f>
        <v>8.3000000000000007</v>
      </c>
      <c r="B168">
        <f>'Sim Flight'!L168</f>
        <v>1.9624552364536472</v>
      </c>
      <c r="C168">
        <f>'Sim Flight'!N168+'Sim Flight'!W168</f>
        <v>-0.14756748624682026</v>
      </c>
      <c r="E168">
        <f t="shared" si="24"/>
        <v>5.0000000000000711E-2</v>
      </c>
      <c r="G168">
        <f>MEDIAN2(C168,'Sim Flight Params'!$B$37,2)</f>
        <v>-0.14756748624682026</v>
      </c>
      <c r="H168">
        <f>AVERAGE2(G168,'Sim Flight Params'!$B$38,2)</f>
        <v>-0.14756748624682026</v>
      </c>
      <c r="J168">
        <f t="shared" si="25"/>
        <v>0.11977980685402939</v>
      </c>
      <c r="K168">
        <f t="shared" si="26"/>
        <v>-1.8146595175843348E-2</v>
      </c>
      <c r="L168">
        <f>'Sim Flight Params'!$B$36*J168+'Sim Flight Params'!$B$39*K168</f>
        <v>0.11977980685402939</v>
      </c>
      <c r="N168">
        <f t="shared" si="27"/>
        <v>2.0250398382580292</v>
      </c>
      <c r="O168">
        <f t="shared" si="28"/>
        <v>-0.14756748624682026</v>
      </c>
      <c r="P168">
        <f>'Sim Flight Params'!$B$36*N168+'Sim Flight Params'!$B$39*O168</f>
        <v>2.0250398382580292</v>
      </c>
      <c r="Q168">
        <f t="shared" si="23"/>
        <v>6.2584601804382078E-2</v>
      </c>
      <c r="S168">
        <f t="shared" si="29"/>
        <v>0.11977980685402939</v>
      </c>
      <c r="T168">
        <f t="shared" si="30"/>
        <v>2.0250398382580292</v>
      </c>
      <c r="U168">
        <f t="shared" si="22"/>
        <v>6.2584601804382078E-2</v>
      </c>
    </row>
    <row r="169" spans="1:21" x14ac:dyDescent="0.3">
      <c r="A169">
        <f>'Sim Flight'!B169</f>
        <v>8.35</v>
      </c>
      <c r="B169">
        <f>'Sim Flight'!L169</f>
        <v>1.9675990923602598</v>
      </c>
      <c r="C169">
        <f>'Sim Flight'!N169+'Sim Flight'!W169</f>
        <v>-0.14841792593022773</v>
      </c>
      <c r="E169">
        <f t="shared" si="24"/>
        <v>4.9999999999998934E-2</v>
      </c>
      <c r="G169">
        <f>MEDIAN2(C169,'Sim Flight Params'!$B$37,2)</f>
        <v>-0.14841792593022773</v>
      </c>
      <c r="H169">
        <f>AVERAGE2(G169,'Sim Flight Params'!$B$38,2)</f>
        <v>-0.14841792593022773</v>
      </c>
      <c r="J169">
        <f t="shared" si="25"/>
        <v>0.11235891055751816</v>
      </c>
      <c r="K169">
        <f t="shared" si="26"/>
        <v>-1.7008793668149922E-2</v>
      </c>
      <c r="L169">
        <f>'Sim Flight Params'!$B$36*J169+'Sim Flight Params'!$B$39*K169</f>
        <v>0.11235891055751816</v>
      </c>
      <c r="N169">
        <f t="shared" si="27"/>
        <v>2.0306577837859052</v>
      </c>
      <c r="O169">
        <f t="shared" si="28"/>
        <v>-0.14841792593022773</v>
      </c>
      <c r="P169">
        <f>'Sim Flight Params'!$B$36*N169+'Sim Flight Params'!$B$39*O169</f>
        <v>2.0306577837859052</v>
      </c>
      <c r="Q169">
        <f t="shared" si="23"/>
        <v>6.3058691425645463E-2</v>
      </c>
      <c r="S169">
        <f t="shared" si="29"/>
        <v>0.11235891055751816</v>
      </c>
      <c r="T169">
        <f t="shared" si="30"/>
        <v>2.0306577837859052</v>
      </c>
      <c r="U169">
        <f t="shared" si="22"/>
        <v>6.3058691425645463E-2</v>
      </c>
    </row>
    <row r="170" spans="1:21" x14ac:dyDescent="0.3">
      <c r="A170">
        <f>'Sim Flight'!B170</f>
        <v>8.4</v>
      </c>
      <c r="B170">
        <f>'Sim Flight'!L170</f>
        <v>1.9723699203976766</v>
      </c>
      <c r="C170">
        <f>'Sim Flight'!N170+'Sim Flight'!W170</f>
        <v>-0.14921114767838761</v>
      </c>
      <c r="E170">
        <f t="shared" si="24"/>
        <v>5.0000000000000711E-2</v>
      </c>
      <c r="G170">
        <f>MEDIAN2(C170,'Sim Flight Params'!$B$37,2)</f>
        <v>-0.14921114767838761</v>
      </c>
      <c r="H170">
        <f>AVERAGE2(G170,'Sim Flight Params'!$B$38,2)</f>
        <v>-0.14921114767838761</v>
      </c>
      <c r="J170">
        <f t="shared" si="25"/>
        <v>0.10489835317359868</v>
      </c>
      <c r="K170">
        <f t="shared" si="26"/>
        <v>-1.5864434963197335E-2</v>
      </c>
      <c r="L170">
        <f>'Sim Flight Params'!$B$36*J170+'Sim Flight Params'!$B$39*K170</f>
        <v>0.10489835317359868</v>
      </c>
      <c r="N170">
        <f t="shared" si="27"/>
        <v>2.0359027014445852</v>
      </c>
      <c r="O170">
        <f t="shared" si="28"/>
        <v>-0.14921114767838761</v>
      </c>
      <c r="P170">
        <f>'Sim Flight Params'!$B$36*N170+'Sim Flight Params'!$B$39*O170</f>
        <v>2.0359027014445852</v>
      </c>
      <c r="Q170">
        <f t="shared" si="23"/>
        <v>6.3532781046908626E-2</v>
      </c>
      <c r="S170">
        <f t="shared" si="29"/>
        <v>0.10489835317359868</v>
      </c>
      <c r="T170">
        <f t="shared" si="30"/>
        <v>2.0359027014445852</v>
      </c>
      <c r="U170">
        <f t="shared" si="22"/>
        <v>6.3532781046908626E-2</v>
      </c>
    </row>
    <row r="171" spans="1:21" x14ac:dyDescent="0.3">
      <c r="A171">
        <f>'Sim Flight'!B171</f>
        <v>8.4499999999999993</v>
      </c>
      <c r="B171">
        <f>'Sim Flight'!L171</f>
        <v>1.9767658813208724</v>
      </c>
      <c r="C171">
        <f>'Sim Flight'!N171+'Sim Flight'!W171</f>
        <v>-0.14994684568832531</v>
      </c>
      <c r="E171">
        <f t="shared" si="24"/>
        <v>4.9999999999998934E-2</v>
      </c>
      <c r="G171">
        <f>MEDIAN2(C171,'Sim Flight Params'!$B$37,2)</f>
        <v>-0.14994684568832531</v>
      </c>
      <c r="H171">
        <f>AVERAGE2(G171,'Sim Flight Params'!$B$38,2)</f>
        <v>-0.14994684568832531</v>
      </c>
      <c r="J171">
        <f t="shared" si="25"/>
        <v>9.7401010889182571E-2</v>
      </c>
      <c r="K171">
        <f t="shared" si="26"/>
        <v>-1.4713960198754242E-2</v>
      </c>
      <c r="L171">
        <f>'Sim Flight Params'!$B$36*J171+'Sim Flight Params'!$B$39*K171</f>
        <v>9.7401010889182571E-2</v>
      </c>
      <c r="N171">
        <f t="shared" si="27"/>
        <v>2.0407727519890444</v>
      </c>
      <c r="O171">
        <f t="shared" si="28"/>
        <v>-0.14994684568832531</v>
      </c>
      <c r="P171">
        <f>'Sim Flight Params'!$B$36*N171+'Sim Flight Params'!$B$39*O171</f>
        <v>2.0407727519890444</v>
      </c>
      <c r="Q171">
        <f t="shared" si="23"/>
        <v>6.4006870668172011E-2</v>
      </c>
      <c r="S171">
        <f t="shared" si="29"/>
        <v>9.7401010889182571E-2</v>
      </c>
      <c r="T171">
        <f t="shared" si="30"/>
        <v>2.0407727519890444</v>
      </c>
      <c r="U171">
        <f t="shared" si="22"/>
        <v>6.4006870668172011E-2</v>
      </c>
    </row>
    <row r="172" spans="1:21" x14ac:dyDescent="0.3">
      <c r="A172">
        <f>'Sim Flight'!B172</f>
        <v>8.5</v>
      </c>
      <c r="B172">
        <f>'Sim Flight'!L172</f>
        <v>1.9807852804032304</v>
      </c>
      <c r="C172">
        <f>'Sim Flight'!N172+'Sim Flight'!W172</f>
        <v>-0.1506247363351724</v>
      </c>
      <c r="E172">
        <f t="shared" si="24"/>
        <v>5.0000000000000711E-2</v>
      </c>
      <c r="G172">
        <f>MEDIAN2(C172,'Sim Flight Params'!$B$37,2)</f>
        <v>-0.1506247363351724</v>
      </c>
      <c r="H172">
        <f>AVERAGE2(G172,'Sim Flight Params'!$B$38,2)</f>
        <v>-0.1506247363351724</v>
      </c>
      <c r="J172">
        <f t="shared" si="25"/>
        <v>8.9869774072423844E-2</v>
      </c>
      <c r="K172">
        <f t="shared" si="26"/>
        <v>-1.3557812936941612E-2</v>
      </c>
      <c r="L172">
        <f>'Sim Flight Params'!$B$36*J172+'Sim Flight Params'!$B$39*K172</f>
        <v>8.9869774072423844E-2</v>
      </c>
      <c r="N172">
        <f t="shared" si="27"/>
        <v>2.0452662406926656</v>
      </c>
      <c r="O172">
        <f t="shared" si="28"/>
        <v>-0.1506247363351724</v>
      </c>
      <c r="P172">
        <f>'Sim Flight Params'!$B$36*N172+'Sim Flight Params'!$B$39*O172</f>
        <v>2.0452662406926656</v>
      </c>
      <c r="Q172">
        <f t="shared" si="23"/>
        <v>6.4480960289435174E-2</v>
      </c>
      <c r="S172">
        <f t="shared" si="29"/>
        <v>8.9869774072423844E-2</v>
      </c>
      <c r="T172">
        <f t="shared" si="30"/>
        <v>2.0452662406926656</v>
      </c>
      <c r="U172">
        <f t="shared" si="22"/>
        <v>6.4480960289435174E-2</v>
      </c>
    </row>
    <row r="173" spans="1:21" x14ac:dyDescent="0.3">
      <c r="A173">
        <f>'Sim Flight'!B173</f>
        <v>8.5500000000000007</v>
      </c>
      <c r="B173">
        <f>'Sim Flight'!L173</f>
        <v>1.9844265680898916</v>
      </c>
      <c r="C173">
        <f>'Sim Flight'!N173+'Sim Flight'!W173</f>
        <v>-0.1512445582787473</v>
      </c>
      <c r="E173">
        <f t="shared" si="24"/>
        <v>5.0000000000000711E-2</v>
      </c>
      <c r="G173">
        <f>MEDIAN2(C173,'Sim Flight Params'!$B$37,2)</f>
        <v>-0.1512445582787473</v>
      </c>
      <c r="H173">
        <f>AVERAGE2(G173,'Sim Flight Params'!$B$38,2)</f>
        <v>-0.1512445582787473</v>
      </c>
      <c r="J173">
        <f t="shared" si="25"/>
        <v>8.2307546158486372E-2</v>
      </c>
      <c r="K173">
        <f t="shared" si="26"/>
        <v>-1.2396438871497929E-2</v>
      </c>
      <c r="L173">
        <f>'Sim Flight Params'!$B$36*J173+'Sim Flight Params'!$B$39*K173</f>
        <v>8.2307546158486372E-2</v>
      </c>
      <c r="N173">
        <f t="shared" si="27"/>
        <v>2.0493816180005902</v>
      </c>
      <c r="O173">
        <f t="shared" si="28"/>
        <v>-0.1512445582787473</v>
      </c>
      <c r="P173">
        <f>'Sim Flight Params'!$B$36*N173+'Sim Flight Params'!$B$39*O173</f>
        <v>2.0493816180005902</v>
      </c>
      <c r="Q173">
        <f t="shared" si="23"/>
        <v>6.4955049910698559E-2</v>
      </c>
      <c r="S173">
        <f t="shared" si="29"/>
        <v>8.2307546158486372E-2</v>
      </c>
      <c r="T173">
        <f t="shared" si="30"/>
        <v>2.0493816180005902</v>
      </c>
      <c r="U173">
        <f t="shared" si="22"/>
        <v>6.4955049910698559E-2</v>
      </c>
    </row>
    <row r="174" spans="1:21" x14ac:dyDescent="0.3">
      <c r="A174">
        <f>'Sim Flight'!B174</f>
        <v>8.6</v>
      </c>
      <c r="B174">
        <f>'Sim Flight'!L174</f>
        <v>1.9876883405951378</v>
      </c>
      <c r="C174">
        <f>'Sim Flight'!N174+'Sim Flight'!W174</f>
        <v>-0.15180607256595111</v>
      </c>
      <c r="E174">
        <f t="shared" si="24"/>
        <v>4.9999999999998934E-2</v>
      </c>
      <c r="G174">
        <f>MEDIAN2(C174,'Sim Flight Params'!$B$37,2)</f>
        <v>-0.15180607256595111</v>
      </c>
      <c r="H174">
        <f>AVERAGE2(G174,'Sim Flight Params'!$B$38,2)</f>
        <v>-0.15180607256595111</v>
      </c>
      <c r="J174">
        <f t="shared" si="25"/>
        <v>7.4717242530188979E-2</v>
      </c>
      <c r="K174">
        <f t="shared" si="26"/>
        <v>-1.1230285744076269E-2</v>
      </c>
      <c r="L174">
        <f>'Sim Flight Params'!$B$36*J174+'Sim Flight Params'!$B$39*K174</f>
        <v>7.4717242530188979E-2</v>
      </c>
      <c r="N174">
        <f t="shared" si="27"/>
        <v>2.0531174801270997</v>
      </c>
      <c r="O174">
        <f t="shared" si="28"/>
        <v>-0.15180607256595111</v>
      </c>
      <c r="P174">
        <f>'Sim Flight Params'!$B$36*N174+'Sim Flight Params'!$B$39*O174</f>
        <v>2.0531174801270997</v>
      </c>
      <c r="Q174">
        <f t="shared" si="23"/>
        <v>6.5429139531961944E-2</v>
      </c>
      <c r="S174">
        <f t="shared" si="29"/>
        <v>7.4717242530188979E-2</v>
      </c>
      <c r="T174">
        <f t="shared" si="30"/>
        <v>2.0531174801270997</v>
      </c>
      <c r="U174">
        <f t="shared" si="22"/>
        <v>6.5429139531961944E-2</v>
      </c>
    </row>
    <row r="175" spans="1:21" x14ac:dyDescent="0.3">
      <c r="A175">
        <f>'Sim Flight'!B175</f>
        <v>8.65</v>
      </c>
      <c r="B175">
        <f>'Sim Flight'!L175</f>
        <v>1.9905693404435771</v>
      </c>
      <c r="C175">
        <f>'Sim Flight'!N175+'Sim Flight'!W175</f>
        <v>-0.1523090627227639</v>
      </c>
      <c r="E175">
        <f t="shared" si="24"/>
        <v>5.0000000000000711E-2</v>
      </c>
      <c r="G175">
        <f>MEDIAN2(C175,'Sim Flight Params'!$B$37,2)</f>
        <v>-0.1523090627227639</v>
      </c>
      <c r="H175">
        <f>AVERAGE2(G175,'Sim Flight Params'!$B$38,2)</f>
        <v>-0.1523090627227639</v>
      </c>
      <c r="J175">
        <f t="shared" si="25"/>
        <v>6.7101789394050676E-2</v>
      </c>
      <c r="K175">
        <f t="shared" si="26"/>
        <v>-1.0059803136255731E-2</v>
      </c>
      <c r="L175">
        <f>'Sim Flight Params'!$B$36*J175+'Sim Flight Params'!$B$39*K175</f>
        <v>6.7101789394050676E-2</v>
      </c>
      <c r="N175">
        <f t="shared" si="27"/>
        <v>2.0564725695968025</v>
      </c>
      <c r="O175">
        <f t="shared" si="28"/>
        <v>-0.1523090627227639</v>
      </c>
      <c r="P175">
        <f>'Sim Flight Params'!$B$36*N175+'Sim Flight Params'!$B$39*O175</f>
        <v>2.0564725695968025</v>
      </c>
      <c r="Q175">
        <f t="shared" si="23"/>
        <v>6.5903229153225329E-2</v>
      </c>
      <c r="S175">
        <f t="shared" si="29"/>
        <v>6.7101789394050676E-2</v>
      </c>
      <c r="T175">
        <f t="shared" si="30"/>
        <v>2.0564725695968025</v>
      </c>
      <c r="U175">
        <f t="shared" si="22"/>
        <v>6.5903229153225329E-2</v>
      </c>
    </row>
    <row r="176" spans="1:21" x14ac:dyDescent="0.3">
      <c r="A176">
        <f>'Sim Flight'!B176</f>
        <v>8.6999999999999993</v>
      </c>
      <c r="B176">
        <f>'Sim Flight'!L176</f>
        <v>1.9930684569549264</v>
      </c>
      <c r="C176">
        <f>'Sim Flight'!N176+'Sim Flight'!W176</f>
        <v>-0.15275333483600764</v>
      </c>
      <c r="E176">
        <f t="shared" si="24"/>
        <v>4.9999999999998934E-2</v>
      </c>
      <c r="G176">
        <f>MEDIAN2(C176,'Sim Flight Params'!$B$37,2)</f>
        <v>-0.15275333483600764</v>
      </c>
      <c r="H176">
        <f>AVERAGE2(G176,'Sim Flight Params'!$B$38,2)</f>
        <v>-0.15275333483600764</v>
      </c>
      <c r="J176">
        <f t="shared" si="25"/>
        <v>5.9464122652250456E-2</v>
      </c>
      <c r="K176">
        <f t="shared" si="26"/>
        <v>-8.8854422648750545E-3</v>
      </c>
      <c r="L176">
        <f>'Sim Flight Params'!$B$36*J176+'Sim Flight Params'!$B$39*K176</f>
        <v>5.9464122652250456E-2</v>
      </c>
      <c r="N176">
        <f t="shared" si="27"/>
        <v>2.0594457757294151</v>
      </c>
      <c r="O176">
        <f t="shared" si="28"/>
        <v>-0.15275333483600764</v>
      </c>
      <c r="P176">
        <f>'Sim Flight Params'!$B$36*N176+'Sim Flight Params'!$B$39*O176</f>
        <v>2.0594457757294151</v>
      </c>
      <c r="Q176">
        <f t="shared" si="23"/>
        <v>6.6377318774488714E-2</v>
      </c>
      <c r="S176">
        <f t="shared" si="29"/>
        <v>5.9464122652250456E-2</v>
      </c>
      <c r="T176">
        <f t="shared" si="30"/>
        <v>2.0594457757294151</v>
      </c>
      <c r="U176">
        <f t="shared" si="22"/>
        <v>6.6377318774488714E-2</v>
      </c>
    </row>
    <row r="177" spans="1:21" x14ac:dyDescent="0.3">
      <c r="A177">
        <f>'Sim Flight'!B177</f>
        <v>8.75</v>
      </c>
      <c r="B177">
        <f>'Sim Flight'!L177</f>
        <v>1.9951847266721967</v>
      </c>
      <c r="C177">
        <f>'Sim Flight'!N177+'Sim Flight'!W177</f>
        <v>-0.15313871763161588</v>
      </c>
      <c r="E177">
        <f t="shared" si="24"/>
        <v>5.0000000000000711E-2</v>
      </c>
      <c r="G177">
        <f>MEDIAN2(C177,'Sim Flight Params'!$B$37,2)</f>
        <v>-0.15313871763161588</v>
      </c>
      <c r="H177">
        <f>AVERAGE2(G177,'Sim Flight Params'!$B$38,2)</f>
        <v>-0.15313871763161588</v>
      </c>
      <c r="J177">
        <f t="shared" si="25"/>
        <v>5.1807186770669554E-2</v>
      </c>
      <c r="K177">
        <f t="shared" si="26"/>
        <v>-7.7076559121646033E-3</v>
      </c>
      <c r="L177">
        <f>'Sim Flight Params'!$B$36*J177+'Sim Flight Params'!$B$39*K177</f>
        <v>5.1807186770669554E-2</v>
      </c>
      <c r="N177">
        <f t="shared" si="27"/>
        <v>2.0620361350679488</v>
      </c>
      <c r="O177">
        <f t="shared" si="28"/>
        <v>-0.15313871763161588</v>
      </c>
      <c r="P177">
        <f>'Sim Flight Params'!$B$36*N177+'Sim Flight Params'!$B$39*O177</f>
        <v>2.0620361350679488</v>
      </c>
      <c r="Q177">
        <f t="shared" si="23"/>
        <v>6.6851408395752099E-2</v>
      </c>
      <c r="S177">
        <f t="shared" si="29"/>
        <v>5.1807186770669554E-2</v>
      </c>
      <c r="T177">
        <f t="shared" si="30"/>
        <v>2.0620361350679488</v>
      </c>
      <c r="U177">
        <f t="shared" si="22"/>
        <v>6.6851408395752099E-2</v>
      </c>
    </row>
    <row r="178" spans="1:21" x14ac:dyDescent="0.3">
      <c r="A178">
        <f>'Sim Flight'!B178</f>
        <v>8.8000000000000007</v>
      </c>
      <c r="B178">
        <f>'Sim Flight'!L178</f>
        <v>1.9969173337331281</v>
      </c>
      <c r="C178">
        <f>'Sim Flight'!N178+'Sim Flight'!W178</f>
        <v>-0.15346506253556938</v>
      </c>
      <c r="E178">
        <f t="shared" si="24"/>
        <v>5.0000000000000711E-2</v>
      </c>
      <c r="G178">
        <f>MEDIAN2(C178,'Sim Flight Params'!$B$37,2)</f>
        <v>-0.15346506253556938</v>
      </c>
      <c r="H178">
        <f>AVERAGE2(G178,'Sim Flight Params'!$B$38,2)</f>
        <v>-0.15346506253556938</v>
      </c>
      <c r="J178">
        <f t="shared" si="25"/>
        <v>4.4133933643890975E-2</v>
      </c>
      <c r="K178">
        <f t="shared" si="26"/>
        <v>-6.5268980790699387E-3</v>
      </c>
      <c r="L178">
        <f>'Sim Flight Params'!$B$36*J178+'Sim Flight Params'!$B$39*K178</f>
        <v>4.4133933643890975E-2</v>
      </c>
      <c r="N178">
        <f t="shared" si="27"/>
        <v>2.0642428317501436</v>
      </c>
      <c r="O178">
        <f t="shared" si="28"/>
        <v>-0.15346506253556938</v>
      </c>
      <c r="P178">
        <f>'Sim Flight Params'!$B$36*N178+'Sim Flight Params'!$B$39*O178</f>
        <v>2.0642428317501436</v>
      </c>
      <c r="Q178">
        <f t="shared" si="23"/>
        <v>6.7325498017015484E-2</v>
      </c>
      <c r="S178">
        <f t="shared" si="29"/>
        <v>4.4133933643890975E-2</v>
      </c>
      <c r="T178">
        <f t="shared" si="30"/>
        <v>2.0642428317501436</v>
      </c>
      <c r="U178">
        <f t="shared" si="22"/>
        <v>6.7325498017015484E-2</v>
      </c>
    </row>
    <row r="179" spans="1:21" x14ac:dyDescent="0.3">
      <c r="A179">
        <f>'Sim Flight'!B179</f>
        <v>8.85</v>
      </c>
      <c r="B179">
        <f>'Sim Flight'!L179</f>
        <v>1.9982656101847158</v>
      </c>
      <c r="C179">
        <f>'Sim Flight'!N179+'Sim Flight'!W179</f>
        <v>-0.15373224373742966</v>
      </c>
      <c r="E179">
        <f t="shared" si="24"/>
        <v>4.9999999999998934E-2</v>
      </c>
      <c r="G179">
        <f>MEDIAN2(C179,'Sim Flight Params'!$B$37,2)</f>
        <v>-0.15373224373742966</v>
      </c>
      <c r="H179">
        <f>AVERAGE2(G179,'Sim Flight Params'!$B$38,2)</f>
        <v>-0.15373224373742966</v>
      </c>
      <c r="J179">
        <f t="shared" si="25"/>
        <v>3.6447321457019656E-2</v>
      </c>
      <c r="K179">
        <f t="shared" si="26"/>
        <v>-5.3436240372057879E-3</v>
      </c>
      <c r="L179">
        <f>'Sim Flight Params'!$B$36*J179+'Sim Flight Params'!$B$39*K179</f>
        <v>3.6447321457019656E-2</v>
      </c>
      <c r="N179">
        <f t="shared" si="27"/>
        <v>2.0660651978229945</v>
      </c>
      <c r="O179">
        <f t="shared" si="28"/>
        <v>-0.15373224373742966</v>
      </c>
      <c r="P179">
        <f>'Sim Flight Params'!$B$36*N179+'Sim Flight Params'!$B$39*O179</f>
        <v>2.0660651978229945</v>
      </c>
      <c r="Q179">
        <f t="shared" si="23"/>
        <v>6.7799587638278647E-2</v>
      </c>
      <c r="S179">
        <f t="shared" si="29"/>
        <v>3.6447321457019656E-2</v>
      </c>
      <c r="T179">
        <f t="shared" si="30"/>
        <v>2.0660651978229945</v>
      </c>
      <c r="U179">
        <f t="shared" si="22"/>
        <v>6.7799587638278647E-2</v>
      </c>
    </row>
    <row r="180" spans="1:21" x14ac:dyDescent="0.3">
      <c r="A180">
        <f>'Sim Flight'!B180</f>
        <v>8.9</v>
      </c>
      <c r="B180">
        <f>'Sim Flight'!L180</f>
        <v>1.999229036240723</v>
      </c>
      <c r="C180">
        <f>'Sim Flight'!N180+'Sim Flight'!W180</f>
        <v>-0.153940158232239</v>
      </c>
      <c r="E180">
        <f t="shared" si="24"/>
        <v>5.0000000000000711E-2</v>
      </c>
      <c r="G180">
        <f>MEDIAN2(C180,'Sim Flight Params'!$B$37,2)</f>
        <v>-0.153940158232239</v>
      </c>
      <c r="H180">
        <f>AVERAGE2(G180,'Sim Flight Params'!$B$38,2)</f>
        <v>-0.153940158232239</v>
      </c>
      <c r="J180">
        <f t="shared" si="25"/>
        <v>2.8750313545407597E-2</v>
      </c>
      <c r="K180">
        <f t="shared" si="26"/>
        <v>-4.1582898961866586E-3</v>
      </c>
      <c r="L180">
        <f>'Sim Flight Params'!$B$36*J180+'Sim Flight Params'!$B$39*K180</f>
        <v>2.8750313545407597E-2</v>
      </c>
      <c r="N180">
        <f t="shared" si="27"/>
        <v>2.0675027135002648</v>
      </c>
      <c r="O180">
        <f t="shared" si="28"/>
        <v>-0.153940158232239</v>
      </c>
      <c r="P180">
        <f>'Sim Flight Params'!$B$36*N180+'Sim Flight Params'!$B$39*O180</f>
        <v>2.0675027135002648</v>
      </c>
      <c r="Q180">
        <f t="shared" si="23"/>
        <v>6.827367725954181E-2</v>
      </c>
      <c r="S180">
        <f t="shared" si="29"/>
        <v>2.8750313545407597E-2</v>
      </c>
      <c r="T180">
        <f t="shared" si="30"/>
        <v>2.0675027135002648</v>
      </c>
      <c r="U180">
        <f t="shared" si="22"/>
        <v>6.827367725954181E-2</v>
      </c>
    </row>
    <row r="181" spans="1:21" x14ac:dyDescent="0.3">
      <c r="A181">
        <f>'Sim Flight'!B181</f>
        <v>8.9499999999999993</v>
      </c>
      <c r="B181">
        <f>'Sim Flight'!L181</f>
        <v>1.9998072404820648</v>
      </c>
      <c r="C181">
        <f>'Sim Flight'!N181+'Sim Flight'!W181</f>
        <v>-0.15408872586614561</v>
      </c>
      <c r="E181">
        <f t="shared" si="24"/>
        <v>4.9999999999998934E-2</v>
      </c>
      <c r="G181">
        <f>MEDIAN2(C181,'Sim Flight Params'!$B$37,2)</f>
        <v>-0.15408872586614561</v>
      </c>
      <c r="H181">
        <f>AVERAGE2(G181,'Sim Flight Params'!$B$38,2)</f>
        <v>-0.15408872586614561</v>
      </c>
      <c r="J181">
        <f t="shared" si="25"/>
        <v>2.104587725210048E-2</v>
      </c>
      <c r="K181">
        <f t="shared" si="26"/>
        <v>-2.971352678132263E-3</v>
      </c>
      <c r="L181">
        <f>'Sim Flight Params'!$B$36*J181+'Sim Flight Params'!$B$39*K181</f>
        <v>2.104587725210048E-2</v>
      </c>
      <c r="N181">
        <f t="shared" si="27"/>
        <v>2.0685550073628698</v>
      </c>
      <c r="O181">
        <f t="shared" si="28"/>
        <v>-0.15408872586614561</v>
      </c>
      <c r="P181">
        <f>'Sim Flight Params'!$B$36*N181+'Sim Flight Params'!$B$39*O181</f>
        <v>2.0685550073628698</v>
      </c>
      <c r="Q181">
        <f t="shared" si="23"/>
        <v>6.8747766880804972E-2</v>
      </c>
      <c r="S181">
        <f t="shared" si="29"/>
        <v>2.104587725210048E-2</v>
      </c>
      <c r="T181">
        <f t="shared" si="30"/>
        <v>2.0685550073628698</v>
      </c>
      <c r="U181">
        <f t="shared" si="22"/>
        <v>6.8747766880804972E-2</v>
      </c>
    </row>
    <row r="182" spans="1:21" x14ac:dyDescent="0.3">
      <c r="A182">
        <f>'Sim Flight'!B182</f>
        <v>9</v>
      </c>
      <c r="B182">
        <f>'Sim Flight'!L182</f>
        <v>2</v>
      </c>
      <c r="C182">
        <f>'Sim Flight'!N182+'Sim Flight'!W182</f>
        <v>-5.946002043718672E-2</v>
      </c>
      <c r="E182">
        <f t="shared" si="24"/>
        <v>5.0000000000000711E-2</v>
      </c>
      <c r="G182">
        <f>MEDIAN2(C182,'Sim Flight Params'!$B$37,2)</f>
        <v>-5.946002043718672E-2</v>
      </c>
      <c r="H182">
        <f>AVERAGE2(G182,'Sim Flight Params'!$B$38,2)</f>
        <v>-5.946002043718672E-2</v>
      </c>
      <c r="J182">
        <f t="shared" si="25"/>
        <v>1.8072876230241102E-2</v>
      </c>
      <c r="K182">
        <f t="shared" si="26"/>
        <v>1.892574108579151</v>
      </c>
      <c r="L182">
        <f>'Sim Flight Params'!$B$36*J182+'Sim Flight Params'!$B$39*K182</f>
        <v>1.8072876230241102E-2</v>
      </c>
      <c r="N182">
        <f t="shared" si="27"/>
        <v>2.069458651174382</v>
      </c>
      <c r="O182">
        <f t="shared" si="28"/>
        <v>-5.946002043718672E-2</v>
      </c>
      <c r="P182">
        <f>'Sim Flight Params'!$B$36*N182+'Sim Flight Params'!$B$39*O182</f>
        <v>2.069458651174382</v>
      </c>
      <c r="Q182">
        <f t="shared" si="23"/>
        <v>6.9458651174381991E-2</v>
      </c>
      <c r="S182">
        <f t="shared" si="29"/>
        <v>1.8072876230241102E-2</v>
      </c>
      <c r="T182">
        <f t="shared" si="30"/>
        <v>2.069458651174382</v>
      </c>
      <c r="U182">
        <f t="shared" si="22"/>
        <v>6.9458651174381991E-2</v>
      </c>
    </row>
    <row r="183" spans="1:21" x14ac:dyDescent="0.3">
      <c r="A183">
        <f>'Sim Flight'!B183</f>
        <v>9.0500000000000007</v>
      </c>
      <c r="B183">
        <f>'Sim Flight'!L183</f>
        <v>2</v>
      </c>
      <c r="C183">
        <f>'Sim Flight'!N183+'Sim Flight'!W183</f>
        <v>-7.7103807174070421E-2</v>
      </c>
      <c r="E183">
        <f t="shared" si="24"/>
        <v>5.0000000000000711E-2</v>
      </c>
      <c r="G183">
        <f>MEDIAN2(C183,'Sim Flight Params'!$B$37,2)</f>
        <v>-7.7103807174070421E-2</v>
      </c>
      <c r="H183">
        <f>AVERAGE2(G183,'Sim Flight Params'!$B$38,2)</f>
        <v>-7.7103807174070421E-2</v>
      </c>
      <c r="J183">
        <f t="shared" si="25"/>
        <v>1.4217685871537527E-2</v>
      </c>
      <c r="K183">
        <f t="shared" si="26"/>
        <v>-0.35287573473766903</v>
      </c>
      <c r="L183">
        <f>'Sim Flight Params'!$B$36*J183+'Sim Flight Params'!$B$39*K183</f>
        <v>1.4217685871537527E-2</v>
      </c>
      <c r="N183">
        <f t="shared" si="27"/>
        <v>2.0701695354679588</v>
      </c>
      <c r="O183">
        <f t="shared" si="28"/>
        <v>-7.7103807174070407E-2</v>
      </c>
      <c r="P183">
        <f>'Sim Flight Params'!$B$36*N183+'Sim Flight Params'!$B$39*O183</f>
        <v>2.0701695354679588</v>
      </c>
      <c r="Q183">
        <f t="shared" si="23"/>
        <v>7.0169535467958788E-2</v>
      </c>
      <c r="S183">
        <f t="shared" si="29"/>
        <v>1.4217685871537527E-2</v>
      </c>
      <c r="T183">
        <f t="shared" si="30"/>
        <v>2.0701695354679588</v>
      </c>
      <c r="U183">
        <f t="shared" si="22"/>
        <v>7.0169535467958788E-2</v>
      </c>
    </row>
    <row r="184" spans="1:21" x14ac:dyDescent="0.3">
      <c r="A184">
        <f>'Sim Flight'!B184</f>
        <v>9.1</v>
      </c>
      <c r="B184">
        <f>'Sim Flight'!L184</f>
        <v>2</v>
      </c>
      <c r="C184">
        <f>'Sim Flight'!N184+'Sim Flight'!W184</f>
        <v>0</v>
      </c>
      <c r="E184">
        <f t="shared" si="24"/>
        <v>4.9999999999998934E-2</v>
      </c>
      <c r="G184">
        <f>MEDIAN2(C184,'Sim Flight Params'!$B$37,2)</f>
        <v>0</v>
      </c>
      <c r="H184">
        <f>AVERAGE2(G184,'Sim Flight Params'!$B$38,2)</f>
        <v>0</v>
      </c>
      <c r="J184">
        <f t="shared" si="25"/>
        <v>1.4217685871537527E-2</v>
      </c>
      <c r="K184">
        <f t="shared" si="26"/>
        <v>1.5420761434814414</v>
      </c>
      <c r="L184">
        <f>'Sim Flight Params'!$B$36*J184+'Sim Flight Params'!$B$39*K184</f>
        <v>1.4217685871537527E-2</v>
      </c>
      <c r="N184">
        <f t="shared" si="27"/>
        <v>2.0708804197615356</v>
      </c>
      <c r="O184">
        <f t="shared" si="28"/>
        <v>0</v>
      </c>
      <c r="P184">
        <f>'Sim Flight Params'!$B$36*N184+'Sim Flight Params'!$B$39*O184</f>
        <v>2.0708804197615356</v>
      </c>
      <c r="Q184">
        <f t="shared" si="23"/>
        <v>7.0880419761535585E-2</v>
      </c>
      <c r="S184">
        <f t="shared" si="29"/>
        <v>1.4217685871537527E-2</v>
      </c>
      <c r="T184">
        <f t="shared" si="30"/>
        <v>2.0708804197615356</v>
      </c>
      <c r="U184">
        <f t="shared" si="22"/>
        <v>7.0880419761535585E-2</v>
      </c>
    </row>
    <row r="185" spans="1:21" x14ac:dyDescent="0.3">
      <c r="A185">
        <f>'Sim Flight'!B185</f>
        <v>9.1499999999999897</v>
      </c>
      <c r="B185">
        <f>'Sim Flight'!L185</f>
        <v>2</v>
      </c>
      <c r="C185">
        <f>'Sim Flight'!N185+'Sim Flight'!W185</f>
        <v>-0.14560803284087864</v>
      </c>
      <c r="E185">
        <f t="shared" si="24"/>
        <v>4.9999999999990052E-2</v>
      </c>
      <c r="G185">
        <f>MEDIAN2(C185,'Sim Flight Params'!$B$37,2)</f>
        <v>-0.14560803284087864</v>
      </c>
      <c r="H185">
        <f>AVERAGE2(G185,'Sim Flight Params'!$B$38,2)</f>
        <v>-0.14560803284087864</v>
      </c>
      <c r="J185">
        <f t="shared" si="25"/>
        <v>6.9372842294950429E-3</v>
      </c>
      <c r="K185">
        <f t="shared" si="26"/>
        <v>-2.9121606568181524</v>
      </c>
      <c r="L185">
        <f>'Sim Flight Params'!$B$36*J185+'Sim Flight Params'!$B$39*K185</f>
        <v>6.9372842294950429E-3</v>
      </c>
      <c r="N185">
        <f t="shared" si="27"/>
        <v>2.0712272839730104</v>
      </c>
      <c r="O185">
        <f t="shared" si="28"/>
        <v>-0.14560803284087864</v>
      </c>
      <c r="P185">
        <f>'Sim Flight Params'!$B$36*N185+'Sim Flight Params'!$B$39*O185</f>
        <v>2.0712272839730104</v>
      </c>
      <c r="Q185">
        <f t="shared" si="23"/>
        <v>7.1227283973010369E-2</v>
      </c>
      <c r="S185">
        <f t="shared" si="29"/>
        <v>6.9372842294950429E-3</v>
      </c>
      <c r="T185">
        <f t="shared" si="30"/>
        <v>2.0712272839730104</v>
      </c>
      <c r="U185">
        <f t="shared" si="22"/>
        <v>7.1227283973010369E-2</v>
      </c>
    </row>
    <row r="186" spans="1:21" x14ac:dyDescent="0.3">
      <c r="A186">
        <f>'Sim Flight'!B186</f>
        <v>9.1999999999999904</v>
      </c>
      <c r="B186">
        <f>'Sim Flight'!L186</f>
        <v>2</v>
      </c>
      <c r="C186">
        <f>'Sim Flight'!N186+'Sim Flight'!W186</f>
        <v>0</v>
      </c>
      <c r="E186">
        <f t="shared" si="24"/>
        <v>5.0000000000000711E-2</v>
      </c>
      <c r="G186">
        <f>MEDIAN2(C186,'Sim Flight Params'!$B$37,2)</f>
        <v>0</v>
      </c>
      <c r="H186">
        <f>AVERAGE2(G186,'Sim Flight Params'!$B$38,2)</f>
        <v>0</v>
      </c>
      <c r="J186">
        <f t="shared" si="25"/>
        <v>6.9372842294950429E-3</v>
      </c>
      <c r="K186">
        <f t="shared" si="26"/>
        <v>2.9121606568175316</v>
      </c>
      <c r="L186">
        <f>'Sim Flight Params'!$B$36*J186+'Sim Flight Params'!$B$39*K186</f>
        <v>6.9372842294950429E-3</v>
      </c>
      <c r="N186">
        <f t="shared" si="27"/>
        <v>2.0715741481844852</v>
      </c>
      <c r="O186">
        <f t="shared" si="28"/>
        <v>0</v>
      </c>
      <c r="P186">
        <f>'Sim Flight Params'!$B$36*N186+'Sim Flight Params'!$B$39*O186</f>
        <v>2.0715741481844852</v>
      </c>
      <c r="Q186">
        <f t="shared" si="23"/>
        <v>7.1574148184485153E-2</v>
      </c>
      <c r="S186">
        <f t="shared" si="29"/>
        <v>6.9372842294950429E-3</v>
      </c>
      <c r="T186">
        <f t="shared" si="30"/>
        <v>2.0715741481844852</v>
      </c>
      <c r="U186">
        <f t="shared" si="22"/>
        <v>7.1574148184485153E-2</v>
      </c>
    </row>
    <row r="187" spans="1:21" x14ac:dyDescent="0.3">
      <c r="A187">
        <f>'Sim Flight'!B187</f>
        <v>9.2499999999999893</v>
      </c>
      <c r="B187">
        <f>'Sim Flight'!L187</f>
        <v>2</v>
      </c>
      <c r="C187">
        <f>'Sim Flight'!N187+'Sim Flight'!W187</f>
        <v>0</v>
      </c>
      <c r="E187">
        <f t="shared" si="24"/>
        <v>4.9999999999998934E-2</v>
      </c>
      <c r="G187">
        <f>MEDIAN2(C187,'Sim Flight Params'!$B$37,2)</f>
        <v>0</v>
      </c>
      <c r="H187">
        <f>AVERAGE2(G187,'Sim Flight Params'!$B$38,2)</f>
        <v>0</v>
      </c>
      <c r="J187">
        <f t="shared" si="25"/>
        <v>6.9372842294950429E-3</v>
      </c>
      <c r="K187">
        <f t="shared" si="26"/>
        <v>0</v>
      </c>
      <c r="L187">
        <f>'Sim Flight Params'!$B$36*J187+'Sim Flight Params'!$B$39*K187</f>
        <v>6.9372842294950429E-3</v>
      </c>
      <c r="N187">
        <f t="shared" si="27"/>
        <v>2.0719210123959599</v>
      </c>
      <c r="O187">
        <f t="shared" si="28"/>
        <v>0</v>
      </c>
      <c r="P187">
        <f>'Sim Flight Params'!$B$36*N187+'Sim Flight Params'!$B$39*O187</f>
        <v>2.0719210123959599</v>
      </c>
      <c r="Q187">
        <f t="shared" si="23"/>
        <v>7.1921012395959938E-2</v>
      </c>
      <c r="S187">
        <f t="shared" si="29"/>
        <v>6.9372842294950429E-3</v>
      </c>
      <c r="T187">
        <f t="shared" si="30"/>
        <v>2.0719210123959599</v>
      </c>
      <c r="U187">
        <f t="shared" si="22"/>
        <v>7.1921012395959938E-2</v>
      </c>
    </row>
    <row r="188" spans="1:21" x14ac:dyDescent="0.3">
      <c r="A188">
        <f>'Sim Flight'!B188</f>
        <v>9.2999999999999901</v>
      </c>
      <c r="B188">
        <f>'Sim Flight'!L188</f>
        <v>2</v>
      </c>
      <c r="C188">
        <f>'Sim Flight'!N188+'Sim Flight'!W188</f>
        <v>0</v>
      </c>
      <c r="E188">
        <f t="shared" si="24"/>
        <v>5.0000000000000711E-2</v>
      </c>
      <c r="G188">
        <f>MEDIAN2(C188,'Sim Flight Params'!$B$37,2)</f>
        <v>0</v>
      </c>
      <c r="H188">
        <f>AVERAGE2(G188,'Sim Flight Params'!$B$38,2)</f>
        <v>0</v>
      </c>
      <c r="J188">
        <f t="shared" si="25"/>
        <v>6.9372842294950429E-3</v>
      </c>
      <c r="K188">
        <f t="shared" si="26"/>
        <v>0</v>
      </c>
      <c r="L188">
        <f>'Sim Flight Params'!$B$36*J188+'Sim Flight Params'!$B$39*K188</f>
        <v>6.9372842294950429E-3</v>
      </c>
      <c r="N188">
        <f t="shared" si="27"/>
        <v>2.0722678766074347</v>
      </c>
      <c r="O188">
        <f t="shared" si="28"/>
        <v>0</v>
      </c>
      <c r="P188">
        <f>'Sim Flight Params'!$B$36*N188+'Sim Flight Params'!$B$39*O188</f>
        <v>2.0722678766074347</v>
      </c>
      <c r="Q188">
        <f t="shared" si="23"/>
        <v>7.2267876607434722E-2</v>
      </c>
      <c r="S188">
        <f t="shared" si="29"/>
        <v>6.9372842294950429E-3</v>
      </c>
      <c r="T188">
        <f t="shared" si="30"/>
        <v>2.0722678766074347</v>
      </c>
      <c r="U188">
        <f t="shared" si="22"/>
        <v>7.2267876607434722E-2</v>
      </c>
    </row>
    <row r="189" spans="1:21" x14ac:dyDescent="0.3">
      <c r="A189">
        <f>'Sim Flight'!B189</f>
        <v>9.3499999999999908</v>
      </c>
      <c r="B189">
        <f>'Sim Flight'!L189</f>
        <v>2</v>
      </c>
      <c r="C189">
        <f>'Sim Flight'!N189+'Sim Flight'!W189</f>
        <v>0</v>
      </c>
      <c r="E189">
        <f t="shared" si="24"/>
        <v>5.0000000000000711E-2</v>
      </c>
      <c r="G189">
        <f>MEDIAN2(C189,'Sim Flight Params'!$B$37,2)</f>
        <v>0</v>
      </c>
      <c r="H189">
        <f>AVERAGE2(G189,'Sim Flight Params'!$B$38,2)</f>
        <v>0</v>
      </c>
      <c r="J189">
        <f t="shared" si="25"/>
        <v>6.9372842294950429E-3</v>
      </c>
      <c r="K189">
        <f t="shared" si="26"/>
        <v>0</v>
      </c>
      <c r="L189">
        <f>'Sim Flight Params'!$B$36*J189+'Sim Flight Params'!$B$39*K189</f>
        <v>6.9372842294950429E-3</v>
      </c>
      <c r="N189">
        <f t="shared" si="27"/>
        <v>2.0726147408189095</v>
      </c>
      <c r="O189">
        <f t="shared" si="28"/>
        <v>0</v>
      </c>
      <c r="P189">
        <f>'Sim Flight Params'!$B$36*N189+'Sim Flight Params'!$B$39*O189</f>
        <v>2.0726147408189095</v>
      </c>
      <c r="Q189">
        <f t="shared" si="23"/>
        <v>7.2614740818909507E-2</v>
      </c>
      <c r="S189">
        <f t="shared" si="29"/>
        <v>6.9372842294950429E-3</v>
      </c>
      <c r="T189">
        <f t="shared" si="30"/>
        <v>2.0726147408189095</v>
      </c>
      <c r="U189">
        <f t="shared" si="22"/>
        <v>7.2614740818909507E-2</v>
      </c>
    </row>
    <row r="190" spans="1:21" x14ac:dyDescent="0.3">
      <c r="A190">
        <f>'Sim Flight'!B190</f>
        <v>9.3999999999999897</v>
      </c>
      <c r="B190">
        <f>'Sim Flight'!L190</f>
        <v>2</v>
      </c>
      <c r="C190">
        <f>'Sim Flight'!N190+'Sim Flight'!W190</f>
        <v>0</v>
      </c>
      <c r="E190">
        <f t="shared" si="24"/>
        <v>4.9999999999998934E-2</v>
      </c>
      <c r="G190">
        <f>MEDIAN2(C190,'Sim Flight Params'!$B$37,2)</f>
        <v>0</v>
      </c>
      <c r="H190">
        <f>AVERAGE2(G190,'Sim Flight Params'!$B$38,2)</f>
        <v>0</v>
      </c>
      <c r="J190">
        <f t="shared" si="25"/>
        <v>6.9372842294950429E-3</v>
      </c>
      <c r="K190">
        <f t="shared" si="26"/>
        <v>0</v>
      </c>
      <c r="L190">
        <f>'Sim Flight Params'!$B$36*J190+'Sim Flight Params'!$B$39*K190</f>
        <v>6.9372842294950429E-3</v>
      </c>
      <c r="N190">
        <f t="shared" si="27"/>
        <v>2.0729616050303843</v>
      </c>
      <c r="O190">
        <f t="shared" si="28"/>
        <v>0</v>
      </c>
      <c r="P190">
        <f>'Sim Flight Params'!$B$36*N190+'Sim Flight Params'!$B$39*O190</f>
        <v>2.0729616050303843</v>
      </c>
      <c r="Q190">
        <f t="shared" si="23"/>
        <v>7.2961605030384291E-2</v>
      </c>
      <c r="S190">
        <f t="shared" si="29"/>
        <v>6.9372842294950429E-3</v>
      </c>
      <c r="T190">
        <f t="shared" si="30"/>
        <v>2.0729616050303843</v>
      </c>
      <c r="U190">
        <f t="shared" si="22"/>
        <v>7.2961605030384291E-2</v>
      </c>
    </row>
    <row r="191" spans="1:21" x14ac:dyDescent="0.3">
      <c r="A191">
        <f>'Sim Flight'!B191</f>
        <v>9.4499999999999904</v>
      </c>
      <c r="B191">
        <f>'Sim Flight'!L191</f>
        <v>2</v>
      </c>
      <c r="C191">
        <f>'Sim Flight'!N191+'Sim Flight'!W191</f>
        <v>0</v>
      </c>
      <c r="E191">
        <f t="shared" si="24"/>
        <v>5.0000000000000711E-2</v>
      </c>
      <c r="G191">
        <f>MEDIAN2(C191,'Sim Flight Params'!$B$37,2)</f>
        <v>0</v>
      </c>
      <c r="H191">
        <f>AVERAGE2(G191,'Sim Flight Params'!$B$38,2)</f>
        <v>0</v>
      </c>
      <c r="J191">
        <f t="shared" si="25"/>
        <v>6.9372842294950429E-3</v>
      </c>
      <c r="K191">
        <f t="shared" si="26"/>
        <v>0</v>
      </c>
      <c r="L191">
        <f>'Sim Flight Params'!$B$36*J191+'Sim Flight Params'!$B$39*K191</f>
        <v>6.9372842294950429E-3</v>
      </c>
      <c r="N191">
        <f t="shared" si="27"/>
        <v>2.0733084692418591</v>
      </c>
      <c r="O191">
        <f t="shared" si="28"/>
        <v>0</v>
      </c>
      <c r="P191">
        <f>'Sim Flight Params'!$B$36*N191+'Sim Flight Params'!$B$39*O191</f>
        <v>2.0733084692418591</v>
      </c>
      <c r="Q191">
        <f t="shared" si="23"/>
        <v>7.3308469241859076E-2</v>
      </c>
      <c r="S191">
        <f t="shared" si="29"/>
        <v>6.9372842294950429E-3</v>
      </c>
      <c r="T191">
        <f t="shared" si="30"/>
        <v>2.0733084692418591</v>
      </c>
      <c r="U191">
        <f t="shared" si="22"/>
        <v>7.3308469241859076E-2</v>
      </c>
    </row>
    <row r="192" spans="1:21" x14ac:dyDescent="0.3">
      <c r="A192">
        <f>'Sim Flight'!B192</f>
        <v>9.4999999999999805</v>
      </c>
      <c r="B192">
        <f>'Sim Flight'!L192</f>
        <v>2</v>
      </c>
      <c r="C192">
        <f>'Sim Flight'!N192+'Sim Flight'!W192</f>
        <v>0</v>
      </c>
      <c r="E192">
        <f t="shared" si="24"/>
        <v>4.9999999999990052E-2</v>
      </c>
      <c r="G192">
        <f>MEDIAN2(C192,'Sim Flight Params'!$B$37,2)</f>
        <v>0</v>
      </c>
      <c r="H192">
        <f>AVERAGE2(G192,'Sim Flight Params'!$B$38,2)</f>
        <v>0</v>
      </c>
      <c r="J192">
        <f t="shared" si="25"/>
        <v>6.9372842294950429E-3</v>
      </c>
      <c r="K192">
        <f t="shared" si="26"/>
        <v>0</v>
      </c>
      <c r="L192">
        <f>'Sim Flight Params'!$B$36*J192+'Sim Flight Params'!$B$39*K192</f>
        <v>6.9372842294950429E-3</v>
      </c>
      <c r="N192">
        <f t="shared" si="27"/>
        <v>2.0736553334533339</v>
      </c>
      <c r="O192">
        <f t="shared" si="28"/>
        <v>0</v>
      </c>
      <c r="P192">
        <f>'Sim Flight Params'!$B$36*N192+'Sim Flight Params'!$B$39*O192</f>
        <v>2.0736553334533339</v>
      </c>
      <c r="Q192">
        <f t="shared" si="23"/>
        <v>7.365533345333386E-2</v>
      </c>
      <c r="S192">
        <f t="shared" si="29"/>
        <v>6.9372842294950429E-3</v>
      </c>
      <c r="T192">
        <f t="shared" si="30"/>
        <v>2.0736553334533339</v>
      </c>
      <c r="U192">
        <f t="shared" si="22"/>
        <v>7.365533345333386E-2</v>
      </c>
    </row>
    <row r="193" spans="1:21" x14ac:dyDescent="0.3">
      <c r="A193">
        <f>'Sim Flight'!B193</f>
        <v>9.5499999999999794</v>
      </c>
      <c r="B193">
        <f>'Sim Flight'!L193</f>
        <v>2</v>
      </c>
      <c r="C193">
        <f>'Sim Flight'!N193+'Sim Flight'!W193</f>
        <v>0</v>
      </c>
      <c r="E193">
        <f t="shared" si="24"/>
        <v>4.9999999999998934E-2</v>
      </c>
      <c r="G193">
        <f>MEDIAN2(C193,'Sim Flight Params'!$B$37,2)</f>
        <v>0</v>
      </c>
      <c r="H193">
        <f>AVERAGE2(G193,'Sim Flight Params'!$B$38,2)</f>
        <v>0</v>
      </c>
      <c r="J193">
        <f t="shared" si="25"/>
        <v>6.9372842294950429E-3</v>
      </c>
      <c r="K193">
        <f t="shared" si="26"/>
        <v>0</v>
      </c>
      <c r="L193">
        <f>'Sim Flight Params'!$B$36*J193+'Sim Flight Params'!$B$39*K193</f>
        <v>6.9372842294950429E-3</v>
      </c>
      <c r="N193">
        <f t="shared" si="27"/>
        <v>2.0740021976648086</v>
      </c>
      <c r="O193">
        <f t="shared" si="28"/>
        <v>0</v>
      </c>
      <c r="P193">
        <f>'Sim Flight Params'!$B$36*N193+'Sim Flight Params'!$B$39*O193</f>
        <v>2.0740021976648086</v>
      </c>
      <c r="Q193">
        <f t="shared" si="23"/>
        <v>7.4002197664808644E-2</v>
      </c>
      <c r="S193">
        <f t="shared" si="29"/>
        <v>6.9372842294950429E-3</v>
      </c>
      <c r="T193">
        <f t="shared" si="30"/>
        <v>2.0740021976648086</v>
      </c>
      <c r="U193">
        <f t="shared" si="22"/>
        <v>7.4002197664808644E-2</v>
      </c>
    </row>
    <row r="194" spans="1:21" x14ac:dyDescent="0.3">
      <c r="A194">
        <f>'Sim Flight'!B194</f>
        <v>9.5999999999999801</v>
      </c>
      <c r="B194">
        <f>'Sim Flight'!L194</f>
        <v>2</v>
      </c>
      <c r="C194">
        <f>'Sim Flight'!N194+'Sim Flight'!W194</f>
        <v>0</v>
      </c>
      <c r="E194">
        <f t="shared" si="24"/>
        <v>5.0000000000000711E-2</v>
      </c>
      <c r="G194">
        <f>MEDIAN2(C194,'Sim Flight Params'!$B$37,2)</f>
        <v>0</v>
      </c>
      <c r="H194">
        <f>AVERAGE2(G194,'Sim Flight Params'!$B$38,2)</f>
        <v>0</v>
      </c>
      <c r="J194">
        <f t="shared" si="25"/>
        <v>6.9372842294950429E-3</v>
      </c>
      <c r="K194">
        <f t="shared" si="26"/>
        <v>0</v>
      </c>
      <c r="L194">
        <f>'Sim Flight Params'!$B$36*J194+'Sim Flight Params'!$B$39*K194</f>
        <v>6.9372842294950429E-3</v>
      </c>
      <c r="N194">
        <f t="shared" si="27"/>
        <v>2.0743490618762834</v>
      </c>
      <c r="O194">
        <f t="shared" si="28"/>
        <v>0</v>
      </c>
      <c r="P194">
        <f>'Sim Flight Params'!$B$36*N194+'Sim Flight Params'!$B$39*O194</f>
        <v>2.0743490618762834</v>
      </c>
      <c r="Q194">
        <f t="shared" si="23"/>
        <v>7.4349061876283429E-2</v>
      </c>
      <c r="S194">
        <f t="shared" si="29"/>
        <v>6.9372842294950429E-3</v>
      </c>
      <c r="T194">
        <f t="shared" si="30"/>
        <v>2.0743490618762834</v>
      </c>
      <c r="U194">
        <f t="shared" ref="U194:U257" si="31">T194-$B194</f>
        <v>7.4349061876283429E-2</v>
      </c>
    </row>
    <row r="195" spans="1:21" x14ac:dyDescent="0.3">
      <c r="A195">
        <f>'Sim Flight'!B195</f>
        <v>9.6499999999999808</v>
      </c>
      <c r="B195">
        <f>'Sim Flight'!L195</f>
        <v>2</v>
      </c>
      <c r="C195">
        <f>'Sim Flight'!N195+'Sim Flight'!W195</f>
        <v>0</v>
      </c>
      <c r="E195">
        <f t="shared" si="24"/>
        <v>5.0000000000000711E-2</v>
      </c>
      <c r="G195">
        <f>MEDIAN2(C195,'Sim Flight Params'!$B$37,2)</f>
        <v>0</v>
      </c>
      <c r="H195">
        <f>AVERAGE2(G195,'Sim Flight Params'!$B$38,2)</f>
        <v>0</v>
      </c>
      <c r="J195">
        <f t="shared" si="25"/>
        <v>6.9372842294950429E-3</v>
      </c>
      <c r="K195">
        <f t="shared" si="26"/>
        <v>0</v>
      </c>
      <c r="L195">
        <f>'Sim Flight Params'!$B$36*J195+'Sim Flight Params'!$B$39*K195</f>
        <v>6.9372842294950429E-3</v>
      </c>
      <c r="N195">
        <f t="shared" si="27"/>
        <v>2.0746959260877582</v>
      </c>
      <c r="O195">
        <f t="shared" si="28"/>
        <v>0</v>
      </c>
      <c r="P195">
        <f>'Sim Flight Params'!$B$36*N195+'Sim Flight Params'!$B$39*O195</f>
        <v>2.0746959260877582</v>
      </c>
      <c r="Q195">
        <f t="shared" ref="Q195:Q258" si="32">P195-B195</f>
        <v>7.4695926087758213E-2</v>
      </c>
      <c r="S195">
        <f t="shared" si="29"/>
        <v>6.9372842294950429E-3</v>
      </c>
      <c r="T195">
        <f t="shared" si="30"/>
        <v>2.0746959260877582</v>
      </c>
      <c r="U195">
        <f t="shared" si="31"/>
        <v>7.4695926087758213E-2</v>
      </c>
    </row>
    <row r="196" spans="1:21" x14ac:dyDescent="0.3">
      <c r="A196">
        <f>'Sim Flight'!B196</f>
        <v>9.6999999999999797</v>
      </c>
      <c r="B196">
        <f>'Sim Flight'!L196</f>
        <v>2</v>
      </c>
      <c r="C196">
        <f>'Sim Flight'!N196+'Sim Flight'!W196</f>
        <v>0</v>
      </c>
      <c r="E196">
        <f t="shared" ref="E196:E259" si="33">A196-A195</f>
        <v>4.9999999999998934E-2</v>
      </c>
      <c r="G196">
        <f>MEDIAN2(C196,'Sim Flight Params'!$B$37,2)</f>
        <v>0</v>
      </c>
      <c r="H196">
        <f>AVERAGE2(G196,'Sim Flight Params'!$B$38,2)</f>
        <v>0</v>
      </c>
      <c r="J196">
        <f t="shared" ref="J196:J259" si="34">J195+H196*$E196</f>
        <v>6.9372842294950429E-3</v>
      </c>
      <c r="K196">
        <f t="shared" ref="K196:K259" si="35">(H196-H195)/$E196</f>
        <v>0</v>
      </c>
      <c r="L196">
        <f>'Sim Flight Params'!$B$36*J196+'Sim Flight Params'!$B$39*K196</f>
        <v>6.9372842294950429E-3</v>
      </c>
      <c r="N196">
        <f t="shared" si="27"/>
        <v>2.075042790299233</v>
      </c>
      <c r="O196">
        <f t="shared" si="28"/>
        <v>0</v>
      </c>
      <c r="P196">
        <f>'Sim Flight Params'!$B$36*N196+'Sim Flight Params'!$B$39*O196</f>
        <v>2.075042790299233</v>
      </c>
      <c r="Q196">
        <f t="shared" si="32"/>
        <v>7.5042790299232998E-2</v>
      </c>
      <c r="S196">
        <f t="shared" si="29"/>
        <v>6.9372842294950429E-3</v>
      </c>
      <c r="T196">
        <f t="shared" si="30"/>
        <v>2.075042790299233</v>
      </c>
      <c r="U196">
        <f t="shared" si="31"/>
        <v>7.5042790299232998E-2</v>
      </c>
    </row>
    <row r="197" spans="1:21" x14ac:dyDescent="0.3">
      <c r="A197">
        <f>'Sim Flight'!B197</f>
        <v>9.7499999999999805</v>
      </c>
      <c r="B197">
        <f>'Sim Flight'!L197</f>
        <v>2</v>
      </c>
      <c r="C197">
        <f>'Sim Flight'!N197+'Sim Flight'!W197</f>
        <v>0</v>
      </c>
      <c r="E197">
        <f t="shared" si="33"/>
        <v>5.0000000000000711E-2</v>
      </c>
      <c r="G197">
        <f>MEDIAN2(C197,'Sim Flight Params'!$B$37,2)</f>
        <v>0</v>
      </c>
      <c r="H197">
        <f>AVERAGE2(G197,'Sim Flight Params'!$B$38,2)</f>
        <v>0</v>
      </c>
      <c r="J197">
        <f t="shared" si="34"/>
        <v>6.9372842294950429E-3</v>
      </c>
      <c r="K197">
        <f t="shared" si="35"/>
        <v>0</v>
      </c>
      <c r="L197">
        <f>'Sim Flight Params'!$B$36*J197+'Sim Flight Params'!$B$39*K197</f>
        <v>6.9372842294950429E-3</v>
      </c>
      <c r="N197">
        <f t="shared" si="27"/>
        <v>2.0753896545107078</v>
      </c>
      <c r="O197">
        <f t="shared" si="28"/>
        <v>0</v>
      </c>
      <c r="P197">
        <f>'Sim Flight Params'!$B$36*N197+'Sim Flight Params'!$B$39*O197</f>
        <v>2.0753896545107078</v>
      </c>
      <c r="Q197">
        <f t="shared" si="32"/>
        <v>7.5389654510707782E-2</v>
      </c>
      <c r="S197">
        <f t="shared" si="29"/>
        <v>6.9372842294950429E-3</v>
      </c>
      <c r="T197">
        <f t="shared" si="30"/>
        <v>2.0753896545107078</v>
      </c>
      <c r="U197">
        <f t="shared" si="31"/>
        <v>7.5389654510707782E-2</v>
      </c>
    </row>
    <row r="198" spans="1:21" x14ac:dyDescent="0.3">
      <c r="A198">
        <f>'Sim Flight'!B198</f>
        <v>9.7999999999999794</v>
      </c>
      <c r="B198">
        <f>'Sim Flight'!L198</f>
        <v>2</v>
      </c>
      <c r="C198">
        <f>'Sim Flight'!N198+'Sim Flight'!W198</f>
        <v>0</v>
      </c>
      <c r="E198">
        <f t="shared" si="33"/>
        <v>4.9999999999998934E-2</v>
      </c>
      <c r="G198">
        <f>MEDIAN2(C198,'Sim Flight Params'!$B$37,2)</f>
        <v>0</v>
      </c>
      <c r="H198">
        <f>AVERAGE2(G198,'Sim Flight Params'!$B$38,2)</f>
        <v>0</v>
      </c>
      <c r="J198">
        <f t="shared" si="34"/>
        <v>6.9372842294950429E-3</v>
      </c>
      <c r="K198">
        <f t="shared" si="35"/>
        <v>0</v>
      </c>
      <c r="L198">
        <f>'Sim Flight Params'!$B$36*J198+'Sim Flight Params'!$B$39*K198</f>
        <v>6.9372842294950429E-3</v>
      </c>
      <c r="N198">
        <f t="shared" ref="N198:N261" si="36">N197+L198*$E198</f>
        <v>2.0757365187221826</v>
      </c>
      <c r="O198">
        <f t="shared" ref="O198:O261" si="37">(L198-L197)/$E198</f>
        <v>0</v>
      </c>
      <c r="P198">
        <f>'Sim Flight Params'!$B$36*N198+'Sim Flight Params'!$B$39*O198</f>
        <v>2.0757365187221826</v>
      </c>
      <c r="Q198">
        <f t="shared" si="32"/>
        <v>7.5736518722182566E-2</v>
      </c>
      <c r="S198">
        <f t="shared" si="29"/>
        <v>6.9372842294950429E-3</v>
      </c>
      <c r="T198">
        <f t="shared" si="30"/>
        <v>2.0757365187221826</v>
      </c>
      <c r="U198">
        <f t="shared" si="31"/>
        <v>7.5736518722182566E-2</v>
      </c>
    </row>
    <row r="199" spans="1:21" x14ac:dyDescent="0.3">
      <c r="A199">
        <f>'Sim Flight'!B199</f>
        <v>9.8499999999999801</v>
      </c>
      <c r="B199">
        <f>'Sim Flight'!L199</f>
        <v>2</v>
      </c>
      <c r="C199">
        <f>'Sim Flight'!N199+'Sim Flight'!W199</f>
        <v>0</v>
      </c>
      <c r="E199">
        <f t="shared" si="33"/>
        <v>5.0000000000000711E-2</v>
      </c>
      <c r="G199">
        <f>MEDIAN2(C199,'Sim Flight Params'!$B$37,2)</f>
        <v>0</v>
      </c>
      <c r="H199">
        <f>AVERAGE2(G199,'Sim Flight Params'!$B$38,2)</f>
        <v>0</v>
      </c>
      <c r="J199">
        <f t="shared" si="34"/>
        <v>6.9372842294950429E-3</v>
      </c>
      <c r="K199">
        <f t="shared" si="35"/>
        <v>0</v>
      </c>
      <c r="L199">
        <f>'Sim Flight Params'!$B$36*J199+'Sim Flight Params'!$B$39*K199</f>
        <v>6.9372842294950429E-3</v>
      </c>
      <c r="N199">
        <f t="shared" si="36"/>
        <v>2.0760833829336574</v>
      </c>
      <c r="O199">
        <f t="shared" si="37"/>
        <v>0</v>
      </c>
      <c r="P199">
        <f>'Sim Flight Params'!$B$36*N199+'Sim Flight Params'!$B$39*O199</f>
        <v>2.0760833829336574</v>
      </c>
      <c r="Q199">
        <f t="shared" si="32"/>
        <v>7.6083382933657351E-2</v>
      </c>
      <c r="S199">
        <f t="shared" ref="S199:S262" si="38">S198+C199*$E199</f>
        <v>6.9372842294950429E-3</v>
      </c>
      <c r="T199">
        <f t="shared" ref="T199:T262" si="39">T198+S199*$E199</f>
        <v>2.0760833829336574</v>
      </c>
      <c r="U199">
        <f t="shared" si="31"/>
        <v>7.6083382933657351E-2</v>
      </c>
    </row>
    <row r="200" spans="1:21" x14ac:dyDescent="0.3">
      <c r="A200">
        <f>'Sim Flight'!B200</f>
        <v>9.8999999999999808</v>
      </c>
      <c r="B200">
        <f>'Sim Flight'!L200</f>
        <v>2</v>
      </c>
      <c r="C200">
        <f>'Sim Flight'!N200+'Sim Flight'!W200</f>
        <v>0</v>
      </c>
      <c r="E200">
        <f t="shared" si="33"/>
        <v>5.0000000000000711E-2</v>
      </c>
      <c r="G200">
        <f>MEDIAN2(C200,'Sim Flight Params'!$B$37,2)</f>
        <v>0</v>
      </c>
      <c r="H200">
        <f>AVERAGE2(G200,'Sim Flight Params'!$B$38,2)</f>
        <v>0</v>
      </c>
      <c r="J200">
        <f t="shared" si="34"/>
        <v>6.9372842294950429E-3</v>
      </c>
      <c r="K200">
        <f t="shared" si="35"/>
        <v>0</v>
      </c>
      <c r="L200">
        <f>'Sim Flight Params'!$B$36*J200+'Sim Flight Params'!$B$39*K200</f>
        <v>6.9372842294950429E-3</v>
      </c>
      <c r="N200">
        <f t="shared" si="36"/>
        <v>2.0764302471451321</v>
      </c>
      <c r="O200">
        <f t="shared" si="37"/>
        <v>0</v>
      </c>
      <c r="P200">
        <f>'Sim Flight Params'!$B$36*N200+'Sim Flight Params'!$B$39*O200</f>
        <v>2.0764302471451321</v>
      </c>
      <c r="Q200">
        <f t="shared" si="32"/>
        <v>7.6430247145132135E-2</v>
      </c>
      <c r="S200">
        <f t="shared" si="38"/>
        <v>6.9372842294950429E-3</v>
      </c>
      <c r="T200">
        <f t="shared" si="39"/>
        <v>2.0764302471451321</v>
      </c>
      <c r="U200">
        <f t="shared" si="31"/>
        <v>7.6430247145132135E-2</v>
      </c>
    </row>
    <row r="201" spans="1:21" x14ac:dyDescent="0.3">
      <c r="A201">
        <f>'Sim Flight'!B201</f>
        <v>9.9499999999999709</v>
      </c>
      <c r="B201">
        <f>'Sim Flight'!L201</f>
        <v>2</v>
      </c>
      <c r="C201">
        <f>'Sim Flight'!N201+'Sim Flight'!W201</f>
        <v>0</v>
      </c>
      <c r="E201">
        <f t="shared" si="33"/>
        <v>4.9999999999990052E-2</v>
      </c>
      <c r="G201">
        <f>MEDIAN2(C201,'Sim Flight Params'!$B$37,2)</f>
        <v>0</v>
      </c>
      <c r="H201">
        <f>AVERAGE2(G201,'Sim Flight Params'!$B$38,2)</f>
        <v>0</v>
      </c>
      <c r="J201">
        <f t="shared" si="34"/>
        <v>6.9372842294950429E-3</v>
      </c>
      <c r="K201">
        <f t="shared" si="35"/>
        <v>0</v>
      </c>
      <c r="L201">
        <f>'Sim Flight Params'!$B$36*J201+'Sim Flight Params'!$B$39*K201</f>
        <v>6.9372842294950429E-3</v>
      </c>
      <c r="N201">
        <f t="shared" si="36"/>
        <v>2.0767771113566069</v>
      </c>
      <c r="O201">
        <f t="shared" si="37"/>
        <v>0</v>
      </c>
      <c r="P201">
        <f>'Sim Flight Params'!$B$36*N201+'Sim Flight Params'!$B$39*O201</f>
        <v>2.0767771113566069</v>
      </c>
      <c r="Q201">
        <f t="shared" si="32"/>
        <v>7.677711135660692E-2</v>
      </c>
      <c r="S201">
        <f t="shared" si="38"/>
        <v>6.9372842294950429E-3</v>
      </c>
      <c r="T201">
        <f t="shared" si="39"/>
        <v>2.0767771113566069</v>
      </c>
      <c r="U201">
        <f t="shared" si="31"/>
        <v>7.677711135660692E-2</v>
      </c>
    </row>
    <row r="202" spans="1:21" x14ac:dyDescent="0.3">
      <c r="A202">
        <f>'Sim Flight'!B202</f>
        <v>9.9999999999999698</v>
      </c>
      <c r="B202">
        <f>'Sim Flight'!L202</f>
        <v>2</v>
      </c>
      <c r="C202">
        <f>'Sim Flight'!N202+'Sim Flight'!W202</f>
        <v>-7.366806726697063E-2</v>
      </c>
      <c r="E202">
        <f t="shared" si="33"/>
        <v>4.9999999999998934E-2</v>
      </c>
      <c r="G202">
        <f>MEDIAN2(C202,'Sim Flight Params'!$B$37,2)</f>
        <v>-7.366806726697063E-2</v>
      </c>
      <c r="H202">
        <f>AVERAGE2(G202,'Sim Flight Params'!$B$38,2)</f>
        <v>-7.366806726697063E-2</v>
      </c>
      <c r="J202">
        <f t="shared" si="34"/>
        <v>3.25388086614659E-3</v>
      </c>
      <c r="K202">
        <f t="shared" si="35"/>
        <v>-1.4733613453394441</v>
      </c>
      <c r="L202">
        <f>'Sim Flight Params'!$B$36*J202+'Sim Flight Params'!$B$39*K202</f>
        <v>3.25388086614659E-3</v>
      </c>
      <c r="N202">
        <f t="shared" si="36"/>
        <v>2.0769398053999142</v>
      </c>
      <c r="O202">
        <f t="shared" si="37"/>
        <v>-7.366806726697063E-2</v>
      </c>
      <c r="P202">
        <f>'Sim Flight Params'!$B$36*N202+'Sim Flight Params'!$B$39*O202</f>
        <v>2.0769398053999142</v>
      </c>
      <c r="Q202">
        <f t="shared" si="32"/>
        <v>7.6939805399914185E-2</v>
      </c>
      <c r="S202">
        <f t="shared" si="38"/>
        <v>3.25388086614659E-3</v>
      </c>
      <c r="T202">
        <f t="shared" si="39"/>
        <v>2.0769398053999142</v>
      </c>
      <c r="U202">
        <f t="shared" si="31"/>
        <v>7.6939805399914185E-2</v>
      </c>
    </row>
    <row r="203" spans="1:21" x14ac:dyDescent="0.3">
      <c r="A203">
        <f>'Sim Flight'!B203</f>
        <v>10.050000000000001</v>
      </c>
      <c r="B203">
        <f>'Sim Flight'!L203</f>
        <v>2</v>
      </c>
      <c r="C203">
        <f>'Sim Flight'!N203+'Sim Flight'!W203</f>
        <v>0</v>
      </c>
      <c r="E203">
        <f t="shared" si="33"/>
        <v>5.0000000000030909E-2</v>
      </c>
      <c r="G203">
        <f>MEDIAN2(C203,'Sim Flight Params'!$B$37,2)</f>
        <v>0</v>
      </c>
      <c r="H203">
        <f>AVERAGE2(G203,'Sim Flight Params'!$B$38,2)</f>
        <v>0</v>
      </c>
      <c r="J203">
        <f t="shared" si="34"/>
        <v>3.25388086614659E-3</v>
      </c>
      <c r="K203">
        <f t="shared" si="35"/>
        <v>1.4733613453385017</v>
      </c>
      <c r="L203">
        <f>'Sim Flight Params'!$B$36*J203+'Sim Flight Params'!$B$39*K203</f>
        <v>3.25388086614659E-3</v>
      </c>
      <c r="N203">
        <f t="shared" si="36"/>
        <v>2.0771024994432215</v>
      </c>
      <c r="O203">
        <f t="shared" si="37"/>
        <v>0</v>
      </c>
      <c r="P203">
        <f>'Sim Flight Params'!$B$36*N203+'Sim Flight Params'!$B$39*O203</f>
        <v>2.0771024994432215</v>
      </c>
      <c r="Q203">
        <f t="shared" si="32"/>
        <v>7.7102499443221451E-2</v>
      </c>
      <c r="S203">
        <f t="shared" si="38"/>
        <v>3.25388086614659E-3</v>
      </c>
      <c r="T203">
        <f t="shared" si="39"/>
        <v>2.0771024994432215</v>
      </c>
      <c r="U203">
        <f t="shared" si="31"/>
        <v>7.7102499443221451E-2</v>
      </c>
    </row>
    <row r="204" spans="1:21" x14ac:dyDescent="0.3">
      <c r="A204">
        <f>'Sim Flight'!B204</f>
        <v>10.1</v>
      </c>
      <c r="B204">
        <f>'Sim Flight'!L204</f>
        <v>2</v>
      </c>
      <c r="C204">
        <f>'Sim Flight'!N204+'Sim Flight'!W204</f>
        <v>4.972533200672543E-2</v>
      </c>
      <c r="E204">
        <f t="shared" si="33"/>
        <v>4.9999999999998934E-2</v>
      </c>
      <c r="G204">
        <f>MEDIAN2(C204,'Sim Flight Params'!$B$37,2)</f>
        <v>4.972533200672543E-2</v>
      </c>
      <c r="H204">
        <f>AVERAGE2(G204,'Sim Flight Params'!$B$38,2)</f>
        <v>4.972533200672543E-2</v>
      </c>
      <c r="J204">
        <f t="shared" si="34"/>
        <v>5.7401474664828082E-3</v>
      </c>
      <c r="K204">
        <f t="shared" si="35"/>
        <v>0.99450664013452983</v>
      </c>
      <c r="L204">
        <f>'Sim Flight Params'!$B$36*J204+'Sim Flight Params'!$B$39*K204</f>
        <v>5.7401474664828082E-3</v>
      </c>
      <c r="N204">
        <f t="shared" si="36"/>
        <v>2.0773895068165458</v>
      </c>
      <c r="O204">
        <f t="shared" si="37"/>
        <v>4.9725332006725423E-2</v>
      </c>
      <c r="P204">
        <f>'Sim Flight Params'!$B$36*N204+'Sim Flight Params'!$B$39*O204</f>
        <v>2.0773895068165458</v>
      </c>
      <c r="Q204">
        <f t="shared" si="32"/>
        <v>7.7389506816545772E-2</v>
      </c>
      <c r="S204">
        <f t="shared" si="38"/>
        <v>5.7401474664828082E-3</v>
      </c>
      <c r="T204">
        <f t="shared" si="39"/>
        <v>2.0773895068165458</v>
      </c>
      <c r="U204">
        <f t="shared" si="31"/>
        <v>7.7389506816545772E-2</v>
      </c>
    </row>
    <row r="205" spans="1:21" x14ac:dyDescent="0.3">
      <c r="A205">
        <f>'Sim Flight'!B205</f>
        <v>10.15</v>
      </c>
      <c r="B205">
        <f>'Sim Flight'!L205</f>
        <v>2</v>
      </c>
      <c r="C205">
        <f>'Sim Flight'!N205+'Sim Flight'!W205</f>
        <v>0</v>
      </c>
      <c r="E205">
        <f t="shared" si="33"/>
        <v>5.0000000000000711E-2</v>
      </c>
      <c r="G205">
        <f>MEDIAN2(C205,'Sim Flight Params'!$B$37,2)</f>
        <v>0</v>
      </c>
      <c r="H205">
        <f>AVERAGE2(G205,'Sim Flight Params'!$B$38,2)</f>
        <v>0</v>
      </c>
      <c r="J205">
        <f t="shared" si="34"/>
        <v>5.7401474664828082E-3</v>
      </c>
      <c r="K205">
        <f t="shared" si="35"/>
        <v>-0.99450664013449441</v>
      </c>
      <c r="L205">
        <f>'Sim Flight Params'!$B$36*J205+'Sim Flight Params'!$B$39*K205</f>
        <v>5.7401474664828082E-3</v>
      </c>
      <c r="N205">
        <f t="shared" si="36"/>
        <v>2.0776765141898701</v>
      </c>
      <c r="O205">
        <f t="shared" si="37"/>
        <v>0</v>
      </c>
      <c r="P205">
        <f>'Sim Flight Params'!$B$36*N205+'Sim Flight Params'!$B$39*O205</f>
        <v>2.0776765141898701</v>
      </c>
      <c r="Q205">
        <f t="shared" si="32"/>
        <v>7.7676514189870094E-2</v>
      </c>
      <c r="S205">
        <f t="shared" si="38"/>
        <v>5.7401474664828082E-3</v>
      </c>
      <c r="T205">
        <f t="shared" si="39"/>
        <v>2.0776765141898701</v>
      </c>
      <c r="U205">
        <f t="shared" si="31"/>
        <v>7.7676514189870094E-2</v>
      </c>
    </row>
    <row r="206" spans="1:21" x14ac:dyDescent="0.3">
      <c r="A206">
        <f>'Sim Flight'!B206</f>
        <v>10.199999999999999</v>
      </c>
      <c r="B206">
        <f>'Sim Flight'!L206</f>
        <v>2</v>
      </c>
      <c r="C206">
        <f>'Sim Flight'!N206+'Sim Flight'!W206</f>
        <v>0</v>
      </c>
      <c r="E206">
        <f t="shared" si="33"/>
        <v>4.9999999999998934E-2</v>
      </c>
      <c r="G206">
        <f>MEDIAN2(C206,'Sim Flight Params'!$B$37,2)</f>
        <v>0</v>
      </c>
      <c r="H206">
        <f>AVERAGE2(G206,'Sim Flight Params'!$B$38,2)</f>
        <v>0</v>
      </c>
      <c r="J206">
        <f t="shared" si="34"/>
        <v>5.7401474664828082E-3</v>
      </c>
      <c r="K206">
        <f t="shared" si="35"/>
        <v>0</v>
      </c>
      <c r="L206">
        <f>'Sim Flight Params'!$B$36*J206+'Sim Flight Params'!$B$39*K206</f>
        <v>5.7401474664828082E-3</v>
      </c>
      <c r="N206">
        <f t="shared" si="36"/>
        <v>2.0779635215631944</v>
      </c>
      <c r="O206">
        <f t="shared" si="37"/>
        <v>0</v>
      </c>
      <c r="P206">
        <f>'Sim Flight Params'!$B$36*N206+'Sim Flight Params'!$B$39*O206</f>
        <v>2.0779635215631944</v>
      </c>
      <c r="Q206">
        <f t="shared" si="32"/>
        <v>7.7963521563194416E-2</v>
      </c>
      <c r="S206">
        <f t="shared" si="38"/>
        <v>5.7401474664828082E-3</v>
      </c>
      <c r="T206">
        <f t="shared" si="39"/>
        <v>2.0779635215631944</v>
      </c>
      <c r="U206">
        <f t="shared" si="31"/>
        <v>7.7963521563194416E-2</v>
      </c>
    </row>
    <row r="207" spans="1:21" x14ac:dyDescent="0.3">
      <c r="A207">
        <f>'Sim Flight'!B207</f>
        <v>10.25</v>
      </c>
      <c r="B207">
        <f>'Sim Flight'!L207</f>
        <v>2</v>
      </c>
      <c r="C207">
        <f>'Sim Flight'!N207+'Sim Flight'!W207</f>
        <v>0</v>
      </c>
      <c r="E207">
        <f t="shared" si="33"/>
        <v>5.0000000000000711E-2</v>
      </c>
      <c r="G207">
        <f>MEDIAN2(C207,'Sim Flight Params'!$B$37,2)</f>
        <v>0</v>
      </c>
      <c r="H207">
        <f>AVERAGE2(G207,'Sim Flight Params'!$B$38,2)</f>
        <v>0</v>
      </c>
      <c r="J207">
        <f t="shared" si="34"/>
        <v>5.7401474664828082E-3</v>
      </c>
      <c r="K207">
        <f t="shared" si="35"/>
        <v>0</v>
      </c>
      <c r="L207">
        <f>'Sim Flight Params'!$B$36*J207+'Sim Flight Params'!$B$39*K207</f>
        <v>5.7401474664828082E-3</v>
      </c>
      <c r="N207">
        <f t="shared" si="36"/>
        <v>2.0782505289365187</v>
      </c>
      <c r="O207">
        <f t="shared" si="37"/>
        <v>0</v>
      </c>
      <c r="P207">
        <f>'Sim Flight Params'!$B$36*N207+'Sim Flight Params'!$B$39*O207</f>
        <v>2.0782505289365187</v>
      </c>
      <c r="Q207">
        <f t="shared" si="32"/>
        <v>7.8250528936518737E-2</v>
      </c>
      <c r="S207">
        <f t="shared" si="38"/>
        <v>5.7401474664828082E-3</v>
      </c>
      <c r="T207">
        <f t="shared" si="39"/>
        <v>2.0782505289365187</v>
      </c>
      <c r="U207">
        <f t="shared" si="31"/>
        <v>7.8250528936518737E-2</v>
      </c>
    </row>
    <row r="208" spans="1:21" x14ac:dyDescent="0.3">
      <c r="A208">
        <f>'Sim Flight'!B208</f>
        <v>10.3</v>
      </c>
      <c r="B208">
        <f>'Sim Flight'!L208</f>
        <v>2</v>
      </c>
      <c r="C208">
        <f>'Sim Flight'!N208+'Sim Flight'!W208</f>
        <v>0</v>
      </c>
      <c r="E208">
        <f t="shared" si="33"/>
        <v>5.0000000000000711E-2</v>
      </c>
      <c r="G208">
        <f>MEDIAN2(C208,'Sim Flight Params'!$B$37,2)</f>
        <v>0</v>
      </c>
      <c r="H208">
        <f>AVERAGE2(G208,'Sim Flight Params'!$B$38,2)</f>
        <v>0</v>
      </c>
      <c r="J208">
        <f t="shared" si="34"/>
        <v>5.7401474664828082E-3</v>
      </c>
      <c r="K208">
        <f t="shared" si="35"/>
        <v>0</v>
      </c>
      <c r="L208">
        <f>'Sim Flight Params'!$B$36*J208+'Sim Flight Params'!$B$39*K208</f>
        <v>5.7401474664828082E-3</v>
      </c>
      <c r="N208">
        <f t="shared" si="36"/>
        <v>2.0785375363098431</v>
      </c>
      <c r="O208">
        <f t="shared" si="37"/>
        <v>0</v>
      </c>
      <c r="P208">
        <f>'Sim Flight Params'!$B$36*N208+'Sim Flight Params'!$B$39*O208</f>
        <v>2.0785375363098431</v>
      </c>
      <c r="Q208">
        <f t="shared" si="32"/>
        <v>7.8537536309843059E-2</v>
      </c>
      <c r="S208">
        <f t="shared" si="38"/>
        <v>5.7401474664828082E-3</v>
      </c>
      <c r="T208">
        <f t="shared" si="39"/>
        <v>2.0785375363098431</v>
      </c>
      <c r="U208">
        <f t="shared" si="31"/>
        <v>7.8537536309843059E-2</v>
      </c>
    </row>
    <row r="209" spans="1:21" x14ac:dyDescent="0.3">
      <c r="A209">
        <f>'Sim Flight'!B209</f>
        <v>10.35</v>
      </c>
      <c r="B209">
        <f>'Sim Flight'!L209</f>
        <v>2</v>
      </c>
      <c r="C209">
        <f>'Sim Flight'!N209+'Sim Flight'!W209</f>
        <v>8.8081867471398345E-2</v>
      </c>
      <c r="E209">
        <f t="shared" si="33"/>
        <v>4.9999999999998934E-2</v>
      </c>
      <c r="G209">
        <f>MEDIAN2(C209,'Sim Flight Params'!$B$37,2)</f>
        <v>8.8081867471398345E-2</v>
      </c>
      <c r="H209">
        <f>AVERAGE2(G209,'Sim Flight Params'!$B$38,2)</f>
        <v>8.8081867471398345E-2</v>
      </c>
      <c r="J209">
        <f t="shared" si="34"/>
        <v>1.014424084005263E-2</v>
      </c>
      <c r="K209">
        <f t="shared" si="35"/>
        <v>1.7616373494280044</v>
      </c>
      <c r="L209">
        <f>'Sim Flight Params'!$B$36*J209+'Sim Flight Params'!$B$39*K209</f>
        <v>1.014424084005263E-2</v>
      </c>
      <c r="N209">
        <f t="shared" si="36"/>
        <v>2.0790447483518455</v>
      </c>
      <c r="O209">
        <f t="shared" si="37"/>
        <v>8.8081867471398317E-2</v>
      </c>
      <c r="P209">
        <f>'Sim Flight Params'!$B$36*N209+'Sim Flight Params'!$B$39*O209</f>
        <v>2.0790447483518455</v>
      </c>
      <c r="Q209">
        <f t="shared" si="32"/>
        <v>7.9044748351845495E-2</v>
      </c>
      <c r="S209">
        <f t="shared" si="38"/>
        <v>1.014424084005263E-2</v>
      </c>
      <c r="T209">
        <f t="shared" si="39"/>
        <v>2.0790447483518455</v>
      </c>
      <c r="U209">
        <f t="shared" si="31"/>
        <v>7.9044748351845495E-2</v>
      </c>
    </row>
    <row r="210" spans="1:21" x14ac:dyDescent="0.3">
      <c r="A210">
        <f>'Sim Flight'!B210</f>
        <v>10.4</v>
      </c>
      <c r="B210">
        <f>'Sim Flight'!L210</f>
        <v>2</v>
      </c>
      <c r="C210">
        <f>'Sim Flight'!N210+'Sim Flight'!W210</f>
        <v>0</v>
      </c>
      <c r="E210">
        <f t="shared" si="33"/>
        <v>5.0000000000000711E-2</v>
      </c>
      <c r="G210">
        <f>MEDIAN2(C210,'Sim Flight Params'!$B$37,2)</f>
        <v>0</v>
      </c>
      <c r="H210">
        <f>AVERAGE2(G210,'Sim Flight Params'!$B$38,2)</f>
        <v>0</v>
      </c>
      <c r="J210">
        <f t="shared" si="34"/>
        <v>1.014424084005263E-2</v>
      </c>
      <c r="K210">
        <f t="shared" si="35"/>
        <v>-1.7616373494279418</v>
      </c>
      <c r="L210">
        <f>'Sim Flight Params'!$B$36*J210+'Sim Flight Params'!$B$39*K210</f>
        <v>1.014424084005263E-2</v>
      </c>
      <c r="N210">
        <f t="shared" si="36"/>
        <v>2.0795519603938479</v>
      </c>
      <c r="O210">
        <f t="shared" si="37"/>
        <v>0</v>
      </c>
      <c r="P210">
        <f>'Sim Flight Params'!$B$36*N210+'Sim Flight Params'!$B$39*O210</f>
        <v>2.0795519603938479</v>
      </c>
      <c r="Q210">
        <f t="shared" si="32"/>
        <v>7.9551960393847931E-2</v>
      </c>
      <c r="S210">
        <f t="shared" si="38"/>
        <v>1.014424084005263E-2</v>
      </c>
      <c r="T210">
        <f t="shared" si="39"/>
        <v>2.0795519603938479</v>
      </c>
      <c r="U210">
        <f t="shared" si="31"/>
        <v>7.9551960393847931E-2</v>
      </c>
    </row>
    <row r="211" spans="1:21" x14ac:dyDescent="0.3">
      <c r="A211">
        <f>'Sim Flight'!B211</f>
        <v>10.45</v>
      </c>
      <c r="B211">
        <f>'Sim Flight'!L211</f>
        <v>2</v>
      </c>
      <c r="C211">
        <f>'Sim Flight'!N211+'Sim Flight'!W211</f>
        <v>0</v>
      </c>
      <c r="E211">
        <f t="shared" si="33"/>
        <v>4.9999999999998934E-2</v>
      </c>
      <c r="G211">
        <f>MEDIAN2(C211,'Sim Flight Params'!$B$37,2)</f>
        <v>0</v>
      </c>
      <c r="H211">
        <f>AVERAGE2(G211,'Sim Flight Params'!$B$38,2)</f>
        <v>0</v>
      </c>
      <c r="J211">
        <f t="shared" si="34"/>
        <v>1.014424084005263E-2</v>
      </c>
      <c r="K211">
        <f t="shared" si="35"/>
        <v>0</v>
      </c>
      <c r="L211">
        <f>'Sim Flight Params'!$B$36*J211+'Sim Flight Params'!$B$39*K211</f>
        <v>1.014424084005263E-2</v>
      </c>
      <c r="N211">
        <f t="shared" si="36"/>
        <v>2.0800591724358504</v>
      </c>
      <c r="O211">
        <f t="shared" si="37"/>
        <v>0</v>
      </c>
      <c r="P211">
        <f>'Sim Flight Params'!$B$36*N211+'Sim Flight Params'!$B$39*O211</f>
        <v>2.0800591724358504</v>
      </c>
      <c r="Q211">
        <f t="shared" si="32"/>
        <v>8.0059172435850368E-2</v>
      </c>
      <c r="S211">
        <f t="shared" si="38"/>
        <v>1.014424084005263E-2</v>
      </c>
      <c r="T211">
        <f t="shared" si="39"/>
        <v>2.0800591724358504</v>
      </c>
      <c r="U211">
        <f t="shared" si="31"/>
        <v>8.0059172435850368E-2</v>
      </c>
    </row>
    <row r="212" spans="1:21" x14ac:dyDescent="0.3">
      <c r="A212">
        <f>'Sim Flight'!B212</f>
        <v>10.5</v>
      </c>
      <c r="B212">
        <f>'Sim Flight'!L212</f>
        <v>2</v>
      </c>
      <c r="C212">
        <f>'Sim Flight'!N212+'Sim Flight'!W212</f>
        <v>0</v>
      </c>
      <c r="E212">
        <f t="shared" si="33"/>
        <v>5.0000000000000711E-2</v>
      </c>
      <c r="G212">
        <f>MEDIAN2(C212,'Sim Flight Params'!$B$37,2)</f>
        <v>0</v>
      </c>
      <c r="H212">
        <f>AVERAGE2(G212,'Sim Flight Params'!$B$38,2)</f>
        <v>0</v>
      </c>
      <c r="J212">
        <f t="shared" si="34"/>
        <v>1.014424084005263E-2</v>
      </c>
      <c r="K212">
        <f t="shared" si="35"/>
        <v>0</v>
      </c>
      <c r="L212">
        <f>'Sim Flight Params'!$B$36*J212+'Sim Flight Params'!$B$39*K212</f>
        <v>1.014424084005263E-2</v>
      </c>
      <c r="N212">
        <f t="shared" si="36"/>
        <v>2.0805663844778528</v>
      </c>
      <c r="O212">
        <f t="shared" si="37"/>
        <v>0</v>
      </c>
      <c r="P212">
        <f>'Sim Flight Params'!$B$36*N212+'Sim Flight Params'!$B$39*O212</f>
        <v>2.0805663844778528</v>
      </c>
      <c r="Q212">
        <f t="shared" si="32"/>
        <v>8.0566384477852804E-2</v>
      </c>
      <c r="S212">
        <f t="shared" si="38"/>
        <v>1.014424084005263E-2</v>
      </c>
      <c r="T212">
        <f t="shared" si="39"/>
        <v>2.0805663844778528</v>
      </c>
      <c r="U212">
        <f t="shared" si="31"/>
        <v>8.0566384477852804E-2</v>
      </c>
    </row>
    <row r="213" spans="1:21" x14ac:dyDescent="0.3">
      <c r="A213">
        <f>'Sim Flight'!B213</f>
        <v>10.55</v>
      </c>
      <c r="B213">
        <f>'Sim Flight'!L213</f>
        <v>2</v>
      </c>
      <c r="C213">
        <f>'Sim Flight'!N213+'Sim Flight'!W213</f>
        <v>0</v>
      </c>
      <c r="E213">
        <f t="shared" si="33"/>
        <v>5.0000000000000711E-2</v>
      </c>
      <c r="G213">
        <f>MEDIAN2(C213,'Sim Flight Params'!$B$37,2)</f>
        <v>0</v>
      </c>
      <c r="H213">
        <f>AVERAGE2(G213,'Sim Flight Params'!$B$38,2)</f>
        <v>0</v>
      </c>
      <c r="J213">
        <f t="shared" si="34"/>
        <v>1.014424084005263E-2</v>
      </c>
      <c r="K213">
        <f t="shared" si="35"/>
        <v>0</v>
      </c>
      <c r="L213">
        <f>'Sim Flight Params'!$B$36*J213+'Sim Flight Params'!$B$39*K213</f>
        <v>1.014424084005263E-2</v>
      </c>
      <c r="N213">
        <f t="shared" si="36"/>
        <v>2.0810735965198552</v>
      </c>
      <c r="O213">
        <f t="shared" si="37"/>
        <v>0</v>
      </c>
      <c r="P213">
        <f>'Sim Flight Params'!$B$36*N213+'Sim Flight Params'!$B$39*O213</f>
        <v>2.0810735965198552</v>
      </c>
      <c r="Q213">
        <f t="shared" si="32"/>
        <v>8.107359651985524E-2</v>
      </c>
      <c r="S213">
        <f t="shared" si="38"/>
        <v>1.014424084005263E-2</v>
      </c>
      <c r="T213">
        <f t="shared" si="39"/>
        <v>2.0810735965198552</v>
      </c>
      <c r="U213">
        <f t="shared" si="31"/>
        <v>8.107359651985524E-2</v>
      </c>
    </row>
    <row r="214" spans="1:21" x14ac:dyDescent="0.3">
      <c r="A214">
        <f>'Sim Flight'!B214</f>
        <v>10.6</v>
      </c>
      <c r="B214">
        <f>'Sim Flight'!L214</f>
        <v>2</v>
      </c>
      <c r="C214">
        <f>'Sim Flight'!N214+'Sim Flight'!W214</f>
        <v>0</v>
      </c>
      <c r="E214">
        <f t="shared" si="33"/>
        <v>4.9999999999998934E-2</v>
      </c>
      <c r="G214">
        <f>MEDIAN2(C214,'Sim Flight Params'!$B$37,2)</f>
        <v>0</v>
      </c>
      <c r="H214">
        <f>AVERAGE2(G214,'Sim Flight Params'!$B$38,2)</f>
        <v>0</v>
      </c>
      <c r="J214">
        <f t="shared" si="34"/>
        <v>1.014424084005263E-2</v>
      </c>
      <c r="K214">
        <f t="shared" si="35"/>
        <v>0</v>
      </c>
      <c r="L214">
        <f>'Sim Flight Params'!$B$36*J214+'Sim Flight Params'!$B$39*K214</f>
        <v>1.014424084005263E-2</v>
      </c>
      <c r="N214">
        <f t="shared" si="36"/>
        <v>2.0815808085618577</v>
      </c>
      <c r="O214">
        <f t="shared" si="37"/>
        <v>0</v>
      </c>
      <c r="P214">
        <f>'Sim Flight Params'!$B$36*N214+'Sim Flight Params'!$B$39*O214</f>
        <v>2.0815808085618577</v>
      </c>
      <c r="Q214">
        <f t="shared" si="32"/>
        <v>8.1580808561857676E-2</v>
      </c>
      <c r="S214">
        <f t="shared" si="38"/>
        <v>1.014424084005263E-2</v>
      </c>
      <c r="T214">
        <f t="shared" si="39"/>
        <v>2.0815808085618577</v>
      </c>
      <c r="U214">
        <f t="shared" si="31"/>
        <v>8.1580808561857676E-2</v>
      </c>
    </row>
    <row r="215" spans="1:21" x14ac:dyDescent="0.3">
      <c r="A215">
        <f>'Sim Flight'!B215</f>
        <v>10.65</v>
      </c>
      <c r="B215">
        <f>'Sim Flight'!L215</f>
        <v>2</v>
      </c>
      <c r="C215">
        <f>'Sim Flight'!N215+'Sim Flight'!W215</f>
        <v>0</v>
      </c>
      <c r="E215">
        <f t="shared" si="33"/>
        <v>5.0000000000000711E-2</v>
      </c>
      <c r="G215">
        <f>MEDIAN2(C215,'Sim Flight Params'!$B$37,2)</f>
        <v>0</v>
      </c>
      <c r="H215">
        <f>AVERAGE2(G215,'Sim Flight Params'!$B$38,2)</f>
        <v>0</v>
      </c>
      <c r="J215">
        <f t="shared" si="34"/>
        <v>1.014424084005263E-2</v>
      </c>
      <c r="K215">
        <f t="shared" si="35"/>
        <v>0</v>
      </c>
      <c r="L215">
        <f>'Sim Flight Params'!$B$36*J215+'Sim Flight Params'!$B$39*K215</f>
        <v>1.014424084005263E-2</v>
      </c>
      <c r="N215">
        <f t="shared" si="36"/>
        <v>2.0820880206038601</v>
      </c>
      <c r="O215">
        <f t="shared" si="37"/>
        <v>0</v>
      </c>
      <c r="P215">
        <f>'Sim Flight Params'!$B$36*N215+'Sim Flight Params'!$B$39*O215</f>
        <v>2.0820880206038601</v>
      </c>
      <c r="Q215">
        <f t="shared" si="32"/>
        <v>8.2088020603860112E-2</v>
      </c>
      <c r="S215">
        <f t="shared" si="38"/>
        <v>1.014424084005263E-2</v>
      </c>
      <c r="T215">
        <f t="shared" si="39"/>
        <v>2.0820880206038601</v>
      </c>
      <c r="U215">
        <f t="shared" si="31"/>
        <v>8.2088020603860112E-2</v>
      </c>
    </row>
    <row r="216" spans="1:21" x14ac:dyDescent="0.3">
      <c r="A216">
        <f>'Sim Flight'!B216</f>
        <v>10.7</v>
      </c>
      <c r="B216">
        <f>'Sim Flight'!L216</f>
        <v>2</v>
      </c>
      <c r="C216">
        <f>'Sim Flight'!N216+'Sim Flight'!W216</f>
        <v>0</v>
      </c>
      <c r="E216">
        <f t="shared" si="33"/>
        <v>4.9999999999998934E-2</v>
      </c>
      <c r="G216">
        <f>MEDIAN2(C216,'Sim Flight Params'!$B$37,2)</f>
        <v>0</v>
      </c>
      <c r="H216">
        <f>AVERAGE2(G216,'Sim Flight Params'!$B$38,2)</f>
        <v>0</v>
      </c>
      <c r="J216">
        <f t="shared" si="34"/>
        <v>1.014424084005263E-2</v>
      </c>
      <c r="K216">
        <f t="shared" si="35"/>
        <v>0</v>
      </c>
      <c r="L216">
        <f>'Sim Flight Params'!$B$36*J216+'Sim Flight Params'!$B$39*K216</f>
        <v>1.014424084005263E-2</v>
      </c>
      <c r="N216">
        <f t="shared" si="36"/>
        <v>2.0825952326458625</v>
      </c>
      <c r="O216">
        <f t="shared" si="37"/>
        <v>0</v>
      </c>
      <c r="P216">
        <f>'Sim Flight Params'!$B$36*N216+'Sim Flight Params'!$B$39*O216</f>
        <v>2.0825952326458625</v>
      </c>
      <c r="Q216">
        <f t="shared" si="32"/>
        <v>8.2595232645862549E-2</v>
      </c>
      <c r="S216">
        <f t="shared" si="38"/>
        <v>1.014424084005263E-2</v>
      </c>
      <c r="T216">
        <f t="shared" si="39"/>
        <v>2.0825952326458625</v>
      </c>
      <c r="U216">
        <f t="shared" si="31"/>
        <v>8.2595232645862549E-2</v>
      </c>
    </row>
    <row r="217" spans="1:21" x14ac:dyDescent="0.3">
      <c r="A217">
        <f>'Sim Flight'!B217</f>
        <v>10.75</v>
      </c>
      <c r="B217">
        <f>'Sim Flight'!L217</f>
        <v>2</v>
      </c>
      <c r="C217">
        <f>'Sim Flight'!N217+'Sim Flight'!W217</f>
        <v>0</v>
      </c>
      <c r="E217">
        <f t="shared" si="33"/>
        <v>5.0000000000000711E-2</v>
      </c>
      <c r="G217">
        <f>MEDIAN2(C217,'Sim Flight Params'!$B$37,2)</f>
        <v>0</v>
      </c>
      <c r="H217">
        <f>AVERAGE2(G217,'Sim Flight Params'!$B$38,2)</f>
        <v>0</v>
      </c>
      <c r="J217">
        <f t="shared" si="34"/>
        <v>1.014424084005263E-2</v>
      </c>
      <c r="K217">
        <f t="shared" si="35"/>
        <v>0</v>
      </c>
      <c r="L217">
        <f>'Sim Flight Params'!$B$36*J217+'Sim Flight Params'!$B$39*K217</f>
        <v>1.014424084005263E-2</v>
      </c>
      <c r="N217">
        <f t="shared" si="36"/>
        <v>2.083102444687865</v>
      </c>
      <c r="O217">
        <f t="shared" si="37"/>
        <v>0</v>
      </c>
      <c r="P217">
        <f>'Sim Flight Params'!$B$36*N217+'Sim Flight Params'!$B$39*O217</f>
        <v>2.083102444687865</v>
      </c>
      <c r="Q217">
        <f t="shared" si="32"/>
        <v>8.3102444687864985E-2</v>
      </c>
      <c r="S217">
        <f t="shared" si="38"/>
        <v>1.014424084005263E-2</v>
      </c>
      <c r="T217">
        <f t="shared" si="39"/>
        <v>2.083102444687865</v>
      </c>
      <c r="U217">
        <f t="shared" si="31"/>
        <v>8.3102444687864985E-2</v>
      </c>
    </row>
    <row r="218" spans="1:21" x14ac:dyDescent="0.3">
      <c r="A218">
        <f>'Sim Flight'!B218</f>
        <v>10.8</v>
      </c>
      <c r="B218">
        <f>'Sim Flight'!L218</f>
        <v>2</v>
      </c>
      <c r="C218">
        <f>'Sim Flight'!N218+'Sim Flight'!W218</f>
        <v>0</v>
      </c>
      <c r="E218">
        <f t="shared" si="33"/>
        <v>5.0000000000000711E-2</v>
      </c>
      <c r="G218">
        <f>MEDIAN2(C218,'Sim Flight Params'!$B$37,2)</f>
        <v>0</v>
      </c>
      <c r="H218">
        <f>AVERAGE2(G218,'Sim Flight Params'!$B$38,2)</f>
        <v>0</v>
      </c>
      <c r="J218">
        <f t="shared" si="34"/>
        <v>1.014424084005263E-2</v>
      </c>
      <c r="K218">
        <f t="shared" si="35"/>
        <v>0</v>
      </c>
      <c r="L218">
        <f>'Sim Flight Params'!$B$36*J218+'Sim Flight Params'!$B$39*K218</f>
        <v>1.014424084005263E-2</v>
      </c>
      <c r="N218">
        <f t="shared" si="36"/>
        <v>2.0836096567298674</v>
      </c>
      <c r="O218">
        <f t="shared" si="37"/>
        <v>0</v>
      </c>
      <c r="P218">
        <f>'Sim Flight Params'!$B$36*N218+'Sim Flight Params'!$B$39*O218</f>
        <v>2.0836096567298674</v>
      </c>
      <c r="Q218">
        <f t="shared" si="32"/>
        <v>8.3609656729867421E-2</v>
      </c>
      <c r="S218">
        <f t="shared" si="38"/>
        <v>1.014424084005263E-2</v>
      </c>
      <c r="T218">
        <f t="shared" si="39"/>
        <v>2.0836096567298674</v>
      </c>
      <c r="U218">
        <f t="shared" si="31"/>
        <v>8.3609656729867421E-2</v>
      </c>
    </row>
    <row r="219" spans="1:21" x14ac:dyDescent="0.3">
      <c r="A219">
        <f>'Sim Flight'!B219</f>
        <v>10.85</v>
      </c>
      <c r="B219">
        <f>'Sim Flight'!L219</f>
        <v>2</v>
      </c>
      <c r="C219">
        <f>'Sim Flight'!N219+'Sim Flight'!W219</f>
        <v>0</v>
      </c>
      <c r="E219">
        <f t="shared" si="33"/>
        <v>4.9999999999998934E-2</v>
      </c>
      <c r="G219">
        <f>MEDIAN2(C219,'Sim Flight Params'!$B$37,2)</f>
        <v>0</v>
      </c>
      <c r="H219">
        <f>AVERAGE2(G219,'Sim Flight Params'!$B$38,2)</f>
        <v>0</v>
      </c>
      <c r="J219">
        <f t="shared" si="34"/>
        <v>1.014424084005263E-2</v>
      </c>
      <c r="K219">
        <f t="shared" si="35"/>
        <v>0</v>
      </c>
      <c r="L219">
        <f>'Sim Flight Params'!$B$36*J219+'Sim Flight Params'!$B$39*K219</f>
        <v>1.014424084005263E-2</v>
      </c>
      <c r="N219">
        <f t="shared" si="36"/>
        <v>2.0841168687718699</v>
      </c>
      <c r="O219">
        <f t="shared" si="37"/>
        <v>0</v>
      </c>
      <c r="P219">
        <f>'Sim Flight Params'!$B$36*N219+'Sim Flight Params'!$B$39*O219</f>
        <v>2.0841168687718699</v>
      </c>
      <c r="Q219">
        <f t="shared" si="32"/>
        <v>8.4116868771869857E-2</v>
      </c>
      <c r="S219">
        <f t="shared" si="38"/>
        <v>1.014424084005263E-2</v>
      </c>
      <c r="T219">
        <f t="shared" si="39"/>
        <v>2.0841168687718699</v>
      </c>
      <c r="U219">
        <f t="shared" si="31"/>
        <v>8.4116868771869857E-2</v>
      </c>
    </row>
    <row r="220" spans="1:21" x14ac:dyDescent="0.3">
      <c r="A220">
        <f>'Sim Flight'!B220</f>
        <v>10.9</v>
      </c>
      <c r="B220">
        <f>'Sim Flight'!L220</f>
        <v>2</v>
      </c>
      <c r="C220">
        <f>'Sim Flight'!N220+'Sim Flight'!W220</f>
        <v>0</v>
      </c>
      <c r="E220">
        <f t="shared" si="33"/>
        <v>5.0000000000000711E-2</v>
      </c>
      <c r="G220">
        <f>MEDIAN2(C220,'Sim Flight Params'!$B$37,2)</f>
        <v>0</v>
      </c>
      <c r="H220">
        <f>AVERAGE2(G220,'Sim Flight Params'!$B$38,2)</f>
        <v>0</v>
      </c>
      <c r="J220">
        <f t="shared" si="34"/>
        <v>1.014424084005263E-2</v>
      </c>
      <c r="K220">
        <f t="shared" si="35"/>
        <v>0</v>
      </c>
      <c r="L220">
        <f>'Sim Flight Params'!$B$36*J220+'Sim Flight Params'!$B$39*K220</f>
        <v>1.014424084005263E-2</v>
      </c>
      <c r="N220">
        <f t="shared" si="36"/>
        <v>2.0846240808138723</v>
      </c>
      <c r="O220">
        <f t="shared" si="37"/>
        <v>0</v>
      </c>
      <c r="P220">
        <f>'Sim Flight Params'!$B$36*N220+'Sim Flight Params'!$B$39*O220</f>
        <v>2.0846240808138723</v>
      </c>
      <c r="Q220">
        <f t="shared" si="32"/>
        <v>8.4624080813872293E-2</v>
      </c>
      <c r="S220">
        <f t="shared" si="38"/>
        <v>1.014424084005263E-2</v>
      </c>
      <c r="T220">
        <f t="shared" si="39"/>
        <v>2.0846240808138723</v>
      </c>
      <c r="U220">
        <f t="shared" si="31"/>
        <v>8.4624080813872293E-2</v>
      </c>
    </row>
    <row r="221" spans="1:21" x14ac:dyDescent="0.3">
      <c r="A221">
        <f>'Sim Flight'!B221</f>
        <v>10.9499999999999</v>
      </c>
      <c r="B221">
        <f>'Sim Flight'!L221</f>
        <v>2</v>
      </c>
      <c r="C221">
        <f>'Sim Flight'!N221+'Sim Flight'!W221</f>
        <v>0</v>
      </c>
      <c r="E221">
        <f t="shared" si="33"/>
        <v>4.9999999999899458E-2</v>
      </c>
      <c r="G221">
        <f>MEDIAN2(C221,'Sim Flight Params'!$B$37,2)</f>
        <v>0</v>
      </c>
      <c r="H221">
        <f>AVERAGE2(G221,'Sim Flight Params'!$B$38,2)</f>
        <v>0</v>
      </c>
      <c r="J221">
        <f t="shared" si="34"/>
        <v>1.014424084005263E-2</v>
      </c>
      <c r="K221">
        <f t="shared" si="35"/>
        <v>0</v>
      </c>
      <c r="L221">
        <f>'Sim Flight Params'!$B$36*J221+'Sim Flight Params'!$B$39*K221</f>
        <v>1.014424084005263E-2</v>
      </c>
      <c r="N221">
        <f t="shared" si="36"/>
        <v>2.0851312928558738</v>
      </c>
      <c r="O221">
        <f t="shared" si="37"/>
        <v>0</v>
      </c>
      <c r="P221">
        <f>'Sim Flight Params'!$B$36*N221+'Sim Flight Params'!$B$39*O221</f>
        <v>2.0851312928558738</v>
      </c>
      <c r="Q221">
        <f t="shared" si="32"/>
        <v>8.5131292855873841E-2</v>
      </c>
      <c r="S221">
        <f t="shared" si="38"/>
        <v>1.014424084005263E-2</v>
      </c>
      <c r="T221">
        <f t="shared" si="39"/>
        <v>2.0851312928558738</v>
      </c>
      <c r="U221">
        <f t="shared" si="31"/>
        <v>8.5131292855873841E-2</v>
      </c>
    </row>
    <row r="222" spans="1:21" x14ac:dyDescent="0.3">
      <c r="A222">
        <f>'Sim Flight'!B222</f>
        <v>11</v>
      </c>
      <c r="B222">
        <f>'Sim Flight'!L222</f>
        <v>2</v>
      </c>
      <c r="C222">
        <f>'Sim Flight'!N222+'Sim Flight'!W222</f>
        <v>-8.5578090789614217E-2</v>
      </c>
      <c r="E222">
        <f t="shared" si="33"/>
        <v>5.0000000000100187E-2</v>
      </c>
      <c r="G222">
        <f>MEDIAN2(C222,'Sim Flight Params'!$B$37,2)</f>
        <v>-8.5578090789614217E-2</v>
      </c>
      <c r="H222">
        <f>AVERAGE2(G222,'Sim Flight Params'!$B$38,2)</f>
        <v>-8.5578090789614217E-2</v>
      </c>
      <c r="J222">
        <f t="shared" si="34"/>
        <v>5.8653363005633456E-3</v>
      </c>
      <c r="K222">
        <f t="shared" si="35"/>
        <v>-1.7115618157888548</v>
      </c>
      <c r="L222">
        <f>'Sim Flight Params'!$B$36*J222+'Sim Flight Params'!$B$39*K222</f>
        <v>5.8653363005633456E-3</v>
      </c>
      <c r="N222">
        <f t="shared" si="36"/>
        <v>2.0854245596709027</v>
      </c>
      <c r="O222">
        <f t="shared" si="37"/>
        <v>-8.5578090789614217E-2</v>
      </c>
      <c r="P222">
        <f>'Sim Flight Params'!$B$36*N222+'Sim Flight Params'!$B$39*O222</f>
        <v>2.0854245596709027</v>
      </c>
      <c r="Q222">
        <f t="shared" si="32"/>
        <v>8.5424559670902678E-2</v>
      </c>
      <c r="S222">
        <f t="shared" si="38"/>
        <v>5.8653363005633456E-3</v>
      </c>
      <c r="T222">
        <f t="shared" si="39"/>
        <v>2.0854245596709027</v>
      </c>
      <c r="U222">
        <f t="shared" si="31"/>
        <v>8.5424559670902678E-2</v>
      </c>
    </row>
    <row r="223" spans="1:21" x14ac:dyDescent="0.3">
      <c r="A223">
        <f>'Sim Flight'!B223</f>
        <v>11.05</v>
      </c>
      <c r="B223">
        <f>'Sim Flight'!L223</f>
        <v>2</v>
      </c>
      <c r="C223">
        <f>'Sim Flight'!N223+'Sim Flight'!W223</f>
        <v>-9.5870065670166774E-2</v>
      </c>
      <c r="E223">
        <f t="shared" si="33"/>
        <v>5.0000000000000711E-2</v>
      </c>
      <c r="G223">
        <f>MEDIAN2(C223,'Sim Flight Params'!$B$37,2)</f>
        <v>-9.5870065670166774E-2</v>
      </c>
      <c r="H223">
        <f>AVERAGE2(G223,'Sim Flight Params'!$B$38,2)</f>
        <v>-9.5870065670166774E-2</v>
      </c>
      <c r="J223">
        <f t="shared" si="34"/>
        <v>1.0718330170549385E-3</v>
      </c>
      <c r="K223">
        <f t="shared" si="35"/>
        <v>-0.20583949761104822</v>
      </c>
      <c r="L223">
        <f>'Sim Flight Params'!$B$36*J223+'Sim Flight Params'!$B$39*K223</f>
        <v>1.0718330170549385E-3</v>
      </c>
      <c r="N223">
        <f t="shared" si="36"/>
        <v>2.0854781513217553</v>
      </c>
      <c r="O223">
        <f t="shared" si="37"/>
        <v>-9.5870065670166774E-2</v>
      </c>
      <c r="P223">
        <f>'Sim Flight Params'!$B$36*N223+'Sim Flight Params'!$B$39*O223</f>
        <v>2.0854781513217553</v>
      </c>
      <c r="Q223">
        <f t="shared" si="32"/>
        <v>8.5478151321755291E-2</v>
      </c>
      <c r="S223">
        <f t="shared" si="38"/>
        <v>1.0718330170549385E-3</v>
      </c>
      <c r="T223">
        <f t="shared" si="39"/>
        <v>2.0854781513217553</v>
      </c>
      <c r="U223">
        <f t="shared" si="31"/>
        <v>8.5478151321755291E-2</v>
      </c>
    </row>
    <row r="224" spans="1:21" x14ac:dyDescent="0.3">
      <c r="A224">
        <f>'Sim Flight'!B224</f>
        <v>11.1</v>
      </c>
      <c r="B224">
        <f>'Sim Flight'!L224</f>
        <v>2</v>
      </c>
      <c r="C224">
        <f>'Sim Flight'!N224+'Sim Flight'!W224</f>
        <v>0</v>
      </c>
      <c r="E224">
        <f t="shared" si="33"/>
        <v>4.9999999999998934E-2</v>
      </c>
      <c r="G224">
        <f>MEDIAN2(C224,'Sim Flight Params'!$B$37,2)</f>
        <v>0</v>
      </c>
      <c r="H224">
        <f>AVERAGE2(G224,'Sim Flight Params'!$B$38,2)</f>
        <v>0</v>
      </c>
      <c r="J224">
        <f t="shared" si="34"/>
        <v>1.0718330170549385E-3</v>
      </c>
      <c r="K224">
        <f t="shared" si="35"/>
        <v>1.9174013134033763</v>
      </c>
      <c r="L224">
        <f>'Sim Flight Params'!$B$36*J224+'Sim Flight Params'!$B$39*K224</f>
        <v>1.0718330170549385E-3</v>
      </c>
      <c r="N224">
        <f t="shared" si="36"/>
        <v>2.0855317429726079</v>
      </c>
      <c r="O224">
        <f t="shared" si="37"/>
        <v>0</v>
      </c>
      <c r="P224">
        <f>'Sim Flight Params'!$B$36*N224+'Sim Flight Params'!$B$39*O224</f>
        <v>2.0855317429726079</v>
      </c>
      <c r="Q224">
        <f t="shared" si="32"/>
        <v>8.5531742972607905E-2</v>
      </c>
      <c r="S224">
        <f t="shared" si="38"/>
        <v>1.0718330170549385E-3</v>
      </c>
      <c r="T224">
        <f t="shared" si="39"/>
        <v>2.0855317429726079</v>
      </c>
      <c r="U224">
        <f t="shared" si="31"/>
        <v>8.5531742972607905E-2</v>
      </c>
    </row>
    <row r="225" spans="1:21" x14ac:dyDescent="0.3">
      <c r="A225">
        <f>'Sim Flight'!B225</f>
        <v>11.149999999999901</v>
      </c>
      <c r="B225">
        <f>'Sim Flight'!L225</f>
        <v>2</v>
      </c>
      <c r="C225">
        <f>'Sim Flight'!N225+'Sim Flight'!W225</f>
        <v>0</v>
      </c>
      <c r="E225">
        <f t="shared" si="33"/>
        <v>4.9999999999901235E-2</v>
      </c>
      <c r="G225">
        <f>MEDIAN2(C225,'Sim Flight Params'!$B$37,2)</f>
        <v>0</v>
      </c>
      <c r="H225">
        <f>AVERAGE2(G225,'Sim Flight Params'!$B$38,2)</f>
        <v>0</v>
      </c>
      <c r="J225">
        <f t="shared" si="34"/>
        <v>1.0718330170549385E-3</v>
      </c>
      <c r="K225">
        <f t="shared" si="35"/>
        <v>0</v>
      </c>
      <c r="L225">
        <f>'Sim Flight Params'!$B$36*J225+'Sim Flight Params'!$B$39*K225</f>
        <v>1.0718330170549385E-3</v>
      </c>
      <c r="N225">
        <f t="shared" si="36"/>
        <v>2.0855853346234605</v>
      </c>
      <c r="O225">
        <f t="shared" si="37"/>
        <v>0</v>
      </c>
      <c r="P225">
        <f>'Sim Flight Params'!$B$36*N225+'Sim Flight Params'!$B$39*O225</f>
        <v>2.0855853346234605</v>
      </c>
      <c r="Q225">
        <f t="shared" si="32"/>
        <v>8.5585334623460518E-2</v>
      </c>
      <c r="S225">
        <f t="shared" si="38"/>
        <v>1.0718330170549385E-3</v>
      </c>
      <c r="T225">
        <f t="shared" si="39"/>
        <v>2.0855853346234605</v>
      </c>
      <c r="U225">
        <f t="shared" si="31"/>
        <v>8.5585334623460518E-2</v>
      </c>
    </row>
    <row r="226" spans="1:21" x14ac:dyDescent="0.3">
      <c r="A226">
        <f>'Sim Flight'!B226</f>
        <v>11.1999999999999</v>
      </c>
      <c r="B226">
        <f>'Sim Flight'!L226</f>
        <v>2</v>
      </c>
      <c r="C226">
        <f>'Sim Flight'!N226+'Sim Flight'!W226</f>
        <v>0</v>
      </c>
      <c r="E226">
        <f t="shared" si="33"/>
        <v>4.9999999999998934E-2</v>
      </c>
      <c r="G226">
        <f>MEDIAN2(C226,'Sim Flight Params'!$B$37,2)</f>
        <v>0</v>
      </c>
      <c r="H226">
        <f>AVERAGE2(G226,'Sim Flight Params'!$B$38,2)</f>
        <v>0</v>
      </c>
      <c r="J226">
        <f t="shared" si="34"/>
        <v>1.0718330170549385E-3</v>
      </c>
      <c r="K226">
        <f t="shared" si="35"/>
        <v>0</v>
      </c>
      <c r="L226">
        <f>'Sim Flight Params'!$B$36*J226+'Sim Flight Params'!$B$39*K226</f>
        <v>1.0718330170549385E-3</v>
      </c>
      <c r="N226">
        <f t="shared" si="36"/>
        <v>2.0856389262743131</v>
      </c>
      <c r="O226">
        <f t="shared" si="37"/>
        <v>0</v>
      </c>
      <c r="P226">
        <f>'Sim Flight Params'!$B$36*N226+'Sim Flight Params'!$B$39*O226</f>
        <v>2.0856389262743131</v>
      </c>
      <c r="Q226">
        <f t="shared" si="32"/>
        <v>8.5638926274313132E-2</v>
      </c>
      <c r="S226">
        <f t="shared" si="38"/>
        <v>1.0718330170549385E-3</v>
      </c>
      <c r="T226">
        <f t="shared" si="39"/>
        <v>2.0856389262743131</v>
      </c>
      <c r="U226">
        <f t="shared" si="31"/>
        <v>8.5638926274313132E-2</v>
      </c>
    </row>
    <row r="227" spans="1:21" x14ac:dyDescent="0.3">
      <c r="A227">
        <f>'Sim Flight'!B227</f>
        <v>11.249999999999901</v>
      </c>
      <c r="B227">
        <f>'Sim Flight'!L227</f>
        <v>2</v>
      </c>
      <c r="C227">
        <f>'Sim Flight'!N227+'Sim Flight'!W227</f>
        <v>0</v>
      </c>
      <c r="E227">
        <f t="shared" si="33"/>
        <v>5.0000000000000711E-2</v>
      </c>
      <c r="G227">
        <f>MEDIAN2(C227,'Sim Flight Params'!$B$37,2)</f>
        <v>0</v>
      </c>
      <c r="H227">
        <f>AVERAGE2(G227,'Sim Flight Params'!$B$38,2)</f>
        <v>0</v>
      </c>
      <c r="J227">
        <f t="shared" si="34"/>
        <v>1.0718330170549385E-3</v>
      </c>
      <c r="K227">
        <f t="shared" si="35"/>
        <v>0</v>
      </c>
      <c r="L227">
        <f>'Sim Flight Params'!$B$36*J227+'Sim Flight Params'!$B$39*K227</f>
        <v>1.0718330170549385E-3</v>
      </c>
      <c r="N227">
        <f t="shared" si="36"/>
        <v>2.0856925179251657</v>
      </c>
      <c r="O227">
        <f t="shared" si="37"/>
        <v>0</v>
      </c>
      <c r="P227">
        <f>'Sim Flight Params'!$B$36*N227+'Sim Flight Params'!$B$39*O227</f>
        <v>2.0856925179251657</v>
      </c>
      <c r="Q227">
        <f t="shared" si="32"/>
        <v>8.5692517925165745E-2</v>
      </c>
      <c r="S227">
        <f t="shared" si="38"/>
        <v>1.0718330170549385E-3</v>
      </c>
      <c r="T227">
        <f t="shared" si="39"/>
        <v>2.0856925179251657</v>
      </c>
      <c r="U227">
        <f t="shared" si="31"/>
        <v>8.5692517925165745E-2</v>
      </c>
    </row>
    <row r="228" spans="1:21" x14ac:dyDescent="0.3">
      <c r="A228">
        <f>'Sim Flight'!B228</f>
        <v>11.299999999999899</v>
      </c>
      <c r="B228">
        <f>'Sim Flight'!L228</f>
        <v>2</v>
      </c>
      <c r="C228">
        <f>'Sim Flight'!N228+'Sim Flight'!W228</f>
        <v>0</v>
      </c>
      <c r="E228">
        <f t="shared" si="33"/>
        <v>4.9999999999998934E-2</v>
      </c>
      <c r="G228">
        <f>MEDIAN2(C228,'Sim Flight Params'!$B$37,2)</f>
        <v>0</v>
      </c>
      <c r="H228">
        <f>AVERAGE2(G228,'Sim Flight Params'!$B$38,2)</f>
        <v>0</v>
      </c>
      <c r="J228">
        <f t="shared" si="34"/>
        <v>1.0718330170549385E-3</v>
      </c>
      <c r="K228">
        <f t="shared" si="35"/>
        <v>0</v>
      </c>
      <c r="L228">
        <f>'Sim Flight Params'!$B$36*J228+'Sim Flight Params'!$B$39*K228</f>
        <v>1.0718330170549385E-3</v>
      </c>
      <c r="N228">
        <f t="shared" si="36"/>
        <v>2.0857461095760184</v>
      </c>
      <c r="O228">
        <f t="shared" si="37"/>
        <v>0</v>
      </c>
      <c r="P228">
        <f>'Sim Flight Params'!$B$36*N228+'Sim Flight Params'!$B$39*O228</f>
        <v>2.0857461095760184</v>
      </c>
      <c r="Q228">
        <f t="shared" si="32"/>
        <v>8.5746109576018359E-2</v>
      </c>
      <c r="S228">
        <f t="shared" si="38"/>
        <v>1.0718330170549385E-3</v>
      </c>
      <c r="T228">
        <f t="shared" si="39"/>
        <v>2.0857461095760184</v>
      </c>
      <c r="U228">
        <f t="shared" si="31"/>
        <v>8.5746109576018359E-2</v>
      </c>
    </row>
    <row r="229" spans="1:21" x14ac:dyDescent="0.3">
      <c r="A229">
        <f>'Sim Flight'!B229</f>
        <v>11.3499999999999</v>
      </c>
      <c r="B229">
        <f>'Sim Flight'!L229</f>
        <v>2</v>
      </c>
      <c r="C229">
        <f>'Sim Flight'!N229+'Sim Flight'!W229</f>
        <v>-0.13048009268391211</v>
      </c>
      <c r="E229">
        <f t="shared" si="33"/>
        <v>5.0000000000000711E-2</v>
      </c>
      <c r="G229">
        <f>MEDIAN2(C229,'Sim Flight Params'!$B$37,2)</f>
        <v>-0.13048009268391211</v>
      </c>
      <c r="H229">
        <f>AVERAGE2(G229,'Sim Flight Params'!$B$38,2)</f>
        <v>-0.13048009268391211</v>
      </c>
      <c r="J229">
        <f t="shared" si="34"/>
        <v>-5.45217161714076E-3</v>
      </c>
      <c r="K229">
        <f t="shared" si="35"/>
        <v>-2.6096018536782051</v>
      </c>
      <c r="L229">
        <f>'Sim Flight Params'!$B$36*J229+'Sim Flight Params'!$B$39*K229</f>
        <v>-5.45217161714076E-3</v>
      </c>
      <c r="N229">
        <f t="shared" si="36"/>
        <v>2.0854735009951613</v>
      </c>
      <c r="O229">
        <f t="shared" si="37"/>
        <v>-0.13048009268391211</v>
      </c>
      <c r="P229">
        <f>'Sim Flight Params'!$B$36*N229+'Sim Flight Params'!$B$39*O229</f>
        <v>2.0854735009951613</v>
      </c>
      <c r="Q229">
        <f t="shared" si="32"/>
        <v>8.5473500995161267E-2</v>
      </c>
      <c r="S229">
        <f t="shared" si="38"/>
        <v>-5.45217161714076E-3</v>
      </c>
      <c r="T229">
        <f t="shared" si="39"/>
        <v>2.0854735009951613</v>
      </c>
      <c r="U229">
        <f t="shared" si="31"/>
        <v>8.5473500995161267E-2</v>
      </c>
    </row>
    <row r="230" spans="1:21" x14ac:dyDescent="0.3">
      <c r="A230">
        <f>'Sim Flight'!B230</f>
        <v>11.399999999999901</v>
      </c>
      <c r="B230">
        <f>'Sim Flight'!L230</f>
        <v>2</v>
      </c>
      <c r="C230">
        <f>'Sim Flight'!N230+'Sim Flight'!W230</f>
        <v>0</v>
      </c>
      <c r="E230">
        <f t="shared" si="33"/>
        <v>5.0000000000000711E-2</v>
      </c>
      <c r="G230">
        <f>MEDIAN2(C230,'Sim Flight Params'!$B$37,2)</f>
        <v>0</v>
      </c>
      <c r="H230">
        <f>AVERAGE2(G230,'Sim Flight Params'!$B$38,2)</f>
        <v>0</v>
      </c>
      <c r="J230">
        <f t="shared" si="34"/>
        <v>-5.45217161714076E-3</v>
      </c>
      <c r="K230">
        <f t="shared" si="35"/>
        <v>2.6096018536782051</v>
      </c>
      <c r="L230">
        <f>'Sim Flight Params'!$B$36*J230+'Sim Flight Params'!$B$39*K230</f>
        <v>-5.45217161714076E-3</v>
      </c>
      <c r="N230">
        <f t="shared" si="36"/>
        <v>2.0852008924143042</v>
      </c>
      <c r="O230">
        <f t="shared" si="37"/>
        <v>0</v>
      </c>
      <c r="P230">
        <f>'Sim Flight Params'!$B$36*N230+'Sim Flight Params'!$B$39*O230</f>
        <v>2.0852008924143042</v>
      </c>
      <c r="Q230">
        <f t="shared" si="32"/>
        <v>8.5200892414304175E-2</v>
      </c>
      <c r="S230">
        <f t="shared" si="38"/>
        <v>-5.45217161714076E-3</v>
      </c>
      <c r="T230">
        <f t="shared" si="39"/>
        <v>2.0852008924143042</v>
      </c>
      <c r="U230">
        <f t="shared" si="31"/>
        <v>8.5200892414304175E-2</v>
      </c>
    </row>
    <row r="231" spans="1:21" x14ac:dyDescent="0.3">
      <c r="A231">
        <f>'Sim Flight'!B231</f>
        <v>11.4499999999999</v>
      </c>
      <c r="B231">
        <f>'Sim Flight'!L231</f>
        <v>2</v>
      </c>
      <c r="C231">
        <f>'Sim Flight'!N231+'Sim Flight'!W231</f>
        <v>0</v>
      </c>
      <c r="E231">
        <f t="shared" si="33"/>
        <v>4.9999999999998934E-2</v>
      </c>
      <c r="G231">
        <f>MEDIAN2(C231,'Sim Flight Params'!$B$37,2)</f>
        <v>0</v>
      </c>
      <c r="H231">
        <f>AVERAGE2(G231,'Sim Flight Params'!$B$38,2)</f>
        <v>0</v>
      </c>
      <c r="J231">
        <f t="shared" si="34"/>
        <v>-5.45217161714076E-3</v>
      </c>
      <c r="K231">
        <f t="shared" si="35"/>
        <v>0</v>
      </c>
      <c r="L231">
        <f>'Sim Flight Params'!$B$36*J231+'Sim Flight Params'!$B$39*K231</f>
        <v>-5.45217161714076E-3</v>
      </c>
      <c r="N231">
        <f t="shared" si="36"/>
        <v>2.0849282838334471</v>
      </c>
      <c r="O231">
        <f t="shared" si="37"/>
        <v>0</v>
      </c>
      <c r="P231">
        <f>'Sim Flight Params'!$B$36*N231+'Sim Flight Params'!$B$39*O231</f>
        <v>2.0849282838334471</v>
      </c>
      <c r="Q231">
        <f t="shared" si="32"/>
        <v>8.4928283833447082E-2</v>
      </c>
      <c r="S231">
        <f t="shared" si="38"/>
        <v>-5.45217161714076E-3</v>
      </c>
      <c r="T231">
        <f t="shared" si="39"/>
        <v>2.0849282838334471</v>
      </c>
      <c r="U231">
        <f t="shared" si="31"/>
        <v>8.4928283833447082E-2</v>
      </c>
    </row>
    <row r="232" spans="1:21" x14ac:dyDescent="0.3">
      <c r="A232">
        <f>'Sim Flight'!B232</f>
        <v>11.499999999999901</v>
      </c>
      <c r="B232">
        <f>'Sim Flight'!L232</f>
        <v>2</v>
      </c>
      <c r="C232">
        <f>'Sim Flight'!N232+'Sim Flight'!W232</f>
        <v>0</v>
      </c>
      <c r="E232">
        <f t="shared" si="33"/>
        <v>5.0000000000000711E-2</v>
      </c>
      <c r="G232">
        <f>MEDIAN2(C232,'Sim Flight Params'!$B$37,2)</f>
        <v>0</v>
      </c>
      <c r="H232">
        <f>AVERAGE2(G232,'Sim Flight Params'!$B$38,2)</f>
        <v>0</v>
      </c>
      <c r="J232">
        <f t="shared" si="34"/>
        <v>-5.45217161714076E-3</v>
      </c>
      <c r="K232">
        <f t="shared" si="35"/>
        <v>0</v>
      </c>
      <c r="L232">
        <f>'Sim Flight Params'!$B$36*J232+'Sim Flight Params'!$B$39*K232</f>
        <v>-5.45217161714076E-3</v>
      </c>
      <c r="N232">
        <f t="shared" si="36"/>
        <v>2.08465567525259</v>
      </c>
      <c r="O232">
        <f t="shared" si="37"/>
        <v>0</v>
      </c>
      <c r="P232">
        <f>'Sim Flight Params'!$B$36*N232+'Sim Flight Params'!$B$39*O232</f>
        <v>2.08465567525259</v>
      </c>
      <c r="Q232">
        <f t="shared" si="32"/>
        <v>8.465567525258999E-2</v>
      </c>
      <c r="S232">
        <f t="shared" si="38"/>
        <v>-5.45217161714076E-3</v>
      </c>
      <c r="T232">
        <f t="shared" si="39"/>
        <v>2.08465567525259</v>
      </c>
      <c r="U232">
        <f t="shared" si="31"/>
        <v>8.465567525258999E-2</v>
      </c>
    </row>
    <row r="233" spans="1:21" x14ac:dyDescent="0.3">
      <c r="A233">
        <f>'Sim Flight'!B233</f>
        <v>11.549999999999899</v>
      </c>
      <c r="B233">
        <f>'Sim Flight'!L233</f>
        <v>2</v>
      </c>
      <c r="C233">
        <f>'Sim Flight'!N233+'Sim Flight'!W233</f>
        <v>0</v>
      </c>
      <c r="E233">
        <f t="shared" si="33"/>
        <v>4.9999999999998934E-2</v>
      </c>
      <c r="G233">
        <f>MEDIAN2(C233,'Sim Flight Params'!$B$37,2)</f>
        <v>0</v>
      </c>
      <c r="H233">
        <f>AVERAGE2(G233,'Sim Flight Params'!$B$38,2)</f>
        <v>0</v>
      </c>
      <c r="J233">
        <f t="shared" si="34"/>
        <v>-5.45217161714076E-3</v>
      </c>
      <c r="K233">
        <f t="shared" si="35"/>
        <v>0</v>
      </c>
      <c r="L233">
        <f>'Sim Flight Params'!$B$36*J233+'Sim Flight Params'!$B$39*K233</f>
        <v>-5.45217161714076E-3</v>
      </c>
      <c r="N233">
        <f t="shared" si="36"/>
        <v>2.0843830666717329</v>
      </c>
      <c r="O233">
        <f t="shared" si="37"/>
        <v>0</v>
      </c>
      <c r="P233">
        <f>'Sim Flight Params'!$B$36*N233+'Sim Flight Params'!$B$39*O233</f>
        <v>2.0843830666717329</v>
      </c>
      <c r="Q233">
        <f t="shared" si="32"/>
        <v>8.4383066671732898E-2</v>
      </c>
      <c r="S233">
        <f t="shared" si="38"/>
        <v>-5.45217161714076E-3</v>
      </c>
      <c r="T233">
        <f t="shared" si="39"/>
        <v>2.0843830666717329</v>
      </c>
      <c r="U233">
        <f t="shared" si="31"/>
        <v>8.4383066671732898E-2</v>
      </c>
    </row>
    <row r="234" spans="1:21" x14ac:dyDescent="0.3">
      <c r="A234">
        <f>'Sim Flight'!B234</f>
        <v>11.5999999999999</v>
      </c>
      <c r="B234">
        <f>'Sim Flight'!L234</f>
        <v>2</v>
      </c>
      <c r="C234">
        <f>'Sim Flight'!N234+'Sim Flight'!W234</f>
        <v>0</v>
      </c>
      <c r="E234">
        <f t="shared" si="33"/>
        <v>5.0000000000000711E-2</v>
      </c>
      <c r="G234">
        <f>MEDIAN2(C234,'Sim Flight Params'!$B$37,2)</f>
        <v>0</v>
      </c>
      <c r="H234">
        <f>AVERAGE2(G234,'Sim Flight Params'!$B$38,2)</f>
        <v>0</v>
      </c>
      <c r="J234">
        <f t="shared" si="34"/>
        <v>-5.45217161714076E-3</v>
      </c>
      <c r="K234">
        <f t="shared" si="35"/>
        <v>0</v>
      </c>
      <c r="L234">
        <f>'Sim Flight Params'!$B$36*J234+'Sim Flight Params'!$B$39*K234</f>
        <v>-5.45217161714076E-3</v>
      </c>
      <c r="N234">
        <f t="shared" si="36"/>
        <v>2.0841104580908758</v>
      </c>
      <c r="O234">
        <f t="shared" si="37"/>
        <v>0</v>
      </c>
      <c r="P234">
        <f>'Sim Flight Params'!$B$36*N234+'Sim Flight Params'!$B$39*O234</f>
        <v>2.0841104580908758</v>
      </c>
      <c r="Q234">
        <f t="shared" si="32"/>
        <v>8.4110458090875806E-2</v>
      </c>
      <c r="S234">
        <f t="shared" si="38"/>
        <v>-5.45217161714076E-3</v>
      </c>
      <c r="T234">
        <f t="shared" si="39"/>
        <v>2.0841104580908758</v>
      </c>
      <c r="U234">
        <f t="shared" si="31"/>
        <v>8.4110458090875806E-2</v>
      </c>
    </row>
    <row r="235" spans="1:21" x14ac:dyDescent="0.3">
      <c r="A235">
        <f>'Sim Flight'!B235</f>
        <v>11.649999999999901</v>
      </c>
      <c r="B235">
        <f>'Sim Flight'!L235</f>
        <v>2</v>
      </c>
      <c r="C235">
        <f>'Sim Flight'!N235+'Sim Flight'!W235</f>
        <v>0</v>
      </c>
      <c r="E235">
        <f t="shared" si="33"/>
        <v>5.0000000000000711E-2</v>
      </c>
      <c r="G235">
        <f>MEDIAN2(C235,'Sim Flight Params'!$B$37,2)</f>
        <v>0</v>
      </c>
      <c r="H235">
        <f>AVERAGE2(G235,'Sim Flight Params'!$B$38,2)</f>
        <v>0</v>
      </c>
      <c r="J235">
        <f t="shared" si="34"/>
        <v>-5.45217161714076E-3</v>
      </c>
      <c r="K235">
        <f t="shared" si="35"/>
        <v>0</v>
      </c>
      <c r="L235">
        <f>'Sim Flight Params'!$B$36*J235+'Sim Flight Params'!$B$39*K235</f>
        <v>-5.45217161714076E-3</v>
      </c>
      <c r="N235">
        <f t="shared" si="36"/>
        <v>2.0838378495100187</v>
      </c>
      <c r="O235">
        <f t="shared" si="37"/>
        <v>0</v>
      </c>
      <c r="P235">
        <f>'Sim Flight Params'!$B$36*N235+'Sim Flight Params'!$B$39*O235</f>
        <v>2.0838378495100187</v>
      </c>
      <c r="Q235">
        <f t="shared" si="32"/>
        <v>8.3837849510018714E-2</v>
      </c>
      <c r="S235">
        <f t="shared" si="38"/>
        <v>-5.45217161714076E-3</v>
      </c>
      <c r="T235">
        <f t="shared" si="39"/>
        <v>2.0838378495100187</v>
      </c>
      <c r="U235">
        <f t="shared" si="31"/>
        <v>8.3837849510018714E-2</v>
      </c>
    </row>
    <row r="236" spans="1:21" x14ac:dyDescent="0.3">
      <c r="A236">
        <f>'Sim Flight'!B236</f>
        <v>11.6999999999999</v>
      </c>
      <c r="B236">
        <f>'Sim Flight'!L236</f>
        <v>2</v>
      </c>
      <c r="C236">
        <f>'Sim Flight'!N236+'Sim Flight'!W236</f>
        <v>0</v>
      </c>
      <c r="E236">
        <f t="shared" si="33"/>
        <v>4.9999999999998934E-2</v>
      </c>
      <c r="G236">
        <f>MEDIAN2(C236,'Sim Flight Params'!$B$37,2)</f>
        <v>0</v>
      </c>
      <c r="H236">
        <f>AVERAGE2(G236,'Sim Flight Params'!$B$38,2)</f>
        <v>0</v>
      </c>
      <c r="J236">
        <f t="shared" si="34"/>
        <v>-5.45217161714076E-3</v>
      </c>
      <c r="K236">
        <f t="shared" si="35"/>
        <v>0</v>
      </c>
      <c r="L236">
        <f>'Sim Flight Params'!$B$36*J236+'Sim Flight Params'!$B$39*K236</f>
        <v>-5.45217161714076E-3</v>
      </c>
      <c r="N236">
        <f t="shared" si="36"/>
        <v>2.0835652409291616</v>
      </c>
      <c r="O236">
        <f t="shared" si="37"/>
        <v>0</v>
      </c>
      <c r="P236">
        <f>'Sim Flight Params'!$B$36*N236+'Sim Flight Params'!$B$39*O236</f>
        <v>2.0835652409291616</v>
      </c>
      <c r="Q236">
        <f t="shared" si="32"/>
        <v>8.3565240929161622E-2</v>
      </c>
      <c r="S236">
        <f t="shared" si="38"/>
        <v>-5.45217161714076E-3</v>
      </c>
      <c r="T236">
        <f t="shared" si="39"/>
        <v>2.0835652409291616</v>
      </c>
      <c r="U236">
        <f t="shared" si="31"/>
        <v>8.3565240929161622E-2</v>
      </c>
    </row>
    <row r="237" spans="1:21" x14ac:dyDescent="0.3">
      <c r="A237">
        <f>'Sim Flight'!B237</f>
        <v>11.749999999999901</v>
      </c>
      <c r="B237">
        <f>'Sim Flight'!L237</f>
        <v>2</v>
      </c>
      <c r="C237">
        <f>'Sim Flight'!N237+'Sim Flight'!W237</f>
        <v>0</v>
      </c>
      <c r="E237">
        <f t="shared" si="33"/>
        <v>5.0000000000000711E-2</v>
      </c>
      <c r="G237">
        <f>MEDIAN2(C237,'Sim Flight Params'!$B$37,2)</f>
        <v>0</v>
      </c>
      <c r="H237">
        <f>AVERAGE2(G237,'Sim Flight Params'!$B$38,2)</f>
        <v>0</v>
      </c>
      <c r="J237">
        <f t="shared" si="34"/>
        <v>-5.45217161714076E-3</v>
      </c>
      <c r="K237">
        <f t="shared" si="35"/>
        <v>0</v>
      </c>
      <c r="L237">
        <f>'Sim Flight Params'!$B$36*J237+'Sim Flight Params'!$B$39*K237</f>
        <v>-5.45217161714076E-3</v>
      </c>
      <c r="N237">
        <f t="shared" si="36"/>
        <v>2.0832926323483045</v>
      </c>
      <c r="O237">
        <f t="shared" si="37"/>
        <v>0</v>
      </c>
      <c r="P237">
        <f>'Sim Flight Params'!$B$36*N237+'Sim Flight Params'!$B$39*O237</f>
        <v>2.0832926323483045</v>
      </c>
      <c r="Q237">
        <f t="shared" si="32"/>
        <v>8.3292632348304529E-2</v>
      </c>
      <c r="S237">
        <f t="shared" si="38"/>
        <v>-5.45217161714076E-3</v>
      </c>
      <c r="T237">
        <f t="shared" si="39"/>
        <v>2.0832926323483045</v>
      </c>
      <c r="U237">
        <f t="shared" si="31"/>
        <v>8.3292632348304529E-2</v>
      </c>
    </row>
    <row r="238" spans="1:21" x14ac:dyDescent="0.3">
      <c r="A238">
        <f>'Sim Flight'!B238</f>
        <v>11.799999999999899</v>
      </c>
      <c r="B238">
        <f>'Sim Flight'!L238</f>
        <v>2</v>
      </c>
      <c r="C238">
        <f>'Sim Flight'!N238+'Sim Flight'!W238</f>
        <v>0</v>
      </c>
      <c r="E238">
        <f t="shared" si="33"/>
        <v>4.9999999999998934E-2</v>
      </c>
      <c r="G238">
        <f>MEDIAN2(C238,'Sim Flight Params'!$B$37,2)</f>
        <v>0</v>
      </c>
      <c r="H238">
        <f>AVERAGE2(G238,'Sim Flight Params'!$B$38,2)</f>
        <v>0</v>
      </c>
      <c r="J238">
        <f t="shared" si="34"/>
        <v>-5.45217161714076E-3</v>
      </c>
      <c r="K238">
        <f t="shared" si="35"/>
        <v>0</v>
      </c>
      <c r="L238">
        <f>'Sim Flight Params'!$B$36*J238+'Sim Flight Params'!$B$39*K238</f>
        <v>-5.45217161714076E-3</v>
      </c>
      <c r="N238">
        <f t="shared" si="36"/>
        <v>2.0830200237674474</v>
      </c>
      <c r="O238">
        <f t="shared" si="37"/>
        <v>0</v>
      </c>
      <c r="P238">
        <f>'Sim Flight Params'!$B$36*N238+'Sim Flight Params'!$B$39*O238</f>
        <v>2.0830200237674474</v>
      </c>
      <c r="Q238">
        <f t="shared" si="32"/>
        <v>8.3020023767447437E-2</v>
      </c>
      <c r="S238">
        <f t="shared" si="38"/>
        <v>-5.45217161714076E-3</v>
      </c>
      <c r="T238">
        <f t="shared" si="39"/>
        <v>2.0830200237674474</v>
      </c>
      <c r="U238">
        <f t="shared" si="31"/>
        <v>8.3020023767447437E-2</v>
      </c>
    </row>
    <row r="239" spans="1:21" x14ac:dyDescent="0.3">
      <c r="A239">
        <f>'Sim Flight'!B239</f>
        <v>11.8499999999999</v>
      </c>
      <c r="B239">
        <f>'Sim Flight'!L239</f>
        <v>2</v>
      </c>
      <c r="C239">
        <f>'Sim Flight'!N239+'Sim Flight'!W239</f>
        <v>0</v>
      </c>
      <c r="E239">
        <f t="shared" si="33"/>
        <v>5.0000000000000711E-2</v>
      </c>
      <c r="G239">
        <f>MEDIAN2(C239,'Sim Flight Params'!$B$37,2)</f>
        <v>0</v>
      </c>
      <c r="H239">
        <f>AVERAGE2(G239,'Sim Flight Params'!$B$38,2)</f>
        <v>0</v>
      </c>
      <c r="J239">
        <f t="shared" si="34"/>
        <v>-5.45217161714076E-3</v>
      </c>
      <c r="K239">
        <f t="shared" si="35"/>
        <v>0</v>
      </c>
      <c r="L239">
        <f>'Sim Flight Params'!$B$36*J239+'Sim Flight Params'!$B$39*K239</f>
        <v>-5.45217161714076E-3</v>
      </c>
      <c r="N239">
        <f t="shared" si="36"/>
        <v>2.0827474151865903</v>
      </c>
      <c r="O239">
        <f t="shared" si="37"/>
        <v>0</v>
      </c>
      <c r="P239">
        <f>'Sim Flight Params'!$B$36*N239+'Sim Flight Params'!$B$39*O239</f>
        <v>2.0827474151865903</v>
      </c>
      <c r="Q239">
        <f t="shared" si="32"/>
        <v>8.2747415186590345E-2</v>
      </c>
      <c r="S239">
        <f t="shared" si="38"/>
        <v>-5.45217161714076E-3</v>
      </c>
      <c r="T239">
        <f t="shared" si="39"/>
        <v>2.0827474151865903</v>
      </c>
      <c r="U239">
        <f t="shared" si="31"/>
        <v>8.2747415186590345E-2</v>
      </c>
    </row>
    <row r="240" spans="1:21" x14ac:dyDescent="0.3">
      <c r="A240">
        <f>'Sim Flight'!B240</f>
        <v>11.899999999999901</v>
      </c>
      <c r="B240">
        <f>'Sim Flight'!L240</f>
        <v>2</v>
      </c>
      <c r="C240">
        <f>'Sim Flight'!N240+'Sim Flight'!W240</f>
        <v>0</v>
      </c>
      <c r="E240">
        <f t="shared" si="33"/>
        <v>5.0000000000000711E-2</v>
      </c>
      <c r="G240">
        <f>MEDIAN2(C240,'Sim Flight Params'!$B$37,2)</f>
        <v>0</v>
      </c>
      <c r="H240">
        <f>AVERAGE2(G240,'Sim Flight Params'!$B$38,2)</f>
        <v>0</v>
      </c>
      <c r="J240">
        <f t="shared" si="34"/>
        <v>-5.45217161714076E-3</v>
      </c>
      <c r="K240">
        <f t="shared" si="35"/>
        <v>0</v>
      </c>
      <c r="L240">
        <f>'Sim Flight Params'!$B$36*J240+'Sim Flight Params'!$B$39*K240</f>
        <v>-5.45217161714076E-3</v>
      </c>
      <c r="N240">
        <f t="shared" si="36"/>
        <v>2.0824748066057333</v>
      </c>
      <c r="O240">
        <f t="shared" si="37"/>
        <v>0</v>
      </c>
      <c r="P240">
        <f>'Sim Flight Params'!$B$36*N240+'Sim Flight Params'!$B$39*O240</f>
        <v>2.0824748066057333</v>
      </c>
      <c r="Q240">
        <f t="shared" si="32"/>
        <v>8.2474806605733253E-2</v>
      </c>
      <c r="S240">
        <f t="shared" si="38"/>
        <v>-5.45217161714076E-3</v>
      </c>
      <c r="T240">
        <f t="shared" si="39"/>
        <v>2.0824748066057333</v>
      </c>
      <c r="U240">
        <f t="shared" si="31"/>
        <v>8.2474806605733253E-2</v>
      </c>
    </row>
    <row r="241" spans="1:21" x14ac:dyDescent="0.3">
      <c r="A241">
        <f>'Sim Flight'!B241</f>
        <v>11.9499999999999</v>
      </c>
      <c r="B241">
        <f>'Sim Flight'!L241</f>
        <v>2</v>
      </c>
      <c r="C241">
        <f>'Sim Flight'!N241+'Sim Flight'!W241</f>
        <v>0.13527007759047291</v>
      </c>
      <c r="E241">
        <f t="shared" si="33"/>
        <v>4.9999999999998934E-2</v>
      </c>
      <c r="G241">
        <f>MEDIAN2(C241,'Sim Flight Params'!$B$37,2)</f>
        <v>0.13527007759047291</v>
      </c>
      <c r="H241">
        <f>AVERAGE2(G241,'Sim Flight Params'!$B$38,2)</f>
        <v>0.13527007759047291</v>
      </c>
      <c r="J241">
        <f t="shared" si="34"/>
        <v>1.3113322623827415E-3</v>
      </c>
      <c r="K241">
        <f t="shared" si="35"/>
        <v>2.705401551809516</v>
      </c>
      <c r="L241">
        <f>'Sim Flight Params'!$B$36*J241+'Sim Flight Params'!$B$39*K241</f>
        <v>1.3113322623827415E-3</v>
      </c>
      <c r="N241">
        <f t="shared" si="36"/>
        <v>2.0825403732188525</v>
      </c>
      <c r="O241">
        <f t="shared" si="37"/>
        <v>0.13527007759047291</v>
      </c>
      <c r="P241">
        <f>'Sim Flight Params'!$B$36*N241+'Sim Flight Params'!$B$39*O241</f>
        <v>2.0825403732188525</v>
      </c>
      <c r="Q241">
        <f t="shared" si="32"/>
        <v>8.2540373218852547E-2</v>
      </c>
      <c r="S241">
        <f t="shared" si="38"/>
        <v>1.3113322623827415E-3</v>
      </c>
      <c r="T241">
        <f t="shared" si="39"/>
        <v>2.0825403732188525</v>
      </c>
      <c r="U241">
        <f t="shared" si="31"/>
        <v>8.2540373218852547E-2</v>
      </c>
    </row>
    <row r="242" spans="1:21" x14ac:dyDescent="0.3">
      <c r="A242">
        <f>'Sim Flight'!B242</f>
        <v>11.999999999999901</v>
      </c>
      <c r="B242">
        <f>'Sim Flight'!L242</f>
        <v>2</v>
      </c>
      <c r="C242">
        <f>'Sim Flight'!N242+'Sim Flight'!W242</f>
        <v>0</v>
      </c>
      <c r="E242">
        <f t="shared" si="33"/>
        <v>5.0000000000000711E-2</v>
      </c>
      <c r="G242">
        <f>MEDIAN2(C242,'Sim Flight Params'!$B$37,2)</f>
        <v>0</v>
      </c>
      <c r="H242">
        <f>AVERAGE2(G242,'Sim Flight Params'!$B$38,2)</f>
        <v>0</v>
      </c>
      <c r="J242">
        <f t="shared" si="34"/>
        <v>1.3113322623827415E-3</v>
      </c>
      <c r="K242">
        <f t="shared" si="35"/>
        <v>-2.7054015518094197</v>
      </c>
      <c r="L242">
        <f>'Sim Flight Params'!$B$36*J242+'Sim Flight Params'!$B$39*K242</f>
        <v>1.3113322623827415E-3</v>
      </c>
      <c r="N242">
        <f t="shared" si="36"/>
        <v>2.0826059398319718</v>
      </c>
      <c r="O242">
        <f t="shared" si="37"/>
        <v>0</v>
      </c>
      <c r="P242">
        <f>'Sim Flight Params'!$B$36*N242+'Sim Flight Params'!$B$39*O242</f>
        <v>2.0826059398319718</v>
      </c>
      <c r="Q242">
        <f t="shared" si="32"/>
        <v>8.2605939831971842E-2</v>
      </c>
      <c r="S242">
        <f t="shared" si="38"/>
        <v>1.3113322623827415E-3</v>
      </c>
      <c r="T242">
        <f t="shared" si="39"/>
        <v>2.0826059398319718</v>
      </c>
      <c r="U242">
        <f t="shared" si="31"/>
        <v>8.2605939831971842E-2</v>
      </c>
    </row>
    <row r="243" spans="1:21" x14ac:dyDescent="0.3">
      <c r="A243">
        <f>'Sim Flight'!B243</f>
        <v>12.049999999999899</v>
      </c>
      <c r="B243">
        <f>'Sim Flight'!L243</f>
        <v>1.9997959183673477</v>
      </c>
      <c r="C243">
        <f>'Sim Flight'!N243+'Sim Flight'!W243</f>
        <v>-8.1632653060918076E-2</v>
      </c>
      <c r="E243">
        <f t="shared" si="33"/>
        <v>4.9999999999998934E-2</v>
      </c>
      <c r="G243">
        <f>MEDIAN2(C243,'Sim Flight Params'!$B$37,2)</f>
        <v>-8.1632653060918076E-2</v>
      </c>
      <c r="H243">
        <f>AVERAGE2(G243,'Sim Flight Params'!$B$38,2)</f>
        <v>-8.1632653060918076E-2</v>
      </c>
      <c r="J243">
        <f t="shared" si="34"/>
        <v>-2.7703003906630755E-3</v>
      </c>
      <c r="K243">
        <f t="shared" si="35"/>
        <v>-1.6326530612183963</v>
      </c>
      <c r="L243">
        <f>'Sim Flight Params'!$B$36*J243+'Sim Flight Params'!$B$39*K243</f>
        <v>-2.7703003906630755E-3</v>
      </c>
      <c r="N243">
        <f t="shared" si="36"/>
        <v>2.0824674248124388</v>
      </c>
      <c r="O243">
        <f t="shared" si="37"/>
        <v>-8.1632653060918076E-2</v>
      </c>
      <c r="P243">
        <f>'Sim Flight Params'!$B$36*N243+'Sim Flight Params'!$B$39*O243</f>
        <v>2.0824674248124388</v>
      </c>
      <c r="Q243">
        <f t="shared" si="32"/>
        <v>8.2671506445091136E-2</v>
      </c>
      <c r="S243">
        <f t="shared" si="38"/>
        <v>-2.7703003906630755E-3</v>
      </c>
      <c r="T243">
        <f t="shared" si="39"/>
        <v>2.0824674248124388</v>
      </c>
      <c r="U243">
        <f t="shared" si="31"/>
        <v>8.2671506445091136E-2</v>
      </c>
    </row>
    <row r="244" spans="1:21" x14ac:dyDescent="0.3">
      <c r="A244">
        <f>'Sim Flight'!B244</f>
        <v>12.0999999999999</v>
      </c>
      <c r="B244">
        <f>'Sim Flight'!L244</f>
        <v>1.9991836734693893</v>
      </c>
      <c r="C244">
        <f>'Sim Flight'!N244+'Sim Flight'!W244</f>
        <v>-0.16326530612244342</v>
      </c>
      <c r="E244">
        <f t="shared" si="33"/>
        <v>5.0000000000000711E-2</v>
      </c>
      <c r="G244">
        <f>MEDIAN2(C244,'Sim Flight Params'!$B$37,2)</f>
        <v>-0.16326530612244342</v>
      </c>
      <c r="H244">
        <f>AVERAGE2(G244,'Sim Flight Params'!$B$38,2)</f>
        <v>-0.16326530612244342</v>
      </c>
      <c r="J244">
        <f t="shared" si="34"/>
        <v>-1.0933565696785361E-2</v>
      </c>
      <c r="K244">
        <f t="shared" si="35"/>
        <v>-1.6326530612304837</v>
      </c>
      <c r="L244">
        <f>'Sim Flight Params'!$B$36*J244+'Sim Flight Params'!$B$39*K244</f>
        <v>-1.0933565696785361E-2</v>
      </c>
      <c r="N244">
        <f t="shared" si="36"/>
        <v>2.0819207465275995</v>
      </c>
      <c r="O244">
        <f t="shared" si="37"/>
        <v>-0.16326530612244342</v>
      </c>
      <c r="P244">
        <f>'Sim Flight Params'!$B$36*N244+'Sim Flight Params'!$B$39*O244</f>
        <v>2.0819207465275995</v>
      </c>
      <c r="Q244">
        <f t="shared" si="32"/>
        <v>8.2737073058210209E-2</v>
      </c>
      <c r="S244">
        <f t="shared" si="38"/>
        <v>-1.0933565696785361E-2</v>
      </c>
      <c r="T244">
        <f t="shared" si="39"/>
        <v>2.0819207465275995</v>
      </c>
      <c r="U244">
        <f t="shared" si="31"/>
        <v>8.2737073058210209E-2</v>
      </c>
    </row>
    <row r="245" spans="1:21" x14ac:dyDescent="0.3">
      <c r="A245">
        <f>'Sim Flight'!B245</f>
        <v>12.149999999999901</v>
      </c>
      <c r="B245">
        <f>'Sim Flight'!L245</f>
        <v>1.998163265306125</v>
      </c>
      <c r="C245">
        <f>'Sim Flight'!N245+'Sim Flight'!W245</f>
        <v>-0.16326530612235743</v>
      </c>
      <c r="E245">
        <f t="shared" si="33"/>
        <v>5.0000000000000711E-2</v>
      </c>
      <c r="G245">
        <f>MEDIAN2(C245,'Sim Flight Params'!$B$37,2)</f>
        <v>-0.16326530612235743</v>
      </c>
      <c r="H245">
        <f>AVERAGE2(G245,'Sim Flight Params'!$B$38,2)</f>
        <v>-0.16326530612235743</v>
      </c>
      <c r="J245">
        <f t="shared" si="34"/>
        <v>-1.9096831002903349E-2</v>
      </c>
      <c r="K245">
        <f t="shared" si="35"/>
        <v>1.719735465144343E-12</v>
      </c>
      <c r="L245">
        <f>'Sim Flight Params'!$B$36*J245+'Sim Flight Params'!$B$39*K245</f>
        <v>-1.9096831002903349E-2</v>
      </c>
      <c r="N245">
        <f t="shared" si="36"/>
        <v>2.0809659049774543</v>
      </c>
      <c r="O245">
        <f t="shared" si="37"/>
        <v>-0.16326530612235743</v>
      </c>
      <c r="P245">
        <f>'Sim Flight Params'!$B$36*N245+'Sim Flight Params'!$B$39*O245</f>
        <v>2.0809659049774543</v>
      </c>
      <c r="Q245">
        <f t="shared" si="32"/>
        <v>8.2802639671329281E-2</v>
      </c>
      <c r="S245">
        <f t="shared" si="38"/>
        <v>-1.9096831002903349E-2</v>
      </c>
      <c r="T245">
        <f t="shared" si="39"/>
        <v>2.0809659049774543</v>
      </c>
      <c r="U245">
        <f t="shared" si="31"/>
        <v>8.2802639671329281E-2</v>
      </c>
    </row>
    <row r="246" spans="1:21" x14ac:dyDescent="0.3">
      <c r="A246">
        <f>'Sim Flight'!B246</f>
        <v>12.1999999999999</v>
      </c>
      <c r="B246">
        <f>'Sim Flight'!L246</f>
        <v>1.9967346938775543</v>
      </c>
      <c r="C246">
        <f>'Sim Flight'!N246+'Sim Flight'!W246</f>
        <v>-0.16326530612256127</v>
      </c>
      <c r="E246">
        <f t="shared" si="33"/>
        <v>4.9999999999998934E-2</v>
      </c>
      <c r="G246">
        <f>MEDIAN2(C246,'Sim Flight Params'!$B$37,2)</f>
        <v>-0.16326530612256127</v>
      </c>
      <c r="H246">
        <f>AVERAGE2(G246,'Sim Flight Params'!$B$38,2)</f>
        <v>-0.16326530612256127</v>
      </c>
      <c r="J246">
        <f t="shared" si="34"/>
        <v>-2.7260096309031239E-2</v>
      </c>
      <c r="K246">
        <f t="shared" si="35"/>
        <v>-4.0767389464236621E-12</v>
      </c>
      <c r="L246">
        <f>'Sim Flight Params'!$B$36*J246+'Sim Flight Params'!$B$39*K246</f>
        <v>-2.7260096309031239E-2</v>
      </c>
      <c r="N246">
        <f t="shared" si="36"/>
        <v>2.0796029001620027</v>
      </c>
      <c r="O246">
        <f t="shared" si="37"/>
        <v>-0.16326530612256127</v>
      </c>
      <c r="P246">
        <f>'Sim Flight Params'!$B$36*N246+'Sim Flight Params'!$B$39*O246</f>
        <v>2.0796029001620027</v>
      </c>
      <c r="Q246">
        <f t="shared" si="32"/>
        <v>8.2868206284448354E-2</v>
      </c>
      <c r="S246">
        <f t="shared" si="38"/>
        <v>-2.7260096309031239E-2</v>
      </c>
      <c r="T246">
        <f t="shared" si="39"/>
        <v>2.0796029001620027</v>
      </c>
      <c r="U246">
        <f t="shared" si="31"/>
        <v>8.2868206284448354E-2</v>
      </c>
    </row>
    <row r="247" spans="1:21" x14ac:dyDescent="0.3">
      <c r="A247">
        <f>'Sim Flight'!B247</f>
        <v>12.249999999999901</v>
      </c>
      <c r="B247">
        <f>'Sim Flight'!L247</f>
        <v>1.9948979591836775</v>
      </c>
      <c r="C247">
        <f>'Sim Flight'!N247+'Sim Flight'!W247</f>
        <v>-0.16326530612242598</v>
      </c>
      <c r="E247">
        <f t="shared" si="33"/>
        <v>5.0000000000000711E-2</v>
      </c>
      <c r="G247">
        <f>MEDIAN2(C247,'Sim Flight Params'!$B$37,2)</f>
        <v>-0.16326530612242598</v>
      </c>
      <c r="H247">
        <f>AVERAGE2(G247,'Sim Flight Params'!$B$38,2)</f>
        <v>-0.16326530612242598</v>
      </c>
      <c r="J247">
        <f t="shared" si="34"/>
        <v>-3.5423361615152651E-2</v>
      </c>
      <c r="K247">
        <f t="shared" si="35"/>
        <v>2.7056135110114681E-12</v>
      </c>
      <c r="L247">
        <f>'Sim Flight Params'!$B$36*J247+'Sim Flight Params'!$B$39*K247</f>
        <v>-3.5423361615152651E-2</v>
      </c>
      <c r="N247">
        <f t="shared" si="36"/>
        <v>2.0778317320812452</v>
      </c>
      <c r="O247">
        <f t="shared" si="37"/>
        <v>-0.16326530612242593</v>
      </c>
      <c r="P247">
        <f>'Sim Flight Params'!$B$36*N247+'Sim Flight Params'!$B$39*O247</f>
        <v>2.0778317320812452</v>
      </c>
      <c r="Q247">
        <f t="shared" si="32"/>
        <v>8.2933772897567648E-2</v>
      </c>
      <c r="S247">
        <f t="shared" si="38"/>
        <v>-3.5423361615152651E-2</v>
      </c>
      <c r="T247">
        <f t="shared" si="39"/>
        <v>2.0778317320812452</v>
      </c>
      <c r="U247">
        <f t="shared" si="31"/>
        <v>8.2933772897567648E-2</v>
      </c>
    </row>
    <row r="248" spans="1:21" x14ac:dyDescent="0.3">
      <c r="A248">
        <f>'Sim Flight'!B248</f>
        <v>12.299999999999899</v>
      </c>
      <c r="B248">
        <f>'Sim Flight'!L248</f>
        <v>1.9926530612244948</v>
      </c>
      <c r="C248">
        <f>'Sim Flight'!N248+'Sim Flight'!W248</f>
        <v>-0.16326530612239515</v>
      </c>
      <c r="E248">
        <f t="shared" si="33"/>
        <v>4.9999999999998934E-2</v>
      </c>
      <c r="G248">
        <f>MEDIAN2(C248,'Sim Flight Params'!$B$37,2)</f>
        <v>-0.16326530612239515</v>
      </c>
      <c r="H248">
        <f>AVERAGE2(G248,'Sim Flight Params'!$B$38,2)</f>
        <v>-0.16326530612239515</v>
      </c>
      <c r="J248">
        <f t="shared" si="34"/>
        <v>-4.3586626921272235E-2</v>
      </c>
      <c r="K248">
        <f t="shared" si="35"/>
        <v>6.1672889017928758E-13</v>
      </c>
      <c r="L248">
        <f>'Sim Flight Params'!$B$36*J248+'Sim Flight Params'!$B$39*K248</f>
        <v>-4.3586626921272235E-2</v>
      </c>
      <c r="N248">
        <f t="shared" si="36"/>
        <v>2.0756524007351818</v>
      </c>
      <c r="O248">
        <f t="shared" si="37"/>
        <v>-0.16326530612239515</v>
      </c>
      <c r="P248">
        <f>'Sim Flight Params'!$B$36*N248+'Sim Flight Params'!$B$39*O248</f>
        <v>2.0756524007351818</v>
      </c>
      <c r="Q248">
        <f t="shared" si="32"/>
        <v>8.2999339510686942E-2</v>
      </c>
      <c r="S248">
        <f t="shared" si="38"/>
        <v>-4.3586626921272235E-2</v>
      </c>
      <c r="T248">
        <f t="shared" si="39"/>
        <v>2.0756524007351818</v>
      </c>
      <c r="U248">
        <f t="shared" si="31"/>
        <v>8.2999339510686942E-2</v>
      </c>
    </row>
    <row r="249" spans="1:21" x14ac:dyDescent="0.3">
      <c r="A249">
        <f>'Sim Flight'!B249</f>
        <v>12.3499999999999</v>
      </c>
      <c r="B249">
        <f>'Sim Flight'!L249</f>
        <v>1.9900000000000058</v>
      </c>
      <c r="C249">
        <f>'Sim Flight'!N249+'Sim Flight'!W249</f>
        <v>-0.16326530612250315</v>
      </c>
      <c r="E249">
        <f t="shared" si="33"/>
        <v>5.0000000000000711E-2</v>
      </c>
      <c r="G249">
        <f>MEDIAN2(C249,'Sim Flight Params'!$B$37,2)</f>
        <v>-0.16326530612250315</v>
      </c>
      <c r="H249">
        <f>AVERAGE2(G249,'Sim Flight Params'!$B$38,2)</f>
        <v>-0.16326530612250315</v>
      </c>
      <c r="J249">
        <f t="shared" si="34"/>
        <v>-5.1749892227397509E-2</v>
      </c>
      <c r="K249">
        <f t="shared" si="35"/>
        <v>-2.1599388944082114E-12</v>
      </c>
      <c r="L249">
        <f>'Sim Flight Params'!$B$36*J249+'Sim Flight Params'!$B$39*K249</f>
        <v>-5.1749892227397509E-2</v>
      </c>
      <c r="N249">
        <f t="shared" si="36"/>
        <v>2.073064906123812</v>
      </c>
      <c r="O249">
        <f t="shared" si="37"/>
        <v>-0.16326530612250315</v>
      </c>
      <c r="P249">
        <f>'Sim Flight Params'!$B$36*N249+'Sim Flight Params'!$B$39*O249</f>
        <v>2.073064906123812</v>
      </c>
      <c r="Q249">
        <f t="shared" si="32"/>
        <v>8.3064906123806237E-2</v>
      </c>
      <c r="S249">
        <f t="shared" si="38"/>
        <v>-5.1749892227397509E-2</v>
      </c>
      <c r="T249">
        <f t="shared" si="39"/>
        <v>2.073064906123812</v>
      </c>
      <c r="U249">
        <f t="shared" si="31"/>
        <v>8.3064906123806237E-2</v>
      </c>
    </row>
    <row r="250" spans="1:21" x14ac:dyDescent="0.3">
      <c r="A250">
        <f>'Sim Flight'!B250</f>
        <v>12.399999999999901</v>
      </c>
      <c r="B250">
        <f>'Sim Flight'!L250</f>
        <v>1.9869387755102106</v>
      </c>
      <c r="C250">
        <f>'Sim Flight'!N250+'Sim Flight'!W250</f>
        <v>-0.16326530612244639</v>
      </c>
      <c r="E250">
        <f t="shared" si="33"/>
        <v>5.0000000000000711E-2</v>
      </c>
      <c r="G250">
        <f>MEDIAN2(C250,'Sim Flight Params'!$B$37,2)</f>
        <v>-0.16326530612244639</v>
      </c>
      <c r="H250">
        <f>AVERAGE2(G250,'Sim Flight Params'!$B$38,2)</f>
        <v>-0.16326530612244639</v>
      </c>
      <c r="J250">
        <f t="shared" si="34"/>
        <v>-5.9913157533519945E-2</v>
      </c>
      <c r="K250">
        <f t="shared" si="35"/>
        <v>1.1352030426792064E-12</v>
      </c>
      <c r="L250">
        <f>'Sim Flight Params'!$B$36*J250+'Sim Flight Params'!$B$39*K250</f>
        <v>-5.9913157533519945E-2</v>
      </c>
      <c r="N250">
        <f t="shared" si="36"/>
        <v>2.0700692482471359</v>
      </c>
      <c r="O250">
        <f t="shared" si="37"/>
        <v>-0.16326530612244639</v>
      </c>
      <c r="P250">
        <f>'Sim Flight Params'!$B$36*N250+'Sim Flight Params'!$B$39*O250</f>
        <v>2.0700692482471359</v>
      </c>
      <c r="Q250">
        <f t="shared" si="32"/>
        <v>8.3130472736925309E-2</v>
      </c>
      <c r="S250">
        <f t="shared" si="38"/>
        <v>-5.9913157533519945E-2</v>
      </c>
      <c r="T250">
        <f t="shared" si="39"/>
        <v>2.0700692482471359</v>
      </c>
      <c r="U250">
        <f t="shared" si="31"/>
        <v>8.3130472736925309E-2</v>
      </c>
    </row>
    <row r="251" spans="1:21" x14ac:dyDescent="0.3">
      <c r="A251">
        <f>'Sim Flight'!B251</f>
        <v>12.4499999999999</v>
      </c>
      <c r="B251">
        <f>'Sim Flight'!L251</f>
        <v>1.9834693877551095</v>
      </c>
      <c r="C251">
        <f>'Sim Flight'!N251+'Sim Flight'!W251</f>
        <v>-0.16326530612241263</v>
      </c>
      <c r="E251">
        <f t="shared" si="33"/>
        <v>4.9999999999998934E-2</v>
      </c>
      <c r="G251">
        <f>MEDIAN2(C251,'Sim Flight Params'!$B$37,2)</f>
        <v>-0.16326530612241263</v>
      </c>
      <c r="H251">
        <f>AVERAGE2(G251,'Sim Flight Params'!$B$38,2)</f>
        <v>-0.16326530612241263</v>
      </c>
      <c r="J251">
        <f t="shared" si="34"/>
        <v>-6.807642283964041E-2</v>
      </c>
      <c r="K251">
        <f t="shared" si="35"/>
        <v>6.7501559897210962E-13</v>
      </c>
      <c r="L251">
        <f>'Sim Flight Params'!$B$36*J251+'Sim Flight Params'!$B$39*K251</f>
        <v>-6.807642283964041E-2</v>
      </c>
      <c r="N251">
        <f t="shared" si="36"/>
        <v>2.0666654271051539</v>
      </c>
      <c r="O251">
        <f t="shared" si="37"/>
        <v>-0.16326530612241277</v>
      </c>
      <c r="P251">
        <f>'Sim Flight Params'!$B$36*N251+'Sim Flight Params'!$B$39*O251</f>
        <v>2.0666654271051539</v>
      </c>
      <c r="Q251">
        <f t="shared" si="32"/>
        <v>8.3196039350044382E-2</v>
      </c>
      <c r="S251">
        <f t="shared" si="38"/>
        <v>-6.807642283964041E-2</v>
      </c>
      <c r="T251">
        <f t="shared" si="39"/>
        <v>2.0666654271051539</v>
      </c>
      <c r="U251">
        <f t="shared" si="31"/>
        <v>8.3196039350044382E-2</v>
      </c>
    </row>
    <row r="252" spans="1:21" x14ac:dyDescent="0.3">
      <c r="A252">
        <f>'Sim Flight'!B252</f>
        <v>12.499999999999901</v>
      </c>
      <c r="B252">
        <f>'Sim Flight'!L252</f>
        <v>1.9795918367347021</v>
      </c>
      <c r="C252">
        <f>'Sim Flight'!N252+'Sim Flight'!W252</f>
        <v>-0.1632653061224858</v>
      </c>
      <c r="E252">
        <f t="shared" si="33"/>
        <v>5.0000000000000711E-2</v>
      </c>
      <c r="G252">
        <f>MEDIAN2(C252,'Sim Flight Params'!$B$37,2)</f>
        <v>-0.1632653061224858</v>
      </c>
      <c r="H252">
        <f>AVERAGE2(G252,'Sim Flight Params'!$B$38,2)</f>
        <v>-0.1632653061224858</v>
      </c>
      <c r="J252">
        <f t="shared" si="34"/>
        <v>-7.6239688145764817E-2</v>
      </c>
      <c r="K252">
        <f t="shared" si="35"/>
        <v>-1.4632739464559355E-12</v>
      </c>
      <c r="L252">
        <f>'Sim Flight Params'!$B$36*J252+'Sim Flight Params'!$B$39*K252</f>
        <v>-7.6239688145764817E-2</v>
      </c>
      <c r="N252">
        <f t="shared" si="36"/>
        <v>2.0628534426978655</v>
      </c>
      <c r="O252">
        <f t="shared" si="37"/>
        <v>-0.1632653061224858</v>
      </c>
      <c r="P252">
        <f>'Sim Flight Params'!$B$36*N252+'Sim Flight Params'!$B$39*O252</f>
        <v>2.0628534426978655</v>
      </c>
      <c r="Q252">
        <f t="shared" si="32"/>
        <v>8.3261605963163454E-2</v>
      </c>
      <c r="S252">
        <f t="shared" si="38"/>
        <v>-7.6239688145764817E-2</v>
      </c>
      <c r="T252">
        <f t="shared" si="39"/>
        <v>2.0628534426978655</v>
      </c>
      <c r="U252">
        <f t="shared" si="31"/>
        <v>8.3261605963163454E-2</v>
      </c>
    </row>
    <row r="253" spans="1:21" x14ac:dyDescent="0.3">
      <c r="A253">
        <f>'Sim Flight'!B253</f>
        <v>12.549999999999899</v>
      </c>
      <c r="B253">
        <f>'Sim Flight'!L253</f>
        <v>1.9753061224489885</v>
      </c>
      <c r="C253">
        <f>'Sim Flight'!N253+'Sim Flight'!W253</f>
        <v>-0.16326530612251297</v>
      </c>
      <c r="E253">
        <f t="shared" si="33"/>
        <v>4.9999999999998934E-2</v>
      </c>
      <c r="G253">
        <f>MEDIAN2(C253,'Sim Flight Params'!$B$37,2)</f>
        <v>-0.16326530612251297</v>
      </c>
      <c r="H253">
        <f>AVERAGE2(G253,'Sim Flight Params'!$B$38,2)</f>
        <v>-0.16326530612251297</v>
      </c>
      <c r="J253">
        <f t="shared" si="34"/>
        <v>-8.4402953451890292E-2</v>
      </c>
      <c r="K253">
        <f t="shared" si="35"/>
        <v>-5.4345417055402574E-13</v>
      </c>
      <c r="L253">
        <f>'Sim Flight Params'!$B$36*J253+'Sim Flight Params'!$B$39*K253</f>
        <v>-8.4402953451890292E-2</v>
      </c>
      <c r="N253">
        <f t="shared" si="36"/>
        <v>2.0586332950252713</v>
      </c>
      <c r="O253">
        <f t="shared" si="37"/>
        <v>-0.16326530612251297</v>
      </c>
      <c r="P253">
        <f>'Sim Flight Params'!$B$36*N253+'Sim Flight Params'!$B$39*O253</f>
        <v>2.0586332950252713</v>
      </c>
      <c r="Q253">
        <f t="shared" si="32"/>
        <v>8.3327172576282749E-2</v>
      </c>
      <c r="S253">
        <f t="shared" si="38"/>
        <v>-8.4402953451890292E-2</v>
      </c>
      <c r="T253">
        <f t="shared" si="39"/>
        <v>2.0586332950252713</v>
      </c>
      <c r="U253">
        <f t="shared" si="31"/>
        <v>8.3327172576282749E-2</v>
      </c>
    </row>
    <row r="254" spans="1:21" x14ac:dyDescent="0.3">
      <c r="A254">
        <f>'Sim Flight'!B254</f>
        <v>12.5999999999999</v>
      </c>
      <c r="B254">
        <f>'Sim Flight'!L254</f>
        <v>1.970612244897969</v>
      </c>
      <c r="C254">
        <f>'Sim Flight'!N254+'Sim Flight'!W254</f>
        <v>-0.16326530612229651</v>
      </c>
      <c r="E254">
        <f t="shared" si="33"/>
        <v>5.0000000000000711E-2</v>
      </c>
      <c r="G254">
        <f>MEDIAN2(C254,'Sim Flight Params'!$B$37,2)</f>
        <v>-0.16326530612229651</v>
      </c>
      <c r="H254">
        <f>AVERAGE2(G254,'Sim Flight Params'!$B$38,2)</f>
        <v>-0.16326530612229651</v>
      </c>
      <c r="J254">
        <f t="shared" si="34"/>
        <v>-9.2566218758005234E-2</v>
      </c>
      <c r="K254">
        <f t="shared" si="35"/>
        <v>4.3293146845257365E-12</v>
      </c>
      <c r="L254">
        <f>'Sim Flight Params'!$B$36*J254+'Sim Flight Params'!$B$39*K254</f>
        <v>-9.2566218758005234E-2</v>
      </c>
      <c r="N254">
        <f t="shared" si="36"/>
        <v>2.0540049840873711</v>
      </c>
      <c r="O254">
        <f t="shared" si="37"/>
        <v>-0.16326530612229651</v>
      </c>
      <c r="P254">
        <f>'Sim Flight Params'!$B$36*N254+'Sim Flight Params'!$B$39*O254</f>
        <v>2.0540049840873711</v>
      </c>
      <c r="Q254">
        <f t="shared" si="32"/>
        <v>8.3392739189402043E-2</v>
      </c>
      <c r="S254">
        <f t="shared" si="38"/>
        <v>-9.2566218758005234E-2</v>
      </c>
      <c r="T254">
        <f t="shared" si="39"/>
        <v>2.0540049840873711</v>
      </c>
      <c r="U254">
        <f t="shared" si="31"/>
        <v>8.3392739189402043E-2</v>
      </c>
    </row>
    <row r="255" spans="1:21" x14ac:dyDescent="0.3">
      <c r="A255">
        <f>'Sim Flight'!B255</f>
        <v>12.649999999999901</v>
      </c>
      <c r="B255">
        <f>'Sim Flight'!L255</f>
        <v>1.9655102040816432</v>
      </c>
      <c r="C255">
        <f>'Sim Flight'!N255+'Sim Flight'!W255</f>
        <v>-0.1632653061225352</v>
      </c>
      <c r="E255">
        <f t="shared" si="33"/>
        <v>5.0000000000000711E-2</v>
      </c>
      <c r="G255">
        <f>MEDIAN2(C255,'Sim Flight Params'!$B$37,2)</f>
        <v>-0.1632653061225352</v>
      </c>
      <c r="H255">
        <f>AVERAGE2(G255,'Sim Flight Params'!$B$38,2)</f>
        <v>-0.1632653061225352</v>
      </c>
      <c r="J255">
        <f t="shared" si="34"/>
        <v>-0.10072948406413211</v>
      </c>
      <c r="K255">
        <f t="shared" si="35"/>
        <v>-4.7739590058881053E-12</v>
      </c>
      <c r="L255">
        <f>'Sim Flight Params'!$B$36*J255+'Sim Flight Params'!$B$39*K255</f>
        <v>-0.10072948406413211</v>
      </c>
      <c r="N255">
        <f t="shared" si="36"/>
        <v>2.0489685098841646</v>
      </c>
      <c r="O255">
        <f t="shared" si="37"/>
        <v>-0.1632653061225352</v>
      </c>
      <c r="P255">
        <f>'Sim Flight Params'!$B$36*N255+'Sim Flight Params'!$B$39*O255</f>
        <v>2.0489685098841646</v>
      </c>
      <c r="Q255">
        <f t="shared" si="32"/>
        <v>8.3458305802521338E-2</v>
      </c>
      <c r="S255">
        <f t="shared" si="38"/>
        <v>-0.10072948406413211</v>
      </c>
      <c r="T255">
        <f t="shared" si="39"/>
        <v>2.0489685098841646</v>
      </c>
      <c r="U255">
        <f t="shared" si="31"/>
        <v>8.3458305802521338E-2</v>
      </c>
    </row>
    <row r="256" spans="1:21" x14ac:dyDescent="0.3">
      <c r="A256">
        <f>'Sim Flight'!B256</f>
        <v>12.6999999999999</v>
      </c>
      <c r="B256">
        <f>'Sim Flight'!L256</f>
        <v>1.9600000000000115</v>
      </c>
      <c r="C256">
        <f>'Sim Flight'!N256+'Sim Flight'!W256</f>
        <v>-0.16326530612244136</v>
      </c>
      <c r="E256">
        <f t="shared" si="33"/>
        <v>4.9999999999998934E-2</v>
      </c>
      <c r="G256">
        <f>MEDIAN2(C256,'Sim Flight Params'!$B$37,2)</f>
        <v>-0.16326530612244136</v>
      </c>
      <c r="H256">
        <f>AVERAGE2(G256,'Sim Flight Params'!$B$38,2)</f>
        <v>-0.16326530612244136</v>
      </c>
      <c r="J256">
        <f t="shared" si="34"/>
        <v>-0.10889274937025401</v>
      </c>
      <c r="K256">
        <f t="shared" si="35"/>
        <v>1.8768320231288671E-12</v>
      </c>
      <c r="L256">
        <f>'Sim Flight Params'!$B$36*J256+'Sim Flight Params'!$B$39*K256</f>
        <v>-0.10889274937025401</v>
      </c>
      <c r="N256">
        <f t="shared" si="36"/>
        <v>2.0435238724156521</v>
      </c>
      <c r="O256">
        <f t="shared" si="37"/>
        <v>-0.16326530612244136</v>
      </c>
      <c r="P256">
        <f>'Sim Flight Params'!$B$36*N256+'Sim Flight Params'!$B$39*O256</f>
        <v>2.0435238724156521</v>
      </c>
      <c r="Q256">
        <f t="shared" si="32"/>
        <v>8.3523872415640632E-2</v>
      </c>
      <c r="S256">
        <f t="shared" si="38"/>
        <v>-0.10889274937025401</v>
      </c>
      <c r="T256">
        <f t="shared" si="39"/>
        <v>2.0435238724156521</v>
      </c>
      <c r="U256">
        <f t="shared" si="31"/>
        <v>8.3523872415640632E-2</v>
      </c>
    </row>
    <row r="257" spans="1:21" x14ac:dyDescent="0.3">
      <c r="A257">
        <f>'Sim Flight'!B257</f>
        <v>12.749999999999901</v>
      </c>
      <c r="B257">
        <f>'Sim Flight'!L257</f>
        <v>1.9540816326530734</v>
      </c>
      <c r="C257">
        <f>'Sim Flight'!N257+'Sim Flight'!W257</f>
        <v>-4.6083923517118167E-2</v>
      </c>
      <c r="E257">
        <f t="shared" si="33"/>
        <v>5.0000000000000711E-2</v>
      </c>
      <c r="G257">
        <f>MEDIAN2(C257,'Sim Flight Params'!$B$37,2)</f>
        <v>-4.6083923517118167E-2</v>
      </c>
      <c r="H257">
        <f>AVERAGE2(G257,'Sim Flight Params'!$B$38,2)</f>
        <v>-4.6083923517118167E-2</v>
      </c>
      <c r="J257">
        <f t="shared" si="34"/>
        <v>-0.11119694554610994</v>
      </c>
      <c r="K257">
        <f t="shared" si="35"/>
        <v>2.3436276521064308</v>
      </c>
      <c r="L257">
        <f>'Sim Flight Params'!$B$36*J257+'Sim Flight Params'!$B$39*K257</f>
        <v>-0.11119694554610994</v>
      </c>
      <c r="N257">
        <f t="shared" si="36"/>
        <v>2.0379640251383466</v>
      </c>
      <c r="O257">
        <f t="shared" si="37"/>
        <v>-4.6083923517118056E-2</v>
      </c>
      <c r="P257">
        <f>'Sim Flight Params'!$B$36*N257+'Sim Flight Params'!$B$39*O257</f>
        <v>2.0379640251383466</v>
      </c>
      <c r="Q257">
        <f t="shared" si="32"/>
        <v>8.3882392485273183E-2</v>
      </c>
      <c r="S257">
        <f t="shared" si="38"/>
        <v>-0.11119694554610994</v>
      </c>
      <c r="T257">
        <f t="shared" si="39"/>
        <v>2.0379640251383466</v>
      </c>
      <c r="U257">
        <f t="shared" si="31"/>
        <v>8.3882392485273183E-2</v>
      </c>
    </row>
    <row r="258" spans="1:21" x14ac:dyDescent="0.3">
      <c r="A258">
        <f>'Sim Flight'!B258</f>
        <v>12.799999999999899</v>
      </c>
      <c r="B258">
        <f>'Sim Flight'!L258</f>
        <v>1.9477551020408295</v>
      </c>
      <c r="C258">
        <f>'Sim Flight'!N258+'Sim Flight'!W258</f>
        <v>-0.16326530612245302</v>
      </c>
      <c r="E258">
        <f t="shared" si="33"/>
        <v>4.9999999999998934E-2</v>
      </c>
      <c r="G258">
        <f>MEDIAN2(C258,'Sim Flight Params'!$B$37,2)</f>
        <v>-0.16326530612245302</v>
      </c>
      <c r="H258">
        <f>AVERAGE2(G258,'Sim Flight Params'!$B$38,2)</f>
        <v>-0.16326530612245302</v>
      </c>
      <c r="J258">
        <f t="shared" si="34"/>
        <v>-0.11936021085223242</v>
      </c>
      <c r="K258">
        <f t="shared" si="35"/>
        <v>-2.343627652106747</v>
      </c>
      <c r="L258">
        <f>'Sim Flight Params'!$B$36*J258+'Sim Flight Params'!$B$39*K258</f>
        <v>-0.11936021085223242</v>
      </c>
      <c r="N258">
        <f t="shared" si="36"/>
        <v>2.0319960145957352</v>
      </c>
      <c r="O258">
        <f t="shared" si="37"/>
        <v>-0.16326530612245302</v>
      </c>
      <c r="P258">
        <f>'Sim Flight Params'!$B$36*N258+'Sim Flight Params'!$B$39*O258</f>
        <v>2.0319960145957352</v>
      </c>
      <c r="Q258">
        <f t="shared" si="32"/>
        <v>8.4240912554905734E-2</v>
      </c>
      <c r="S258">
        <f t="shared" si="38"/>
        <v>-0.11936021085223242</v>
      </c>
      <c r="T258">
        <f t="shared" si="39"/>
        <v>2.0319960145957352</v>
      </c>
      <c r="U258">
        <f t="shared" ref="U258:U321" si="40">T258-$B258</f>
        <v>8.4240912554905734E-2</v>
      </c>
    </row>
    <row r="259" spans="1:21" x14ac:dyDescent="0.3">
      <c r="A259">
        <f>'Sim Flight'!B259</f>
        <v>12.8499999999999</v>
      </c>
      <c r="B259">
        <f>'Sim Flight'!L259</f>
        <v>1.9410204081632791</v>
      </c>
      <c r="C259">
        <f>'Sim Flight'!N259+'Sim Flight'!W259</f>
        <v>-0.16326530612244528</v>
      </c>
      <c r="E259">
        <f t="shared" si="33"/>
        <v>5.0000000000000711E-2</v>
      </c>
      <c r="G259">
        <f>MEDIAN2(C259,'Sim Flight Params'!$B$37,2)</f>
        <v>-0.16326530612244528</v>
      </c>
      <c r="H259">
        <f>AVERAGE2(G259,'Sim Flight Params'!$B$38,2)</f>
        <v>-0.16326530612244528</v>
      </c>
      <c r="J259">
        <f t="shared" si="34"/>
        <v>-0.1275234761583548</v>
      </c>
      <c r="K259">
        <f t="shared" si="35"/>
        <v>1.5487611193520714E-13</v>
      </c>
      <c r="L259">
        <f>'Sim Flight Params'!$B$36*J259+'Sim Flight Params'!$B$39*K259</f>
        <v>-0.1275234761583548</v>
      </c>
      <c r="N259">
        <f t="shared" si="36"/>
        <v>2.0256198407878174</v>
      </c>
      <c r="O259">
        <f t="shared" si="37"/>
        <v>-0.16326530612244528</v>
      </c>
      <c r="P259">
        <f>'Sim Flight Params'!$B$36*N259+'Sim Flight Params'!$B$39*O259</f>
        <v>2.0256198407878174</v>
      </c>
      <c r="Q259">
        <f t="shared" ref="Q259:Q322" si="41">P259-B259</f>
        <v>8.4599432624538284E-2</v>
      </c>
      <c r="S259">
        <f t="shared" si="38"/>
        <v>-0.1275234761583548</v>
      </c>
      <c r="T259">
        <f t="shared" si="39"/>
        <v>2.0256198407878174</v>
      </c>
      <c r="U259">
        <f t="shared" si="40"/>
        <v>8.4599432624538284E-2</v>
      </c>
    </row>
    <row r="260" spans="1:21" x14ac:dyDescent="0.3">
      <c r="A260">
        <f>'Sim Flight'!B260</f>
        <v>12.899999999999901</v>
      </c>
      <c r="B260">
        <f>'Sim Flight'!L260</f>
        <v>1.9338775510204227</v>
      </c>
      <c r="C260">
        <f>'Sim Flight'!N260+'Sim Flight'!W260</f>
        <v>-2.9197674362544834E-2</v>
      </c>
      <c r="E260">
        <f t="shared" ref="E260:E323" si="42">A260-A259</f>
        <v>5.0000000000000711E-2</v>
      </c>
      <c r="G260">
        <f>MEDIAN2(C260,'Sim Flight Params'!$B$37,2)</f>
        <v>-2.9197674362544834E-2</v>
      </c>
      <c r="H260">
        <f>AVERAGE2(G260,'Sim Flight Params'!$B$38,2)</f>
        <v>-2.9197674362544834E-2</v>
      </c>
      <c r="J260">
        <f t="shared" ref="J260:J323" si="43">J259+H260*$E260</f>
        <v>-0.12898335987648207</v>
      </c>
      <c r="K260">
        <f t="shared" ref="K260:K323" si="44">(H260-H259)/$E260</f>
        <v>2.6813526351979706</v>
      </c>
      <c r="L260">
        <f>'Sim Flight Params'!$B$36*J260+'Sim Flight Params'!$B$39*K260</f>
        <v>-0.12898335987648207</v>
      </c>
      <c r="N260">
        <f t="shared" si="36"/>
        <v>2.0191706727939933</v>
      </c>
      <c r="O260">
        <f t="shared" si="37"/>
        <v>-2.9197674362545084E-2</v>
      </c>
      <c r="P260">
        <f>'Sim Flight Params'!$B$36*N260+'Sim Flight Params'!$B$39*O260</f>
        <v>2.0191706727939933</v>
      </c>
      <c r="Q260">
        <f t="shared" si="41"/>
        <v>8.5293121773570624E-2</v>
      </c>
      <c r="S260">
        <f t="shared" si="38"/>
        <v>-0.12898335987648207</v>
      </c>
      <c r="T260">
        <f t="shared" si="39"/>
        <v>2.0191706727939933</v>
      </c>
      <c r="U260">
        <f t="shared" si="40"/>
        <v>8.5293121773570624E-2</v>
      </c>
    </row>
    <row r="261" spans="1:21" x14ac:dyDescent="0.3">
      <c r="A261">
        <f>'Sim Flight'!B261</f>
        <v>12.9499999999999</v>
      </c>
      <c r="B261">
        <f>'Sim Flight'!L261</f>
        <v>1.9263265306122603</v>
      </c>
      <c r="C261">
        <f>'Sim Flight'!N261+'Sim Flight'!W261</f>
        <v>-0.1632653061224705</v>
      </c>
      <c r="E261">
        <f t="shared" si="42"/>
        <v>4.9999999999998934E-2</v>
      </c>
      <c r="G261">
        <f>MEDIAN2(C261,'Sim Flight Params'!$B$37,2)</f>
        <v>-0.1632653061224705</v>
      </c>
      <c r="H261">
        <f>AVERAGE2(G261,'Sim Flight Params'!$B$38,2)</f>
        <v>-0.1632653061224705</v>
      </c>
      <c r="J261">
        <f t="shared" si="43"/>
        <v>-0.13714662518260543</v>
      </c>
      <c r="K261">
        <f t="shared" si="44"/>
        <v>-2.6813526351985706</v>
      </c>
      <c r="L261">
        <f>'Sim Flight Params'!$B$36*J261+'Sim Flight Params'!$B$39*K261</f>
        <v>-0.13714662518260543</v>
      </c>
      <c r="N261">
        <f t="shared" si="36"/>
        <v>2.0123133415348633</v>
      </c>
      <c r="O261">
        <f t="shared" si="37"/>
        <v>-0.1632653061224705</v>
      </c>
      <c r="P261">
        <f>'Sim Flight Params'!$B$36*N261+'Sim Flight Params'!$B$39*O261</f>
        <v>2.0123133415348633</v>
      </c>
      <c r="Q261">
        <f t="shared" si="41"/>
        <v>8.5986810922602963E-2</v>
      </c>
      <c r="S261">
        <f t="shared" si="38"/>
        <v>-0.13714662518260543</v>
      </c>
      <c r="T261">
        <f t="shared" si="39"/>
        <v>2.0123133415348633</v>
      </c>
      <c r="U261">
        <f t="shared" si="40"/>
        <v>8.5986810922602963E-2</v>
      </c>
    </row>
    <row r="262" spans="1:21" x14ac:dyDescent="0.3">
      <c r="A262">
        <f>'Sim Flight'!B262</f>
        <v>12.999999999999901</v>
      </c>
      <c r="B262">
        <f>'Sim Flight'!L262</f>
        <v>1.9183673469387919</v>
      </c>
      <c r="C262">
        <f>'Sim Flight'!N262+'Sim Flight'!W262</f>
        <v>-0.16326530612233869</v>
      </c>
      <c r="E262">
        <f t="shared" si="42"/>
        <v>5.0000000000000711E-2</v>
      </c>
      <c r="G262">
        <f>MEDIAN2(C262,'Sim Flight Params'!$B$37,2)</f>
        <v>-0.16326530612233869</v>
      </c>
      <c r="H262">
        <f>AVERAGE2(G262,'Sim Flight Params'!$B$38,2)</f>
        <v>-0.16326530612233869</v>
      </c>
      <c r="J262">
        <f t="shared" si="43"/>
        <v>-0.14530989048872248</v>
      </c>
      <c r="K262">
        <f t="shared" si="44"/>
        <v>2.6362245719723966E-12</v>
      </c>
      <c r="L262">
        <f>'Sim Flight Params'!$B$36*J262+'Sim Flight Params'!$B$39*K262</f>
        <v>-0.14530989048872248</v>
      </c>
      <c r="N262">
        <f t="shared" ref="N262:N325" si="45">N261+L262*$E262</f>
        <v>2.0050478470104269</v>
      </c>
      <c r="O262">
        <f t="shared" ref="O262:O325" si="46">(L262-L261)/$E262</f>
        <v>-0.16326530612233869</v>
      </c>
      <c r="P262">
        <f>'Sim Flight Params'!$B$36*N262+'Sim Flight Params'!$B$39*O262</f>
        <v>2.0050478470104269</v>
      </c>
      <c r="Q262">
        <f t="shared" si="41"/>
        <v>8.668050007163508E-2</v>
      </c>
      <c r="S262">
        <f t="shared" si="38"/>
        <v>-0.14530989048872248</v>
      </c>
      <c r="T262">
        <f t="shared" si="39"/>
        <v>2.0050478470104269</v>
      </c>
      <c r="U262">
        <f t="shared" si="40"/>
        <v>8.668050007163508E-2</v>
      </c>
    </row>
    <row r="263" spans="1:21" x14ac:dyDescent="0.3">
      <c r="A263">
        <f>'Sim Flight'!B263</f>
        <v>13.049999999999899</v>
      </c>
      <c r="B263">
        <f>'Sim Flight'!L263</f>
        <v>1.9100000000000172</v>
      </c>
      <c r="C263">
        <f>'Sim Flight'!N263+'Sim Flight'!W263</f>
        <v>-0.16326530612257154</v>
      </c>
      <c r="E263">
        <f t="shared" si="42"/>
        <v>4.9999999999998934E-2</v>
      </c>
      <c r="G263">
        <f>MEDIAN2(C263,'Sim Flight Params'!$B$37,2)</f>
        <v>-0.16326530612257154</v>
      </c>
      <c r="H263">
        <f>AVERAGE2(G263,'Sim Flight Params'!$B$38,2)</f>
        <v>-0.16326530612257154</v>
      </c>
      <c r="J263">
        <f t="shared" si="43"/>
        <v>-0.15347315579485088</v>
      </c>
      <c r="K263">
        <f t="shared" si="44"/>
        <v>-4.6568304767903185E-12</v>
      </c>
      <c r="L263">
        <f>'Sim Flight Params'!$B$36*J263+'Sim Flight Params'!$B$39*K263</f>
        <v>-0.15347315579485088</v>
      </c>
      <c r="N263">
        <f t="shared" si="45"/>
        <v>1.9973741892206847</v>
      </c>
      <c r="O263">
        <f t="shared" si="46"/>
        <v>-0.16326530612257154</v>
      </c>
      <c r="P263">
        <f>'Sim Flight Params'!$B$36*N263+'Sim Flight Params'!$B$39*O263</f>
        <v>1.9973741892206847</v>
      </c>
      <c r="Q263">
        <f t="shared" si="41"/>
        <v>8.737418922066742E-2</v>
      </c>
      <c r="S263">
        <f t="shared" ref="S263:S326" si="47">S262+C263*$E263</f>
        <v>-0.15347315579485088</v>
      </c>
      <c r="T263">
        <f t="shared" ref="T263:T326" si="48">T262+S263*$E263</f>
        <v>1.9973741892206847</v>
      </c>
      <c r="U263">
        <f t="shared" si="40"/>
        <v>8.737418922066742E-2</v>
      </c>
    </row>
    <row r="264" spans="1:21" x14ac:dyDescent="0.3">
      <c r="A264">
        <f>'Sim Flight'!B264</f>
        <v>13.0999999999999</v>
      </c>
      <c r="B264">
        <f>'Sim Flight'!L264</f>
        <v>1.9012244897959363</v>
      </c>
      <c r="C264">
        <f>'Sim Flight'!N264+'Sim Flight'!W264</f>
        <v>-0.16326530612241585</v>
      </c>
      <c r="E264">
        <f t="shared" si="42"/>
        <v>5.0000000000000711E-2</v>
      </c>
      <c r="G264">
        <f>MEDIAN2(C264,'Sim Flight Params'!$B$37,2)</f>
        <v>-0.16326530612241585</v>
      </c>
      <c r="H264">
        <f>AVERAGE2(G264,'Sim Flight Params'!$B$38,2)</f>
        <v>-0.16326530612241585</v>
      </c>
      <c r="J264">
        <f t="shared" si="43"/>
        <v>-0.16163642110097179</v>
      </c>
      <c r="K264">
        <f t="shared" si="44"/>
        <v>3.1136204725612071E-12</v>
      </c>
      <c r="L264">
        <f>'Sim Flight Params'!$B$36*J264+'Sim Flight Params'!$B$39*K264</f>
        <v>-0.16163642110097179</v>
      </c>
      <c r="N264">
        <f t="shared" si="45"/>
        <v>1.989292368165636</v>
      </c>
      <c r="O264">
        <f t="shared" si="46"/>
        <v>-0.16326530612241585</v>
      </c>
      <c r="P264">
        <f>'Sim Flight Params'!$B$36*N264+'Sim Flight Params'!$B$39*O264</f>
        <v>1.989292368165636</v>
      </c>
      <c r="Q264">
        <f t="shared" si="41"/>
        <v>8.8067878369699759E-2</v>
      </c>
      <c r="S264">
        <f t="shared" si="47"/>
        <v>-0.16163642110097179</v>
      </c>
      <c r="T264">
        <f t="shared" si="48"/>
        <v>1.989292368165636</v>
      </c>
      <c r="U264">
        <f t="shared" si="40"/>
        <v>8.8067878369699759E-2</v>
      </c>
    </row>
    <row r="265" spans="1:21" x14ac:dyDescent="0.3">
      <c r="A265">
        <f>'Sim Flight'!B265</f>
        <v>13.149999999999901</v>
      </c>
      <c r="B265">
        <f>'Sim Flight'!L265</f>
        <v>1.8920408163265492</v>
      </c>
      <c r="C265">
        <f>'Sim Flight'!N265+'Sim Flight'!W265</f>
        <v>-0.16326530612244639</v>
      </c>
      <c r="E265">
        <f t="shared" si="42"/>
        <v>5.0000000000000711E-2</v>
      </c>
      <c r="G265">
        <f>MEDIAN2(C265,'Sim Flight Params'!$B$37,2)</f>
        <v>-0.16326530612244639</v>
      </c>
      <c r="H265">
        <f>AVERAGE2(G265,'Sim Flight Params'!$B$38,2)</f>
        <v>-0.16326530612244639</v>
      </c>
      <c r="J265">
        <f t="shared" si="43"/>
        <v>-0.16979968640709422</v>
      </c>
      <c r="K265">
        <f t="shared" si="44"/>
        <v>-6.1062266354382741E-13</v>
      </c>
      <c r="L265">
        <f>'Sim Flight Params'!$B$36*J265+'Sim Flight Params'!$B$39*K265</f>
        <v>-0.16979968640709422</v>
      </c>
      <c r="N265">
        <f t="shared" si="45"/>
        <v>1.9808023838452813</v>
      </c>
      <c r="O265">
        <f t="shared" si="46"/>
        <v>-0.16326530612244639</v>
      </c>
      <c r="P265">
        <f>'Sim Flight Params'!$B$36*N265+'Sim Flight Params'!$B$39*O265</f>
        <v>1.9808023838452813</v>
      </c>
      <c r="Q265">
        <f t="shared" si="41"/>
        <v>8.8761567518732098E-2</v>
      </c>
      <c r="S265">
        <f t="shared" si="47"/>
        <v>-0.16979968640709422</v>
      </c>
      <c r="T265">
        <f t="shared" si="48"/>
        <v>1.9808023838452813</v>
      </c>
      <c r="U265">
        <f t="shared" si="40"/>
        <v>8.8761567518732098E-2</v>
      </c>
    </row>
    <row r="266" spans="1:21" x14ac:dyDescent="0.3">
      <c r="A266">
        <f>'Sim Flight'!B266</f>
        <v>13.1999999999999</v>
      </c>
      <c r="B266">
        <f>'Sim Flight'!L266</f>
        <v>1.8824489795918564</v>
      </c>
      <c r="C266">
        <f>'Sim Flight'!N266+'Sim Flight'!W266</f>
        <v>-0.16326530612241055</v>
      </c>
      <c r="E266">
        <f t="shared" si="42"/>
        <v>4.9999999999998934E-2</v>
      </c>
      <c r="G266">
        <f>MEDIAN2(C266,'Sim Flight Params'!$B$37,2)</f>
        <v>-0.16326530612241055</v>
      </c>
      <c r="H266">
        <f>AVERAGE2(G266,'Sim Flight Params'!$B$38,2)</f>
        <v>-0.16326530612241055</v>
      </c>
      <c r="J266">
        <f t="shared" si="43"/>
        <v>-0.17796295171321458</v>
      </c>
      <c r="K266">
        <f t="shared" si="44"/>
        <v>7.1664896239555379E-13</v>
      </c>
      <c r="L266">
        <f>'Sim Flight Params'!$B$36*J266+'Sim Flight Params'!$B$39*K266</f>
        <v>-0.17796295171321458</v>
      </c>
      <c r="N266">
        <f t="shared" si="45"/>
        <v>1.9719042362596209</v>
      </c>
      <c r="O266">
        <f t="shared" si="46"/>
        <v>-0.16326530612241055</v>
      </c>
      <c r="P266">
        <f>'Sim Flight Params'!$B$36*N266+'Sim Flight Params'!$B$39*O266</f>
        <v>1.9719042362596209</v>
      </c>
      <c r="Q266">
        <f t="shared" si="41"/>
        <v>8.9455256667764438E-2</v>
      </c>
      <c r="S266">
        <f t="shared" si="47"/>
        <v>-0.17796295171321458</v>
      </c>
      <c r="T266">
        <f t="shared" si="48"/>
        <v>1.9719042362596209</v>
      </c>
      <c r="U266">
        <f t="shared" si="40"/>
        <v>8.9455256667764438E-2</v>
      </c>
    </row>
    <row r="267" spans="1:21" x14ac:dyDescent="0.3">
      <c r="A267">
        <f>'Sim Flight'!B267</f>
        <v>13.249999999999901</v>
      </c>
      <c r="B267">
        <f>'Sim Flight'!L267</f>
        <v>1.8724489795918571</v>
      </c>
      <c r="C267">
        <f>'Sim Flight'!N267+'Sim Flight'!W267</f>
        <v>-0.16326530612248802</v>
      </c>
      <c r="E267">
        <f t="shared" si="42"/>
        <v>5.0000000000000711E-2</v>
      </c>
      <c r="G267">
        <f>MEDIAN2(C267,'Sim Flight Params'!$B$37,2)</f>
        <v>-0.16326530612248802</v>
      </c>
      <c r="H267">
        <f>AVERAGE2(G267,'Sim Flight Params'!$B$38,2)</f>
        <v>-0.16326530612248802</v>
      </c>
      <c r="J267">
        <f t="shared" si="43"/>
        <v>-0.1861262170193391</v>
      </c>
      <c r="K267">
        <f t="shared" si="44"/>
        <v>-1.5493162308643839E-12</v>
      </c>
      <c r="L267">
        <f>'Sim Flight Params'!$B$36*J267+'Sim Flight Params'!$B$39*K267</f>
        <v>-0.1861262170193391</v>
      </c>
      <c r="N267">
        <f t="shared" si="45"/>
        <v>1.9625979254086539</v>
      </c>
      <c r="O267">
        <f t="shared" si="46"/>
        <v>-0.16326530612248802</v>
      </c>
      <c r="P267">
        <f>'Sim Flight Params'!$B$36*N267+'Sim Flight Params'!$B$39*O267</f>
        <v>1.9625979254086539</v>
      </c>
      <c r="Q267">
        <f t="shared" si="41"/>
        <v>9.0148945816796777E-2</v>
      </c>
      <c r="S267">
        <f t="shared" si="47"/>
        <v>-0.1861262170193391</v>
      </c>
      <c r="T267">
        <f t="shared" si="48"/>
        <v>1.9625979254086539</v>
      </c>
      <c r="U267">
        <f t="shared" si="40"/>
        <v>9.0148945816796777E-2</v>
      </c>
    </row>
    <row r="268" spans="1:21" x14ac:dyDescent="0.3">
      <c r="A268">
        <f>'Sim Flight'!B268</f>
        <v>13.299999999999899</v>
      </c>
      <c r="B268">
        <f>'Sim Flight'!L268</f>
        <v>1.8620408163265521</v>
      </c>
      <c r="C268">
        <f>'Sim Flight'!N268+'Sim Flight'!W268</f>
        <v>-0.30723985640408291</v>
      </c>
      <c r="E268">
        <f t="shared" si="42"/>
        <v>4.9999999999998934E-2</v>
      </c>
      <c r="G268">
        <f>MEDIAN2(C268,'Sim Flight Params'!$B$37,2)</f>
        <v>-0.30723985640408291</v>
      </c>
      <c r="H268">
        <f>AVERAGE2(G268,'Sim Flight Params'!$B$38,2)</f>
        <v>-0.30723985640408291</v>
      </c>
      <c r="J268">
        <f t="shared" si="43"/>
        <v>-0.20148820983954291</v>
      </c>
      <c r="K268">
        <f t="shared" si="44"/>
        <v>-2.8794910056319591</v>
      </c>
      <c r="L268">
        <f>'Sim Flight Params'!$B$36*J268+'Sim Flight Params'!$B$39*K268</f>
        <v>-0.20148820983954291</v>
      </c>
      <c r="N268">
        <f t="shared" si="45"/>
        <v>1.9525235149166769</v>
      </c>
      <c r="O268">
        <f t="shared" si="46"/>
        <v>-0.3072398564040828</v>
      </c>
      <c r="P268">
        <f>'Sim Flight Params'!$B$36*N268+'Sim Flight Params'!$B$39*O268</f>
        <v>1.9525235149166769</v>
      </c>
      <c r="Q268">
        <f t="shared" si="41"/>
        <v>9.048269859012481E-2</v>
      </c>
      <c r="S268">
        <f t="shared" si="47"/>
        <v>-0.20148820983954291</v>
      </c>
      <c r="T268">
        <f t="shared" si="48"/>
        <v>1.9525235149166769</v>
      </c>
      <c r="U268">
        <f t="shared" si="40"/>
        <v>9.048269859012481E-2</v>
      </c>
    </row>
    <row r="269" spans="1:21" x14ac:dyDescent="0.3">
      <c r="A269">
        <f>'Sim Flight'!B269</f>
        <v>13.3499999999999</v>
      </c>
      <c r="B269">
        <f>'Sim Flight'!L269</f>
        <v>1.8512244897959405</v>
      </c>
      <c r="C269">
        <f>'Sim Flight'!N269+'Sim Flight'!W269</f>
        <v>-0.16326530612247581</v>
      </c>
      <c r="E269">
        <f t="shared" si="42"/>
        <v>5.0000000000000711E-2</v>
      </c>
      <c r="G269">
        <f>MEDIAN2(C269,'Sim Flight Params'!$B$37,2)</f>
        <v>-0.16326530612247581</v>
      </c>
      <c r="H269">
        <f>AVERAGE2(G269,'Sim Flight Params'!$B$38,2)</f>
        <v>-0.16326530612247581</v>
      </c>
      <c r="J269">
        <f t="shared" si="43"/>
        <v>-0.20965147514566682</v>
      </c>
      <c r="K269">
        <f t="shared" si="44"/>
        <v>2.8794910056321013</v>
      </c>
      <c r="L269">
        <f>'Sim Flight Params'!$B$36*J269+'Sim Flight Params'!$B$39*K269</f>
        <v>-0.20965147514566682</v>
      </c>
      <c r="N269">
        <f t="shared" si="45"/>
        <v>1.9420409411593933</v>
      </c>
      <c r="O269">
        <f t="shared" si="46"/>
        <v>-0.16326530612247581</v>
      </c>
      <c r="P269">
        <f>'Sim Flight Params'!$B$36*N269+'Sim Flight Params'!$B$39*O269</f>
        <v>1.9420409411593933</v>
      </c>
      <c r="Q269">
        <f t="shared" si="41"/>
        <v>9.0816451363452844E-2</v>
      </c>
      <c r="S269">
        <f t="shared" si="47"/>
        <v>-0.20965147514566682</v>
      </c>
      <c r="T269">
        <f t="shared" si="48"/>
        <v>1.9420409411593933</v>
      </c>
      <c r="U269">
        <f t="shared" si="40"/>
        <v>9.0816451363452844E-2</v>
      </c>
    </row>
    <row r="270" spans="1:21" x14ac:dyDescent="0.3">
      <c r="A270">
        <f>'Sim Flight'!B270</f>
        <v>13.399999999999901</v>
      </c>
      <c r="B270">
        <f>'Sim Flight'!L270</f>
        <v>1.8400000000000227</v>
      </c>
      <c r="C270">
        <f>'Sim Flight'!N270+'Sim Flight'!W270</f>
        <v>-0.16326530612244639</v>
      </c>
      <c r="E270">
        <f t="shared" si="42"/>
        <v>5.0000000000000711E-2</v>
      </c>
      <c r="G270">
        <f>MEDIAN2(C270,'Sim Flight Params'!$B$37,2)</f>
        <v>-0.16326530612244639</v>
      </c>
      <c r="H270">
        <f>AVERAGE2(G270,'Sim Flight Params'!$B$38,2)</f>
        <v>-0.16326530612244639</v>
      </c>
      <c r="J270">
        <f t="shared" si="43"/>
        <v>-0.21781474045178925</v>
      </c>
      <c r="K270">
        <f t="shared" si="44"/>
        <v>5.8841820305132459E-13</v>
      </c>
      <c r="L270">
        <f>'Sim Flight Params'!$B$36*J270+'Sim Flight Params'!$B$39*K270</f>
        <v>-0.21781474045178925</v>
      </c>
      <c r="N270">
        <f t="shared" si="45"/>
        <v>1.9311502041368036</v>
      </c>
      <c r="O270">
        <f t="shared" si="46"/>
        <v>-0.16326530612244639</v>
      </c>
      <c r="P270">
        <f>'Sim Flight Params'!$B$36*N270+'Sim Flight Params'!$B$39*O270</f>
        <v>1.9311502041368036</v>
      </c>
      <c r="Q270">
        <f t="shared" si="41"/>
        <v>9.1150204136780877E-2</v>
      </c>
      <c r="S270">
        <f t="shared" si="47"/>
        <v>-0.21781474045178925</v>
      </c>
      <c r="T270">
        <f t="shared" si="48"/>
        <v>1.9311502041368036</v>
      </c>
      <c r="U270">
        <f t="shared" si="40"/>
        <v>9.1150204136780877E-2</v>
      </c>
    </row>
    <row r="271" spans="1:21" x14ac:dyDescent="0.3">
      <c r="A271">
        <f>'Sim Flight'!B271</f>
        <v>13.4499999999999</v>
      </c>
      <c r="B271">
        <f>'Sim Flight'!L271</f>
        <v>1.8283673469387991</v>
      </c>
      <c r="C271">
        <f>'Sim Flight'!N271+'Sim Flight'!W271</f>
        <v>-9.925624928788597E-2</v>
      </c>
      <c r="E271">
        <f t="shared" si="42"/>
        <v>4.9999999999998934E-2</v>
      </c>
      <c r="G271">
        <f>MEDIAN2(C271,'Sim Flight Params'!$B$37,2)</f>
        <v>-9.925624928788597E-2</v>
      </c>
      <c r="H271">
        <f>AVERAGE2(G271,'Sim Flight Params'!$B$38,2)</f>
        <v>-9.925624928788597E-2</v>
      </c>
      <c r="J271">
        <f t="shared" si="43"/>
        <v>-0.22277755291618345</v>
      </c>
      <c r="K271">
        <f t="shared" si="44"/>
        <v>1.2801811366912357</v>
      </c>
      <c r="L271">
        <f>'Sim Flight Params'!$B$36*J271+'Sim Flight Params'!$B$39*K271</f>
        <v>-0.22277755291618345</v>
      </c>
      <c r="N271">
        <f t="shared" si="45"/>
        <v>1.9200113264909946</v>
      </c>
      <c r="O271">
        <f t="shared" si="46"/>
        <v>-9.9256249287886122E-2</v>
      </c>
      <c r="P271">
        <f>'Sim Flight Params'!$B$36*N271+'Sim Flight Params'!$B$39*O271</f>
        <v>1.9200113264909946</v>
      </c>
      <c r="Q271">
        <f t="shared" si="41"/>
        <v>9.1643979552195498E-2</v>
      </c>
      <c r="S271">
        <f t="shared" si="47"/>
        <v>-0.22277755291618345</v>
      </c>
      <c r="T271">
        <f t="shared" si="48"/>
        <v>1.9200113264909946</v>
      </c>
      <c r="U271">
        <f t="shared" si="40"/>
        <v>9.1643979552195498E-2</v>
      </c>
    </row>
    <row r="272" spans="1:21" x14ac:dyDescent="0.3">
      <c r="A272">
        <f>'Sim Flight'!B272</f>
        <v>13.499999999999901</v>
      </c>
      <c r="B272">
        <f>'Sim Flight'!L272</f>
        <v>1.8163265306122693</v>
      </c>
      <c r="C272">
        <f>'Sim Flight'!N272+'Sim Flight'!W272</f>
        <v>-0.16326530612228096</v>
      </c>
      <c r="E272">
        <f t="shared" si="42"/>
        <v>5.0000000000000711E-2</v>
      </c>
      <c r="G272">
        <f>MEDIAN2(C272,'Sim Flight Params'!$B$37,2)</f>
        <v>-0.16326530612228096</v>
      </c>
      <c r="H272">
        <f>AVERAGE2(G272,'Sim Flight Params'!$B$38,2)</f>
        <v>-0.16326530612228096</v>
      </c>
      <c r="J272">
        <f t="shared" si="43"/>
        <v>-0.23094081822229762</v>
      </c>
      <c r="K272">
        <f t="shared" si="44"/>
        <v>-1.2801811366878817</v>
      </c>
      <c r="L272">
        <f>'Sim Flight Params'!$B$36*J272+'Sim Flight Params'!$B$39*K272</f>
        <v>-0.23094081822229762</v>
      </c>
      <c r="N272">
        <f t="shared" si="45"/>
        <v>1.9084642855798795</v>
      </c>
      <c r="O272">
        <f t="shared" si="46"/>
        <v>-0.16326530612228096</v>
      </c>
      <c r="P272">
        <f>'Sim Flight Params'!$B$36*N272+'Sim Flight Params'!$B$39*O272</f>
        <v>1.9084642855798795</v>
      </c>
      <c r="Q272">
        <f t="shared" si="41"/>
        <v>9.2137754967610119E-2</v>
      </c>
      <c r="S272">
        <f t="shared" si="47"/>
        <v>-0.23094081822229762</v>
      </c>
      <c r="T272">
        <f t="shared" si="48"/>
        <v>1.9084642855798795</v>
      </c>
      <c r="U272">
        <f t="shared" si="40"/>
        <v>9.2137754967610119E-2</v>
      </c>
    </row>
    <row r="273" spans="1:21" x14ac:dyDescent="0.3">
      <c r="A273">
        <f>'Sim Flight'!B273</f>
        <v>13.549999999999899</v>
      </c>
      <c r="B273">
        <f>'Sim Flight'!L273</f>
        <v>1.8038775510204337</v>
      </c>
      <c r="C273">
        <f>'Sim Flight'!N273+'Sim Flight'!W273</f>
        <v>-0.16326530612253989</v>
      </c>
      <c r="E273">
        <f t="shared" si="42"/>
        <v>4.9999999999998934E-2</v>
      </c>
      <c r="G273">
        <f>MEDIAN2(C273,'Sim Flight Params'!$B$37,2)</f>
        <v>-0.16326530612253989</v>
      </c>
      <c r="H273">
        <f>AVERAGE2(G273,'Sim Flight Params'!$B$38,2)</f>
        <v>-0.16326530612253989</v>
      </c>
      <c r="J273">
        <f t="shared" si="43"/>
        <v>-0.23910408352842444</v>
      </c>
      <c r="K273">
        <f t="shared" si="44"/>
        <v>-5.1786352983641534E-12</v>
      </c>
      <c r="L273">
        <f>'Sim Flight Params'!$B$36*J273+'Sim Flight Params'!$B$39*K273</f>
        <v>-0.23910408352842444</v>
      </c>
      <c r="N273">
        <f t="shared" si="45"/>
        <v>1.8965090814034584</v>
      </c>
      <c r="O273">
        <f t="shared" si="46"/>
        <v>-0.16326530612253989</v>
      </c>
      <c r="P273">
        <f>'Sim Flight Params'!$B$36*N273+'Sim Flight Params'!$B$39*O273</f>
        <v>1.8965090814034584</v>
      </c>
      <c r="Q273">
        <f t="shared" si="41"/>
        <v>9.2631530383024741E-2</v>
      </c>
      <c r="S273">
        <f t="shared" si="47"/>
        <v>-0.23910408352842444</v>
      </c>
      <c r="T273">
        <f t="shared" si="48"/>
        <v>1.8965090814034584</v>
      </c>
      <c r="U273">
        <f t="shared" si="40"/>
        <v>9.2631530383024741E-2</v>
      </c>
    </row>
    <row r="274" spans="1:21" x14ac:dyDescent="0.3">
      <c r="A274">
        <f>'Sim Flight'!B274</f>
        <v>13.5999999999999</v>
      </c>
      <c r="B274">
        <f>'Sim Flight'!L274</f>
        <v>1.7910204081632914</v>
      </c>
      <c r="C274">
        <f>'Sim Flight'!N274+'Sim Flight'!W274</f>
        <v>-0.16326530612244694</v>
      </c>
      <c r="E274">
        <f t="shared" si="42"/>
        <v>5.0000000000000711E-2</v>
      </c>
      <c r="G274">
        <f>MEDIAN2(C274,'Sim Flight Params'!$B$37,2)</f>
        <v>-0.16326530612244694</v>
      </c>
      <c r="H274">
        <f>AVERAGE2(G274,'Sim Flight Params'!$B$38,2)</f>
        <v>-0.16326530612244694</v>
      </c>
      <c r="J274">
        <f t="shared" si="43"/>
        <v>-0.2472673488345469</v>
      </c>
      <c r="K274">
        <f t="shared" si="44"/>
        <v>1.8590684547347984E-12</v>
      </c>
      <c r="L274">
        <f>'Sim Flight Params'!$B$36*J274+'Sim Flight Params'!$B$39*K274</f>
        <v>-0.2472673488345469</v>
      </c>
      <c r="N274">
        <f t="shared" si="45"/>
        <v>1.8841457139617308</v>
      </c>
      <c r="O274">
        <f t="shared" si="46"/>
        <v>-0.16326530612244694</v>
      </c>
      <c r="P274">
        <f>'Sim Flight Params'!$B$36*N274+'Sim Flight Params'!$B$39*O274</f>
        <v>1.8841457139617308</v>
      </c>
      <c r="Q274">
        <f t="shared" si="41"/>
        <v>9.3125305798439362E-2</v>
      </c>
      <c r="S274">
        <f t="shared" si="47"/>
        <v>-0.2472673488345469</v>
      </c>
      <c r="T274">
        <f t="shared" si="48"/>
        <v>1.8841457139617308</v>
      </c>
      <c r="U274">
        <f t="shared" si="40"/>
        <v>9.3125305798439362E-2</v>
      </c>
    </row>
    <row r="275" spans="1:21" x14ac:dyDescent="0.3">
      <c r="A275">
        <f>'Sim Flight'!B275</f>
        <v>13.649999999999901</v>
      </c>
      <c r="B275">
        <f>'Sim Flight'!L275</f>
        <v>1.7777551020408431</v>
      </c>
      <c r="C275">
        <f>'Sim Flight'!N275+'Sim Flight'!W275</f>
        <v>-0.16326530612244639</v>
      </c>
      <c r="E275">
        <f t="shared" si="42"/>
        <v>5.0000000000000711E-2</v>
      </c>
      <c r="G275">
        <f>MEDIAN2(C275,'Sim Flight Params'!$B$37,2)</f>
        <v>-0.16326530612244639</v>
      </c>
      <c r="H275">
        <f>AVERAGE2(G275,'Sim Flight Params'!$B$38,2)</f>
        <v>-0.16326530612244639</v>
      </c>
      <c r="J275">
        <f t="shared" si="43"/>
        <v>-0.25543061414066937</v>
      </c>
      <c r="K275">
        <f t="shared" si="44"/>
        <v>1.1102230246251408E-14</v>
      </c>
      <c r="L275">
        <f>'Sim Flight Params'!$B$36*J275+'Sim Flight Params'!$B$39*K275</f>
        <v>-0.25543061414066937</v>
      </c>
      <c r="N275">
        <f t="shared" si="45"/>
        <v>1.8713741832546971</v>
      </c>
      <c r="O275">
        <f t="shared" si="46"/>
        <v>-0.16326530612244694</v>
      </c>
      <c r="P275">
        <f>'Sim Flight Params'!$B$36*N275+'Sim Flight Params'!$B$39*O275</f>
        <v>1.8713741832546971</v>
      </c>
      <c r="Q275">
        <f t="shared" si="41"/>
        <v>9.3619081213853983E-2</v>
      </c>
      <c r="S275">
        <f t="shared" si="47"/>
        <v>-0.25543061414066937</v>
      </c>
      <c r="T275">
        <f t="shared" si="48"/>
        <v>1.8713741832546971</v>
      </c>
      <c r="U275">
        <f t="shared" si="40"/>
        <v>9.3619081213853983E-2</v>
      </c>
    </row>
    <row r="276" spans="1:21" x14ac:dyDescent="0.3">
      <c r="A276">
        <f>'Sim Flight'!B276</f>
        <v>13.6999999999999</v>
      </c>
      <c r="B276">
        <f>'Sim Flight'!L276</f>
        <v>1.764081632653089</v>
      </c>
      <c r="C276">
        <f>'Sim Flight'!N276+'Sim Flight'!W276</f>
        <v>-0.16326530612246884</v>
      </c>
      <c r="E276">
        <f t="shared" si="42"/>
        <v>4.9999999999998934E-2</v>
      </c>
      <c r="G276">
        <f>MEDIAN2(C276,'Sim Flight Params'!$B$37,2)</f>
        <v>-0.16326530612246884</v>
      </c>
      <c r="H276">
        <f>AVERAGE2(G276,'Sim Flight Params'!$B$38,2)</f>
        <v>-0.16326530612246884</v>
      </c>
      <c r="J276">
        <f t="shared" si="43"/>
        <v>-0.26359387944679263</v>
      </c>
      <c r="K276">
        <f t="shared" si="44"/>
        <v>-4.4908521346088541E-13</v>
      </c>
      <c r="L276">
        <f>'Sim Flight Params'!$B$36*J276+'Sim Flight Params'!$B$39*K276</f>
        <v>-0.26359387944679263</v>
      </c>
      <c r="N276">
        <f t="shared" si="45"/>
        <v>1.8581944892823576</v>
      </c>
      <c r="O276">
        <f t="shared" si="46"/>
        <v>-0.16326530612246884</v>
      </c>
      <c r="P276">
        <f>'Sim Flight Params'!$B$36*N276+'Sim Flight Params'!$B$39*O276</f>
        <v>1.8581944892823576</v>
      </c>
      <c r="Q276">
        <f t="shared" si="41"/>
        <v>9.4112856629268604E-2</v>
      </c>
      <c r="S276">
        <f t="shared" si="47"/>
        <v>-0.26359387944679263</v>
      </c>
      <c r="T276">
        <f t="shared" si="48"/>
        <v>1.8581944892823576</v>
      </c>
      <c r="U276">
        <f t="shared" si="40"/>
        <v>9.4112856629268604E-2</v>
      </c>
    </row>
    <row r="277" spans="1:21" x14ac:dyDescent="0.3">
      <c r="A277">
        <f>'Sim Flight'!B277</f>
        <v>13.749999999999901</v>
      </c>
      <c r="B277">
        <f>'Sim Flight'!L277</f>
        <v>1.7500000000000284</v>
      </c>
      <c r="C277">
        <f>'Sim Flight'!N277+'Sim Flight'!W277</f>
        <v>-0.16326530612242973</v>
      </c>
      <c r="E277">
        <f t="shared" si="42"/>
        <v>5.0000000000000711E-2</v>
      </c>
      <c r="G277">
        <f>MEDIAN2(C277,'Sim Flight Params'!$B$37,2)</f>
        <v>-0.16326530612242973</v>
      </c>
      <c r="H277">
        <f>AVERAGE2(G277,'Sim Flight Params'!$B$38,2)</f>
        <v>-0.16326530612242973</v>
      </c>
      <c r="J277">
        <f t="shared" si="43"/>
        <v>-0.27175714475291424</v>
      </c>
      <c r="K277">
        <f t="shared" si="44"/>
        <v>7.8215212084841168E-13</v>
      </c>
      <c r="L277">
        <f>'Sim Flight Params'!$B$36*J277+'Sim Flight Params'!$B$39*K277</f>
        <v>-0.27175714475291424</v>
      </c>
      <c r="N277">
        <f t="shared" si="45"/>
        <v>1.8446066320447116</v>
      </c>
      <c r="O277">
        <f t="shared" si="46"/>
        <v>-0.16326530612242973</v>
      </c>
      <c r="P277">
        <f>'Sim Flight Params'!$B$36*N277+'Sim Flight Params'!$B$39*O277</f>
        <v>1.8446066320447116</v>
      </c>
      <c r="Q277">
        <f t="shared" si="41"/>
        <v>9.4606632044683225E-2</v>
      </c>
      <c r="S277">
        <f t="shared" si="47"/>
        <v>-0.27175714475291424</v>
      </c>
      <c r="T277">
        <f t="shared" si="48"/>
        <v>1.8446066320447116</v>
      </c>
      <c r="U277">
        <f t="shared" si="40"/>
        <v>9.4606632044683225E-2</v>
      </c>
    </row>
    <row r="278" spans="1:21" x14ac:dyDescent="0.3">
      <c r="A278">
        <f>'Sim Flight'!B278</f>
        <v>13.799999999999899</v>
      </c>
      <c r="B278">
        <f>'Sim Flight'!L278</f>
        <v>1.7355102040816621</v>
      </c>
      <c r="C278">
        <f>'Sim Flight'!N278+'Sim Flight'!W278</f>
        <v>-0.16326530612247994</v>
      </c>
      <c r="E278">
        <f t="shared" si="42"/>
        <v>4.9999999999998934E-2</v>
      </c>
      <c r="G278">
        <f>MEDIAN2(C278,'Sim Flight Params'!$B$37,2)</f>
        <v>-0.16326530612247994</v>
      </c>
      <c r="H278">
        <f>AVERAGE2(G278,'Sim Flight Params'!$B$38,2)</f>
        <v>-0.16326530612247994</v>
      </c>
      <c r="J278">
        <f t="shared" si="43"/>
        <v>-0.27992041005903806</v>
      </c>
      <c r="K278">
        <f t="shared" si="44"/>
        <v>-1.0041967257734755E-12</v>
      </c>
      <c r="L278">
        <f>'Sim Flight Params'!$B$36*J278+'Sim Flight Params'!$B$39*K278</f>
        <v>-0.27992041005903806</v>
      </c>
      <c r="N278">
        <f t="shared" si="45"/>
        <v>1.83061061154176</v>
      </c>
      <c r="O278">
        <f t="shared" si="46"/>
        <v>-0.16326530612247994</v>
      </c>
      <c r="P278">
        <f>'Sim Flight Params'!$B$36*N278+'Sim Flight Params'!$B$39*O278</f>
        <v>1.83061061154176</v>
      </c>
      <c r="Q278">
        <f t="shared" si="41"/>
        <v>9.5100407460097847E-2</v>
      </c>
      <c r="S278">
        <f t="shared" si="47"/>
        <v>-0.27992041005903806</v>
      </c>
      <c r="T278">
        <f t="shared" si="48"/>
        <v>1.83061061154176</v>
      </c>
      <c r="U278">
        <f t="shared" si="40"/>
        <v>9.5100407460097847E-2</v>
      </c>
    </row>
    <row r="279" spans="1:21" x14ac:dyDescent="0.3">
      <c r="A279">
        <f>'Sim Flight'!B279</f>
        <v>13.8499999999999</v>
      </c>
      <c r="B279">
        <f>'Sim Flight'!L279</f>
        <v>1.7206122448979895</v>
      </c>
      <c r="C279">
        <f>'Sim Flight'!N279+'Sim Flight'!W279</f>
        <v>-0.16326530612232981</v>
      </c>
      <c r="E279">
        <f t="shared" si="42"/>
        <v>5.0000000000000711E-2</v>
      </c>
      <c r="G279">
        <f>MEDIAN2(C279,'Sim Flight Params'!$B$37,2)</f>
        <v>-0.16326530612232981</v>
      </c>
      <c r="H279">
        <f>AVERAGE2(G279,'Sim Flight Params'!$B$38,2)</f>
        <v>-0.16326530612232981</v>
      </c>
      <c r="J279">
        <f t="shared" si="43"/>
        <v>-0.28808367536515467</v>
      </c>
      <c r="K279">
        <f t="shared" si="44"/>
        <v>3.0025981700986931E-12</v>
      </c>
      <c r="L279">
        <f>'Sim Flight Params'!$B$36*J279+'Sim Flight Params'!$B$39*K279</f>
        <v>-0.28808367536515467</v>
      </c>
      <c r="N279">
        <f t="shared" si="45"/>
        <v>1.8162064277735019</v>
      </c>
      <c r="O279">
        <f t="shared" si="46"/>
        <v>-0.16326530612232981</v>
      </c>
      <c r="P279">
        <f>'Sim Flight Params'!$B$36*N279+'Sim Flight Params'!$B$39*O279</f>
        <v>1.8162064277735019</v>
      </c>
      <c r="Q279">
        <f t="shared" si="41"/>
        <v>9.5594182875512468E-2</v>
      </c>
      <c r="S279">
        <f t="shared" si="47"/>
        <v>-0.28808367536515467</v>
      </c>
      <c r="T279">
        <f t="shared" si="48"/>
        <v>1.8162064277735019</v>
      </c>
      <c r="U279">
        <f t="shared" si="40"/>
        <v>9.5594182875512468E-2</v>
      </c>
    </row>
    <row r="280" spans="1:21" x14ac:dyDescent="0.3">
      <c r="A280">
        <f>'Sim Flight'!B280</f>
        <v>13.899999999999901</v>
      </c>
      <c r="B280">
        <f>'Sim Flight'!L280</f>
        <v>1.7053061224490103</v>
      </c>
      <c r="C280">
        <f>'Sim Flight'!N280+'Sim Flight'!W280</f>
        <v>-0.16326530612262402</v>
      </c>
      <c r="E280">
        <f t="shared" si="42"/>
        <v>5.0000000000000711E-2</v>
      </c>
      <c r="G280">
        <f>MEDIAN2(C280,'Sim Flight Params'!$B$37,2)</f>
        <v>-0.16326530612262402</v>
      </c>
      <c r="H280">
        <f>AVERAGE2(G280,'Sim Flight Params'!$B$38,2)</f>
        <v>-0.16326530612262402</v>
      </c>
      <c r="J280">
        <f t="shared" si="43"/>
        <v>-0.29624694067128599</v>
      </c>
      <c r="K280">
        <f t="shared" si="44"/>
        <v>-5.8841820305132457E-12</v>
      </c>
      <c r="L280">
        <f>'Sim Flight Params'!$B$36*J280+'Sim Flight Params'!$B$39*K280</f>
        <v>-0.29624694067128599</v>
      </c>
      <c r="N280">
        <f t="shared" si="45"/>
        <v>1.8013940807399373</v>
      </c>
      <c r="O280">
        <f t="shared" si="46"/>
        <v>-0.16326530612262402</v>
      </c>
      <c r="P280">
        <f>'Sim Flight Params'!$B$36*N280+'Sim Flight Params'!$B$39*O280</f>
        <v>1.8013940807399373</v>
      </c>
      <c r="Q280">
        <f t="shared" si="41"/>
        <v>9.6087958290927089E-2</v>
      </c>
      <c r="S280">
        <f t="shared" si="47"/>
        <v>-0.29624694067128599</v>
      </c>
      <c r="T280">
        <f t="shared" si="48"/>
        <v>1.8013940807399373</v>
      </c>
      <c r="U280">
        <f t="shared" si="40"/>
        <v>9.6087958290927089E-2</v>
      </c>
    </row>
    <row r="281" spans="1:21" x14ac:dyDescent="0.3">
      <c r="A281">
        <f>'Sim Flight'!B281</f>
        <v>13.9499999999999</v>
      </c>
      <c r="B281">
        <f>'Sim Flight'!L281</f>
        <v>1.6895918367347258</v>
      </c>
      <c r="C281">
        <f>'Sim Flight'!N281+'Sim Flight'!W281</f>
        <v>-0.16326530612232007</v>
      </c>
      <c r="E281">
        <f t="shared" si="42"/>
        <v>4.9999999999998934E-2</v>
      </c>
      <c r="G281">
        <f>MEDIAN2(C281,'Sim Flight Params'!$B$37,2)</f>
        <v>-0.16326530612232007</v>
      </c>
      <c r="H281">
        <f>AVERAGE2(G281,'Sim Flight Params'!$B$38,2)</f>
        <v>-0.16326530612232007</v>
      </c>
      <c r="J281">
        <f t="shared" si="43"/>
        <v>-0.30441020597740182</v>
      </c>
      <c r="K281">
        <f t="shared" si="44"/>
        <v>6.0790261713351739E-12</v>
      </c>
      <c r="L281">
        <f>'Sim Flight Params'!$B$36*J281+'Sim Flight Params'!$B$39*K281</f>
        <v>-0.30441020597740182</v>
      </c>
      <c r="N281">
        <f t="shared" si="45"/>
        <v>1.7861735704410675</v>
      </c>
      <c r="O281">
        <f t="shared" si="46"/>
        <v>-0.16326530612232007</v>
      </c>
      <c r="P281">
        <f>'Sim Flight Params'!$B$36*N281+'Sim Flight Params'!$B$39*O281</f>
        <v>1.7861735704410675</v>
      </c>
      <c r="Q281">
        <f t="shared" si="41"/>
        <v>9.658173370634171E-2</v>
      </c>
      <c r="S281">
        <f t="shared" si="47"/>
        <v>-0.30441020597740182</v>
      </c>
      <c r="T281">
        <f t="shared" si="48"/>
        <v>1.7861735704410675</v>
      </c>
      <c r="U281">
        <f t="shared" si="40"/>
        <v>9.658173370634171E-2</v>
      </c>
    </row>
    <row r="282" spans="1:21" x14ac:dyDescent="0.3">
      <c r="A282">
        <f>'Sim Flight'!B282</f>
        <v>13.999999999999901</v>
      </c>
      <c r="B282">
        <f>'Sim Flight'!L282</f>
        <v>1.6734693877551345</v>
      </c>
      <c r="C282">
        <f>'Sim Flight'!N282+'Sim Flight'!W282</f>
        <v>-0.10173759673011501</v>
      </c>
      <c r="E282">
        <f t="shared" si="42"/>
        <v>5.0000000000000711E-2</v>
      </c>
      <c r="G282">
        <f>MEDIAN2(C282,'Sim Flight Params'!$B$37,2)</f>
        <v>-0.10173759673011501</v>
      </c>
      <c r="H282">
        <f>AVERAGE2(G282,'Sim Flight Params'!$B$38,2)</f>
        <v>-0.10173759673011501</v>
      </c>
      <c r="J282">
        <f t="shared" si="43"/>
        <v>-0.30949708581390761</v>
      </c>
      <c r="K282">
        <f t="shared" si="44"/>
        <v>1.2305541878440838</v>
      </c>
      <c r="L282">
        <f>'Sim Flight Params'!$B$36*J282+'Sim Flight Params'!$B$39*K282</f>
        <v>-0.30949708581390761</v>
      </c>
      <c r="N282">
        <f t="shared" si="45"/>
        <v>1.770698716150372</v>
      </c>
      <c r="O282">
        <f t="shared" si="46"/>
        <v>-0.10173759673011451</v>
      </c>
      <c r="P282">
        <f>'Sim Flight Params'!$B$36*N282+'Sim Flight Params'!$B$39*O282</f>
        <v>1.770698716150372</v>
      </c>
      <c r="Q282">
        <f t="shared" si="41"/>
        <v>9.7229328395237458E-2</v>
      </c>
      <c r="S282">
        <f t="shared" si="47"/>
        <v>-0.30949708581390761</v>
      </c>
      <c r="T282">
        <f t="shared" si="48"/>
        <v>1.770698716150372</v>
      </c>
      <c r="U282">
        <f t="shared" si="40"/>
        <v>9.7229328395237458E-2</v>
      </c>
    </row>
    <row r="283" spans="1:21" x14ac:dyDescent="0.3">
      <c r="A283">
        <f>'Sim Flight'!B283</f>
        <v>14.049999999999899</v>
      </c>
      <c r="B283">
        <f>'Sim Flight'!L283</f>
        <v>1.6569387755102376</v>
      </c>
      <c r="C283">
        <f>'Sim Flight'!N283+'Sim Flight'!W283</f>
        <v>-0.16326530612250992</v>
      </c>
      <c r="E283">
        <f t="shared" si="42"/>
        <v>4.9999999999998934E-2</v>
      </c>
      <c r="G283">
        <f>MEDIAN2(C283,'Sim Flight Params'!$B$37,2)</f>
        <v>-0.16326530612250992</v>
      </c>
      <c r="H283">
        <f>AVERAGE2(G283,'Sim Flight Params'!$B$38,2)</f>
        <v>-0.16326530612250992</v>
      </c>
      <c r="J283">
        <f t="shared" si="43"/>
        <v>-0.31766035112003294</v>
      </c>
      <c r="K283">
        <f t="shared" si="44"/>
        <v>-1.2305541878479245</v>
      </c>
      <c r="L283">
        <f>'Sim Flight Params'!$B$36*J283+'Sim Flight Params'!$B$39*K283</f>
        <v>-0.31766035112003294</v>
      </c>
      <c r="N283">
        <f t="shared" si="45"/>
        <v>1.7548156985943706</v>
      </c>
      <c r="O283">
        <f t="shared" si="46"/>
        <v>-0.16326530612250992</v>
      </c>
      <c r="P283">
        <f>'Sim Flight Params'!$B$36*N283+'Sim Flight Params'!$B$39*O283</f>
        <v>1.7548156985943706</v>
      </c>
      <c r="Q283">
        <f t="shared" si="41"/>
        <v>9.7876923084132983E-2</v>
      </c>
      <c r="S283">
        <f t="shared" si="47"/>
        <v>-0.31766035112003294</v>
      </c>
      <c r="T283">
        <f t="shared" si="48"/>
        <v>1.7548156985943706</v>
      </c>
      <c r="U283">
        <f t="shared" si="40"/>
        <v>9.7876923084132983E-2</v>
      </c>
    </row>
    <row r="284" spans="1:21" x14ac:dyDescent="0.3">
      <c r="A284">
        <f>'Sim Flight'!B284</f>
        <v>14.0999999999999</v>
      </c>
      <c r="B284">
        <f>'Sim Flight'!L284</f>
        <v>1.6400000000000343</v>
      </c>
      <c r="C284">
        <f>'Sim Flight'!N284+'Sim Flight'!W284</f>
        <v>-0.16326530612229984</v>
      </c>
      <c r="E284">
        <f t="shared" si="42"/>
        <v>5.0000000000000711E-2</v>
      </c>
      <c r="G284">
        <f>MEDIAN2(C284,'Sim Flight Params'!$B$37,2)</f>
        <v>-0.16326530612229984</v>
      </c>
      <c r="H284">
        <f>AVERAGE2(G284,'Sim Flight Params'!$B$38,2)</f>
        <v>-0.16326530612229984</v>
      </c>
      <c r="J284">
        <f t="shared" si="43"/>
        <v>-0.32582361642614804</v>
      </c>
      <c r="K284">
        <f t="shared" si="44"/>
        <v>4.2016390366938452E-12</v>
      </c>
      <c r="L284">
        <f>'Sim Flight Params'!$B$36*J284+'Sim Flight Params'!$B$39*K284</f>
        <v>-0.32582361642614804</v>
      </c>
      <c r="N284">
        <f t="shared" si="45"/>
        <v>1.738524517773063</v>
      </c>
      <c r="O284">
        <f t="shared" si="46"/>
        <v>-0.16326530612229984</v>
      </c>
      <c r="P284">
        <f>'Sim Flight Params'!$B$36*N284+'Sim Flight Params'!$B$39*O284</f>
        <v>1.738524517773063</v>
      </c>
      <c r="Q284">
        <f t="shared" si="41"/>
        <v>9.852451777302873E-2</v>
      </c>
      <c r="S284">
        <f t="shared" si="47"/>
        <v>-0.32582361642614804</v>
      </c>
      <c r="T284">
        <f t="shared" si="48"/>
        <v>1.738524517773063</v>
      </c>
      <c r="U284">
        <f t="shared" si="40"/>
        <v>9.852451777302873E-2</v>
      </c>
    </row>
    <row r="285" spans="1:21" x14ac:dyDescent="0.3">
      <c r="A285">
        <f>'Sim Flight'!B285</f>
        <v>14.149999999999901</v>
      </c>
      <c r="B285">
        <f>'Sim Flight'!L285</f>
        <v>1.6226530612245245</v>
      </c>
      <c r="C285">
        <f>'Sim Flight'!N285+'Sim Flight'!W285</f>
        <v>-0.16326530612262402</v>
      </c>
      <c r="E285">
        <f t="shared" si="42"/>
        <v>5.0000000000000711E-2</v>
      </c>
      <c r="G285">
        <f>MEDIAN2(C285,'Sim Flight Params'!$B$37,2)</f>
        <v>-0.16326530612262402</v>
      </c>
      <c r="H285">
        <f>AVERAGE2(G285,'Sim Flight Params'!$B$38,2)</f>
        <v>-0.16326530612262402</v>
      </c>
      <c r="J285">
        <f t="shared" si="43"/>
        <v>-0.33398688173227936</v>
      </c>
      <c r="K285">
        <f t="shared" si="44"/>
        <v>-6.4837024638108221E-12</v>
      </c>
      <c r="L285">
        <f>'Sim Flight Params'!$B$36*J285+'Sim Flight Params'!$B$39*K285</f>
        <v>-0.33398688173227936</v>
      </c>
      <c r="N285">
        <f t="shared" si="45"/>
        <v>1.7218251736864489</v>
      </c>
      <c r="O285">
        <f t="shared" si="46"/>
        <v>-0.16326530612262402</v>
      </c>
      <c r="P285">
        <f>'Sim Flight Params'!$B$36*N285+'Sim Flight Params'!$B$39*O285</f>
        <v>1.7218251736864489</v>
      </c>
      <c r="Q285">
        <f t="shared" si="41"/>
        <v>9.9172112461924478E-2</v>
      </c>
      <c r="S285">
        <f t="shared" si="47"/>
        <v>-0.33398688173227936</v>
      </c>
      <c r="T285">
        <f t="shared" si="48"/>
        <v>1.7218251736864489</v>
      </c>
      <c r="U285">
        <f t="shared" si="40"/>
        <v>9.9172112461924478E-2</v>
      </c>
    </row>
    <row r="286" spans="1:21" x14ac:dyDescent="0.3">
      <c r="A286">
        <f>'Sim Flight'!B286</f>
        <v>14.1999999999999</v>
      </c>
      <c r="B286">
        <f>'Sim Flight'!L286</f>
        <v>1.6048979591837096</v>
      </c>
      <c r="C286">
        <f>'Sim Flight'!N286+'Sim Flight'!W286</f>
        <v>-0.16326530612226012</v>
      </c>
      <c r="E286">
        <f t="shared" si="42"/>
        <v>4.9999999999998934E-2</v>
      </c>
      <c r="G286">
        <f>MEDIAN2(C286,'Sim Flight Params'!$B$37,2)</f>
        <v>-0.16326530612226012</v>
      </c>
      <c r="H286">
        <f>AVERAGE2(G286,'Sim Flight Params'!$B$38,2)</f>
        <v>-0.16326530612226012</v>
      </c>
      <c r="J286">
        <f t="shared" si="43"/>
        <v>-0.34215014703839219</v>
      </c>
      <c r="K286">
        <f t="shared" si="44"/>
        <v>7.2780670379303688E-12</v>
      </c>
      <c r="L286">
        <f>'Sim Flight Params'!$B$36*J286+'Sim Flight Params'!$B$39*K286</f>
        <v>-0.34215014703839219</v>
      </c>
      <c r="N286">
        <f t="shared" si="45"/>
        <v>1.7047176663345296</v>
      </c>
      <c r="O286">
        <f t="shared" si="46"/>
        <v>-0.16326530612226012</v>
      </c>
      <c r="P286">
        <f>'Sim Flight Params'!$B$36*N286+'Sim Flight Params'!$B$39*O286</f>
        <v>1.7047176663345296</v>
      </c>
      <c r="Q286">
        <f t="shared" si="41"/>
        <v>9.9819707150820003E-2</v>
      </c>
      <c r="S286">
        <f t="shared" si="47"/>
        <v>-0.34215014703839219</v>
      </c>
      <c r="T286">
        <f t="shared" si="48"/>
        <v>1.7047176663345296</v>
      </c>
      <c r="U286">
        <f t="shared" si="40"/>
        <v>9.9819707150820003E-2</v>
      </c>
    </row>
    <row r="287" spans="1:21" x14ac:dyDescent="0.3">
      <c r="A287">
        <f>'Sim Flight'!B287</f>
        <v>14.249999999999901</v>
      </c>
      <c r="B287">
        <f>'Sim Flight'!L287</f>
        <v>1.5867346938775875</v>
      </c>
      <c r="C287">
        <f>'Sim Flight'!N287+'Sim Flight'!W287</f>
        <v>-0.16326530612263845</v>
      </c>
      <c r="E287">
        <f t="shared" si="42"/>
        <v>5.0000000000000711E-2</v>
      </c>
      <c r="G287">
        <f>MEDIAN2(C287,'Sim Flight Params'!$B$37,2)</f>
        <v>-0.16326530612263845</v>
      </c>
      <c r="H287">
        <f>AVERAGE2(G287,'Sim Flight Params'!$B$38,2)</f>
        <v>-0.16326530612263845</v>
      </c>
      <c r="J287">
        <f t="shared" si="43"/>
        <v>-0.35031341234452423</v>
      </c>
      <c r="K287">
        <f t="shared" si="44"/>
        <v>-7.5667250243326462E-12</v>
      </c>
      <c r="L287">
        <f>'Sim Flight Params'!$B$36*J287+'Sim Flight Params'!$B$39*K287</f>
        <v>-0.35031341234452423</v>
      </c>
      <c r="N287">
        <f t="shared" si="45"/>
        <v>1.6872019957173032</v>
      </c>
      <c r="O287">
        <f t="shared" si="46"/>
        <v>-0.16326530612263845</v>
      </c>
      <c r="P287">
        <f>'Sim Flight Params'!$B$36*N287+'Sim Flight Params'!$B$39*O287</f>
        <v>1.6872019957173032</v>
      </c>
      <c r="Q287">
        <f t="shared" si="41"/>
        <v>0.10046730183971575</v>
      </c>
      <c r="S287">
        <f t="shared" si="47"/>
        <v>-0.35031341234452423</v>
      </c>
      <c r="T287">
        <f t="shared" si="48"/>
        <v>1.6872019957173032</v>
      </c>
      <c r="U287">
        <f t="shared" si="40"/>
        <v>0.10046730183971575</v>
      </c>
    </row>
    <row r="288" spans="1:21" x14ac:dyDescent="0.3">
      <c r="A288">
        <f>'Sim Flight'!B288</f>
        <v>14.299999999999899</v>
      </c>
      <c r="B288">
        <f>'Sim Flight'!L288</f>
        <v>1.5681632653061603</v>
      </c>
      <c r="C288">
        <f>'Sim Flight'!N288+'Sim Flight'!W288</f>
        <v>-0.16326530612227233</v>
      </c>
      <c r="E288">
        <f t="shared" si="42"/>
        <v>4.9999999999998934E-2</v>
      </c>
      <c r="G288">
        <f>MEDIAN2(C288,'Sim Flight Params'!$B$37,2)</f>
        <v>-0.16326530612227233</v>
      </c>
      <c r="H288">
        <f>AVERAGE2(G288,'Sim Flight Params'!$B$38,2)</f>
        <v>-0.16326530612227233</v>
      </c>
      <c r="J288">
        <f t="shared" si="43"/>
        <v>-0.35847667765063768</v>
      </c>
      <c r="K288">
        <f t="shared" si="44"/>
        <v>7.3224759589153767E-12</v>
      </c>
      <c r="L288">
        <f>'Sim Flight Params'!$B$36*J288+'Sim Flight Params'!$B$39*K288</f>
        <v>-0.35847667765063768</v>
      </c>
      <c r="N288">
        <f t="shared" si="45"/>
        <v>1.6692781618347716</v>
      </c>
      <c r="O288">
        <f t="shared" si="46"/>
        <v>-0.16326530612227233</v>
      </c>
      <c r="P288">
        <f>'Sim Flight Params'!$B$36*N288+'Sim Flight Params'!$B$39*O288</f>
        <v>1.6692781618347716</v>
      </c>
      <c r="Q288">
        <f t="shared" si="41"/>
        <v>0.10111489652861128</v>
      </c>
      <c r="S288">
        <f t="shared" si="47"/>
        <v>-0.35847667765063768</v>
      </c>
      <c r="T288">
        <f t="shared" si="48"/>
        <v>1.6692781618347716</v>
      </c>
      <c r="U288">
        <f t="shared" si="40"/>
        <v>0.10111489652861128</v>
      </c>
    </row>
    <row r="289" spans="1:21" x14ac:dyDescent="0.3">
      <c r="A289">
        <f>'Sim Flight'!B289</f>
        <v>14.3499999999999</v>
      </c>
      <c r="B289">
        <f>'Sim Flight'!L289</f>
        <v>1.549183673469426</v>
      </c>
      <c r="C289">
        <f>'Sim Flight'!N289+'Sim Flight'!W289</f>
        <v>-0.16326530612262624</v>
      </c>
      <c r="E289">
        <f t="shared" si="42"/>
        <v>5.0000000000000711E-2</v>
      </c>
      <c r="G289">
        <f>MEDIAN2(C289,'Sim Flight Params'!$B$37,2)</f>
        <v>-0.16326530612262624</v>
      </c>
      <c r="H289">
        <f>AVERAGE2(G289,'Sim Flight Params'!$B$38,2)</f>
        <v>-0.16326530612262624</v>
      </c>
      <c r="J289">
        <f t="shared" si="43"/>
        <v>-0.3666399429567691</v>
      </c>
      <c r="K289">
        <f t="shared" si="44"/>
        <v>-7.0782268934975845E-12</v>
      </c>
      <c r="L289">
        <f>'Sim Flight Params'!$B$36*J289+'Sim Flight Params'!$B$39*K289</f>
        <v>-0.3666399429567691</v>
      </c>
      <c r="N289">
        <f t="shared" si="45"/>
        <v>1.650946164686933</v>
      </c>
      <c r="O289">
        <f t="shared" si="46"/>
        <v>-0.16326530612262624</v>
      </c>
      <c r="P289">
        <f>'Sim Flight Params'!$B$36*N289+'Sim Flight Params'!$B$39*O289</f>
        <v>1.650946164686933</v>
      </c>
      <c r="Q289">
        <f t="shared" si="41"/>
        <v>0.10176249121750702</v>
      </c>
      <c r="S289">
        <f t="shared" si="47"/>
        <v>-0.3666399429567691</v>
      </c>
      <c r="T289">
        <f t="shared" si="48"/>
        <v>1.650946164686933</v>
      </c>
      <c r="U289">
        <f t="shared" si="40"/>
        <v>0.10176249121750702</v>
      </c>
    </row>
    <row r="290" spans="1:21" x14ac:dyDescent="0.3">
      <c r="A290">
        <f>'Sim Flight'!B290</f>
        <v>14.399999999999901</v>
      </c>
      <c r="B290">
        <f>'Sim Flight'!L290</f>
        <v>1.5297959183673857</v>
      </c>
      <c r="C290">
        <f>'Sim Flight'!N290+'Sim Flight'!W290</f>
        <v>-0.16326530612235757</v>
      </c>
      <c r="E290">
        <f t="shared" si="42"/>
        <v>5.0000000000000711E-2</v>
      </c>
      <c r="G290">
        <f>MEDIAN2(C290,'Sim Flight Params'!$B$37,2)</f>
        <v>-0.16326530612235757</v>
      </c>
      <c r="H290">
        <f>AVERAGE2(G290,'Sim Flight Params'!$B$38,2)</f>
        <v>-0.16326530612235757</v>
      </c>
      <c r="J290">
        <f t="shared" si="43"/>
        <v>-0.3748032082628871</v>
      </c>
      <c r="K290">
        <f t="shared" si="44"/>
        <v>5.3734794391856809E-12</v>
      </c>
      <c r="L290">
        <f>'Sim Flight Params'!$B$36*J290+'Sim Flight Params'!$B$39*K290</f>
        <v>-0.3748032082628871</v>
      </c>
      <c r="N290">
        <f t="shared" si="45"/>
        <v>1.6322060042737885</v>
      </c>
      <c r="O290">
        <f t="shared" si="46"/>
        <v>-0.16326530612235757</v>
      </c>
      <c r="P290">
        <f>'Sim Flight Params'!$B$36*N290+'Sim Flight Params'!$B$39*O290</f>
        <v>1.6322060042737885</v>
      </c>
      <c r="Q290">
        <f t="shared" si="41"/>
        <v>0.10241008590640277</v>
      </c>
      <c r="S290">
        <f t="shared" si="47"/>
        <v>-0.3748032082628871</v>
      </c>
      <c r="T290">
        <f t="shared" si="48"/>
        <v>1.6322060042737885</v>
      </c>
      <c r="U290">
        <f t="shared" si="40"/>
        <v>0.10241008590640277</v>
      </c>
    </row>
    <row r="291" spans="1:21" x14ac:dyDescent="0.3">
      <c r="A291">
        <f>'Sim Flight'!B291</f>
        <v>14.4499999999999</v>
      </c>
      <c r="B291">
        <f>'Sim Flight'!L291</f>
        <v>1.51000000000004</v>
      </c>
      <c r="C291">
        <f>'Sim Flight'!N291+'Sim Flight'!W291</f>
        <v>-0.16326530612246662</v>
      </c>
      <c r="E291">
        <f t="shared" si="42"/>
        <v>4.9999999999998934E-2</v>
      </c>
      <c r="G291">
        <f>MEDIAN2(C291,'Sim Flight Params'!$B$37,2)</f>
        <v>-0.16326530612246662</v>
      </c>
      <c r="H291">
        <f>AVERAGE2(G291,'Sim Flight Params'!$B$38,2)</f>
        <v>-0.16326530612246662</v>
      </c>
      <c r="J291">
        <f t="shared" si="43"/>
        <v>-0.38296647356901026</v>
      </c>
      <c r="K291">
        <f t="shared" si="44"/>
        <v>-2.1810331318761665E-12</v>
      </c>
      <c r="L291">
        <f>'Sim Flight Params'!$B$36*J291+'Sim Flight Params'!$B$39*K291</f>
        <v>-0.38296647356901026</v>
      </c>
      <c r="N291">
        <f t="shared" si="45"/>
        <v>1.6130576805953383</v>
      </c>
      <c r="O291">
        <f t="shared" si="46"/>
        <v>-0.16326530612246662</v>
      </c>
      <c r="P291">
        <f>'Sim Flight Params'!$B$36*N291+'Sim Flight Params'!$B$39*O291</f>
        <v>1.6130576805953383</v>
      </c>
      <c r="Q291">
        <f t="shared" si="41"/>
        <v>0.1030576805952983</v>
      </c>
      <c r="S291">
        <f t="shared" si="47"/>
        <v>-0.38296647356901026</v>
      </c>
      <c r="T291">
        <f t="shared" si="48"/>
        <v>1.6130576805953383</v>
      </c>
      <c r="U291">
        <f t="shared" si="40"/>
        <v>0.1030576805952983</v>
      </c>
    </row>
    <row r="292" spans="1:21" x14ac:dyDescent="0.3">
      <c r="A292">
        <f>'Sim Flight'!B292</f>
        <v>14.499999999999901</v>
      </c>
      <c r="B292">
        <f>'Sim Flight'!L292</f>
        <v>1.4897959183673875</v>
      </c>
      <c r="C292">
        <f>'Sim Flight'!N292+'Sim Flight'!W292</f>
        <v>-0.16326530612243195</v>
      </c>
      <c r="E292">
        <f t="shared" si="42"/>
        <v>5.0000000000000711E-2</v>
      </c>
      <c r="G292">
        <f>MEDIAN2(C292,'Sim Flight Params'!$B$37,2)</f>
        <v>-0.16326530612243195</v>
      </c>
      <c r="H292">
        <f>AVERAGE2(G292,'Sim Flight Params'!$B$38,2)</f>
        <v>-0.16326530612243195</v>
      </c>
      <c r="J292">
        <f t="shared" si="43"/>
        <v>-0.39112973887513197</v>
      </c>
      <c r="K292">
        <f t="shared" si="44"/>
        <v>6.9333427887840036E-13</v>
      </c>
      <c r="L292">
        <f>'Sim Flight Params'!$B$36*J292+'Sim Flight Params'!$B$39*K292</f>
        <v>-0.39112973887513197</v>
      </c>
      <c r="N292">
        <f t="shared" si="45"/>
        <v>1.5935011936515815</v>
      </c>
      <c r="O292">
        <f t="shared" si="46"/>
        <v>-0.16326530612243195</v>
      </c>
      <c r="P292">
        <f>'Sim Flight Params'!$B$36*N292+'Sim Flight Params'!$B$39*O292</f>
        <v>1.5935011936515815</v>
      </c>
      <c r="Q292">
        <f t="shared" si="41"/>
        <v>0.10370527528419404</v>
      </c>
      <c r="S292">
        <f t="shared" si="47"/>
        <v>-0.39112973887513197</v>
      </c>
      <c r="T292">
        <f t="shared" si="48"/>
        <v>1.5935011936515815</v>
      </c>
      <c r="U292">
        <f t="shared" si="40"/>
        <v>0.10370527528419404</v>
      </c>
    </row>
    <row r="293" spans="1:21" x14ac:dyDescent="0.3">
      <c r="A293">
        <f>'Sim Flight'!B293</f>
        <v>14.549999999999899</v>
      </c>
      <c r="B293">
        <f>'Sim Flight'!L293</f>
        <v>1.4691836734694297</v>
      </c>
      <c r="C293">
        <f>'Sim Flight'!N293+'Sim Flight'!W293</f>
        <v>-0.1632653061223889</v>
      </c>
      <c r="E293">
        <f t="shared" si="42"/>
        <v>4.9999999999998934E-2</v>
      </c>
      <c r="G293">
        <f>MEDIAN2(C293,'Sim Flight Params'!$B$37,2)</f>
        <v>-0.1632653061223889</v>
      </c>
      <c r="H293">
        <f>AVERAGE2(G293,'Sim Flight Params'!$B$38,2)</f>
        <v>-0.1632653061223889</v>
      </c>
      <c r="J293">
        <f t="shared" si="43"/>
        <v>-0.39929300418125124</v>
      </c>
      <c r="K293">
        <f t="shared" si="44"/>
        <v>8.6097795559682727E-13</v>
      </c>
      <c r="L293">
        <f>'Sim Flight Params'!$B$36*J293+'Sim Flight Params'!$B$39*K293</f>
        <v>-0.39929300418125124</v>
      </c>
      <c r="N293">
        <f t="shared" si="45"/>
        <v>1.5735365434425193</v>
      </c>
      <c r="O293">
        <f t="shared" si="46"/>
        <v>-0.1632653061223889</v>
      </c>
      <c r="P293">
        <f>'Sim Flight Params'!$B$36*N293+'Sim Flight Params'!$B$39*O293</f>
        <v>1.5735365434425193</v>
      </c>
      <c r="Q293">
        <f t="shared" si="41"/>
        <v>0.10435286997308957</v>
      </c>
      <c r="S293">
        <f t="shared" si="47"/>
        <v>-0.39929300418125124</v>
      </c>
      <c r="T293">
        <f t="shared" si="48"/>
        <v>1.5735365434425193</v>
      </c>
      <c r="U293">
        <f t="shared" si="40"/>
        <v>0.10435286997308957</v>
      </c>
    </row>
    <row r="294" spans="1:21" x14ac:dyDescent="0.3">
      <c r="A294">
        <f>'Sim Flight'!B294</f>
        <v>14.5999999999999</v>
      </c>
      <c r="B294">
        <f>'Sim Flight'!L294</f>
        <v>1.4481632653061647</v>
      </c>
      <c r="C294">
        <f>'Sim Flight'!N294+'Sim Flight'!W294</f>
        <v>-0.16326530612259738</v>
      </c>
      <c r="E294">
        <f t="shared" si="42"/>
        <v>5.0000000000000711E-2</v>
      </c>
      <c r="G294">
        <f>MEDIAN2(C294,'Sim Flight Params'!$B$37,2)</f>
        <v>-0.16326530612259738</v>
      </c>
      <c r="H294">
        <f>AVERAGE2(G294,'Sim Flight Params'!$B$38,2)</f>
        <v>-0.16326530612259738</v>
      </c>
      <c r="J294">
        <f t="shared" si="43"/>
        <v>-0.40745626948738123</v>
      </c>
      <c r="K294">
        <f t="shared" si="44"/>
        <v>-4.1694425689797164E-12</v>
      </c>
      <c r="L294">
        <f>'Sim Flight Params'!$B$36*J294+'Sim Flight Params'!$B$39*K294</f>
        <v>-0.40745626948738123</v>
      </c>
      <c r="N294">
        <f t="shared" si="45"/>
        <v>1.55316372996815</v>
      </c>
      <c r="O294">
        <f t="shared" si="46"/>
        <v>-0.16326530612259738</v>
      </c>
      <c r="P294">
        <f>'Sim Flight Params'!$B$36*N294+'Sim Flight Params'!$B$39*O294</f>
        <v>1.55316372996815</v>
      </c>
      <c r="Q294">
        <f t="shared" si="41"/>
        <v>0.10500046466198532</v>
      </c>
      <c r="S294">
        <f t="shared" si="47"/>
        <v>-0.40745626948738123</v>
      </c>
      <c r="T294">
        <f t="shared" si="48"/>
        <v>1.55316372996815</v>
      </c>
      <c r="U294">
        <f t="shared" si="40"/>
        <v>0.10500046466198532</v>
      </c>
    </row>
    <row r="295" spans="1:21" x14ac:dyDescent="0.3">
      <c r="A295">
        <f>'Sim Flight'!B295</f>
        <v>14.649999999999901</v>
      </c>
      <c r="B295">
        <f>'Sim Flight'!L295</f>
        <v>1.4267346938775938</v>
      </c>
      <c r="C295">
        <f>'Sim Flight'!N295+'Sim Flight'!W295</f>
        <v>-0.16326530612235757</v>
      </c>
      <c r="E295">
        <f t="shared" si="42"/>
        <v>5.0000000000000711E-2</v>
      </c>
      <c r="G295">
        <f>MEDIAN2(C295,'Sim Flight Params'!$B$37,2)</f>
        <v>-0.16326530612235757</v>
      </c>
      <c r="H295">
        <f>AVERAGE2(G295,'Sim Flight Params'!$B$38,2)</f>
        <v>-0.16326530612235757</v>
      </c>
      <c r="J295">
        <f t="shared" si="43"/>
        <v>-0.41561953479349922</v>
      </c>
      <c r="K295">
        <f t="shared" si="44"/>
        <v>4.7961634663806084E-12</v>
      </c>
      <c r="L295">
        <f>'Sim Flight Params'!$B$36*J295+'Sim Flight Params'!$B$39*K295</f>
        <v>-0.41561953479349922</v>
      </c>
      <c r="N295">
        <f t="shared" si="45"/>
        <v>1.5323827532284748</v>
      </c>
      <c r="O295">
        <f t="shared" si="46"/>
        <v>-0.16326530612235757</v>
      </c>
      <c r="P295">
        <f>'Sim Flight Params'!$B$36*N295+'Sim Flight Params'!$B$39*O295</f>
        <v>1.5323827532284748</v>
      </c>
      <c r="Q295">
        <f t="shared" si="41"/>
        <v>0.10564805935088106</v>
      </c>
      <c r="S295">
        <f t="shared" si="47"/>
        <v>-0.41561953479349922</v>
      </c>
      <c r="T295">
        <f t="shared" si="48"/>
        <v>1.5323827532284748</v>
      </c>
      <c r="U295">
        <f t="shared" si="40"/>
        <v>0.10564805935088106</v>
      </c>
    </row>
    <row r="296" spans="1:21" x14ac:dyDescent="0.3">
      <c r="A296">
        <f>'Sim Flight'!B296</f>
        <v>14.6999999999999</v>
      </c>
      <c r="B296">
        <f>'Sim Flight'!L296</f>
        <v>1.4048979591837176</v>
      </c>
      <c r="C296">
        <f>'Sim Flight'!N296+'Sim Flight'!W296</f>
        <v>-0.16326530612240778</v>
      </c>
      <c r="E296">
        <f t="shared" si="42"/>
        <v>4.9999999999998934E-2</v>
      </c>
      <c r="G296">
        <f>MEDIAN2(C296,'Sim Flight Params'!$B$37,2)</f>
        <v>-0.16326530612240778</v>
      </c>
      <c r="H296">
        <f>AVERAGE2(G296,'Sim Flight Params'!$B$38,2)</f>
        <v>-0.16326530612240778</v>
      </c>
      <c r="J296">
        <f t="shared" si="43"/>
        <v>-0.42378280009961944</v>
      </c>
      <c r="K296">
        <f t="shared" si="44"/>
        <v>-1.0041967257734755E-12</v>
      </c>
      <c r="L296">
        <f>'Sim Flight Params'!$B$36*J296+'Sim Flight Params'!$B$39*K296</f>
        <v>-0.42378280009961944</v>
      </c>
      <c r="N296">
        <f t="shared" si="45"/>
        <v>1.5111936132234942</v>
      </c>
      <c r="O296">
        <f t="shared" si="46"/>
        <v>-0.16326530612240778</v>
      </c>
      <c r="P296">
        <f>'Sim Flight Params'!$B$36*N296+'Sim Flight Params'!$B$39*O296</f>
        <v>1.5111936132234942</v>
      </c>
      <c r="Q296">
        <f t="shared" si="41"/>
        <v>0.10629565403977659</v>
      </c>
      <c r="S296">
        <f t="shared" si="47"/>
        <v>-0.42378280009961944</v>
      </c>
      <c r="T296">
        <f t="shared" si="48"/>
        <v>1.5111936132234942</v>
      </c>
      <c r="U296">
        <f t="shared" si="40"/>
        <v>0.10629565403977659</v>
      </c>
    </row>
    <row r="297" spans="1:21" x14ac:dyDescent="0.3">
      <c r="A297">
        <f>'Sim Flight'!B297</f>
        <v>14.749999999999901</v>
      </c>
      <c r="B297">
        <f>'Sim Flight'!L297</f>
        <v>1.3826530612245345</v>
      </c>
      <c r="C297">
        <f>'Sim Flight'!N297+'Sim Flight'!W297</f>
        <v>-0.16326530612249079</v>
      </c>
      <c r="E297">
        <f t="shared" si="42"/>
        <v>5.0000000000000711E-2</v>
      </c>
      <c r="G297">
        <f>MEDIAN2(C297,'Sim Flight Params'!$B$37,2)</f>
        <v>-0.16326530612249079</v>
      </c>
      <c r="H297">
        <f>AVERAGE2(G297,'Sim Flight Params'!$B$38,2)</f>
        <v>-0.16326530612249079</v>
      </c>
      <c r="J297">
        <f t="shared" si="43"/>
        <v>-0.4319460654057441</v>
      </c>
      <c r="K297">
        <f t="shared" si="44"/>
        <v>-1.660338533326898E-12</v>
      </c>
      <c r="L297">
        <f>'Sim Flight Params'!$B$36*J297+'Sim Flight Params'!$B$39*K297</f>
        <v>-0.4319460654057441</v>
      </c>
      <c r="N297">
        <f t="shared" si="45"/>
        <v>1.4895963099532068</v>
      </c>
      <c r="O297">
        <f t="shared" si="46"/>
        <v>-0.16326530612249079</v>
      </c>
      <c r="P297">
        <f>'Sim Flight Params'!$B$36*N297+'Sim Flight Params'!$B$39*O297</f>
        <v>1.4895963099532068</v>
      </c>
      <c r="Q297">
        <f t="shared" si="41"/>
        <v>0.10694324872867234</v>
      </c>
      <c r="S297">
        <f t="shared" si="47"/>
        <v>-0.4319460654057441</v>
      </c>
      <c r="T297">
        <f t="shared" si="48"/>
        <v>1.4895963099532068</v>
      </c>
      <c r="U297">
        <f t="shared" si="40"/>
        <v>0.10694324872867234</v>
      </c>
    </row>
    <row r="298" spans="1:21" x14ac:dyDescent="0.3">
      <c r="A298">
        <f>'Sim Flight'!B298</f>
        <v>14.799999999999899</v>
      </c>
      <c r="B298">
        <f>'Sim Flight'!L298</f>
        <v>1.3600000000000461</v>
      </c>
      <c r="C298">
        <f>'Sim Flight'!N298+'Sim Flight'!W298</f>
        <v>-0.16326530612241888</v>
      </c>
      <c r="E298">
        <f t="shared" si="42"/>
        <v>4.9999999999998934E-2</v>
      </c>
      <c r="G298">
        <f>MEDIAN2(C298,'Sim Flight Params'!$B$37,2)</f>
        <v>-0.16326530612241888</v>
      </c>
      <c r="H298">
        <f>AVERAGE2(G298,'Sim Flight Params'!$B$38,2)</f>
        <v>-0.16326530612241888</v>
      </c>
      <c r="J298">
        <f t="shared" si="43"/>
        <v>-0.44010933071186487</v>
      </c>
      <c r="K298">
        <f t="shared" si="44"/>
        <v>1.438293928401921E-12</v>
      </c>
      <c r="L298">
        <f>'Sim Flight Params'!$B$36*J298+'Sim Flight Params'!$B$39*K298</f>
        <v>-0.44010933071186487</v>
      </c>
      <c r="N298">
        <f t="shared" si="45"/>
        <v>1.4675908434176139</v>
      </c>
      <c r="O298">
        <f t="shared" si="46"/>
        <v>-0.16326530612241888</v>
      </c>
      <c r="P298">
        <f>'Sim Flight Params'!$B$36*N298+'Sim Flight Params'!$B$39*O298</f>
        <v>1.4675908434176139</v>
      </c>
      <c r="Q298">
        <f t="shared" si="41"/>
        <v>0.10759084341756786</v>
      </c>
      <c r="S298">
        <f t="shared" si="47"/>
        <v>-0.44010933071186487</v>
      </c>
      <c r="T298">
        <f t="shared" si="48"/>
        <v>1.4675908434176139</v>
      </c>
      <c r="U298">
        <f t="shared" si="40"/>
        <v>0.10759084341756786</v>
      </c>
    </row>
    <row r="299" spans="1:21" x14ac:dyDescent="0.3">
      <c r="A299">
        <f>'Sim Flight'!B299</f>
        <v>14.8499999999999</v>
      </c>
      <c r="B299">
        <f>'Sim Flight'!L299</f>
        <v>1.3369387755102506</v>
      </c>
      <c r="C299">
        <f>'Sim Flight'!N299+'Sim Flight'!W299</f>
        <v>-0.16326530612247969</v>
      </c>
      <c r="E299">
        <f t="shared" si="42"/>
        <v>5.0000000000000711E-2</v>
      </c>
      <c r="G299">
        <f>MEDIAN2(C299,'Sim Flight Params'!$B$37,2)</f>
        <v>-0.16326530612247969</v>
      </c>
      <c r="H299">
        <f>AVERAGE2(G299,'Sim Flight Params'!$B$38,2)</f>
        <v>-0.16326530612247969</v>
      </c>
      <c r="J299">
        <f t="shared" si="43"/>
        <v>-0.44827259601798897</v>
      </c>
      <c r="K299">
        <f t="shared" si="44"/>
        <v>-1.2162493234768416E-12</v>
      </c>
      <c r="L299">
        <f>'Sim Flight Params'!$B$36*J299+'Sim Flight Params'!$B$39*K299</f>
        <v>-0.44827259601798897</v>
      </c>
      <c r="N299">
        <f t="shared" si="45"/>
        <v>1.4451772136167143</v>
      </c>
      <c r="O299">
        <f t="shared" si="46"/>
        <v>-0.16326530612247969</v>
      </c>
      <c r="P299">
        <f>'Sim Flight Params'!$B$36*N299+'Sim Flight Params'!$B$39*O299</f>
        <v>1.4451772136167143</v>
      </c>
      <c r="Q299">
        <f t="shared" si="41"/>
        <v>0.10823843810646361</v>
      </c>
      <c r="S299">
        <f t="shared" si="47"/>
        <v>-0.44827259601798897</v>
      </c>
      <c r="T299">
        <f t="shared" si="48"/>
        <v>1.4451772136167143</v>
      </c>
      <c r="U299">
        <f t="shared" si="40"/>
        <v>0.10823843810646361</v>
      </c>
    </row>
    <row r="300" spans="1:21" x14ac:dyDescent="0.3">
      <c r="A300">
        <f>'Sim Flight'!B300</f>
        <v>14.899999999999901</v>
      </c>
      <c r="B300">
        <f>'Sim Flight'!L300</f>
        <v>1.3134693877551491</v>
      </c>
      <c r="C300">
        <f>'Sim Flight'!N300+'Sim Flight'!W300</f>
        <v>-0.16326530612244639</v>
      </c>
      <c r="E300">
        <f t="shared" si="42"/>
        <v>5.0000000000000711E-2</v>
      </c>
      <c r="G300">
        <f>MEDIAN2(C300,'Sim Flight Params'!$B$37,2)</f>
        <v>-0.16326530612244639</v>
      </c>
      <c r="H300">
        <f>AVERAGE2(G300,'Sim Flight Params'!$B$38,2)</f>
        <v>-0.16326530612244639</v>
      </c>
      <c r="J300">
        <f t="shared" si="43"/>
        <v>-0.4564358613241114</v>
      </c>
      <c r="K300">
        <f t="shared" si="44"/>
        <v>6.6613381477508443E-13</v>
      </c>
      <c r="L300">
        <f>'Sim Flight Params'!$B$36*J300+'Sim Flight Params'!$B$39*K300</f>
        <v>-0.4564358613241114</v>
      </c>
      <c r="N300">
        <f t="shared" si="45"/>
        <v>1.4223554205505085</v>
      </c>
      <c r="O300">
        <f t="shared" si="46"/>
        <v>-0.16326530612244639</v>
      </c>
      <c r="P300">
        <f>'Sim Flight Params'!$B$36*N300+'Sim Flight Params'!$B$39*O300</f>
        <v>1.4223554205505085</v>
      </c>
      <c r="Q300">
        <f t="shared" si="41"/>
        <v>0.10888603279535936</v>
      </c>
      <c r="S300">
        <f t="shared" si="47"/>
        <v>-0.4564358613241114</v>
      </c>
      <c r="T300">
        <f t="shared" si="48"/>
        <v>1.4223554205505085</v>
      </c>
      <c r="U300">
        <f t="shared" si="40"/>
        <v>0.10888603279535936</v>
      </c>
    </row>
    <row r="301" spans="1:21" x14ac:dyDescent="0.3">
      <c r="A301">
        <f>'Sim Flight'!B301</f>
        <v>14.9499999999999</v>
      </c>
      <c r="B301">
        <f>'Sim Flight'!L301</f>
        <v>1.2895918367347421</v>
      </c>
      <c r="C301">
        <f>'Sim Flight'!N301+'Sim Flight'!W301</f>
        <v>-0.16326530612252435</v>
      </c>
      <c r="E301">
        <f t="shared" si="42"/>
        <v>4.9999999999998934E-2</v>
      </c>
      <c r="G301">
        <f>MEDIAN2(C301,'Sim Flight Params'!$B$37,2)</f>
        <v>-0.16326530612252435</v>
      </c>
      <c r="H301">
        <f>AVERAGE2(G301,'Sim Flight Params'!$B$38,2)</f>
        <v>-0.16326530612252435</v>
      </c>
      <c r="J301">
        <f t="shared" si="43"/>
        <v>-0.46459912663023745</v>
      </c>
      <c r="K301">
        <f t="shared" si="44"/>
        <v>-1.5593082380860657E-12</v>
      </c>
      <c r="L301">
        <f>'Sim Flight Params'!$B$36*J301+'Sim Flight Params'!$B$39*K301</f>
        <v>-0.46459912663023745</v>
      </c>
      <c r="N301">
        <f t="shared" si="45"/>
        <v>1.399125464218997</v>
      </c>
      <c r="O301">
        <f t="shared" si="46"/>
        <v>-0.16326530612252435</v>
      </c>
      <c r="P301">
        <f>'Sim Flight Params'!$B$36*N301+'Sim Flight Params'!$B$39*O301</f>
        <v>1.399125464218997</v>
      </c>
      <c r="Q301">
        <f t="shared" si="41"/>
        <v>0.10953362748425488</v>
      </c>
      <c r="S301">
        <f t="shared" si="47"/>
        <v>-0.46459912663023745</v>
      </c>
      <c r="T301">
        <f t="shared" si="48"/>
        <v>1.399125464218997</v>
      </c>
      <c r="U301">
        <f t="shared" si="40"/>
        <v>0.10953362748425488</v>
      </c>
    </row>
    <row r="302" spans="1:21" x14ac:dyDescent="0.3">
      <c r="A302">
        <f>'Sim Flight'!B302</f>
        <v>14.999999999999901</v>
      </c>
      <c r="B302">
        <f>'Sim Flight'!L302</f>
        <v>1.2653061224490285</v>
      </c>
      <c r="C302">
        <f>'Sim Flight'!N302+'Sim Flight'!W302</f>
        <v>-0.1632653061222854</v>
      </c>
      <c r="E302">
        <f t="shared" si="42"/>
        <v>5.0000000000000711E-2</v>
      </c>
      <c r="G302">
        <f>MEDIAN2(C302,'Sim Flight Params'!$B$37,2)</f>
        <v>-0.1632653061222854</v>
      </c>
      <c r="H302">
        <f>AVERAGE2(G302,'Sim Flight Params'!$B$38,2)</f>
        <v>-0.1632653061222854</v>
      </c>
      <c r="J302">
        <f t="shared" si="43"/>
        <v>-0.47276239193635183</v>
      </c>
      <c r="K302">
        <f t="shared" si="44"/>
        <v>4.7789550094989185E-12</v>
      </c>
      <c r="L302">
        <f>'Sim Flight Params'!$B$36*J302+'Sim Flight Params'!$B$39*K302</f>
        <v>-0.47276239193635183</v>
      </c>
      <c r="N302">
        <f t="shared" si="45"/>
        <v>1.3754873446221791</v>
      </c>
      <c r="O302">
        <f t="shared" si="46"/>
        <v>-0.1632653061222854</v>
      </c>
      <c r="P302">
        <f>'Sim Flight Params'!$B$36*N302+'Sim Flight Params'!$B$39*O302</f>
        <v>1.3754873446221791</v>
      </c>
      <c r="Q302">
        <f t="shared" si="41"/>
        <v>0.11018122217315063</v>
      </c>
      <c r="S302">
        <f t="shared" si="47"/>
        <v>-0.47276239193635183</v>
      </c>
      <c r="T302">
        <f t="shared" si="48"/>
        <v>1.3754873446221791</v>
      </c>
      <c r="U302">
        <f t="shared" si="40"/>
        <v>0.11018122217315063</v>
      </c>
    </row>
    <row r="303" spans="1:21" x14ac:dyDescent="0.3">
      <c r="A303">
        <f>'Sim Flight'!B303</f>
        <v>15.049999999999899</v>
      </c>
      <c r="B303">
        <f>'Sim Flight'!L303</f>
        <v>1.2406122448980093</v>
      </c>
      <c r="C303">
        <f>'Sim Flight'!N303+'Sim Flight'!W303</f>
        <v>-0.16326530612262538</v>
      </c>
      <c r="E303">
        <f t="shared" si="42"/>
        <v>4.9999999999998934E-2</v>
      </c>
      <c r="G303">
        <f>MEDIAN2(C303,'Sim Flight Params'!$B$37,2)</f>
        <v>-0.16326530612262538</v>
      </c>
      <c r="H303">
        <f>AVERAGE2(G303,'Sim Flight Params'!$B$38,2)</f>
        <v>-0.16326530612262538</v>
      </c>
      <c r="J303">
        <f t="shared" si="43"/>
        <v>-0.48092565724248293</v>
      </c>
      <c r="K303">
        <f t="shared" si="44"/>
        <v>-6.7995609143169158E-12</v>
      </c>
      <c r="L303">
        <f>'Sim Flight Params'!$B$36*J303+'Sim Flight Params'!$B$39*K303</f>
        <v>-0.48092565724248293</v>
      </c>
      <c r="N303">
        <f t="shared" si="45"/>
        <v>1.3514410617600554</v>
      </c>
      <c r="O303">
        <f t="shared" si="46"/>
        <v>-0.16326530612262538</v>
      </c>
      <c r="P303">
        <f>'Sim Flight Params'!$B$36*N303+'Sim Flight Params'!$B$39*O303</f>
        <v>1.3514410617600554</v>
      </c>
      <c r="Q303">
        <f t="shared" si="41"/>
        <v>0.11082881686204615</v>
      </c>
      <c r="S303">
        <f t="shared" si="47"/>
        <v>-0.48092565724248293</v>
      </c>
      <c r="T303">
        <f t="shared" si="48"/>
        <v>1.3514410617600554</v>
      </c>
      <c r="U303">
        <f t="shared" si="40"/>
        <v>0.11082881686204615</v>
      </c>
    </row>
    <row r="304" spans="1:21" x14ac:dyDescent="0.3">
      <c r="A304">
        <f>'Sim Flight'!B304</f>
        <v>15.0999999999999</v>
      </c>
      <c r="B304">
        <f>'Sim Flight'!L304</f>
        <v>1.2155102040816832</v>
      </c>
      <c r="C304">
        <f>'Sim Flight'!N304+'Sim Flight'!W304</f>
        <v>-0.16326530612236201</v>
      </c>
      <c r="E304">
        <f t="shared" si="42"/>
        <v>5.0000000000000711E-2</v>
      </c>
      <c r="G304">
        <f>MEDIAN2(C304,'Sim Flight Params'!$B$37,2)</f>
        <v>-0.16326530612236201</v>
      </c>
      <c r="H304">
        <f>AVERAGE2(G304,'Sim Flight Params'!$B$38,2)</f>
        <v>-0.16326530612236201</v>
      </c>
      <c r="J304">
        <f t="shared" si="43"/>
        <v>-0.48908892254860115</v>
      </c>
      <c r="K304">
        <f t="shared" si="44"/>
        <v>5.2674531403339801E-12</v>
      </c>
      <c r="L304">
        <f>'Sim Flight Params'!$B$36*J304+'Sim Flight Params'!$B$39*K304</f>
        <v>-0.48908892254860115</v>
      </c>
      <c r="N304">
        <f t="shared" si="45"/>
        <v>1.3269866156326251</v>
      </c>
      <c r="O304">
        <f t="shared" si="46"/>
        <v>-0.16326530612236201</v>
      </c>
      <c r="P304">
        <f>'Sim Flight Params'!$B$36*N304+'Sim Flight Params'!$B$39*O304</f>
        <v>1.3269866156326251</v>
      </c>
      <c r="Q304">
        <f t="shared" si="41"/>
        <v>0.1114764115509419</v>
      </c>
      <c r="S304">
        <f t="shared" si="47"/>
        <v>-0.48908892254860115</v>
      </c>
      <c r="T304">
        <f t="shared" si="48"/>
        <v>1.3269866156326251</v>
      </c>
      <c r="U304">
        <f t="shared" si="40"/>
        <v>0.1114764115509419</v>
      </c>
    </row>
    <row r="305" spans="1:21" x14ac:dyDescent="0.3">
      <c r="A305">
        <f>'Sim Flight'!B305</f>
        <v>15.149999999999901</v>
      </c>
      <c r="B305">
        <f>'Sim Flight'!L305</f>
        <v>1.190000000000051</v>
      </c>
      <c r="C305">
        <f>'Sim Flight'!N305+'Sim Flight'!W305</f>
        <v>-0.16326530612244639</v>
      </c>
      <c r="E305">
        <f t="shared" si="42"/>
        <v>5.0000000000000711E-2</v>
      </c>
      <c r="G305">
        <f>MEDIAN2(C305,'Sim Flight Params'!$B$37,2)</f>
        <v>-0.16326530612244639</v>
      </c>
      <c r="H305">
        <f>AVERAGE2(G305,'Sim Flight Params'!$B$38,2)</f>
        <v>-0.16326530612244639</v>
      </c>
      <c r="J305">
        <f t="shared" si="43"/>
        <v>-0.49725218785472358</v>
      </c>
      <c r="K305">
        <f t="shared" si="44"/>
        <v>-1.6875389974302139E-12</v>
      </c>
      <c r="L305">
        <f>'Sim Flight Params'!$B$36*J305+'Sim Flight Params'!$B$39*K305</f>
        <v>-0.49725218785472358</v>
      </c>
      <c r="N305">
        <f t="shared" si="45"/>
        <v>1.3021240062398887</v>
      </c>
      <c r="O305">
        <f t="shared" si="46"/>
        <v>-0.16326530612244639</v>
      </c>
      <c r="P305">
        <f>'Sim Flight Params'!$B$36*N305+'Sim Flight Params'!$B$39*O305</f>
        <v>1.3021240062398887</v>
      </c>
      <c r="Q305">
        <f t="shared" si="41"/>
        <v>0.11212400623983765</v>
      </c>
      <c r="S305">
        <f t="shared" si="47"/>
        <v>-0.49725218785472358</v>
      </c>
      <c r="T305">
        <f t="shared" si="48"/>
        <v>1.3021240062398887</v>
      </c>
      <c r="U305">
        <f t="shared" si="40"/>
        <v>0.11212400623983765</v>
      </c>
    </row>
    <row r="306" spans="1:21" x14ac:dyDescent="0.3">
      <c r="A306">
        <f>'Sim Flight'!B306</f>
        <v>15.1999999999999</v>
      </c>
      <c r="B306">
        <f>'Sim Flight'!L306</f>
        <v>1.1640816326531138</v>
      </c>
      <c r="C306">
        <f>'Sim Flight'!N306+'Sim Flight'!W306</f>
        <v>-0.16326530612237669</v>
      </c>
      <c r="E306">
        <f t="shared" si="42"/>
        <v>4.9999999999998934E-2</v>
      </c>
      <c r="G306">
        <f>MEDIAN2(C306,'Sim Flight Params'!$B$37,2)</f>
        <v>-0.16326530612237669</v>
      </c>
      <c r="H306">
        <f>AVERAGE2(G306,'Sim Flight Params'!$B$38,2)</f>
        <v>-0.16326530612237669</v>
      </c>
      <c r="J306">
        <f t="shared" si="43"/>
        <v>-0.50541545316084224</v>
      </c>
      <c r="K306">
        <f t="shared" si="44"/>
        <v>1.3938850074169137E-12</v>
      </c>
      <c r="L306">
        <f>'Sim Flight Params'!$B$36*J306+'Sim Flight Params'!$B$39*K306</f>
        <v>-0.50541545316084224</v>
      </c>
      <c r="N306">
        <f t="shared" si="45"/>
        <v>1.276853233581847</v>
      </c>
      <c r="O306">
        <f t="shared" si="46"/>
        <v>-0.16326530612237669</v>
      </c>
      <c r="P306">
        <f>'Sim Flight Params'!$B$36*N306+'Sim Flight Params'!$B$39*O306</f>
        <v>1.276853233581847</v>
      </c>
      <c r="Q306">
        <f t="shared" si="41"/>
        <v>0.11277160092873317</v>
      </c>
      <c r="S306">
        <f t="shared" si="47"/>
        <v>-0.50541545316084224</v>
      </c>
      <c r="T306">
        <f t="shared" si="48"/>
        <v>1.276853233581847</v>
      </c>
      <c r="U306">
        <f t="shared" si="40"/>
        <v>0.11277160092873317</v>
      </c>
    </row>
    <row r="307" spans="1:21" x14ac:dyDescent="0.3">
      <c r="A307">
        <f>'Sim Flight'!B307</f>
        <v>15.249999999999901</v>
      </c>
      <c r="B307">
        <f>'Sim Flight'!L307</f>
        <v>1.1377551020408689</v>
      </c>
      <c r="C307">
        <f>'Sim Flight'!N307+'Sim Flight'!W307</f>
        <v>-0.16326530612269952</v>
      </c>
      <c r="E307">
        <f t="shared" si="42"/>
        <v>5.0000000000000711E-2</v>
      </c>
      <c r="G307">
        <f>MEDIAN2(C307,'Sim Flight Params'!$B$37,2)</f>
        <v>-0.16326530612269952</v>
      </c>
      <c r="H307">
        <f>AVERAGE2(G307,'Sim Flight Params'!$B$38,2)</f>
        <v>-0.16326530612269952</v>
      </c>
      <c r="J307">
        <f t="shared" si="43"/>
        <v>-0.51357871846697734</v>
      </c>
      <c r="K307">
        <f t="shared" si="44"/>
        <v>-6.4565019997075058E-12</v>
      </c>
      <c r="L307">
        <f>'Sim Flight Params'!$B$36*J307+'Sim Flight Params'!$B$39*K307</f>
        <v>-0.51357871846697734</v>
      </c>
      <c r="N307">
        <f t="shared" si="45"/>
        <v>1.2511742976584979</v>
      </c>
      <c r="O307">
        <f t="shared" si="46"/>
        <v>-0.16326530612269952</v>
      </c>
      <c r="P307">
        <f>'Sim Flight Params'!$B$36*N307+'Sim Flight Params'!$B$39*O307</f>
        <v>1.2511742976584979</v>
      </c>
      <c r="Q307">
        <f t="shared" si="41"/>
        <v>0.11341919561762892</v>
      </c>
      <c r="S307">
        <f t="shared" si="47"/>
        <v>-0.51357871846697734</v>
      </c>
      <c r="T307">
        <f t="shared" si="48"/>
        <v>1.2511742976584979</v>
      </c>
      <c r="U307">
        <f t="shared" si="40"/>
        <v>0.11341919561762892</v>
      </c>
    </row>
    <row r="308" spans="1:21" x14ac:dyDescent="0.3">
      <c r="A308">
        <f>'Sim Flight'!B308</f>
        <v>15.299999999999899</v>
      </c>
      <c r="B308">
        <f>'Sim Flight'!L308</f>
        <v>1.1110204081633195</v>
      </c>
      <c r="C308">
        <f>'Sim Flight'!N308+'Sim Flight'!W308</f>
        <v>-0.16326530612221016</v>
      </c>
      <c r="E308">
        <f t="shared" si="42"/>
        <v>4.9999999999998934E-2</v>
      </c>
      <c r="G308">
        <f>MEDIAN2(C308,'Sim Flight Params'!$B$37,2)</f>
        <v>-0.16326530612221016</v>
      </c>
      <c r="H308">
        <f>AVERAGE2(G308,'Sim Flight Params'!$B$38,2)</f>
        <v>-0.16326530612221016</v>
      </c>
      <c r="J308">
        <f t="shared" si="43"/>
        <v>-0.52174198377308767</v>
      </c>
      <c r="K308">
        <f t="shared" si="44"/>
        <v>9.7871710735832759E-12</v>
      </c>
      <c r="L308">
        <f>'Sim Flight Params'!$B$36*J308+'Sim Flight Params'!$B$39*K308</f>
        <v>-0.52174198377308767</v>
      </c>
      <c r="N308">
        <f t="shared" si="45"/>
        <v>1.2250871984698439</v>
      </c>
      <c r="O308">
        <f t="shared" si="46"/>
        <v>-0.16326530612221016</v>
      </c>
      <c r="P308">
        <f>'Sim Flight Params'!$B$36*N308+'Sim Flight Params'!$B$39*O308</f>
        <v>1.2250871984698439</v>
      </c>
      <c r="Q308">
        <f t="shared" si="41"/>
        <v>0.11406679030652445</v>
      </c>
      <c r="S308">
        <f t="shared" si="47"/>
        <v>-0.52174198377308767</v>
      </c>
      <c r="T308">
        <f t="shared" si="48"/>
        <v>1.2250871984698439</v>
      </c>
      <c r="U308">
        <f t="shared" si="40"/>
        <v>0.11406679030652445</v>
      </c>
    </row>
    <row r="309" spans="1:21" x14ac:dyDescent="0.3">
      <c r="A309">
        <f>'Sim Flight'!B309</f>
        <v>15.3499999999999</v>
      </c>
      <c r="B309">
        <f>'Sim Flight'!L309</f>
        <v>1.0838775510204628</v>
      </c>
      <c r="C309">
        <f>'Sim Flight'!N309+'Sim Flight'!W309</f>
        <v>-0.16326530612251078</v>
      </c>
      <c r="E309">
        <f t="shared" si="42"/>
        <v>5.0000000000000711E-2</v>
      </c>
      <c r="G309">
        <f>MEDIAN2(C309,'Sim Flight Params'!$B$37,2)</f>
        <v>-0.16326530612251078</v>
      </c>
      <c r="H309">
        <f>AVERAGE2(G309,'Sim Flight Params'!$B$38,2)</f>
        <v>-0.16326530612251078</v>
      </c>
      <c r="J309">
        <f t="shared" si="43"/>
        <v>-0.52990524907921333</v>
      </c>
      <c r="K309">
        <f t="shared" si="44"/>
        <v>-6.0124127898574496E-12</v>
      </c>
      <c r="L309">
        <f>'Sim Flight Params'!$B$36*J309+'Sim Flight Params'!$B$39*K309</f>
        <v>-0.52990524907921333</v>
      </c>
      <c r="N309">
        <f t="shared" si="45"/>
        <v>1.198591936015883</v>
      </c>
      <c r="O309">
        <f t="shared" si="46"/>
        <v>-0.16326530612251078</v>
      </c>
      <c r="P309">
        <f>'Sim Flight Params'!$B$36*N309+'Sim Flight Params'!$B$39*O309</f>
        <v>1.198591936015883</v>
      </c>
      <c r="Q309">
        <f t="shared" si="41"/>
        <v>0.11471438499542019</v>
      </c>
      <c r="S309">
        <f t="shared" si="47"/>
        <v>-0.52990524907921333</v>
      </c>
      <c r="T309">
        <f t="shared" si="48"/>
        <v>1.198591936015883</v>
      </c>
      <c r="U309">
        <f t="shared" si="40"/>
        <v>0.11471438499542019</v>
      </c>
    </row>
    <row r="310" spans="1:21" x14ac:dyDescent="0.3">
      <c r="A310">
        <f>'Sim Flight'!B310</f>
        <v>15.399999999999901</v>
      </c>
      <c r="B310">
        <f>'Sim Flight'!L310</f>
        <v>1.0563265306123</v>
      </c>
      <c r="C310">
        <f>'Sim Flight'!N310+'Sim Flight'!W310</f>
        <v>-0.16326530612244416</v>
      </c>
      <c r="E310">
        <f t="shared" si="42"/>
        <v>5.0000000000000711E-2</v>
      </c>
      <c r="G310">
        <f>MEDIAN2(C310,'Sim Flight Params'!$B$37,2)</f>
        <v>-0.16326530612244416</v>
      </c>
      <c r="H310">
        <f>AVERAGE2(G310,'Sim Flight Params'!$B$38,2)</f>
        <v>-0.16326530612244416</v>
      </c>
      <c r="J310">
        <f t="shared" si="43"/>
        <v>-0.53806851438533565</v>
      </c>
      <c r="K310">
        <f t="shared" si="44"/>
        <v>1.3322676295501689E-12</v>
      </c>
      <c r="L310">
        <f>'Sim Flight Params'!$B$36*J310+'Sim Flight Params'!$B$39*K310</f>
        <v>-0.53806851438533565</v>
      </c>
      <c r="N310">
        <f t="shared" si="45"/>
        <v>1.1716885102966159</v>
      </c>
      <c r="O310">
        <f t="shared" si="46"/>
        <v>-0.16326530612244416</v>
      </c>
      <c r="P310">
        <f>'Sim Flight Params'!$B$36*N310+'Sim Flight Params'!$B$39*O310</f>
        <v>1.1716885102966159</v>
      </c>
      <c r="Q310">
        <f t="shared" si="41"/>
        <v>0.11536197968431594</v>
      </c>
      <c r="S310">
        <f t="shared" si="47"/>
        <v>-0.53806851438533565</v>
      </c>
      <c r="T310">
        <f t="shared" si="48"/>
        <v>1.1716885102966159</v>
      </c>
      <c r="U310">
        <f t="shared" si="40"/>
        <v>0.11536197968431594</v>
      </c>
    </row>
    <row r="311" spans="1:21" x14ac:dyDescent="0.3">
      <c r="A311">
        <f>'Sim Flight'!B311</f>
        <v>15.4499999999999</v>
      </c>
      <c r="B311">
        <f>'Sim Flight'!L311</f>
        <v>1.0283673469388319</v>
      </c>
      <c r="C311">
        <f>'Sim Flight'!N311+'Sim Flight'!W311</f>
        <v>-0.16326530612249437</v>
      </c>
      <c r="E311">
        <f t="shared" si="42"/>
        <v>4.9999999999998934E-2</v>
      </c>
      <c r="G311">
        <f>MEDIAN2(C311,'Sim Flight Params'!$B$37,2)</f>
        <v>-0.16326530612249437</v>
      </c>
      <c r="H311">
        <f>AVERAGE2(G311,'Sim Flight Params'!$B$38,2)</f>
        <v>-0.16326530612249437</v>
      </c>
      <c r="J311">
        <f t="shared" si="43"/>
        <v>-0.5462317796914602</v>
      </c>
      <c r="K311">
        <f t="shared" si="44"/>
        <v>-1.0041967257734755E-12</v>
      </c>
      <c r="L311">
        <f>'Sim Flight Params'!$B$36*J311+'Sim Flight Params'!$B$39*K311</f>
        <v>-0.5462317796914602</v>
      </c>
      <c r="N311">
        <f t="shared" si="45"/>
        <v>1.1443769213120434</v>
      </c>
      <c r="O311">
        <f t="shared" si="46"/>
        <v>-0.16326530612249437</v>
      </c>
      <c r="P311">
        <f>'Sim Flight Params'!$B$36*N311+'Sim Flight Params'!$B$39*O311</f>
        <v>1.1443769213120434</v>
      </c>
      <c r="Q311">
        <f t="shared" si="41"/>
        <v>0.11600957437321147</v>
      </c>
      <c r="S311">
        <f t="shared" si="47"/>
        <v>-0.5462317796914602</v>
      </c>
      <c r="T311">
        <f t="shared" si="48"/>
        <v>1.1443769213120434</v>
      </c>
      <c r="U311">
        <f t="shared" si="40"/>
        <v>0.11600957437321147</v>
      </c>
    </row>
    <row r="312" spans="1:21" x14ac:dyDescent="0.3">
      <c r="A312">
        <f>'Sim Flight'!B312</f>
        <v>15.499999999999901</v>
      </c>
      <c r="B312">
        <f>'Sim Flight'!L312</f>
        <v>1.0000000000000568</v>
      </c>
      <c r="C312">
        <f>'Sim Flight'!N312+'Sim Flight'!W312</f>
        <v>-0.29152028464874202</v>
      </c>
      <c r="E312">
        <f t="shared" si="42"/>
        <v>5.0000000000000711E-2</v>
      </c>
      <c r="G312">
        <f>MEDIAN2(C312,'Sim Flight Params'!$B$37,2)</f>
        <v>-0.29152028464874202</v>
      </c>
      <c r="H312">
        <f>AVERAGE2(G312,'Sim Flight Params'!$B$38,2)</f>
        <v>-0.29152028464874202</v>
      </c>
      <c r="J312">
        <f t="shared" si="43"/>
        <v>-0.56080779392389746</v>
      </c>
      <c r="K312">
        <f t="shared" si="44"/>
        <v>-2.5650995705249167</v>
      </c>
      <c r="L312">
        <f>'Sim Flight Params'!$B$36*J312+'Sim Flight Params'!$B$39*K312</f>
        <v>-0.56080779392389746</v>
      </c>
      <c r="N312">
        <f t="shared" si="45"/>
        <v>1.116336531615848</v>
      </c>
      <c r="O312">
        <f t="shared" si="46"/>
        <v>-0.29152028464874108</v>
      </c>
      <c r="P312">
        <f>'Sim Flight Params'!$B$36*N312+'Sim Flight Params'!$B$39*O312</f>
        <v>1.116336531615848</v>
      </c>
      <c r="Q312">
        <f t="shared" si="41"/>
        <v>0.11633653161579116</v>
      </c>
      <c r="S312">
        <f t="shared" si="47"/>
        <v>-0.56080779392389746</v>
      </c>
      <c r="T312">
        <f t="shared" si="48"/>
        <v>1.116336531615848</v>
      </c>
      <c r="U312">
        <f t="shared" si="40"/>
        <v>0.11633653161579116</v>
      </c>
    </row>
    <row r="313" spans="1:21" x14ac:dyDescent="0.3">
      <c r="A313">
        <f>'Sim Flight'!B313</f>
        <v>15.549999999999899</v>
      </c>
      <c r="B313">
        <f>'Sim Flight'!L313</f>
        <v>0.9716326530612811</v>
      </c>
      <c r="C313">
        <f>'Sim Flight'!N313+'Sim Flight'!W313</f>
        <v>-6.7057470687360889E-13</v>
      </c>
      <c r="E313">
        <f t="shared" si="42"/>
        <v>4.9999999999998934E-2</v>
      </c>
      <c r="G313">
        <f>MEDIAN2(C313,'Sim Flight Params'!$B$37,2)</f>
        <v>-6.7057470687360889E-13</v>
      </c>
      <c r="H313">
        <f>AVERAGE2(G313,'Sim Flight Params'!$B$38,2)</f>
        <v>-6.7057470687360889E-13</v>
      </c>
      <c r="J313">
        <f t="shared" si="43"/>
        <v>-0.56080779392393099</v>
      </c>
      <c r="K313">
        <f t="shared" si="44"/>
        <v>5.8304056929615529</v>
      </c>
      <c r="L313">
        <f>'Sim Flight Params'!$B$36*J313+'Sim Flight Params'!$B$39*K313</f>
        <v>-0.56080779392393099</v>
      </c>
      <c r="N313">
        <f t="shared" si="45"/>
        <v>1.088296141919652</v>
      </c>
      <c r="O313">
        <f t="shared" si="46"/>
        <v>-6.7057470687360889E-13</v>
      </c>
      <c r="P313">
        <f>'Sim Flight Params'!$B$36*N313+'Sim Flight Params'!$B$39*O313</f>
        <v>1.088296141919652</v>
      </c>
      <c r="Q313">
        <f t="shared" si="41"/>
        <v>0.11666348885837086</v>
      </c>
      <c r="S313">
        <f t="shared" si="47"/>
        <v>-0.56080779392393099</v>
      </c>
      <c r="T313">
        <f t="shared" si="48"/>
        <v>1.088296141919652</v>
      </c>
      <c r="U313">
        <f t="shared" si="40"/>
        <v>0.11666348885837086</v>
      </c>
    </row>
    <row r="314" spans="1:21" x14ac:dyDescent="0.3">
      <c r="A314">
        <f>'Sim Flight'!B314</f>
        <v>15.5999999999999</v>
      </c>
      <c r="B314">
        <f>'Sim Flight'!L314</f>
        <v>0.94367346938781049</v>
      </c>
      <c r="C314">
        <f>'Sim Flight'!N314+'Sim Flight'!W314</f>
        <v>0.16326530612245083</v>
      </c>
      <c r="E314">
        <f t="shared" si="42"/>
        <v>5.0000000000000711E-2</v>
      </c>
      <c r="G314">
        <f>MEDIAN2(C314,'Sim Flight Params'!$B$37,2)</f>
        <v>0.16326530612245083</v>
      </c>
      <c r="H314">
        <f>AVERAGE2(G314,'Sim Flight Params'!$B$38,2)</f>
        <v>0.16326530612245083</v>
      </c>
      <c r="J314">
        <f t="shared" si="43"/>
        <v>-0.55264452861780833</v>
      </c>
      <c r="K314">
        <f t="shared" si="44"/>
        <v>3.2653061224623818</v>
      </c>
      <c r="L314">
        <f>'Sim Flight Params'!$B$36*J314+'Sim Flight Params'!$B$39*K314</f>
        <v>-0.55264452861780833</v>
      </c>
      <c r="N314">
        <f t="shared" si="45"/>
        <v>1.0606639154887612</v>
      </c>
      <c r="O314">
        <f t="shared" si="46"/>
        <v>0.16326530612245083</v>
      </c>
      <c r="P314">
        <f>'Sim Flight Params'!$B$36*N314+'Sim Flight Params'!$B$39*O314</f>
        <v>1.0606639154887612</v>
      </c>
      <c r="Q314">
        <f t="shared" si="41"/>
        <v>0.11699044610095066</v>
      </c>
      <c r="S314">
        <f t="shared" si="47"/>
        <v>-0.55264452861780833</v>
      </c>
      <c r="T314">
        <f t="shared" si="48"/>
        <v>1.0606639154887612</v>
      </c>
      <c r="U314">
        <f t="shared" si="40"/>
        <v>0.11699044610095066</v>
      </c>
    </row>
    <row r="315" spans="1:21" x14ac:dyDescent="0.3">
      <c r="A315">
        <f>'Sim Flight'!B315</f>
        <v>15.649999999999901</v>
      </c>
      <c r="B315">
        <f>'Sim Flight'!L315</f>
        <v>0.91612244897964612</v>
      </c>
      <c r="C315">
        <f>'Sim Flight'!N315+'Sim Flight'!W315</f>
        <v>0.16326530612249079</v>
      </c>
      <c r="E315">
        <f t="shared" si="42"/>
        <v>5.0000000000000711E-2</v>
      </c>
      <c r="G315">
        <f>MEDIAN2(C315,'Sim Flight Params'!$B$37,2)</f>
        <v>0.16326530612249079</v>
      </c>
      <c r="H315">
        <f>AVERAGE2(G315,'Sim Flight Params'!$B$38,2)</f>
        <v>0.16326530612249079</v>
      </c>
      <c r="J315">
        <f t="shared" si="43"/>
        <v>-0.54448126331168367</v>
      </c>
      <c r="K315">
        <f t="shared" si="44"/>
        <v>7.993605777301014E-13</v>
      </c>
      <c r="L315">
        <f>'Sim Flight Params'!$B$36*J315+'Sim Flight Params'!$B$39*K315</f>
        <v>-0.54448126331168367</v>
      </c>
      <c r="N315">
        <f t="shared" si="45"/>
        <v>1.0334398523231765</v>
      </c>
      <c r="O315">
        <f t="shared" si="46"/>
        <v>0.16326530612249079</v>
      </c>
      <c r="P315">
        <f>'Sim Flight Params'!$B$36*N315+'Sim Flight Params'!$B$39*O315</f>
        <v>1.0334398523231765</v>
      </c>
      <c r="Q315">
        <f t="shared" si="41"/>
        <v>0.11731740334353036</v>
      </c>
      <c r="S315">
        <f t="shared" si="47"/>
        <v>-0.54448126331168367</v>
      </c>
      <c r="T315">
        <f t="shared" si="48"/>
        <v>1.0334398523231765</v>
      </c>
      <c r="U315">
        <f t="shared" si="40"/>
        <v>0.11731740334353036</v>
      </c>
    </row>
    <row r="316" spans="1:21" x14ac:dyDescent="0.3">
      <c r="A316">
        <f>'Sim Flight'!B316</f>
        <v>15.6999999999999</v>
      </c>
      <c r="B316">
        <f>'Sim Flight'!L316</f>
        <v>0.88897959183678865</v>
      </c>
      <c r="C316">
        <f>'Sim Flight'!N316+'Sim Flight'!W316</f>
        <v>0.16326530612237669</v>
      </c>
      <c r="E316">
        <f t="shared" si="42"/>
        <v>4.9999999999998934E-2</v>
      </c>
      <c r="G316">
        <f>MEDIAN2(C316,'Sim Flight Params'!$B$37,2)</f>
        <v>0.16326530612237669</v>
      </c>
      <c r="H316">
        <f>AVERAGE2(G316,'Sim Flight Params'!$B$38,2)</f>
        <v>0.16326530612237669</v>
      </c>
      <c r="J316">
        <f t="shared" si="43"/>
        <v>-0.53631799800556501</v>
      </c>
      <c r="K316">
        <f t="shared" si="44"/>
        <v>-2.2820634271170577E-12</v>
      </c>
      <c r="L316">
        <f>'Sim Flight Params'!$B$36*J316+'Sim Flight Params'!$B$39*K316</f>
        <v>-0.53631799800556501</v>
      </c>
      <c r="N316">
        <f t="shared" si="45"/>
        <v>1.0066239524228988</v>
      </c>
      <c r="O316">
        <f t="shared" si="46"/>
        <v>0.16326530612237669</v>
      </c>
      <c r="P316">
        <f>'Sim Flight Params'!$B$36*N316+'Sim Flight Params'!$B$39*O316</f>
        <v>1.0066239524228988</v>
      </c>
      <c r="Q316">
        <f t="shared" si="41"/>
        <v>0.11764436058611016</v>
      </c>
      <c r="S316">
        <f t="shared" si="47"/>
        <v>-0.53631799800556501</v>
      </c>
      <c r="T316">
        <f t="shared" si="48"/>
        <v>1.0066239524228988</v>
      </c>
      <c r="U316">
        <f t="shared" si="40"/>
        <v>0.11764436058611016</v>
      </c>
    </row>
    <row r="317" spans="1:21" x14ac:dyDescent="0.3">
      <c r="A317">
        <f>'Sim Flight'!B317</f>
        <v>15.749999999999901</v>
      </c>
      <c r="B317">
        <f>'Sim Flight'!L317</f>
        <v>0.86224489795923653</v>
      </c>
      <c r="C317">
        <f>'Sim Flight'!N317+'Sim Flight'!W317</f>
        <v>0.16326530612251966</v>
      </c>
      <c r="E317">
        <f t="shared" si="42"/>
        <v>5.0000000000000711E-2</v>
      </c>
      <c r="G317">
        <f>MEDIAN2(C317,'Sim Flight Params'!$B$37,2)</f>
        <v>0.16326530612251966</v>
      </c>
      <c r="H317">
        <f>AVERAGE2(G317,'Sim Flight Params'!$B$38,2)</f>
        <v>0.16326530612251966</v>
      </c>
      <c r="J317">
        <f t="shared" si="43"/>
        <v>-0.52815473269943891</v>
      </c>
      <c r="K317">
        <f t="shared" si="44"/>
        <v>2.8593793999220499E-12</v>
      </c>
      <c r="L317">
        <f>'Sim Flight Params'!$B$36*J317+'Sim Flight Params'!$B$39*K317</f>
        <v>-0.52815473269943891</v>
      </c>
      <c r="N317">
        <f t="shared" si="45"/>
        <v>0.9802162157879265</v>
      </c>
      <c r="O317">
        <f t="shared" si="46"/>
        <v>0.16326530612251966</v>
      </c>
      <c r="P317">
        <f>'Sim Flight Params'!$B$36*N317+'Sim Flight Params'!$B$39*O317</f>
        <v>0.9802162157879265</v>
      </c>
      <c r="Q317">
        <f t="shared" si="41"/>
        <v>0.11797131782868997</v>
      </c>
      <c r="S317">
        <f t="shared" si="47"/>
        <v>-0.52815473269943891</v>
      </c>
      <c r="T317">
        <f t="shared" si="48"/>
        <v>0.9802162157879265</v>
      </c>
      <c r="U317">
        <f t="shared" si="40"/>
        <v>0.11797131782868997</v>
      </c>
    </row>
    <row r="318" spans="1:21" x14ac:dyDescent="0.3">
      <c r="A318">
        <f>'Sim Flight'!B318</f>
        <v>15.799999999999899</v>
      </c>
      <c r="B318">
        <f>'Sim Flight'!L318</f>
        <v>0.83591836734699132</v>
      </c>
      <c r="C318">
        <f>'Sim Flight'!N318+'Sim Flight'!W318</f>
        <v>0.16326530612239001</v>
      </c>
      <c r="E318">
        <f t="shared" si="42"/>
        <v>4.9999999999998934E-2</v>
      </c>
      <c r="G318">
        <f>MEDIAN2(C318,'Sim Flight Params'!$B$37,2)</f>
        <v>0.16326530612239001</v>
      </c>
      <c r="H318">
        <f>AVERAGE2(G318,'Sim Flight Params'!$B$38,2)</f>
        <v>0.16326530612239001</v>
      </c>
      <c r="J318">
        <f t="shared" si="43"/>
        <v>-0.51999146739331958</v>
      </c>
      <c r="K318">
        <f t="shared" si="44"/>
        <v>-2.5929258740121084E-12</v>
      </c>
      <c r="L318">
        <f>'Sim Flight Params'!$B$36*J318+'Sim Flight Params'!$B$39*K318</f>
        <v>-0.51999146739331958</v>
      </c>
      <c r="N318">
        <f t="shared" si="45"/>
        <v>0.9542166424182611</v>
      </c>
      <c r="O318">
        <f t="shared" si="46"/>
        <v>0.16326530612239001</v>
      </c>
      <c r="P318">
        <f>'Sim Flight Params'!$B$36*N318+'Sim Flight Params'!$B$39*O318</f>
        <v>0.9542166424182611</v>
      </c>
      <c r="Q318">
        <f t="shared" si="41"/>
        <v>0.11829827507126978</v>
      </c>
      <c r="S318">
        <f t="shared" si="47"/>
        <v>-0.51999146739331958</v>
      </c>
      <c r="T318">
        <f t="shared" si="48"/>
        <v>0.9542166424182611</v>
      </c>
      <c r="U318">
        <f t="shared" si="40"/>
        <v>0.11829827507126978</v>
      </c>
    </row>
    <row r="319" spans="1:21" x14ac:dyDescent="0.3">
      <c r="A319">
        <f>'Sim Flight'!B319</f>
        <v>15.849999999999801</v>
      </c>
      <c r="B319">
        <f>'Sim Flight'!L319</f>
        <v>0.81000000000010253</v>
      </c>
      <c r="C319">
        <f>'Sim Flight'!N319+'Sim Flight'!W319</f>
        <v>0.16326530612263576</v>
      </c>
      <c r="E319">
        <f t="shared" si="42"/>
        <v>4.9999999999901235E-2</v>
      </c>
      <c r="G319">
        <f>MEDIAN2(C319,'Sim Flight Params'!$B$37,2)</f>
        <v>0.16326530612263576</v>
      </c>
      <c r="H319">
        <f>AVERAGE2(G319,'Sim Flight Params'!$B$38,2)</f>
        <v>0.16326530612263576</v>
      </c>
      <c r="J319">
        <f t="shared" si="43"/>
        <v>-0.51182820208720392</v>
      </c>
      <c r="K319">
        <f t="shared" si="44"/>
        <v>4.9149573300252769E-12</v>
      </c>
      <c r="L319">
        <f>'Sim Flight Params'!$B$36*J319+'Sim Flight Params'!$B$39*K319</f>
        <v>-0.51182820208720392</v>
      </c>
      <c r="N319">
        <f t="shared" si="45"/>
        <v>0.92862523231395144</v>
      </c>
      <c r="O319">
        <f t="shared" si="46"/>
        <v>0.16326530612263576</v>
      </c>
      <c r="P319">
        <f>'Sim Flight Params'!$B$36*N319+'Sim Flight Params'!$B$39*O319</f>
        <v>0.92862523231395144</v>
      </c>
      <c r="Q319">
        <f t="shared" si="41"/>
        <v>0.11862523231384892</v>
      </c>
      <c r="S319">
        <f t="shared" si="47"/>
        <v>-0.51182820208720392</v>
      </c>
      <c r="T319">
        <f t="shared" si="48"/>
        <v>0.92862523231395144</v>
      </c>
      <c r="U319">
        <f t="shared" si="40"/>
        <v>0.11862523231384892</v>
      </c>
    </row>
    <row r="320" spans="1:21" x14ac:dyDescent="0.3">
      <c r="A320">
        <f>'Sim Flight'!B320</f>
        <v>15.8999999999998</v>
      </c>
      <c r="B320">
        <f>'Sim Flight'!L320</f>
        <v>0.78448979591846879</v>
      </c>
      <c r="C320">
        <f>'Sim Flight'!N320+'Sim Flight'!W320</f>
        <v>0.16326530612228787</v>
      </c>
      <c r="E320">
        <f t="shared" si="42"/>
        <v>4.9999999999998934E-2</v>
      </c>
      <c r="G320">
        <f>MEDIAN2(C320,'Sim Flight Params'!$B$37,2)</f>
        <v>0.16326530612228787</v>
      </c>
      <c r="H320">
        <f>AVERAGE2(G320,'Sim Flight Params'!$B$38,2)</f>
        <v>0.16326530612228787</v>
      </c>
      <c r="J320">
        <f t="shared" si="43"/>
        <v>-0.5036649367810897</v>
      </c>
      <c r="K320">
        <f t="shared" si="44"/>
        <v>-6.9577676953260047E-12</v>
      </c>
      <c r="L320">
        <f>'Sim Flight Params'!$B$36*J320+'Sim Flight Params'!$B$39*K320</f>
        <v>-0.5036649367810897</v>
      </c>
      <c r="N320">
        <f t="shared" si="45"/>
        <v>0.90344198547489751</v>
      </c>
      <c r="O320">
        <f t="shared" si="46"/>
        <v>0.16326530612228787</v>
      </c>
      <c r="P320">
        <f>'Sim Flight Params'!$B$36*N320+'Sim Flight Params'!$B$39*O320</f>
        <v>0.90344198547489751</v>
      </c>
      <c r="Q320">
        <f t="shared" si="41"/>
        <v>0.11895218955642872</v>
      </c>
      <c r="S320">
        <f t="shared" si="47"/>
        <v>-0.5036649367810897</v>
      </c>
      <c r="T320">
        <f t="shared" si="48"/>
        <v>0.90344198547489751</v>
      </c>
      <c r="U320">
        <f t="shared" si="40"/>
        <v>0.11895218955642872</v>
      </c>
    </row>
    <row r="321" spans="1:21" x14ac:dyDescent="0.3">
      <c r="A321">
        <f>'Sim Flight'!B321</f>
        <v>15.9499999999998</v>
      </c>
      <c r="B321">
        <f>'Sim Flight'!L321</f>
        <v>0.75938775510214029</v>
      </c>
      <c r="C321">
        <f>'Sim Flight'!N321+'Sim Flight'!W321</f>
        <v>0.16326530612245305</v>
      </c>
      <c r="E321">
        <f t="shared" si="42"/>
        <v>5.0000000000000711E-2</v>
      </c>
      <c r="G321">
        <f>MEDIAN2(C321,'Sim Flight Params'!$B$37,2)</f>
        <v>0.16326530612245305</v>
      </c>
      <c r="H321">
        <f>AVERAGE2(G321,'Sim Flight Params'!$B$38,2)</f>
        <v>0.16326530612245305</v>
      </c>
      <c r="J321">
        <f t="shared" si="43"/>
        <v>-0.49550167147496693</v>
      </c>
      <c r="K321">
        <f t="shared" si="44"/>
        <v>3.3034686097721064E-12</v>
      </c>
      <c r="L321">
        <f>'Sim Flight Params'!$B$36*J321+'Sim Flight Params'!$B$39*K321</f>
        <v>-0.49550167147496693</v>
      </c>
      <c r="N321">
        <f t="shared" si="45"/>
        <v>0.87866690190114882</v>
      </c>
      <c r="O321">
        <f t="shared" si="46"/>
        <v>0.16326530612245305</v>
      </c>
      <c r="P321">
        <f>'Sim Flight Params'!$B$36*N321+'Sim Flight Params'!$B$39*O321</f>
        <v>0.87866690190114882</v>
      </c>
      <c r="Q321">
        <f t="shared" si="41"/>
        <v>0.11927914679900853</v>
      </c>
      <c r="S321">
        <f t="shared" si="47"/>
        <v>-0.49550167147496693</v>
      </c>
      <c r="T321">
        <f t="shared" si="48"/>
        <v>0.87866690190114882</v>
      </c>
      <c r="U321">
        <f t="shared" si="40"/>
        <v>0.11927914679900853</v>
      </c>
    </row>
    <row r="322" spans="1:21" x14ac:dyDescent="0.3">
      <c r="A322">
        <f>'Sim Flight'!B322</f>
        <v>15.999999999999799</v>
      </c>
      <c r="B322">
        <f>'Sim Flight'!L322</f>
        <v>0.7346938775511187</v>
      </c>
      <c r="C322">
        <f>'Sim Flight'!N322+'Sim Flight'!W322</f>
        <v>0.16326530612241222</v>
      </c>
      <c r="E322">
        <f t="shared" si="42"/>
        <v>4.9999999999998934E-2</v>
      </c>
      <c r="G322">
        <f>MEDIAN2(C322,'Sim Flight Params'!$B$37,2)</f>
        <v>0.16326530612241222</v>
      </c>
      <c r="H322">
        <f>AVERAGE2(G322,'Sim Flight Params'!$B$38,2)</f>
        <v>0.16326530612241222</v>
      </c>
      <c r="J322">
        <f t="shared" si="43"/>
        <v>-0.48733840616884649</v>
      </c>
      <c r="K322">
        <f t="shared" si="44"/>
        <v>-8.1656903461182E-13</v>
      </c>
      <c r="L322">
        <f>'Sim Flight Params'!$B$36*J322+'Sim Flight Params'!$B$39*K322</f>
        <v>-0.48733840616884649</v>
      </c>
      <c r="N322">
        <f t="shared" si="45"/>
        <v>0.85429998159270704</v>
      </c>
      <c r="O322">
        <f t="shared" si="46"/>
        <v>0.16326530612241222</v>
      </c>
      <c r="P322">
        <f>'Sim Flight Params'!$B$36*N322+'Sim Flight Params'!$B$39*O322</f>
        <v>0.85429998159270704</v>
      </c>
      <c r="Q322">
        <f t="shared" si="41"/>
        <v>0.11960610404158833</v>
      </c>
      <c r="S322">
        <f t="shared" si="47"/>
        <v>-0.48733840616884649</v>
      </c>
      <c r="T322">
        <f t="shared" si="48"/>
        <v>0.85429998159270704</v>
      </c>
      <c r="U322">
        <f t="shared" ref="U322:U385" si="49">T322-$B322</f>
        <v>0.11960610404158833</v>
      </c>
    </row>
    <row r="323" spans="1:21" x14ac:dyDescent="0.3">
      <c r="A323">
        <f>'Sim Flight'!B323</f>
        <v>16.049999999999802</v>
      </c>
      <c r="B323">
        <f>'Sim Flight'!L323</f>
        <v>0.71040816326540157</v>
      </c>
      <c r="C323">
        <f>'Sim Flight'!N323+'Sim Flight'!W323</f>
        <v>0.16326530612247056</v>
      </c>
      <c r="E323">
        <f t="shared" si="42"/>
        <v>5.0000000000002487E-2</v>
      </c>
      <c r="G323">
        <f>MEDIAN2(C323,'Sim Flight Params'!$B$37,2)</f>
        <v>0.16326530612247056</v>
      </c>
      <c r="H323">
        <f>AVERAGE2(G323,'Sim Flight Params'!$B$38,2)</f>
        <v>0.16326530612247056</v>
      </c>
      <c r="J323">
        <f t="shared" si="43"/>
        <v>-0.47917514086272256</v>
      </c>
      <c r="K323">
        <f t="shared" si="44"/>
        <v>1.1668443988809816E-12</v>
      </c>
      <c r="L323">
        <f>'Sim Flight Params'!$B$36*J323+'Sim Flight Params'!$B$39*K323</f>
        <v>-0.47917514086272256</v>
      </c>
      <c r="N323">
        <f t="shared" si="45"/>
        <v>0.83034122454956971</v>
      </c>
      <c r="O323">
        <f t="shared" si="46"/>
        <v>0.16326530612247056</v>
      </c>
      <c r="P323">
        <f>'Sim Flight Params'!$B$36*N323+'Sim Flight Params'!$B$39*O323</f>
        <v>0.83034122454956971</v>
      </c>
      <c r="Q323">
        <f t="shared" ref="Q323:Q386" si="50">P323-B323</f>
        <v>0.11993306128416814</v>
      </c>
      <c r="S323">
        <f t="shared" si="47"/>
        <v>-0.47917514086272256</v>
      </c>
      <c r="T323">
        <f t="shared" si="48"/>
        <v>0.83034122454956971</v>
      </c>
      <c r="U323">
        <f t="shared" si="49"/>
        <v>0.11993306128416814</v>
      </c>
    </row>
    <row r="324" spans="1:21" x14ac:dyDescent="0.3">
      <c r="A324">
        <f>'Sim Flight'!B324</f>
        <v>16.099999999999799</v>
      </c>
      <c r="B324">
        <f>'Sim Flight'!L324</f>
        <v>0.68653061224499312</v>
      </c>
      <c r="C324">
        <f>'Sim Flight'!N324+'Sim Flight'!W324</f>
        <v>0.16326530612245577</v>
      </c>
      <c r="E324">
        <f t="shared" ref="E324:E387" si="51">A324-A323</f>
        <v>4.9999999999997158E-2</v>
      </c>
      <c r="G324">
        <f>MEDIAN2(C324,'Sim Flight Params'!$B$37,2)</f>
        <v>0.16326530612245577</v>
      </c>
      <c r="H324">
        <f>AVERAGE2(G324,'Sim Flight Params'!$B$38,2)</f>
        <v>0.16326530612245577</v>
      </c>
      <c r="J324">
        <f t="shared" ref="J324:J387" si="52">J323+H324*$E324</f>
        <v>-0.47101187555660023</v>
      </c>
      <c r="K324">
        <f t="shared" ref="K324:K387" si="53">(H324-H323)/$E324</f>
        <v>-2.9587443606262103E-13</v>
      </c>
      <c r="L324">
        <f>'Sim Flight Params'!$B$36*J324+'Sim Flight Params'!$B$39*K324</f>
        <v>-0.47101187555660023</v>
      </c>
      <c r="N324">
        <f t="shared" si="45"/>
        <v>0.80679063077174107</v>
      </c>
      <c r="O324">
        <f t="shared" si="46"/>
        <v>0.16326530612245577</v>
      </c>
      <c r="P324">
        <f>'Sim Flight Params'!$B$36*N324+'Sim Flight Params'!$B$39*O324</f>
        <v>0.80679063077174107</v>
      </c>
      <c r="Q324">
        <f t="shared" si="50"/>
        <v>0.12026001852674795</v>
      </c>
      <c r="S324">
        <f t="shared" si="47"/>
        <v>-0.47101187555660023</v>
      </c>
      <c r="T324">
        <f t="shared" si="48"/>
        <v>0.80679063077174107</v>
      </c>
      <c r="U324">
        <f t="shared" si="49"/>
        <v>0.12026001852674795</v>
      </c>
    </row>
    <row r="325" spans="1:21" x14ac:dyDescent="0.3">
      <c r="A325">
        <f>'Sim Flight'!B325</f>
        <v>16.1499999999998</v>
      </c>
      <c r="B325">
        <f>'Sim Flight'!L325</f>
        <v>0.66306122448988924</v>
      </c>
      <c r="C325">
        <f>'Sim Flight'!N325+'Sim Flight'!W325</f>
        <v>0.16326530612250301</v>
      </c>
      <c r="E325">
        <f t="shared" si="51"/>
        <v>5.0000000000000711E-2</v>
      </c>
      <c r="G325">
        <f>MEDIAN2(C325,'Sim Flight Params'!$B$37,2)</f>
        <v>0.16326530612250301</v>
      </c>
      <c r="H325">
        <f>AVERAGE2(G325,'Sim Flight Params'!$B$38,2)</f>
        <v>0.16326530612250301</v>
      </c>
      <c r="J325">
        <f t="shared" si="52"/>
        <v>-0.46284861025047497</v>
      </c>
      <c r="K325">
        <f t="shared" si="53"/>
        <v>9.4479979395599489E-13</v>
      </c>
      <c r="L325">
        <f>'Sim Flight Params'!$B$36*J325+'Sim Flight Params'!$B$39*K325</f>
        <v>-0.46284861025047497</v>
      </c>
      <c r="N325">
        <f t="shared" si="45"/>
        <v>0.783648200259217</v>
      </c>
      <c r="O325">
        <f t="shared" si="46"/>
        <v>0.16326530612250301</v>
      </c>
      <c r="P325">
        <f>'Sim Flight Params'!$B$36*N325+'Sim Flight Params'!$B$39*O325</f>
        <v>0.783648200259217</v>
      </c>
      <c r="Q325">
        <f t="shared" si="50"/>
        <v>0.12058697576932775</v>
      </c>
      <c r="S325">
        <f t="shared" si="47"/>
        <v>-0.46284861025047497</v>
      </c>
      <c r="T325">
        <f t="shared" si="48"/>
        <v>0.783648200259217</v>
      </c>
      <c r="U325">
        <f t="shared" si="49"/>
        <v>0.12058697576932775</v>
      </c>
    </row>
    <row r="326" spans="1:21" x14ac:dyDescent="0.3">
      <c r="A326">
        <f>'Sim Flight'!B326</f>
        <v>16.1999999999998</v>
      </c>
      <c r="B326">
        <f>'Sim Flight'!L326</f>
        <v>0.64000000000009116</v>
      </c>
      <c r="C326">
        <f>'Sim Flight'!N326+'Sim Flight'!W326</f>
        <v>0.16326530612231316</v>
      </c>
      <c r="E326">
        <f t="shared" si="51"/>
        <v>5.0000000000000711E-2</v>
      </c>
      <c r="G326">
        <f>MEDIAN2(C326,'Sim Flight Params'!$B$37,2)</f>
        <v>0.16326530612231316</v>
      </c>
      <c r="H326">
        <f>AVERAGE2(G326,'Sim Flight Params'!$B$38,2)</f>
        <v>0.16326530612231316</v>
      </c>
      <c r="J326">
        <f t="shared" si="52"/>
        <v>-0.45468534494435919</v>
      </c>
      <c r="K326">
        <f t="shared" si="53"/>
        <v>-3.7969627442179812E-12</v>
      </c>
      <c r="L326">
        <f>'Sim Flight Params'!$B$36*J326+'Sim Flight Params'!$B$39*K326</f>
        <v>-0.45468534494435919</v>
      </c>
      <c r="N326">
        <f t="shared" ref="N326:N389" si="54">N325+L326*$E326</f>
        <v>0.76091393301199872</v>
      </c>
      <c r="O326">
        <f t="shared" ref="O326:O389" si="55">(L326-L325)/$E326</f>
        <v>0.16326530612231316</v>
      </c>
      <c r="P326">
        <f>'Sim Flight Params'!$B$36*N326+'Sim Flight Params'!$B$39*O326</f>
        <v>0.76091393301199872</v>
      </c>
      <c r="Q326">
        <f t="shared" si="50"/>
        <v>0.12091393301190756</v>
      </c>
      <c r="S326">
        <f t="shared" si="47"/>
        <v>-0.45468534494435919</v>
      </c>
      <c r="T326">
        <f t="shared" si="48"/>
        <v>0.76091393301199872</v>
      </c>
      <c r="U326">
        <f t="shared" si="49"/>
        <v>0.12091393301190756</v>
      </c>
    </row>
    <row r="327" spans="1:21" x14ac:dyDescent="0.3">
      <c r="A327">
        <f>'Sim Flight'!B327</f>
        <v>16.249999999999801</v>
      </c>
      <c r="B327">
        <f>'Sim Flight'!L327</f>
        <v>0.61734693877559954</v>
      </c>
      <c r="C327">
        <f>'Sim Flight'!N327+'Sim Flight'!W327</f>
        <v>0.16326530612257961</v>
      </c>
      <c r="E327">
        <f t="shared" si="51"/>
        <v>5.0000000000000711E-2</v>
      </c>
      <c r="G327">
        <f>MEDIAN2(C327,'Sim Flight Params'!$B$37,2)</f>
        <v>0.16326530612257961</v>
      </c>
      <c r="H327">
        <f>AVERAGE2(G327,'Sim Flight Params'!$B$38,2)</f>
        <v>0.16326530612257961</v>
      </c>
      <c r="J327">
        <f t="shared" si="52"/>
        <v>-0.4465220796382301</v>
      </c>
      <c r="K327">
        <f t="shared" si="53"/>
        <v>5.3290705182006755E-12</v>
      </c>
      <c r="L327">
        <f>'Sim Flight Params'!$B$36*J327+'Sim Flight Params'!$B$39*K327</f>
        <v>-0.4465220796382301</v>
      </c>
      <c r="N327">
        <f t="shared" si="54"/>
        <v>0.73858782903008691</v>
      </c>
      <c r="O327">
        <f t="shared" si="55"/>
        <v>0.16326530612257961</v>
      </c>
      <c r="P327">
        <f>'Sim Flight Params'!$B$36*N327+'Sim Flight Params'!$B$39*O327</f>
        <v>0.73858782903008691</v>
      </c>
      <c r="Q327">
        <f t="shared" si="50"/>
        <v>0.12124089025448737</v>
      </c>
      <c r="S327">
        <f t="shared" ref="S327:S390" si="56">S326+C327*$E327</f>
        <v>-0.4465220796382301</v>
      </c>
      <c r="T327">
        <f t="shared" ref="T327:T390" si="57">T326+S327*$E327</f>
        <v>0.73858782903008691</v>
      </c>
      <c r="U327">
        <f t="shared" si="49"/>
        <v>0.12124089025448737</v>
      </c>
    </row>
    <row r="328" spans="1:21" x14ac:dyDescent="0.3">
      <c r="A328">
        <f>'Sim Flight'!B328</f>
        <v>16.299999999999802</v>
      </c>
      <c r="B328">
        <f>'Sim Flight'!L328</f>
        <v>0.59510204081641394</v>
      </c>
      <c r="C328">
        <f>'Sim Flight'!N328+'Sim Flight'!W328</f>
        <v>0.16326530612240198</v>
      </c>
      <c r="E328">
        <f t="shared" si="51"/>
        <v>5.0000000000000711E-2</v>
      </c>
      <c r="G328">
        <f>MEDIAN2(C328,'Sim Flight Params'!$B$37,2)</f>
        <v>0.16326530612240198</v>
      </c>
      <c r="H328">
        <f>AVERAGE2(G328,'Sim Flight Params'!$B$38,2)</f>
        <v>0.16326530612240198</v>
      </c>
      <c r="J328">
        <f t="shared" si="52"/>
        <v>-0.43835881433210988</v>
      </c>
      <c r="K328">
        <f t="shared" si="53"/>
        <v>-3.5527136788004504E-12</v>
      </c>
      <c r="L328">
        <f>'Sim Flight Params'!$B$36*J328+'Sim Flight Params'!$B$39*K328</f>
        <v>-0.43835881433210988</v>
      </c>
      <c r="N328">
        <f t="shared" si="54"/>
        <v>0.71666988831348111</v>
      </c>
      <c r="O328">
        <f t="shared" si="55"/>
        <v>0.16326530612240198</v>
      </c>
      <c r="P328">
        <f>'Sim Flight Params'!$B$36*N328+'Sim Flight Params'!$B$39*O328</f>
        <v>0.71666988831348111</v>
      </c>
      <c r="Q328">
        <f t="shared" si="50"/>
        <v>0.12156784749706717</v>
      </c>
      <c r="S328">
        <f t="shared" si="56"/>
        <v>-0.43835881433210988</v>
      </c>
      <c r="T328">
        <f t="shared" si="57"/>
        <v>0.71666988831348111</v>
      </c>
      <c r="U328">
        <f t="shared" si="49"/>
        <v>0.12156784749706717</v>
      </c>
    </row>
    <row r="329" spans="1:21" x14ac:dyDescent="0.3">
      <c r="A329">
        <f>'Sim Flight'!B329</f>
        <v>16.349999999999799</v>
      </c>
      <c r="B329">
        <f>'Sim Flight'!L329</f>
        <v>0.57326530612253601</v>
      </c>
      <c r="C329">
        <f>'Sim Flight'!N329+'Sim Flight'!W329</f>
        <v>0.1632653061224591</v>
      </c>
      <c r="E329">
        <f t="shared" si="51"/>
        <v>4.9999999999997158E-2</v>
      </c>
      <c r="G329">
        <f>MEDIAN2(C329,'Sim Flight Params'!$B$37,2)</f>
        <v>0.1632653061224591</v>
      </c>
      <c r="H329">
        <f>AVERAGE2(G329,'Sim Flight Params'!$B$38,2)</f>
        <v>0.1632653061224591</v>
      </c>
      <c r="J329">
        <f t="shared" si="52"/>
        <v>-0.43019554902598739</v>
      </c>
      <c r="K329">
        <f t="shared" si="53"/>
        <v>1.1424194923393511E-12</v>
      </c>
      <c r="L329">
        <f>'Sim Flight Params'!$B$36*J329+'Sim Flight Params'!$B$39*K329</f>
        <v>-0.43019554902598739</v>
      </c>
      <c r="N329">
        <f t="shared" si="54"/>
        <v>0.69516011086218299</v>
      </c>
      <c r="O329">
        <f t="shared" si="55"/>
        <v>0.1632653061224591</v>
      </c>
      <c r="P329">
        <f>'Sim Flight Params'!$B$36*N329+'Sim Flight Params'!$B$39*O329</f>
        <v>0.69516011086218299</v>
      </c>
      <c r="Q329">
        <f t="shared" si="50"/>
        <v>0.12189480473964698</v>
      </c>
      <c r="S329">
        <f t="shared" si="56"/>
        <v>-0.43019554902598739</v>
      </c>
      <c r="T329">
        <f t="shared" si="57"/>
        <v>0.69516011086218299</v>
      </c>
      <c r="U329">
        <f t="shared" si="49"/>
        <v>0.12189480473964698</v>
      </c>
    </row>
    <row r="330" spans="1:21" x14ac:dyDescent="0.3">
      <c r="A330">
        <f>'Sim Flight'!B330</f>
        <v>16.3999999999998</v>
      </c>
      <c r="B330">
        <f>'Sim Flight'!L330</f>
        <v>0.55183673469396255</v>
      </c>
      <c r="C330">
        <f>'Sim Flight'!N330+'Sim Flight'!W330</f>
        <v>0.10830999278804809</v>
      </c>
      <c r="E330">
        <f t="shared" si="51"/>
        <v>5.0000000000000711E-2</v>
      </c>
      <c r="G330">
        <f>MEDIAN2(C330,'Sim Flight Params'!$B$37,2)</f>
        <v>0.10830999278804809</v>
      </c>
      <c r="H330">
        <f>AVERAGE2(G330,'Sim Flight Params'!$B$38,2)</f>
        <v>0.10830999278804809</v>
      </c>
      <c r="J330">
        <f t="shared" si="52"/>
        <v>-0.42478004938658492</v>
      </c>
      <c r="K330">
        <f t="shared" si="53"/>
        <v>-1.0991062666882045</v>
      </c>
      <c r="L330">
        <f>'Sim Flight Params'!$B$36*J330+'Sim Flight Params'!$B$39*K330</f>
        <v>-0.42478004938658492</v>
      </c>
      <c r="N330">
        <f t="shared" si="54"/>
        <v>0.67392110839285346</v>
      </c>
      <c r="O330">
        <f t="shared" si="55"/>
        <v>0.10830999278804777</v>
      </c>
      <c r="P330">
        <f>'Sim Flight Params'!$B$36*N330+'Sim Flight Params'!$B$39*O330</f>
        <v>0.67392110839285346</v>
      </c>
      <c r="Q330">
        <f t="shared" si="50"/>
        <v>0.12208437369889091</v>
      </c>
      <c r="S330">
        <f t="shared" si="56"/>
        <v>-0.42478004938658492</v>
      </c>
      <c r="T330">
        <f t="shared" si="57"/>
        <v>0.67392110839285346</v>
      </c>
      <c r="U330">
        <f t="shared" si="49"/>
        <v>0.12208437369889091</v>
      </c>
    </row>
    <row r="331" spans="1:21" x14ac:dyDescent="0.3">
      <c r="A331">
        <f>'Sim Flight'!B331</f>
        <v>16.4499999999998</v>
      </c>
      <c r="B331">
        <f>'Sim Flight'!L331</f>
        <v>0.53081632653069533</v>
      </c>
      <c r="C331">
        <f>'Sim Flight'!N331+'Sim Flight'!W331</f>
        <v>0.16326530612249079</v>
      </c>
      <c r="E331">
        <f t="shared" si="51"/>
        <v>5.0000000000000711E-2</v>
      </c>
      <c r="G331">
        <f>MEDIAN2(C331,'Sim Flight Params'!$B$37,2)</f>
        <v>0.16326530612249079</v>
      </c>
      <c r="H331">
        <f>AVERAGE2(G331,'Sim Flight Params'!$B$38,2)</f>
        <v>0.16326530612249079</v>
      </c>
      <c r="J331">
        <f t="shared" si="52"/>
        <v>-0.41661678408046027</v>
      </c>
      <c r="K331">
        <f t="shared" si="53"/>
        <v>1.0991062666888385</v>
      </c>
      <c r="L331">
        <f>'Sim Flight Params'!$B$36*J331+'Sim Flight Params'!$B$39*K331</f>
        <v>-0.41661678408046027</v>
      </c>
      <c r="N331">
        <f t="shared" si="54"/>
        <v>0.65309026918883017</v>
      </c>
      <c r="O331">
        <f t="shared" si="55"/>
        <v>0.16326530612249079</v>
      </c>
      <c r="P331">
        <f>'Sim Flight Params'!$B$36*N331+'Sim Flight Params'!$B$39*O331</f>
        <v>0.65309026918883017</v>
      </c>
      <c r="Q331">
        <f t="shared" si="50"/>
        <v>0.12227394265813485</v>
      </c>
      <c r="S331">
        <f t="shared" si="56"/>
        <v>-0.41661678408046027</v>
      </c>
      <c r="T331">
        <f t="shared" si="57"/>
        <v>0.65309026918883017</v>
      </c>
      <c r="U331">
        <f t="shared" si="49"/>
        <v>0.12227394265813485</v>
      </c>
    </row>
    <row r="332" spans="1:21" x14ac:dyDescent="0.3">
      <c r="A332">
        <f>'Sim Flight'!B332</f>
        <v>16.499999999999801</v>
      </c>
      <c r="B332">
        <f>'Sim Flight'!L332</f>
        <v>0.51020408163273434</v>
      </c>
      <c r="C332">
        <f>'Sim Flight'!N332+'Sim Flight'!W332</f>
        <v>0.16326530612249079</v>
      </c>
      <c r="E332">
        <f t="shared" si="51"/>
        <v>5.0000000000000711E-2</v>
      </c>
      <c r="G332">
        <f>MEDIAN2(C332,'Sim Flight Params'!$B$37,2)</f>
        <v>0.16326530612249079</v>
      </c>
      <c r="H332">
        <f>AVERAGE2(G332,'Sim Flight Params'!$B$38,2)</f>
        <v>0.16326530612249079</v>
      </c>
      <c r="J332">
        <f t="shared" si="52"/>
        <v>-0.40845351877433561</v>
      </c>
      <c r="K332">
        <f t="shared" si="53"/>
        <v>0</v>
      </c>
      <c r="L332">
        <f>'Sim Flight Params'!$B$36*J332+'Sim Flight Params'!$B$39*K332</f>
        <v>-0.40845351877433561</v>
      </c>
      <c r="N332">
        <f t="shared" si="54"/>
        <v>0.63266759325011312</v>
      </c>
      <c r="O332">
        <f t="shared" si="55"/>
        <v>0.16326530612249079</v>
      </c>
      <c r="P332">
        <f>'Sim Flight Params'!$B$36*N332+'Sim Flight Params'!$B$39*O332</f>
        <v>0.63266759325011312</v>
      </c>
      <c r="Q332">
        <f t="shared" si="50"/>
        <v>0.12246351161737878</v>
      </c>
      <c r="S332">
        <f t="shared" si="56"/>
        <v>-0.40845351877433561</v>
      </c>
      <c r="T332">
        <f t="shared" si="57"/>
        <v>0.63266759325011312</v>
      </c>
      <c r="U332">
        <f t="shared" si="49"/>
        <v>0.12246351161737878</v>
      </c>
    </row>
    <row r="333" spans="1:21" x14ac:dyDescent="0.3">
      <c r="A333">
        <f>'Sim Flight'!B333</f>
        <v>16.549999999999802</v>
      </c>
      <c r="B333">
        <f>'Sim Flight'!L333</f>
        <v>0.49000000000007937</v>
      </c>
      <c r="C333">
        <f>'Sim Flight'!N333+'Sim Flight'!W333</f>
        <v>0.16326530612240087</v>
      </c>
      <c r="E333">
        <f t="shared" si="51"/>
        <v>5.0000000000000711E-2</v>
      </c>
      <c r="G333">
        <f>MEDIAN2(C333,'Sim Flight Params'!$B$37,2)</f>
        <v>0.16326530612240087</v>
      </c>
      <c r="H333">
        <f>AVERAGE2(G333,'Sim Flight Params'!$B$38,2)</f>
        <v>0.16326530612240087</v>
      </c>
      <c r="J333">
        <f t="shared" si="52"/>
        <v>-0.40029025346821545</v>
      </c>
      <c r="K333">
        <f t="shared" si="53"/>
        <v>-1.7985612998927279E-12</v>
      </c>
      <c r="L333">
        <f>'Sim Flight Params'!$B$36*J333+'Sim Flight Params'!$B$39*K333</f>
        <v>-0.40029025346821545</v>
      </c>
      <c r="N333">
        <f t="shared" si="54"/>
        <v>0.61265308057670209</v>
      </c>
      <c r="O333">
        <f t="shared" si="55"/>
        <v>0.16326530612240087</v>
      </c>
      <c r="P333">
        <f>'Sim Flight Params'!$B$36*N333+'Sim Flight Params'!$B$39*O333</f>
        <v>0.61265308057670209</v>
      </c>
      <c r="Q333">
        <f t="shared" si="50"/>
        <v>0.12265308057662272</v>
      </c>
      <c r="S333">
        <f t="shared" si="56"/>
        <v>-0.40029025346821545</v>
      </c>
      <c r="T333">
        <f t="shared" si="57"/>
        <v>0.61265308057670209</v>
      </c>
      <c r="U333">
        <f t="shared" si="49"/>
        <v>0.12265308057662272</v>
      </c>
    </row>
    <row r="334" spans="1:21" x14ac:dyDescent="0.3">
      <c r="A334">
        <f>'Sim Flight'!B334</f>
        <v>16.599999999999799</v>
      </c>
      <c r="B334">
        <f>'Sim Flight'!L334</f>
        <v>0.47020408163273181</v>
      </c>
      <c r="C334">
        <f>'Sim Flight'!N334+'Sim Flight'!W334</f>
        <v>0.16326530612240692</v>
      </c>
      <c r="E334">
        <f t="shared" si="51"/>
        <v>4.9999999999997158E-2</v>
      </c>
      <c r="G334">
        <f>MEDIAN2(C334,'Sim Flight Params'!$B$37,2)</f>
        <v>0.16326530612240692</v>
      </c>
      <c r="H334">
        <f>AVERAGE2(G334,'Sim Flight Params'!$B$38,2)</f>
        <v>0.16326530612240692</v>
      </c>
      <c r="J334">
        <f t="shared" si="52"/>
        <v>-0.39212698816209557</v>
      </c>
      <c r="K334">
        <f t="shared" si="53"/>
        <v>1.2101430968414895E-13</v>
      </c>
      <c r="L334">
        <f>'Sim Flight Params'!$B$36*J334+'Sim Flight Params'!$B$39*K334</f>
        <v>-0.39212698816209557</v>
      </c>
      <c r="N334">
        <f t="shared" si="54"/>
        <v>0.59304673116859841</v>
      </c>
      <c r="O334">
        <f t="shared" si="55"/>
        <v>0.16326530612240692</v>
      </c>
      <c r="P334">
        <f>'Sim Flight Params'!$B$36*N334+'Sim Flight Params'!$B$39*O334</f>
        <v>0.59304673116859841</v>
      </c>
      <c r="Q334">
        <f t="shared" si="50"/>
        <v>0.1228426495358666</v>
      </c>
      <c r="S334">
        <f t="shared" si="56"/>
        <v>-0.39212698816209557</v>
      </c>
      <c r="T334">
        <f t="shared" si="57"/>
        <v>0.59304673116859841</v>
      </c>
      <c r="U334">
        <f t="shared" si="49"/>
        <v>0.1228426495358666</v>
      </c>
    </row>
    <row r="335" spans="1:21" x14ac:dyDescent="0.3">
      <c r="A335">
        <f>'Sim Flight'!B335</f>
        <v>16.6499999999998</v>
      </c>
      <c r="B335">
        <f>'Sim Flight'!L335</f>
        <v>0.45081632653068909</v>
      </c>
      <c r="C335">
        <f>'Sim Flight'!N335+'Sim Flight'!W335</f>
        <v>0.16326530612249746</v>
      </c>
      <c r="E335">
        <f t="shared" si="51"/>
        <v>5.0000000000000711E-2</v>
      </c>
      <c r="G335">
        <f>MEDIAN2(C335,'Sim Flight Params'!$B$37,2)</f>
        <v>0.16326530612249746</v>
      </c>
      <c r="H335">
        <f>AVERAGE2(G335,'Sim Flight Params'!$B$38,2)</f>
        <v>0.16326530612249746</v>
      </c>
      <c r="J335">
        <f t="shared" si="52"/>
        <v>-0.38396372285597058</v>
      </c>
      <c r="K335">
        <f t="shared" si="53"/>
        <v>1.8107737531636047E-12</v>
      </c>
      <c r="L335">
        <f>'Sim Flight Params'!$B$36*J335+'Sim Flight Params'!$B$39*K335</f>
        <v>-0.38396372285597058</v>
      </c>
      <c r="N335">
        <f t="shared" si="54"/>
        <v>0.57384854502579963</v>
      </c>
      <c r="O335">
        <f t="shared" si="55"/>
        <v>0.16326530612249746</v>
      </c>
      <c r="P335">
        <f>'Sim Flight Params'!$B$36*N335+'Sim Flight Params'!$B$39*O335</f>
        <v>0.57384854502579963</v>
      </c>
      <c r="Q335">
        <f t="shared" si="50"/>
        <v>0.12303221849511053</v>
      </c>
      <c r="S335">
        <f t="shared" si="56"/>
        <v>-0.38396372285597058</v>
      </c>
      <c r="T335">
        <f t="shared" si="57"/>
        <v>0.57384854502579963</v>
      </c>
      <c r="U335">
        <f t="shared" si="49"/>
        <v>0.12303221849511053</v>
      </c>
    </row>
    <row r="336" spans="1:21" x14ac:dyDescent="0.3">
      <c r="A336">
        <f>'Sim Flight'!B336</f>
        <v>16.6999999999998</v>
      </c>
      <c r="B336">
        <f>'Sim Flight'!L336</f>
        <v>0.43183673469395256</v>
      </c>
      <c r="C336">
        <f>'Sim Flight'!N336+'Sim Flight'!W336</f>
        <v>0.16326530612246859</v>
      </c>
      <c r="E336">
        <f t="shared" si="51"/>
        <v>5.0000000000000711E-2</v>
      </c>
      <c r="G336">
        <f>MEDIAN2(C336,'Sim Flight Params'!$B$37,2)</f>
        <v>0.16326530612246859</v>
      </c>
      <c r="H336">
        <f>AVERAGE2(G336,'Sim Flight Params'!$B$38,2)</f>
        <v>0.16326530612246859</v>
      </c>
      <c r="J336">
        <f t="shared" si="52"/>
        <v>-0.37580045754984703</v>
      </c>
      <c r="K336">
        <f t="shared" si="53"/>
        <v>-5.7731597280507322E-13</v>
      </c>
      <c r="L336">
        <f>'Sim Flight Params'!$B$36*J336+'Sim Flight Params'!$B$39*K336</f>
        <v>-0.37580045754984703</v>
      </c>
      <c r="N336">
        <f t="shared" si="54"/>
        <v>0.55505852214830698</v>
      </c>
      <c r="O336">
        <f t="shared" si="55"/>
        <v>0.16326530612246859</v>
      </c>
      <c r="P336">
        <f>'Sim Flight Params'!$B$36*N336+'Sim Flight Params'!$B$39*O336</f>
        <v>0.55505852214830698</v>
      </c>
      <c r="Q336">
        <f t="shared" si="50"/>
        <v>0.12322178745435441</v>
      </c>
      <c r="S336">
        <f t="shared" si="56"/>
        <v>-0.37580045754984703</v>
      </c>
      <c r="T336">
        <f t="shared" si="57"/>
        <v>0.55505852214830698</v>
      </c>
      <c r="U336">
        <f t="shared" si="49"/>
        <v>0.12322178745435441</v>
      </c>
    </row>
    <row r="337" spans="1:21" x14ac:dyDescent="0.3">
      <c r="A337">
        <f>'Sim Flight'!B337</f>
        <v>16.749999999999801</v>
      </c>
      <c r="B337">
        <f>'Sim Flight'!L337</f>
        <v>0.4132653061225221</v>
      </c>
      <c r="C337">
        <f>'Sim Flight'!N337+'Sim Flight'!W337</f>
        <v>0.16326530612242418</v>
      </c>
      <c r="E337">
        <f t="shared" si="51"/>
        <v>5.0000000000000711E-2</v>
      </c>
      <c r="G337">
        <f>MEDIAN2(C337,'Sim Flight Params'!$B$37,2)</f>
        <v>0.16326530612242418</v>
      </c>
      <c r="H337">
        <f>AVERAGE2(G337,'Sim Flight Params'!$B$38,2)</f>
        <v>0.16326530612242418</v>
      </c>
      <c r="J337">
        <f t="shared" si="52"/>
        <v>-0.36763719224372571</v>
      </c>
      <c r="K337">
        <f t="shared" si="53"/>
        <v>-8.8817841970011261E-13</v>
      </c>
      <c r="L337">
        <f>'Sim Flight Params'!$B$36*J337+'Sim Flight Params'!$B$39*K337</f>
        <v>-0.36763719224372571</v>
      </c>
      <c r="N337">
        <f t="shared" si="54"/>
        <v>0.53667666253612045</v>
      </c>
      <c r="O337">
        <f t="shared" si="55"/>
        <v>0.16326530612242418</v>
      </c>
      <c r="P337">
        <f>'Sim Flight Params'!$B$36*N337+'Sim Flight Params'!$B$39*O337</f>
        <v>0.53667666253612045</v>
      </c>
      <c r="Q337">
        <f t="shared" si="50"/>
        <v>0.12341135641359835</v>
      </c>
      <c r="S337">
        <f t="shared" si="56"/>
        <v>-0.36763719224372571</v>
      </c>
      <c r="T337">
        <f t="shared" si="57"/>
        <v>0.53667666253612045</v>
      </c>
      <c r="U337">
        <f t="shared" si="49"/>
        <v>0.12341135641359835</v>
      </c>
    </row>
    <row r="338" spans="1:21" x14ac:dyDescent="0.3">
      <c r="A338">
        <f>'Sim Flight'!B338</f>
        <v>16.799999999999802</v>
      </c>
      <c r="B338">
        <f>'Sim Flight'!L338</f>
        <v>0.39510204081639771</v>
      </c>
      <c r="C338">
        <f>'Sim Flight'!N338+'Sim Flight'!W338</f>
        <v>0.16326530612242418</v>
      </c>
      <c r="E338">
        <f t="shared" si="51"/>
        <v>5.0000000000000711E-2</v>
      </c>
      <c r="G338">
        <f>MEDIAN2(C338,'Sim Flight Params'!$B$37,2)</f>
        <v>0.16326530612242418</v>
      </c>
      <c r="H338">
        <f>AVERAGE2(G338,'Sim Flight Params'!$B$38,2)</f>
        <v>0.16326530612242418</v>
      </c>
      <c r="J338">
        <f t="shared" si="52"/>
        <v>-0.35947392693760438</v>
      </c>
      <c r="K338">
        <f t="shared" si="53"/>
        <v>0</v>
      </c>
      <c r="L338">
        <f>'Sim Flight Params'!$B$36*J338+'Sim Flight Params'!$B$39*K338</f>
        <v>-0.35947392693760438</v>
      </c>
      <c r="N338">
        <f t="shared" si="54"/>
        <v>0.51870296618923994</v>
      </c>
      <c r="O338">
        <f t="shared" si="55"/>
        <v>0.16326530612242418</v>
      </c>
      <c r="P338">
        <f>'Sim Flight Params'!$B$36*N338+'Sim Flight Params'!$B$39*O338</f>
        <v>0.51870296618923994</v>
      </c>
      <c r="Q338">
        <f t="shared" si="50"/>
        <v>0.12360092537284223</v>
      </c>
      <c r="S338">
        <f t="shared" si="56"/>
        <v>-0.35947392693760438</v>
      </c>
      <c r="T338">
        <f t="shared" si="57"/>
        <v>0.51870296618923994</v>
      </c>
      <c r="U338">
        <f t="shared" si="49"/>
        <v>0.12360092537284223</v>
      </c>
    </row>
    <row r="339" spans="1:21" x14ac:dyDescent="0.3">
      <c r="A339">
        <f>'Sim Flight'!B339</f>
        <v>16.849999999999799</v>
      </c>
      <c r="B339">
        <f>'Sim Flight'!L339</f>
        <v>0.37734693877558079</v>
      </c>
      <c r="C339">
        <f>'Sim Flight'!N339+'Sim Flight'!W339</f>
        <v>0.14536737121180154</v>
      </c>
      <c r="E339">
        <f t="shared" si="51"/>
        <v>4.9999999999997158E-2</v>
      </c>
      <c r="G339">
        <f>MEDIAN2(C339,'Sim Flight Params'!$B$37,2)</f>
        <v>0.14536737121180154</v>
      </c>
      <c r="H339">
        <f>AVERAGE2(G339,'Sim Flight Params'!$B$38,2)</f>
        <v>0.14536737121180154</v>
      </c>
      <c r="J339">
        <f t="shared" si="52"/>
        <v>-0.35220555837701473</v>
      </c>
      <c r="K339">
        <f t="shared" si="53"/>
        <v>-0.35795869821247311</v>
      </c>
      <c r="L339">
        <f>'Sim Flight Params'!$B$36*J339+'Sim Flight Params'!$B$39*K339</f>
        <v>-0.35220555837701473</v>
      </c>
      <c r="N339">
        <f t="shared" si="54"/>
        <v>0.50109268827039022</v>
      </c>
      <c r="O339">
        <f t="shared" si="55"/>
        <v>0.14536737121180138</v>
      </c>
      <c r="P339">
        <f>'Sim Flight Params'!$B$36*N339+'Sim Flight Params'!$B$39*O339</f>
        <v>0.50109268827039022</v>
      </c>
      <c r="Q339">
        <f t="shared" si="50"/>
        <v>0.12374574949480943</v>
      </c>
      <c r="S339">
        <f t="shared" si="56"/>
        <v>-0.35220555837701473</v>
      </c>
      <c r="T339">
        <f t="shared" si="57"/>
        <v>0.50109268827039022</v>
      </c>
      <c r="U339">
        <f t="shared" si="49"/>
        <v>0.12374574949480943</v>
      </c>
    </row>
    <row r="340" spans="1:21" x14ac:dyDescent="0.3">
      <c r="A340">
        <f>'Sim Flight'!B340</f>
        <v>16.8999999999998</v>
      </c>
      <c r="B340">
        <f>'Sim Flight'!L340</f>
        <v>0.36000000000006871</v>
      </c>
      <c r="C340">
        <f>'Sim Flight'!N340+'Sim Flight'!W340</f>
        <v>0.16326530612244083</v>
      </c>
      <c r="E340">
        <f t="shared" si="51"/>
        <v>5.0000000000000711E-2</v>
      </c>
      <c r="G340">
        <f>MEDIAN2(C340,'Sim Flight Params'!$B$37,2)</f>
        <v>0.16326530612244083</v>
      </c>
      <c r="H340">
        <f>AVERAGE2(G340,'Sim Flight Params'!$B$38,2)</f>
        <v>0.16326530612244083</v>
      </c>
      <c r="J340">
        <f t="shared" si="52"/>
        <v>-0.34404229307089257</v>
      </c>
      <c r="K340">
        <f t="shared" si="53"/>
        <v>0.3579586982127807</v>
      </c>
      <c r="L340">
        <f>'Sim Flight Params'!$B$36*J340+'Sim Flight Params'!$B$39*K340</f>
        <v>-0.34404229307089257</v>
      </c>
      <c r="N340">
        <f t="shared" si="54"/>
        <v>0.48389057361684534</v>
      </c>
      <c r="O340">
        <f t="shared" si="55"/>
        <v>0.16326530612244083</v>
      </c>
      <c r="P340">
        <f>'Sim Flight Params'!$B$36*N340+'Sim Flight Params'!$B$39*O340</f>
        <v>0.48389057361684534</v>
      </c>
      <c r="Q340">
        <f t="shared" si="50"/>
        <v>0.12389057361677663</v>
      </c>
      <c r="S340">
        <f t="shared" si="56"/>
        <v>-0.34404229307089257</v>
      </c>
      <c r="T340">
        <f t="shared" si="57"/>
        <v>0.48389057361684534</v>
      </c>
      <c r="U340">
        <f t="shared" si="49"/>
        <v>0.12389057361677663</v>
      </c>
    </row>
    <row r="341" spans="1:21" x14ac:dyDescent="0.3">
      <c r="A341">
        <f>'Sim Flight'!B341</f>
        <v>16.9499999999998</v>
      </c>
      <c r="B341">
        <f>'Sim Flight'!L341</f>
        <v>0.34306122448986281</v>
      </c>
      <c r="C341">
        <f>'Sim Flight'!N341+'Sim Flight'!W341</f>
        <v>0.16326530612246859</v>
      </c>
      <c r="E341">
        <f t="shared" si="51"/>
        <v>5.0000000000000711E-2</v>
      </c>
      <c r="G341">
        <f>MEDIAN2(C341,'Sim Flight Params'!$B$37,2)</f>
        <v>0.16326530612246859</v>
      </c>
      <c r="H341">
        <f>AVERAGE2(G341,'Sim Flight Params'!$B$38,2)</f>
        <v>0.16326530612246859</v>
      </c>
      <c r="J341">
        <f t="shared" si="52"/>
        <v>-0.33587902776476902</v>
      </c>
      <c r="K341">
        <f t="shared" si="53"/>
        <v>5.5511151231257039E-13</v>
      </c>
      <c r="L341">
        <f>'Sim Flight Params'!$B$36*J341+'Sim Flight Params'!$B$39*K341</f>
        <v>-0.33587902776476902</v>
      </c>
      <c r="N341">
        <f t="shared" si="54"/>
        <v>0.46709662222860665</v>
      </c>
      <c r="O341">
        <f t="shared" si="55"/>
        <v>0.16326530612246859</v>
      </c>
      <c r="P341">
        <f>'Sim Flight Params'!$B$36*N341+'Sim Flight Params'!$B$39*O341</f>
        <v>0.46709662222860665</v>
      </c>
      <c r="Q341">
        <f t="shared" si="50"/>
        <v>0.12403539773874384</v>
      </c>
      <c r="S341">
        <f t="shared" si="56"/>
        <v>-0.33587902776476902</v>
      </c>
      <c r="T341">
        <f t="shared" si="57"/>
        <v>0.46709662222860665</v>
      </c>
      <c r="U341">
        <f t="shared" si="49"/>
        <v>0.12403539773874384</v>
      </c>
    </row>
    <row r="342" spans="1:21" x14ac:dyDescent="0.3">
      <c r="A342">
        <f>'Sim Flight'!B342</f>
        <v>16.999999999999801</v>
      </c>
      <c r="B342">
        <f>'Sim Flight'!L342</f>
        <v>0.32653061224496288</v>
      </c>
      <c r="C342">
        <f>'Sim Flight'!N342+'Sim Flight'!W342</f>
        <v>0.16326530612237977</v>
      </c>
      <c r="E342">
        <f t="shared" si="51"/>
        <v>5.0000000000000711E-2</v>
      </c>
      <c r="G342">
        <f>MEDIAN2(C342,'Sim Flight Params'!$B$37,2)</f>
        <v>0.16326530612237977</v>
      </c>
      <c r="H342">
        <f>AVERAGE2(G342,'Sim Flight Params'!$B$38,2)</f>
        <v>0.16326530612237977</v>
      </c>
      <c r="J342">
        <f t="shared" si="52"/>
        <v>-0.32771576245864992</v>
      </c>
      <c r="K342">
        <f t="shared" si="53"/>
        <v>-1.7763568394002252E-12</v>
      </c>
      <c r="L342">
        <f>'Sim Flight Params'!$B$36*J342+'Sim Flight Params'!$B$39*K342</f>
        <v>-0.32771576245864992</v>
      </c>
      <c r="N342">
        <f t="shared" si="54"/>
        <v>0.45071083410567392</v>
      </c>
      <c r="O342">
        <f t="shared" si="55"/>
        <v>0.16326530612237977</v>
      </c>
      <c r="P342">
        <f>'Sim Flight Params'!$B$36*N342+'Sim Flight Params'!$B$39*O342</f>
        <v>0.45071083410567392</v>
      </c>
      <c r="Q342">
        <f t="shared" si="50"/>
        <v>0.12418022186071104</v>
      </c>
      <c r="S342">
        <f t="shared" si="56"/>
        <v>-0.32771576245864992</v>
      </c>
      <c r="T342">
        <f t="shared" si="57"/>
        <v>0.45071083410567392</v>
      </c>
      <c r="U342">
        <f t="shared" si="49"/>
        <v>0.12418022186071104</v>
      </c>
    </row>
    <row r="343" spans="1:21" x14ac:dyDescent="0.3">
      <c r="A343">
        <f>'Sim Flight'!B343</f>
        <v>17.049999999999802</v>
      </c>
      <c r="B343">
        <f>'Sim Flight'!L343</f>
        <v>0.31040816326536924</v>
      </c>
      <c r="C343">
        <f>'Sim Flight'!N343+'Sim Flight'!W343</f>
        <v>3.2888797552495991E-2</v>
      </c>
      <c r="E343">
        <f t="shared" si="51"/>
        <v>5.0000000000000711E-2</v>
      </c>
      <c r="G343">
        <f>MEDIAN2(C343,'Sim Flight Params'!$B$37,2)</f>
        <v>3.2888797552495991E-2</v>
      </c>
      <c r="H343">
        <f>AVERAGE2(G343,'Sim Flight Params'!$B$38,2)</f>
        <v>3.2888797552495991E-2</v>
      </c>
      <c r="J343">
        <f t="shared" si="52"/>
        <v>-0.32607132258102511</v>
      </c>
      <c r="K343">
        <f t="shared" si="53"/>
        <v>-2.6075301713976384</v>
      </c>
      <c r="L343">
        <f>'Sim Flight Params'!$B$36*J343+'Sim Flight Params'!$B$39*K343</f>
        <v>-0.32607132258102511</v>
      </c>
      <c r="N343">
        <f t="shared" si="54"/>
        <v>0.43440726797662244</v>
      </c>
      <c r="O343">
        <f t="shared" si="55"/>
        <v>3.2888797552495609E-2</v>
      </c>
      <c r="P343">
        <f>'Sim Flight Params'!$B$36*N343+'Sim Flight Params'!$B$39*O343</f>
        <v>0.43440726797662244</v>
      </c>
      <c r="Q343">
        <f t="shared" si="50"/>
        <v>0.12399910471125319</v>
      </c>
      <c r="S343">
        <f t="shared" si="56"/>
        <v>-0.32607132258102511</v>
      </c>
      <c r="T343">
        <f t="shared" si="57"/>
        <v>0.43440726797662244</v>
      </c>
      <c r="U343">
        <f t="shared" si="49"/>
        <v>0.12399910471125319</v>
      </c>
    </row>
    <row r="344" spans="1:21" x14ac:dyDescent="0.3">
      <c r="A344">
        <f>'Sim Flight'!B344</f>
        <v>17.099999999999799</v>
      </c>
      <c r="B344">
        <f>'Sim Flight'!L344</f>
        <v>0.29469387755108278</v>
      </c>
      <c r="C344">
        <f>'Sim Flight'!N344+'Sim Flight'!W344</f>
        <v>0.16326530612243245</v>
      </c>
      <c r="E344">
        <f t="shared" si="51"/>
        <v>4.9999999999997158E-2</v>
      </c>
      <c r="G344">
        <f>MEDIAN2(C344,'Sim Flight Params'!$B$37,2)</f>
        <v>0.16326530612243245</v>
      </c>
      <c r="H344">
        <f>AVERAGE2(G344,'Sim Flight Params'!$B$38,2)</f>
        <v>0.16326530612243245</v>
      </c>
      <c r="J344">
        <f t="shared" si="52"/>
        <v>-0.31790805727490395</v>
      </c>
      <c r="K344">
        <f t="shared" si="53"/>
        <v>2.6075301713988774</v>
      </c>
      <c r="L344">
        <f>'Sim Flight Params'!$B$36*J344+'Sim Flight Params'!$B$39*K344</f>
        <v>-0.31790805727490395</v>
      </c>
      <c r="N344">
        <f t="shared" si="54"/>
        <v>0.41851186511287813</v>
      </c>
      <c r="O344">
        <f t="shared" si="55"/>
        <v>0.16326530612243245</v>
      </c>
      <c r="P344">
        <f>'Sim Flight Params'!$B$36*N344+'Sim Flight Params'!$B$39*O344</f>
        <v>0.41851186511287813</v>
      </c>
      <c r="Q344">
        <f t="shared" si="50"/>
        <v>0.12381798756179535</v>
      </c>
      <c r="S344">
        <f t="shared" si="56"/>
        <v>-0.31790805727490395</v>
      </c>
      <c r="T344">
        <f t="shared" si="57"/>
        <v>0.41851186511287813</v>
      </c>
      <c r="U344">
        <f t="shared" si="49"/>
        <v>0.12381798756179535</v>
      </c>
    </row>
    <row r="345" spans="1:21" x14ac:dyDescent="0.3">
      <c r="A345">
        <f>'Sim Flight'!B345</f>
        <v>17.1499999999998</v>
      </c>
      <c r="B345">
        <f>'Sim Flight'!L345</f>
        <v>0.2793877551021014</v>
      </c>
      <c r="C345">
        <f>'Sim Flight'!N345+'Sim Flight'!W345</f>
        <v>0.16326530612247081</v>
      </c>
      <c r="E345">
        <f t="shared" si="51"/>
        <v>5.0000000000000711E-2</v>
      </c>
      <c r="G345">
        <f>MEDIAN2(C345,'Sim Flight Params'!$B$37,2)</f>
        <v>0.16326530612247081</v>
      </c>
      <c r="H345">
        <f>AVERAGE2(G345,'Sim Flight Params'!$B$38,2)</f>
        <v>0.16326530612247081</v>
      </c>
      <c r="J345">
        <f t="shared" si="52"/>
        <v>-0.3097447919687803</v>
      </c>
      <c r="K345">
        <f t="shared" si="53"/>
        <v>7.6716411001597226E-13</v>
      </c>
      <c r="L345">
        <f>'Sim Flight Params'!$B$36*J345+'Sim Flight Params'!$B$39*K345</f>
        <v>-0.3097447919687803</v>
      </c>
      <c r="N345">
        <f t="shared" si="54"/>
        <v>0.40302462551443891</v>
      </c>
      <c r="O345">
        <f t="shared" si="55"/>
        <v>0.16326530612247081</v>
      </c>
      <c r="P345">
        <f>'Sim Flight Params'!$B$36*N345+'Sim Flight Params'!$B$39*O345</f>
        <v>0.40302462551443891</v>
      </c>
      <c r="Q345">
        <f t="shared" si="50"/>
        <v>0.12363687041233751</v>
      </c>
      <c r="S345">
        <f t="shared" si="56"/>
        <v>-0.3097447919687803</v>
      </c>
      <c r="T345">
        <f t="shared" si="57"/>
        <v>0.40302462551443891</v>
      </c>
      <c r="U345">
        <f t="shared" si="49"/>
        <v>0.12363687041233751</v>
      </c>
    </row>
    <row r="346" spans="1:21" x14ac:dyDescent="0.3">
      <c r="A346">
        <f>'Sim Flight'!B346</f>
        <v>17.1999999999998</v>
      </c>
      <c r="B346">
        <f>'Sim Flight'!L346</f>
        <v>0.26448979591842597</v>
      </c>
      <c r="C346">
        <f>'Sim Flight'!N346+'Sim Flight'!W346</f>
        <v>0.16326530612237977</v>
      </c>
      <c r="E346">
        <f t="shared" si="51"/>
        <v>5.0000000000000711E-2</v>
      </c>
      <c r="G346">
        <f>MEDIAN2(C346,'Sim Flight Params'!$B$37,2)</f>
        <v>0.16326530612237977</v>
      </c>
      <c r="H346">
        <f>AVERAGE2(G346,'Sim Flight Params'!$B$38,2)</f>
        <v>0.16326530612237977</v>
      </c>
      <c r="J346">
        <f t="shared" si="52"/>
        <v>-0.30158152666266119</v>
      </c>
      <c r="K346">
        <f t="shared" si="53"/>
        <v>-1.8207657603852309E-12</v>
      </c>
      <c r="L346">
        <f>'Sim Flight Params'!$B$36*J346+'Sim Flight Params'!$B$39*K346</f>
        <v>-0.30158152666266119</v>
      </c>
      <c r="N346">
        <f t="shared" si="54"/>
        <v>0.38794554918130564</v>
      </c>
      <c r="O346">
        <f t="shared" si="55"/>
        <v>0.16326530612237977</v>
      </c>
      <c r="P346">
        <f>'Sim Flight Params'!$B$36*N346+'Sim Flight Params'!$B$39*O346</f>
        <v>0.38794554918130564</v>
      </c>
      <c r="Q346">
        <f t="shared" si="50"/>
        <v>0.12345575326287966</v>
      </c>
      <c r="S346">
        <f t="shared" si="56"/>
        <v>-0.30158152666266119</v>
      </c>
      <c r="T346">
        <f t="shared" si="57"/>
        <v>0.38794554918130564</v>
      </c>
      <c r="U346">
        <f t="shared" si="49"/>
        <v>0.12345575326287966</v>
      </c>
    </row>
    <row r="347" spans="1:21" x14ac:dyDescent="0.3">
      <c r="A347">
        <f>'Sim Flight'!B347</f>
        <v>17.249999999999801</v>
      </c>
      <c r="B347">
        <f>'Sim Flight'!L347</f>
        <v>0.25000000000005684</v>
      </c>
      <c r="C347">
        <f>'Sim Flight'!N347+'Sim Flight'!W347</f>
        <v>0.163265306122513</v>
      </c>
      <c r="E347">
        <f t="shared" si="51"/>
        <v>5.0000000000000711E-2</v>
      </c>
      <c r="G347">
        <f>MEDIAN2(C347,'Sim Flight Params'!$B$37,2)</f>
        <v>0.163265306122513</v>
      </c>
      <c r="H347">
        <f>AVERAGE2(G347,'Sim Flight Params'!$B$38,2)</f>
        <v>0.163265306122513</v>
      </c>
      <c r="J347">
        <f t="shared" si="52"/>
        <v>-0.29341826135653543</v>
      </c>
      <c r="K347">
        <f t="shared" si="53"/>
        <v>2.6645352591003377E-12</v>
      </c>
      <c r="L347">
        <f>'Sim Flight Params'!$B$36*J347+'Sim Flight Params'!$B$39*K347</f>
        <v>-0.29341826135653543</v>
      </c>
      <c r="N347">
        <f t="shared" si="54"/>
        <v>0.37327463611347866</v>
      </c>
      <c r="O347">
        <f t="shared" si="55"/>
        <v>0.163265306122513</v>
      </c>
      <c r="P347">
        <f>'Sim Flight Params'!$B$36*N347+'Sim Flight Params'!$B$39*O347</f>
        <v>0.37327463611347866</v>
      </c>
      <c r="Q347">
        <f t="shared" si="50"/>
        <v>0.12327463611342182</v>
      </c>
      <c r="S347">
        <f t="shared" si="56"/>
        <v>-0.29341826135653543</v>
      </c>
      <c r="T347">
        <f t="shared" si="57"/>
        <v>0.37327463611347866</v>
      </c>
      <c r="U347">
        <f t="shared" si="49"/>
        <v>0.12327463611342182</v>
      </c>
    </row>
    <row r="348" spans="1:21" x14ac:dyDescent="0.3">
      <c r="A348">
        <f>'Sim Flight'!B348</f>
        <v>17.299999999999802</v>
      </c>
      <c r="B348">
        <f>'Sim Flight'!L348</f>
        <v>0.23591836734699378</v>
      </c>
      <c r="C348">
        <f>'Sim Flight'!N348+'Sim Flight'!W348</f>
        <v>0.16326530612242418</v>
      </c>
      <c r="E348">
        <f t="shared" si="51"/>
        <v>5.0000000000000711E-2</v>
      </c>
      <c r="G348">
        <f>MEDIAN2(C348,'Sim Flight Params'!$B$37,2)</f>
        <v>0.16326530612242418</v>
      </c>
      <c r="H348">
        <f>AVERAGE2(G348,'Sim Flight Params'!$B$38,2)</f>
        <v>0.16326530612242418</v>
      </c>
      <c r="J348">
        <f t="shared" si="52"/>
        <v>-0.2852549960504141</v>
      </c>
      <c r="K348">
        <f t="shared" si="53"/>
        <v>-1.7763568394002252E-12</v>
      </c>
      <c r="L348">
        <f>'Sim Flight Params'!$B$36*J348+'Sim Flight Params'!$B$39*K348</f>
        <v>-0.2852549960504141</v>
      </c>
      <c r="N348">
        <f t="shared" si="54"/>
        <v>0.35901188631095776</v>
      </c>
      <c r="O348">
        <f t="shared" si="55"/>
        <v>0.16326530612242418</v>
      </c>
      <c r="P348">
        <f>'Sim Flight Params'!$B$36*N348+'Sim Flight Params'!$B$39*O348</f>
        <v>0.35901188631095776</v>
      </c>
      <c r="Q348">
        <f t="shared" si="50"/>
        <v>0.12309351896396398</v>
      </c>
      <c r="S348">
        <f t="shared" si="56"/>
        <v>-0.2852549960504141</v>
      </c>
      <c r="T348">
        <f t="shared" si="57"/>
        <v>0.35901188631095776</v>
      </c>
      <c r="U348">
        <f t="shared" si="49"/>
        <v>0.12309351896396398</v>
      </c>
    </row>
    <row r="349" spans="1:21" x14ac:dyDescent="0.3">
      <c r="A349">
        <f>'Sim Flight'!B349</f>
        <v>17.349999999999799</v>
      </c>
      <c r="B349">
        <f>'Sim Flight'!L349</f>
        <v>0.22224489795923782</v>
      </c>
      <c r="C349">
        <f>'Sim Flight'!N349+'Sim Flight'!W349</f>
        <v>0.16326530612245799</v>
      </c>
      <c r="E349">
        <f t="shared" si="51"/>
        <v>4.9999999999997158E-2</v>
      </c>
      <c r="G349">
        <f>MEDIAN2(C349,'Sim Flight Params'!$B$37,2)</f>
        <v>0.16326530612245799</v>
      </c>
      <c r="H349">
        <f>AVERAGE2(G349,'Sim Flight Params'!$B$38,2)</f>
        <v>0.16326530612245799</v>
      </c>
      <c r="J349">
        <f t="shared" si="52"/>
        <v>-0.27709173074429166</v>
      </c>
      <c r="K349">
        <f t="shared" si="53"/>
        <v>6.761258219967588E-13</v>
      </c>
      <c r="L349">
        <f>'Sim Flight Params'!$B$36*J349+'Sim Flight Params'!$B$39*K349</f>
        <v>-0.27709173074429166</v>
      </c>
      <c r="N349">
        <f t="shared" si="54"/>
        <v>0.34515729977374399</v>
      </c>
      <c r="O349">
        <f t="shared" si="55"/>
        <v>0.16326530612245799</v>
      </c>
      <c r="P349">
        <f>'Sim Flight Params'!$B$36*N349+'Sim Flight Params'!$B$39*O349</f>
        <v>0.34515729977374399</v>
      </c>
      <c r="Q349">
        <f t="shared" si="50"/>
        <v>0.12291240181450616</v>
      </c>
      <c r="S349">
        <f t="shared" si="56"/>
        <v>-0.27709173074429166</v>
      </c>
      <c r="T349">
        <f t="shared" si="57"/>
        <v>0.34515729977374399</v>
      </c>
      <c r="U349">
        <f t="shared" si="49"/>
        <v>0.12291240181450616</v>
      </c>
    </row>
    <row r="350" spans="1:21" x14ac:dyDescent="0.3">
      <c r="A350">
        <f>'Sim Flight'!B350</f>
        <v>17.3999999999998</v>
      </c>
      <c r="B350">
        <f>'Sim Flight'!L350</f>
        <v>0.20897959183678705</v>
      </c>
      <c r="C350">
        <f>'Sim Flight'!N350+'Sim Flight'!W350</f>
        <v>0.16326530612245749</v>
      </c>
      <c r="E350">
        <f t="shared" si="51"/>
        <v>5.0000000000000711E-2</v>
      </c>
      <c r="G350">
        <f>MEDIAN2(C350,'Sim Flight Params'!$B$37,2)</f>
        <v>0.16326530612245749</v>
      </c>
      <c r="H350">
        <f>AVERAGE2(G350,'Sim Flight Params'!$B$38,2)</f>
        <v>0.16326530612245749</v>
      </c>
      <c r="J350">
        <f t="shared" si="52"/>
        <v>-0.26892846543816867</v>
      </c>
      <c r="K350">
        <f t="shared" si="53"/>
        <v>-9.9920072216262669E-15</v>
      </c>
      <c r="L350">
        <f>'Sim Flight Params'!$B$36*J350+'Sim Flight Params'!$B$39*K350</f>
        <v>-0.26892846543816867</v>
      </c>
      <c r="N350">
        <f t="shared" si="54"/>
        <v>0.33171087650183534</v>
      </c>
      <c r="O350">
        <f t="shared" si="55"/>
        <v>0.16326530612245749</v>
      </c>
      <c r="P350">
        <f>'Sim Flight Params'!$B$36*N350+'Sim Flight Params'!$B$39*O350</f>
        <v>0.33171087650183534</v>
      </c>
      <c r="Q350">
        <f t="shared" si="50"/>
        <v>0.12273128466504829</v>
      </c>
      <c r="S350">
        <f t="shared" si="56"/>
        <v>-0.26892846543816867</v>
      </c>
      <c r="T350">
        <f t="shared" si="57"/>
        <v>0.33171087650183534</v>
      </c>
      <c r="U350">
        <f t="shared" si="49"/>
        <v>0.12273128466504829</v>
      </c>
    </row>
    <row r="351" spans="1:21" x14ac:dyDescent="0.3">
      <c r="A351">
        <f>'Sim Flight'!B351</f>
        <v>17.4499999999998</v>
      </c>
      <c r="B351">
        <f>'Sim Flight'!L351</f>
        <v>0.19612244897964237</v>
      </c>
      <c r="C351">
        <f>'Sim Flight'!N351+'Sim Flight'!W351</f>
        <v>0.16326530612243528</v>
      </c>
      <c r="E351">
        <f t="shared" si="51"/>
        <v>5.0000000000000711E-2</v>
      </c>
      <c r="G351">
        <f>MEDIAN2(C351,'Sim Flight Params'!$B$37,2)</f>
        <v>0.16326530612243528</v>
      </c>
      <c r="H351">
        <f>AVERAGE2(G351,'Sim Flight Params'!$B$38,2)</f>
        <v>0.16326530612243528</v>
      </c>
      <c r="J351">
        <f t="shared" si="52"/>
        <v>-0.26076520013204679</v>
      </c>
      <c r="K351">
        <f t="shared" si="53"/>
        <v>-4.4408920985005631E-13</v>
      </c>
      <c r="L351">
        <f>'Sim Flight Params'!$B$36*J351+'Sim Flight Params'!$B$39*K351</f>
        <v>-0.26076520013204679</v>
      </c>
      <c r="N351">
        <f t="shared" si="54"/>
        <v>0.31867261649523282</v>
      </c>
      <c r="O351">
        <f t="shared" si="55"/>
        <v>0.16326530612243528</v>
      </c>
      <c r="P351">
        <f>'Sim Flight Params'!$B$36*N351+'Sim Flight Params'!$B$39*O351</f>
        <v>0.31867261649523282</v>
      </c>
      <c r="Q351">
        <f t="shared" si="50"/>
        <v>0.12255016751559045</v>
      </c>
      <c r="S351">
        <f t="shared" si="56"/>
        <v>-0.26076520013204679</v>
      </c>
      <c r="T351">
        <f t="shared" si="57"/>
        <v>0.31867261649523282</v>
      </c>
      <c r="U351">
        <f t="shared" si="49"/>
        <v>0.12255016751559045</v>
      </c>
    </row>
    <row r="352" spans="1:21" x14ac:dyDescent="0.3">
      <c r="A352">
        <f>'Sim Flight'!B352</f>
        <v>17.499999999999801</v>
      </c>
      <c r="B352">
        <f>'Sim Flight'!L352</f>
        <v>0.18367346938780379</v>
      </c>
      <c r="C352">
        <f>'Sim Flight'!N352+'Sim Flight'!W352</f>
        <v>0.16326530612243473</v>
      </c>
      <c r="E352">
        <f t="shared" si="51"/>
        <v>5.0000000000000711E-2</v>
      </c>
      <c r="G352">
        <f>MEDIAN2(C352,'Sim Flight Params'!$B$37,2)</f>
        <v>0.16326530612243473</v>
      </c>
      <c r="H352">
        <f>AVERAGE2(G352,'Sim Flight Params'!$B$38,2)</f>
        <v>0.16326530612243473</v>
      </c>
      <c r="J352">
        <f t="shared" si="52"/>
        <v>-0.25260193482592497</v>
      </c>
      <c r="K352">
        <f t="shared" si="53"/>
        <v>-1.1102230246251408E-14</v>
      </c>
      <c r="L352">
        <f>'Sim Flight Params'!$B$36*J352+'Sim Flight Params'!$B$39*K352</f>
        <v>-0.25260193482592497</v>
      </c>
      <c r="N352">
        <f t="shared" si="54"/>
        <v>0.30604251975393637</v>
      </c>
      <c r="O352">
        <f t="shared" si="55"/>
        <v>0.16326530612243417</v>
      </c>
      <c r="P352">
        <f>'Sim Flight Params'!$B$36*N352+'Sim Flight Params'!$B$39*O352</f>
        <v>0.30604251975393637</v>
      </c>
      <c r="Q352">
        <f t="shared" si="50"/>
        <v>0.12236905036613258</v>
      </c>
      <c r="S352">
        <f t="shared" si="56"/>
        <v>-0.25260193482592497</v>
      </c>
      <c r="T352">
        <f t="shared" si="57"/>
        <v>0.30604251975393637</v>
      </c>
      <c r="U352">
        <f t="shared" si="49"/>
        <v>0.12236905036613258</v>
      </c>
    </row>
    <row r="353" spans="1:21" x14ac:dyDescent="0.3">
      <c r="A353">
        <f>'Sim Flight'!B353</f>
        <v>17.549999999999802</v>
      </c>
      <c r="B353">
        <f>'Sim Flight'!L353</f>
        <v>0.17163265306127143</v>
      </c>
      <c r="C353">
        <f>'Sim Flight'!N353+'Sim Flight'!W353</f>
        <v>0.16326530612247969</v>
      </c>
      <c r="E353">
        <f t="shared" si="51"/>
        <v>5.0000000000000711E-2</v>
      </c>
      <c r="G353">
        <f>MEDIAN2(C353,'Sim Flight Params'!$B$37,2)</f>
        <v>0.16326530612247969</v>
      </c>
      <c r="H353">
        <f>AVERAGE2(G353,'Sim Flight Params'!$B$38,2)</f>
        <v>0.16326530612247969</v>
      </c>
      <c r="J353">
        <f t="shared" si="52"/>
        <v>-0.24443866951980087</v>
      </c>
      <c r="K353">
        <f t="shared" si="53"/>
        <v>8.9928064994636397E-13</v>
      </c>
      <c r="L353">
        <f>'Sim Flight Params'!$B$36*J353+'Sim Flight Params'!$B$39*K353</f>
        <v>-0.24443866951980087</v>
      </c>
      <c r="N353">
        <f t="shared" si="54"/>
        <v>0.29382058627794616</v>
      </c>
      <c r="O353">
        <f t="shared" si="55"/>
        <v>0.16326530612247969</v>
      </c>
      <c r="P353">
        <f>'Sim Flight Params'!$B$36*N353+'Sim Flight Params'!$B$39*O353</f>
        <v>0.29382058627794616</v>
      </c>
      <c r="Q353">
        <f t="shared" si="50"/>
        <v>0.12218793321667473</v>
      </c>
      <c r="S353">
        <f t="shared" si="56"/>
        <v>-0.24443866951980087</v>
      </c>
      <c r="T353">
        <f t="shared" si="57"/>
        <v>0.29382058627794616</v>
      </c>
      <c r="U353">
        <f t="shared" si="49"/>
        <v>0.12218793321667473</v>
      </c>
    </row>
    <row r="354" spans="1:21" x14ac:dyDescent="0.3">
      <c r="A354">
        <f>'Sim Flight'!B354</f>
        <v>17.599999999999799</v>
      </c>
      <c r="B354">
        <f>'Sim Flight'!L354</f>
        <v>0.16000000000004599</v>
      </c>
      <c r="C354">
        <f>'Sim Flight'!N354+'Sim Flight'!W354</f>
        <v>0.16326530612244966</v>
      </c>
      <c r="E354">
        <f t="shared" si="51"/>
        <v>4.9999999999997158E-2</v>
      </c>
      <c r="G354">
        <f>MEDIAN2(C354,'Sim Flight Params'!$B$37,2)</f>
        <v>0.16326530612244966</v>
      </c>
      <c r="H354">
        <f>AVERAGE2(G354,'Sim Flight Params'!$B$38,2)</f>
        <v>0.16326530612244966</v>
      </c>
      <c r="J354">
        <f t="shared" si="52"/>
        <v>-0.23627540421367885</v>
      </c>
      <c r="K354">
        <f t="shared" si="53"/>
        <v>-6.0063065632224382E-13</v>
      </c>
      <c r="L354">
        <f>'Sim Flight Params'!$B$36*J354+'Sim Flight Params'!$B$39*K354</f>
        <v>-0.23627540421367885</v>
      </c>
      <c r="N354">
        <f t="shared" si="54"/>
        <v>0.28200681606726291</v>
      </c>
      <c r="O354">
        <f t="shared" si="55"/>
        <v>0.16326530612244966</v>
      </c>
      <c r="P354">
        <f>'Sim Flight Params'!$B$36*N354+'Sim Flight Params'!$B$39*O354</f>
        <v>0.28200681606726291</v>
      </c>
      <c r="Q354">
        <f t="shared" si="50"/>
        <v>0.12200681606721692</v>
      </c>
      <c r="S354">
        <f t="shared" si="56"/>
        <v>-0.23627540421367885</v>
      </c>
      <c r="T354">
        <f t="shared" si="57"/>
        <v>0.28200681606726291</v>
      </c>
      <c r="U354">
        <f t="shared" si="49"/>
        <v>0.12200681606721692</v>
      </c>
    </row>
    <row r="355" spans="1:21" x14ac:dyDescent="0.3">
      <c r="A355">
        <f>'Sim Flight'!B355</f>
        <v>17.6499999999998</v>
      </c>
      <c r="B355">
        <f>'Sim Flight'!L355</f>
        <v>0.1487755102041258</v>
      </c>
      <c r="C355">
        <f>'Sim Flight'!N355+'Sim Flight'!W355</f>
        <v>0.16326530612242141</v>
      </c>
      <c r="E355">
        <f t="shared" si="51"/>
        <v>5.0000000000000711E-2</v>
      </c>
      <c r="G355">
        <f>MEDIAN2(C355,'Sim Flight Params'!$B$37,2)</f>
        <v>0.16326530612242141</v>
      </c>
      <c r="H355">
        <f>AVERAGE2(G355,'Sim Flight Params'!$B$38,2)</f>
        <v>0.16326530612242141</v>
      </c>
      <c r="J355">
        <f t="shared" si="52"/>
        <v>-0.22811213890755766</v>
      </c>
      <c r="K355">
        <f t="shared" si="53"/>
        <v>-5.651035195341966E-13</v>
      </c>
      <c r="L355">
        <f>'Sim Flight Params'!$B$36*J355+'Sim Flight Params'!$B$39*K355</f>
        <v>-0.22811213890755766</v>
      </c>
      <c r="N355">
        <f t="shared" si="54"/>
        <v>0.27060120912188484</v>
      </c>
      <c r="O355">
        <f t="shared" si="55"/>
        <v>0.16326530612242141</v>
      </c>
      <c r="P355">
        <f>'Sim Flight Params'!$B$36*N355+'Sim Flight Params'!$B$39*O355</f>
        <v>0.27060120912188484</v>
      </c>
      <c r="Q355">
        <f t="shared" si="50"/>
        <v>0.12182569891775905</v>
      </c>
      <c r="S355">
        <f t="shared" si="56"/>
        <v>-0.22811213890755766</v>
      </c>
      <c r="T355">
        <f t="shared" si="57"/>
        <v>0.27060120912188484</v>
      </c>
      <c r="U355">
        <f t="shared" si="49"/>
        <v>0.12182569891775905</v>
      </c>
    </row>
    <row r="356" spans="1:21" x14ac:dyDescent="0.3">
      <c r="A356">
        <f>'Sim Flight'!B356</f>
        <v>17.6999999999998</v>
      </c>
      <c r="B356">
        <f>'Sim Flight'!L356</f>
        <v>0.13795918367351176</v>
      </c>
      <c r="C356">
        <f>'Sim Flight'!N356+'Sim Flight'!W356</f>
        <v>0.16326530612245749</v>
      </c>
      <c r="E356">
        <f t="shared" si="51"/>
        <v>5.0000000000000711E-2</v>
      </c>
      <c r="G356">
        <f>MEDIAN2(C356,'Sim Flight Params'!$B$37,2)</f>
        <v>0.16326530612245749</v>
      </c>
      <c r="H356">
        <f>AVERAGE2(G356,'Sim Flight Params'!$B$38,2)</f>
        <v>0.16326530612245749</v>
      </c>
      <c r="J356">
        <f t="shared" si="52"/>
        <v>-0.21994887360143467</v>
      </c>
      <c r="K356">
        <f t="shared" si="53"/>
        <v>7.2164496600634145E-13</v>
      </c>
      <c r="L356">
        <f>'Sim Flight Params'!$B$36*J356+'Sim Flight Params'!$B$39*K356</f>
        <v>-0.21994887360143467</v>
      </c>
      <c r="N356">
        <f t="shared" si="54"/>
        <v>0.25960376544181296</v>
      </c>
      <c r="O356">
        <f t="shared" si="55"/>
        <v>0.16326530612245749</v>
      </c>
      <c r="P356">
        <f>'Sim Flight Params'!$B$36*N356+'Sim Flight Params'!$B$39*O356</f>
        <v>0.25960376544181296</v>
      </c>
      <c r="Q356">
        <f t="shared" si="50"/>
        <v>0.1216445817683012</v>
      </c>
      <c r="S356">
        <f t="shared" si="56"/>
        <v>-0.21994887360143467</v>
      </c>
      <c r="T356">
        <f t="shared" si="57"/>
        <v>0.25960376544181296</v>
      </c>
      <c r="U356">
        <f t="shared" si="49"/>
        <v>0.1216445817683012</v>
      </c>
    </row>
    <row r="357" spans="1:21" x14ac:dyDescent="0.3">
      <c r="A357">
        <f>'Sim Flight'!B357</f>
        <v>17.749999999999801</v>
      </c>
      <c r="B357">
        <f>'Sim Flight'!L357</f>
        <v>0.12755102040820387</v>
      </c>
      <c r="C357">
        <f>'Sim Flight'!N357+'Sim Flight'!W357</f>
        <v>0.16326530612245749</v>
      </c>
      <c r="E357">
        <f t="shared" si="51"/>
        <v>5.0000000000000711E-2</v>
      </c>
      <c r="G357">
        <f>MEDIAN2(C357,'Sim Flight Params'!$B$37,2)</f>
        <v>0.16326530612245749</v>
      </c>
      <c r="H357">
        <f>AVERAGE2(G357,'Sim Flight Params'!$B$38,2)</f>
        <v>0.16326530612245749</v>
      </c>
      <c r="J357">
        <f t="shared" si="52"/>
        <v>-0.21178560829531168</v>
      </c>
      <c r="K357">
        <f t="shared" si="53"/>
        <v>0</v>
      </c>
      <c r="L357">
        <f>'Sim Flight Params'!$B$36*J357+'Sim Flight Params'!$B$39*K357</f>
        <v>-0.21178560829531168</v>
      </c>
      <c r="N357">
        <f t="shared" si="54"/>
        <v>0.24901448502704723</v>
      </c>
      <c r="O357">
        <f t="shared" si="55"/>
        <v>0.16326530612245749</v>
      </c>
      <c r="P357">
        <f>'Sim Flight Params'!$B$36*N357+'Sim Flight Params'!$B$39*O357</f>
        <v>0.24901448502704723</v>
      </c>
      <c r="Q357">
        <f t="shared" si="50"/>
        <v>0.12146346461884336</v>
      </c>
      <c r="S357">
        <f t="shared" si="56"/>
        <v>-0.21178560829531168</v>
      </c>
      <c r="T357">
        <f t="shared" si="57"/>
        <v>0.24901448502704723</v>
      </c>
      <c r="U357">
        <f t="shared" si="49"/>
        <v>0.12146346461884336</v>
      </c>
    </row>
    <row r="358" spans="1:21" x14ac:dyDescent="0.3">
      <c r="A358">
        <f>'Sim Flight'!B358</f>
        <v>17.799999999999802</v>
      </c>
      <c r="B358">
        <f>'Sim Flight'!L358</f>
        <v>0.11755102040820209</v>
      </c>
      <c r="C358">
        <f>'Sim Flight'!N358+'Sim Flight'!W358</f>
        <v>0.16326530612243473</v>
      </c>
      <c r="E358">
        <f t="shared" si="51"/>
        <v>5.0000000000000711E-2</v>
      </c>
      <c r="G358">
        <f>MEDIAN2(C358,'Sim Flight Params'!$B$37,2)</f>
        <v>0.16326530612243473</v>
      </c>
      <c r="H358">
        <f>AVERAGE2(G358,'Sim Flight Params'!$B$38,2)</f>
        <v>0.16326530612243473</v>
      </c>
      <c r="J358">
        <f t="shared" si="52"/>
        <v>-0.20362234298918983</v>
      </c>
      <c r="K358">
        <f t="shared" si="53"/>
        <v>-4.5519144009630772E-13</v>
      </c>
      <c r="L358">
        <f>'Sim Flight Params'!$B$36*J358+'Sim Flight Params'!$B$39*K358</f>
        <v>-0.20362234298918983</v>
      </c>
      <c r="N358">
        <f t="shared" si="54"/>
        <v>0.2388333678775876</v>
      </c>
      <c r="O358">
        <f t="shared" si="55"/>
        <v>0.16326530612243473</v>
      </c>
      <c r="P358">
        <f>'Sim Flight Params'!$B$36*N358+'Sim Flight Params'!$B$39*O358</f>
        <v>0.2388333678775876</v>
      </c>
      <c r="Q358">
        <f t="shared" si="50"/>
        <v>0.12128234746938552</v>
      </c>
      <c r="S358">
        <f t="shared" si="56"/>
        <v>-0.20362234298918983</v>
      </c>
      <c r="T358">
        <f t="shared" si="57"/>
        <v>0.2388333678775876</v>
      </c>
      <c r="U358">
        <f t="shared" si="49"/>
        <v>0.12128234746938552</v>
      </c>
    </row>
    <row r="359" spans="1:21" x14ac:dyDescent="0.3">
      <c r="A359">
        <f>'Sim Flight'!B359</f>
        <v>17.849999999999799</v>
      </c>
      <c r="B359">
        <f>'Sim Flight'!L359</f>
        <v>0.10795918367350714</v>
      </c>
      <c r="C359">
        <f>'Sim Flight'!N359+'Sim Flight'!W359</f>
        <v>0.16326530612246853</v>
      </c>
      <c r="E359">
        <f t="shared" si="51"/>
        <v>4.9999999999997158E-2</v>
      </c>
      <c r="G359">
        <f>MEDIAN2(C359,'Sim Flight Params'!$B$37,2)</f>
        <v>0.16326530612246853</v>
      </c>
      <c r="H359">
        <f>AVERAGE2(G359,'Sim Flight Params'!$B$38,2)</f>
        <v>0.16326530612246853</v>
      </c>
      <c r="J359">
        <f t="shared" si="52"/>
        <v>-0.19545907768306686</v>
      </c>
      <c r="K359">
        <f t="shared" si="53"/>
        <v>6.761258219967588E-13</v>
      </c>
      <c r="L359">
        <f>'Sim Flight Params'!$B$36*J359+'Sim Flight Params'!$B$39*K359</f>
        <v>-0.19545907768306686</v>
      </c>
      <c r="N359">
        <f t="shared" si="54"/>
        <v>0.22906041399343482</v>
      </c>
      <c r="O359">
        <f t="shared" si="55"/>
        <v>0.16326530612246853</v>
      </c>
      <c r="P359">
        <f>'Sim Flight Params'!$B$36*N359+'Sim Flight Params'!$B$39*O359</f>
        <v>0.22906041399343482</v>
      </c>
      <c r="Q359">
        <f t="shared" si="50"/>
        <v>0.12110123031992769</v>
      </c>
      <c r="S359">
        <f t="shared" si="56"/>
        <v>-0.19545907768306686</v>
      </c>
      <c r="T359">
        <f t="shared" si="57"/>
        <v>0.22906041399343482</v>
      </c>
      <c r="U359">
        <f t="shared" si="49"/>
        <v>0.12110123031992769</v>
      </c>
    </row>
    <row r="360" spans="1:21" x14ac:dyDescent="0.3">
      <c r="A360">
        <f>'Sim Flight'!B360</f>
        <v>17.8999999999998</v>
      </c>
      <c r="B360">
        <f>'Sim Flight'!L360</f>
        <v>9.8775510204117609E-2</v>
      </c>
      <c r="C360">
        <f>'Sim Flight'!N360+'Sim Flight'!W360</f>
        <v>0.16326530612243584</v>
      </c>
      <c r="E360">
        <f t="shared" si="51"/>
        <v>5.0000000000000711E-2</v>
      </c>
      <c r="G360">
        <f>MEDIAN2(C360,'Sim Flight Params'!$B$37,2)</f>
        <v>0.16326530612243584</v>
      </c>
      <c r="H360">
        <f>AVERAGE2(G360,'Sim Flight Params'!$B$38,2)</f>
        <v>0.16326530612243584</v>
      </c>
      <c r="J360">
        <f t="shared" si="52"/>
        <v>-0.18729581237694495</v>
      </c>
      <c r="K360">
        <f t="shared" si="53"/>
        <v>-6.5392136150420791E-13</v>
      </c>
      <c r="L360">
        <f>'Sim Flight Params'!$B$36*J360+'Sim Flight Params'!$B$39*K360</f>
        <v>-0.18729581237694495</v>
      </c>
      <c r="N360">
        <f t="shared" si="54"/>
        <v>0.21969562337458745</v>
      </c>
      <c r="O360">
        <f t="shared" si="55"/>
        <v>0.16326530612243584</v>
      </c>
      <c r="P360">
        <f>'Sim Flight Params'!$B$36*N360+'Sim Flight Params'!$B$39*O360</f>
        <v>0.21969562337458745</v>
      </c>
      <c r="Q360">
        <f t="shared" si="50"/>
        <v>0.12092011317046984</v>
      </c>
      <c r="S360">
        <f t="shared" si="56"/>
        <v>-0.18729581237694495</v>
      </c>
      <c r="T360">
        <f t="shared" si="57"/>
        <v>0.21969562337458745</v>
      </c>
      <c r="U360">
        <f t="shared" si="49"/>
        <v>0.12092011317046984</v>
      </c>
    </row>
    <row r="361" spans="1:21" x14ac:dyDescent="0.3">
      <c r="A361">
        <f>'Sim Flight'!B361</f>
        <v>17.9499999999998</v>
      </c>
      <c r="B361">
        <f>'Sim Flight'!L361</f>
        <v>9.0000000000034233E-2</v>
      </c>
      <c r="C361">
        <f>'Sim Flight'!N361+'Sim Flight'!W361</f>
        <v>0.16326530612245749</v>
      </c>
      <c r="E361">
        <f t="shared" si="51"/>
        <v>5.0000000000000711E-2</v>
      </c>
      <c r="G361">
        <f>MEDIAN2(C361,'Sim Flight Params'!$B$37,2)</f>
        <v>0.16326530612245749</v>
      </c>
      <c r="H361">
        <f>AVERAGE2(G361,'Sim Flight Params'!$B$38,2)</f>
        <v>0.16326530612245749</v>
      </c>
      <c r="J361">
        <f t="shared" si="52"/>
        <v>-0.17913254707082196</v>
      </c>
      <c r="K361">
        <f t="shared" si="53"/>
        <v>4.3298697960380489E-13</v>
      </c>
      <c r="L361">
        <f>'Sim Flight Params'!$B$36*J361+'Sim Flight Params'!$B$39*K361</f>
        <v>-0.17913254707082196</v>
      </c>
      <c r="N361">
        <f t="shared" si="54"/>
        <v>0.21073899602104623</v>
      </c>
      <c r="O361">
        <f t="shared" si="55"/>
        <v>0.16326530612245749</v>
      </c>
      <c r="P361">
        <f>'Sim Flight Params'!$B$36*N361+'Sim Flight Params'!$B$39*O361</f>
        <v>0.21073899602104623</v>
      </c>
      <c r="Q361">
        <f t="shared" si="50"/>
        <v>0.120738996021012</v>
      </c>
      <c r="S361">
        <f t="shared" si="56"/>
        <v>-0.17913254707082196</v>
      </c>
      <c r="T361">
        <f t="shared" si="57"/>
        <v>0.21073899602104623</v>
      </c>
      <c r="U361">
        <f t="shared" si="49"/>
        <v>0.120738996021012</v>
      </c>
    </row>
    <row r="362" spans="1:21" x14ac:dyDescent="0.3">
      <c r="A362">
        <f>'Sim Flight'!B362</f>
        <v>17.999999999999801</v>
      </c>
      <c r="B362">
        <f>'Sim Flight'!L362</f>
        <v>8.1632653061256957E-2</v>
      </c>
      <c r="C362">
        <f>'Sim Flight'!N362+'Sim Flight'!W362</f>
        <v>0.16326530612243528</v>
      </c>
      <c r="E362">
        <f t="shared" si="51"/>
        <v>5.0000000000000711E-2</v>
      </c>
      <c r="G362">
        <f>MEDIAN2(C362,'Sim Flight Params'!$B$37,2)</f>
        <v>0.16326530612243528</v>
      </c>
      <c r="H362">
        <f>AVERAGE2(G362,'Sim Flight Params'!$B$38,2)</f>
        <v>0.16326530612243528</v>
      </c>
      <c r="J362">
        <f t="shared" si="52"/>
        <v>-0.17096928176470008</v>
      </c>
      <c r="K362">
        <f t="shared" si="53"/>
        <v>-4.4408920985005631E-13</v>
      </c>
      <c r="L362">
        <f>'Sim Flight Params'!$B$36*J362+'Sim Flight Params'!$B$39*K362</f>
        <v>-0.17096928176470008</v>
      </c>
      <c r="N362">
        <f t="shared" si="54"/>
        <v>0.20219053193281111</v>
      </c>
      <c r="O362">
        <f t="shared" si="55"/>
        <v>0.16326530612243528</v>
      </c>
      <c r="P362">
        <f>'Sim Flight Params'!$B$36*N362+'Sim Flight Params'!$B$39*O362</f>
        <v>0.20219053193281111</v>
      </c>
      <c r="Q362">
        <f t="shared" si="50"/>
        <v>0.12055787887155416</v>
      </c>
      <c r="S362">
        <f t="shared" si="56"/>
        <v>-0.17096928176470008</v>
      </c>
      <c r="T362">
        <f t="shared" si="57"/>
        <v>0.20219053193281111</v>
      </c>
      <c r="U362">
        <f t="shared" si="49"/>
        <v>0.12055787887155416</v>
      </c>
    </row>
    <row r="363" spans="1:21" x14ac:dyDescent="0.3">
      <c r="A363">
        <f>'Sim Flight'!B363</f>
        <v>18.049999999999802</v>
      </c>
      <c r="B363">
        <f>'Sim Flight'!L363</f>
        <v>7.3673469387785864E-2</v>
      </c>
      <c r="C363">
        <f>'Sim Flight'!N363+'Sim Flight'!W363</f>
        <v>0.16326530612246859</v>
      </c>
      <c r="E363">
        <f t="shared" si="51"/>
        <v>5.0000000000000711E-2</v>
      </c>
      <c r="G363">
        <f>MEDIAN2(C363,'Sim Flight Params'!$B$37,2)</f>
        <v>0.16326530612246859</v>
      </c>
      <c r="H363">
        <f>AVERAGE2(G363,'Sim Flight Params'!$B$38,2)</f>
        <v>0.16326530612246859</v>
      </c>
      <c r="J363">
        <f t="shared" si="52"/>
        <v>-0.16280601645857654</v>
      </c>
      <c r="K363">
        <f t="shared" si="53"/>
        <v>6.6613381477508443E-13</v>
      </c>
      <c r="L363">
        <f>'Sim Flight Params'!$B$36*J363+'Sim Flight Params'!$B$39*K363</f>
        <v>-0.16280601645857654</v>
      </c>
      <c r="N363">
        <f t="shared" si="54"/>
        <v>0.19405023110988218</v>
      </c>
      <c r="O363">
        <f t="shared" si="55"/>
        <v>0.16326530612246859</v>
      </c>
      <c r="P363">
        <f>'Sim Flight Params'!$B$36*N363+'Sim Flight Params'!$B$39*O363</f>
        <v>0.19405023110988218</v>
      </c>
      <c r="Q363">
        <f t="shared" si="50"/>
        <v>0.12037676172209631</v>
      </c>
      <c r="S363">
        <f t="shared" si="56"/>
        <v>-0.16280601645857654</v>
      </c>
      <c r="T363">
        <f t="shared" si="57"/>
        <v>0.19405023110988218</v>
      </c>
      <c r="U363">
        <f t="shared" si="49"/>
        <v>0.12037676172209631</v>
      </c>
    </row>
    <row r="364" spans="1:21" x14ac:dyDescent="0.3">
      <c r="A364">
        <f>'Sim Flight'!B364</f>
        <v>18.099999999999799</v>
      </c>
      <c r="B364">
        <f>'Sim Flight'!L364</f>
        <v>6.612244897962137E-2</v>
      </c>
      <c r="C364">
        <f>'Sim Flight'!N364+'Sim Flight'!W364</f>
        <v>0.1632653061224319</v>
      </c>
      <c r="E364">
        <f t="shared" si="51"/>
        <v>4.9999999999997158E-2</v>
      </c>
      <c r="G364">
        <f>MEDIAN2(C364,'Sim Flight Params'!$B$37,2)</f>
        <v>0.1632653061224319</v>
      </c>
      <c r="H364">
        <f>AVERAGE2(G364,'Sim Flight Params'!$B$38,2)</f>
        <v>0.1632653061224319</v>
      </c>
      <c r="J364">
        <f t="shared" si="52"/>
        <v>-0.1546427511524554</v>
      </c>
      <c r="K364">
        <f t="shared" si="53"/>
        <v>-7.3385741927727018E-13</v>
      </c>
      <c r="L364">
        <f>'Sim Flight Params'!$B$36*J364+'Sim Flight Params'!$B$39*K364</f>
        <v>-0.1546427511524554</v>
      </c>
      <c r="N364">
        <f t="shared" si="54"/>
        <v>0.18631809355225984</v>
      </c>
      <c r="O364">
        <f t="shared" si="55"/>
        <v>0.1632653061224319</v>
      </c>
      <c r="P364">
        <f>'Sim Flight Params'!$B$36*N364+'Sim Flight Params'!$B$39*O364</f>
        <v>0.18631809355225984</v>
      </c>
      <c r="Q364">
        <f t="shared" si="50"/>
        <v>0.12019564457263847</v>
      </c>
      <c r="S364">
        <f t="shared" si="56"/>
        <v>-0.1546427511524554</v>
      </c>
      <c r="T364">
        <f t="shared" si="57"/>
        <v>0.18631809355225984</v>
      </c>
      <c r="U364">
        <f t="shared" si="49"/>
        <v>0.12019564457263847</v>
      </c>
    </row>
    <row r="365" spans="1:21" x14ac:dyDescent="0.3">
      <c r="A365">
        <f>'Sim Flight'!B365</f>
        <v>18.1499999999998</v>
      </c>
      <c r="B365">
        <f>'Sim Flight'!L365</f>
        <v>5.8979591836762504E-2</v>
      </c>
      <c r="C365">
        <f>'Sim Flight'!N365+'Sim Flight'!W365</f>
        <v>0.16326530612246082</v>
      </c>
      <c r="E365">
        <f t="shared" si="51"/>
        <v>5.0000000000000711E-2</v>
      </c>
      <c r="G365">
        <f>MEDIAN2(C365,'Sim Flight Params'!$B$37,2)</f>
        <v>0.16326530612246082</v>
      </c>
      <c r="H365">
        <f>AVERAGE2(G365,'Sim Flight Params'!$B$38,2)</f>
        <v>0.16326530612246082</v>
      </c>
      <c r="J365">
        <f t="shared" si="52"/>
        <v>-0.14647948584633225</v>
      </c>
      <c r="K365">
        <f t="shared" si="53"/>
        <v>5.7842619582969838E-13</v>
      </c>
      <c r="L365">
        <f>'Sim Flight Params'!$B$36*J365+'Sim Flight Params'!$B$39*K365</f>
        <v>-0.14647948584633225</v>
      </c>
      <c r="N365">
        <f t="shared" si="54"/>
        <v>0.17899411925994313</v>
      </c>
      <c r="O365">
        <f t="shared" si="55"/>
        <v>0.16326530612246082</v>
      </c>
      <c r="P365">
        <f>'Sim Flight Params'!$B$36*N365+'Sim Flight Params'!$B$39*O365</f>
        <v>0.17899411925994313</v>
      </c>
      <c r="Q365">
        <f t="shared" si="50"/>
        <v>0.12001452742318063</v>
      </c>
      <c r="S365">
        <f t="shared" si="56"/>
        <v>-0.14647948584633225</v>
      </c>
      <c r="T365">
        <f t="shared" si="57"/>
        <v>0.17899411925994313</v>
      </c>
      <c r="U365">
        <f t="shared" si="49"/>
        <v>0.12001452742318063</v>
      </c>
    </row>
    <row r="366" spans="1:21" x14ac:dyDescent="0.3">
      <c r="A366">
        <f>'Sim Flight'!B366</f>
        <v>18.1999999999998</v>
      </c>
      <c r="B366">
        <f>'Sim Flight'!L366</f>
        <v>5.2244897959209759E-2</v>
      </c>
      <c r="C366">
        <f>'Sim Flight'!N366+'Sim Flight'!W366</f>
        <v>0.16326530612244361</v>
      </c>
      <c r="E366">
        <f t="shared" si="51"/>
        <v>5.0000000000000711E-2</v>
      </c>
      <c r="G366">
        <f>MEDIAN2(C366,'Sim Flight Params'!$B$37,2)</f>
        <v>0.16326530612244361</v>
      </c>
      <c r="H366">
        <f>AVERAGE2(G366,'Sim Flight Params'!$B$38,2)</f>
        <v>0.16326530612244361</v>
      </c>
      <c r="J366">
        <f t="shared" si="52"/>
        <v>-0.13831622054020995</v>
      </c>
      <c r="K366">
        <f t="shared" si="53"/>
        <v>-3.4416913763379363E-13</v>
      </c>
      <c r="L366">
        <f>'Sim Flight Params'!$B$36*J366+'Sim Flight Params'!$B$39*K366</f>
        <v>-0.13831622054020995</v>
      </c>
      <c r="N366">
        <f t="shared" si="54"/>
        <v>0.17207830823293252</v>
      </c>
      <c r="O366">
        <f t="shared" si="55"/>
        <v>0.16326530612244361</v>
      </c>
      <c r="P366">
        <f>'Sim Flight Params'!$B$36*N366+'Sim Flight Params'!$B$39*O366</f>
        <v>0.17207830823293252</v>
      </c>
      <c r="Q366">
        <f t="shared" si="50"/>
        <v>0.11983341027372277</v>
      </c>
      <c r="S366">
        <f t="shared" si="56"/>
        <v>-0.13831622054020995</v>
      </c>
      <c r="T366">
        <f t="shared" si="57"/>
        <v>0.17207830823293252</v>
      </c>
      <c r="U366">
        <f t="shared" si="49"/>
        <v>0.11983341027372277</v>
      </c>
    </row>
    <row r="367" spans="1:21" x14ac:dyDescent="0.3">
      <c r="A367">
        <f>'Sim Flight'!B367</f>
        <v>18.249999999999801</v>
      </c>
      <c r="B367">
        <f>'Sim Flight'!L367</f>
        <v>4.5918367346963133E-2</v>
      </c>
      <c r="C367">
        <f>'Sim Flight'!N367+'Sim Flight'!W367</f>
        <v>0.16326530612244361</v>
      </c>
      <c r="E367">
        <f t="shared" si="51"/>
        <v>5.0000000000000711E-2</v>
      </c>
      <c r="G367">
        <f>MEDIAN2(C367,'Sim Flight Params'!$B$37,2)</f>
        <v>0.16326530612244361</v>
      </c>
      <c r="H367">
        <f>AVERAGE2(G367,'Sim Flight Params'!$B$38,2)</f>
        <v>0.16326530612244361</v>
      </c>
      <c r="J367">
        <f t="shared" si="52"/>
        <v>-0.13015295523408765</v>
      </c>
      <c r="K367">
        <f t="shared" si="53"/>
        <v>0</v>
      </c>
      <c r="L367">
        <f>'Sim Flight Params'!$B$36*J367+'Sim Flight Params'!$B$39*K367</f>
        <v>-0.13015295523408765</v>
      </c>
      <c r="N367">
        <f t="shared" si="54"/>
        <v>0.16557066047122804</v>
      </c>
      <c r="O367">
        <f t="shared" si="55"/>
        <v>0.16326530612244361</v>
      </c>
      <c r="P367">
        <f>'Sim Flight Params'!$B$36*N367+'Sim Flight Params'!$B$39*O367</f>
        <v>0.16557066047122804</v>
      </c>
      <c r="Q367">
        <f t="shared" si="50"/>
        <v>0.1196522931242649</v>
      </c>
      <c r="S367">
        <f t="shared" si="56"/>
        <v>-0.13015295523408765</v>
      </c>
      <c r="T367">
        <f t="shared" si="57"/>
        <v>0.16557066047122804</v>
      </c>
      <c r="U367">
        <f t="shared" si="49"/>
        <v>0.1196522931242649</v>
      </c>
    </row>
    <row r="368" spans="1:21" x14ac:dyDescent="0.3">
      <c r="A368">
        <f>'Sim Flight'!B368</f>
        <v>18.299999999999802</v>
      </c>
      <c r="B368">
        <f>'Sim Flight'!L368</f>
        <v>4.0000000000022656E-2</v>
      </c>
      <c r="C368">
        <f>'Sim Flight'!N368+'Sim Flight'!W368</f>
        <v>0.16326530612245443</v>
      </c>
      <c r="E368">
        <f t="shared" si="51"/>
        <v>5.0000000000000711E-2</v>
      </c>
      <c r="G368">
        <f>MEDIAN2(C368,'Sim Flight Params'!$B$37,2)</f>
        <v>0.16326530612245443</v>
      </c>
      <c r="H368">
        <f>AVERAGE2(G368,'Sim Flight Params'!$B$38,2)</f>
        <v>0.16326530612245443</v>
      </c>
      <c r="J368">
        <f t="shared" si="52"/>
        <v>-0.12198968992796481</v>
      </c>
      <c r="K368">
        <f t="shared" si="53"/>
        <v>2.1649348980190245E-13</v>
      </c>
      <c r="L368">
        <f>'Sim Flight Params'!$B$36*J368+'Sim Flight Params'!$B$39*K368</f>
        <v>-0.12198968992796481</v>
      </c>
      <c r="N368">
        <f t="shared" si="54"/>
        <v>0.15947117597482971</v>
      </c>
      <c r="O368">
        <f t="shared" si="55"/>
        <v>0.16326530612245443</v>
      </c>
      <c r="P368">
        <f>'Sim Flight Params'!$B$36*N368+'Sim Flight Params'!$B$39*O368</f>
        <v>0.15947117597482971</v>
      </c>
      <c r="Q368">
        <f t="shared" si="50"/>
        <v>0.11947117597480705</v>
      </c>
      <c r="S368">
        <f t="shared" si="56"/>
        <v>-0.12198968992796481</v>
      </c>
      <c r="T368">
        <f t="shared" si="57"/>
        <v>0.15947117597482971</v>
      </c>
      <c r="U368">
        <f t="shared" si="49"/>
        <v>0.11947117597480705</v>
      </c>
    </row>
    <row r="369" spans="1:21" x14ac:dyDescent="0.3">
      <c r="A369">
        <f>'Sim Flight'!B369</f>
        <v>18.349999999999799</v>
      </c>
      <c r="B369">
        <f>'Sim Flight'!L369</f>
        <v>3.4489795918388688E-2</v>
      </c>
      <c r="C369">
        <f>'Sim Flight'!N369+'Sim Flight'!W369</f>
        <v>0.1632653061224541</v>
      </c>
      <c r="E369">
        <f t="shared" si="51"/>
        <v>4.9999999999997158E-2</v>
      </c>
      <c r="G369">
        <f>MEDIAN2(C369,'Sim Flight Params'!$B$37,2)</f>
        <v>0.1632653061224541</v>
      </c>
      <c r="H369">
        <f>AVERAGE2(G369,'Sim Flight Params'!$B$38,2)</f>
        <v>0.1632653061224541</v>
      </c>
      <c r="J369">
        <f t="shared" si="52"/>
        <v>-0.11382642462184257</v>
      </c>
      <c r="K369">
        <f t="shared" si="53"/>
        <v>-6.6613381477513179E-15</v>
      </c>
      <c r="L369">
        <f>'Sim Flight Params'!$B$36*J369+'Sim Flight Params'!$B$39*K369</f>
        <v>-0.11382642462184257</v>
      </c>
      <c r="N369">
        <f t="shared" si="54"/>
        <v>0.1537798547437379</v>
      </c>
      <c r="O369">
        <f t="shared" si="55"/>
        <v>0.1632653061224541</v>
      </c>
      <c r="P369">
        <f>'Sim Flight Params'!$B$36*N369+'Sim Flight Params'!$B$39*O369</f>
        <v>0.1537798547437379</v>
      </c>
      <c r="Q369">
        <f t="shared" si="50"/>
        <v>0.11929005882534921</v>
      </c>
      <c r="S369">
        <f t="shared" si="56"/>
        <v>-0.11382642462184257</v>
      </c>
      <c r="T369">
        <f t="shared" si="57"/>
        <v>0.1537798547437379</v>
      </c>
      <c r="U369">
        <f t="shared" si="49"/>
        <v>0.11929005882534921</v>
      </c>
    </row>
    <row r="370" spans="1:21" x14ac:dyDescent="0.3">
      <c r="A370">
        <f>'Sim Flight'!B370</f>
        <v>18.3999999999998</v>
      </c>
      <c r="B370">
        <f>'Sim Flight'!L370</f>
        <v>2.9387755102060448E-2</v>
      </c>
      <c r="C370">
        <f>'Sim Flight'!N370+'Sim Flight'!W370</f>
        <v>0.16326530612244305</v>
      </c>
      <c r="E370">
        <f t="shared" si="51"/>
        <v>5.0000000000000711E-2</v>
      </c>
      <c r="G370">
        <f>MEDIAN2(C370,'Sim Flight Params'!$B$37,2)</f>
        <v>0.16326530612244305</v>
      </c>
      <c r="H370">
        <f>AVERAGE2(G370,'Sim Flight Params'!$B$38,2)</f>
        <v>0.16326530612244305</v>
      </c>
      <c r="J370">
        <f t="shared" si="52"/>
        <v>-0.1056631593157203</v>
      </c>
      <c r="K370">
        <f t="shared" si="53"/>
        <v>-2.2093438190040302E-13</v>
      </c>
      <c r="L370">
        <f>'Sim Flight Params'!$B$36*J370+'Sim Flight Params'!$B$39*K370</f>
        <v>-0.1056631593157203</v>
      </c>
      <c r="N370">
        <f t="shared" si="54"/>
        <v>0.1484966967779518</v>
      </c>
      <c r="O370">
        <f t="shared" si="55"/>
        <v>0.16326530612244305</v>
      </c>
      <c r="P370">
        <f>'Sim Flight Params'!$B$36*N370+'Sim Flight Params'!$B$39*O370</f>
        <v>0.1484966967779518</v>
      </c>
      <c r="Q370">
        <f t="shared" si="50"/>
        <v>0.11910894167589135</v>
      </c>
      <c r="S370">
        <f t="shared" si="56"/>
        <v>-0.1056631593157203</v>
      </c>
      <c r="T370">
        <f t="shared" si="57"/>
        <v>0.1484966967779518</v>
      </c>
      <c r="U370">
        <f t="shared" si="49"/>
        <v>0.11910894167589135</v>
      </c>
    </row>
    <row r="371" spans="1:21" x14ac:dyDescent="0.3">
      <c r="A371">
        <f>'Sim Flight'!B371</f>
        <v>18.4499999999998</v>
      </c>
      <c r="B371">
        <f>'Sim Flight'!L371</f>
        <v>2.4693877551038333E-2</v>
      </c>
      <c r="C371">
        <f>'Sim Flight'!N371+'Sim Flight'!W371</f>
        <v>0.163265306122445</v>
      </c>
      <c r="E371">
        <f t="shared" si="51"/>
        <v>5.0000000000000711E-2</v>
      </c>
      <c r="G371">
        <f>MEDIAN2(C371,'Sim Flight Params'!$B$37,2)</f>
        <v>0.163265306122445</v>
      </c>
      <c r="H371">
        <f>AVERAGE2(G371,'Sim Flight Params'!$B$38,2)</f>
        <v>0.163265306122445</v>
      </c>
      <c r="J371">
        <f t="shared" si="52"/>
        <v>-9.7499894009597937E-2</v>
      </c>
      <c r="K371">
        <f t="shared" si="53"/>
        <v>3.885780586187993E-14</v>
      </c>
      <c r="L371">
        <f>'Sim Flight Params'!$B$36*J371+'Sim Flight Params'!$B$39*K371</f>
        <v>-9.7499894009597937E-2</v>
      </c>
      <c r="N371">
        <f t="shared" si="54"/>
        <v>0.14362170207747182</v>
      </c>
      <c r="O371">
        <f t="shared" si="55"/>
        <v>0.163265306122445</v>
      </c>
      <c r="P371">
        <f>'Sim Flight Params'!$B$36*N371+'Sim Flight Params'!$B$39*O371</f>
        <v>0.14362170207747182</v>
      </c>
      <c r="Q371">
        <f t="shared" si="50"/>
        <v>0.1189278245264335</v>
      </c>
      <c r="S371">
        <f t="shared" si="56"/>
        <v>-9.7499894009597937E-2</v>
      </c>
      <c r="T371">
        <f t="shared" si="57"/>
        <v>0.14362170207747182</v>
      </c>
      <c r="U371">
        <f t="shared" si="49"/>
        <v>0.1189278245264335</v>
      </c>
    </row>
    <row r="372" spans="1:21" x14ac:dyDescent="0.3">
      <c r="A372">
        <f>'Sim Flight'!B372</f>
        <v>18.499999999999801</v>
      </c>
      <c r="B372">
        <f>'Sim Flight'!L372</f>
        <v>2.0408163265322361E-2</v>
      </c>
      <c r="C372">
        <f>'Sim Flight'!N372+'Sim Flight'!W372</f>
        <v>0.16326530612245332</v>
      </c>
      <c r="E372">
        <f t="shared" si="51"/>
        <v>5.0000000000000711E-2</v>
      </c>
      <c r="G372">
        <f>MEDIAN2(C372,'Sim Flight Params'!$B$37,2)</f>
        <v>0.16326530612245332</v>
      </c>
      <c r="H372">
        <f>AVERAGE2(G372,'Sim Flight Params'!$B$38,2)</f>
        <v>0.16326530612245332</v>
      </c>
      <c r="J372">
        <f t="shared" si="52"/>
        <v>-8.9336628703475154E-2</v>
      </c>
      <c r="K372">
        <f t="shared" si="53"/>
        <v>1.6653345369377111E-13</v>
      </c>
      <c r="L372">
        <f>'Sim Flight Params'!$B$36*J372+'Sim Flight Params'!$B$39*K372</f>
        <v>-8.9336628703475154E-2</v>
      </c>
      <c r="N372">
        <f t="shared" si="54"/>
        <v>0.13915487064229801</v>
      </c>
      <c r="O372">
        <f t="shared" si="55"/>
        <v>0.16326530612245332</v>
      </c>
      <c r="P372">
        <f>'Sim Flight Params'!$B$36*N372+'Sim Flight Params'!$B$39*O372</f>
        <v>0.13915487064229801</v>
      </c>
      <c r="Q372">
        <f t="shared" si="50"/>
        <v>0.11874670737697565</v>
      </c>
      <c r="S372">
        <f t="shared" si="56"/>
        <v>-8.9336628703475154E-2</v>
      </c>
      <c r="T372">
        <f t="shared" si="57"/>
        <v>0.13915487064229801</v>
      </c>
      <c r="U372">
        <f t="shared" si="49"/>
        <v>0.11874670737697565</v>
      </c>
    </row>
    <row r="373" spans="1:21" x14ac:dyDescent="0.3">
      <c r="A373">
        <f>'Sim Flight'!B373</f>
        <v>18.549999999999802</v>
      </c>
      <c r="B373">
        <f>'Sim Flight'!L373</f>
        <v>1.6530612244912524E-2</v>
      </c>
      <c r="C373">
        <f>'Sim Flight'!N373+'Sim Flight'!W373</f>
        <v>0.16326530612244888</v>
      </c>
      <c r="E373">
        <f t="shared" si="51"/>
        <v>5.0000000000000711E-2</v>
      </c>
      <c r="G373">
        <f>MEDIAN2(C373,'Sim Flight Params'!$B$37,2)</f>
        <v>0.16326530612244888</v>
      </c>
      <c r="H373">
        <f>AVERAGE2(G373,'Sim Flight Params'!$B$38,2)</f>
        <v>0.16326530612244888</v>
      </c>
      <c r="J373">
        <f t="shared" si="52"/>
        <v>-8.1173363397352594E-2</v>
      </c>
      <c r="K373">
        <f t="shared" si="53"/>
        <v>-8.8817841970011261E-14</v>
      </c>
      <c r="L373">
        <f>'Sim Flight Params'!$B$36*J373+'Sim Flight Params'!$B$39*K373</f>
        <v>-8.1173363397352594E-2</v>
      </c>
      <c r="N373">
        <f t="shared" si="54"/>
        <v>0.13509620247243032</v>
      </c>
      <c r="O373">
        <f t="shared" si="55"/>
        <v>0.16326530612244888</v>
      </c>
      <c r="P373">
        <f>'Sim Flight Params'!$B$36*N373+'Sim Flight Params'!$B$39*O373</f>
        <v>0.13509620247243032</v>
      </c>
      <c r="Q373">
        <f t="shared" si="50"/>
        <v>0.11856559022751779</v>
      </c>
      <c r="S373">
        <f t="shared" si="56"/>
        <v>-8.1173363397352594E-2</v>
      </c>
      <c r="T373">
        <f t="shared" si="57"/>
        <v>0.13509620247243032</v>
      </c>
      <c r="U373">
        <f t="shared" si="49"/>
        <v>0.11856559022751779</v>
      </c>
    </row>
    <row r="374" spans="1:21" x14ac:dyDescent="0.3">
      <c r="A374">
        <f>'Sim Flight'!B374</f>
        <v>18.599999999999799</v>
      </c>
      <c r="B374">
        <f>'Sim Flight'!L374</f>
        <v>1.3061224489809051E-2</v>
      </c>
      <c r="C374">
        <f>'Sim Flight'!N374+'Sim Flight'!W374</f>
        <v>0.16326530612245382</v>
      </c>
      <c r="E374">
        <f t="shared" si="51"/>
        <v>4.9999999999997158E-2</v>
      </c>
      <c r="G374">
        <f>MEDIAN2(C374,'Sim Flight Params'!$B$37,2)</f>
        <v>0.16326530612245382</v>
      </c>
      <c r="H374">
        <f>AVERAGE2(G374,'Sim Flight Params'!$B$38,2)</f>
        <v>0.16326530612245382</v>
      </c>
      <c r="J374">
        <f t="shared" si="52"/>
        <v>-7.3010098091230366E-2</v>
      </c>
      <c r="K374">
        <f t="shared" si="53"/>
        <v>9.8809849191644549E-14</v>
      </c>
      <c r="L374">
        <f>'Sim Flight Params'!$B$36*J374+'Sim Flight Params'!$B$39*K374</f>
        <v>-7.3010098091230366E-2</v>
      </c>
      <c r="N374">
        <f t="shared" si="54"/>
        <v>0.131445697567869</v>
      </c>
      <c r="O374">
        <f t="shared" si="55"/>
        <v>0.16326530612245382</v>
      </c>
      <c r="P374">
        <f>'Sim Flight Params'!$B$36*N374+'Sim Flight Params'!$B$39*O374</f>
        <v>0.131445697567869</v>
      </c>
      <c r="Q374">
        <f t="shared" si="50"/>
        <v>0.11838447307805995</v>
      </c>
      <c r="S374">
        <f t="shared" si="56"/>
        <v>-7.3010098091230366E-2</v>
      </c>
      <c r="T374">
        <f t="shared" si="57"/>
        <v>0.131445697567869</v>
      </c>
      <c r="U374">
        <f t="shared" si="49"/>
        <v>0.11838447307805995</v>
      </c>
    </row>
    <row r="375" spans="1:21" x14ac:dyDescent="0.3">
      <c r="A375">
        <f>'Sim Flight'!B375</f>
        <v>18.6499999999998</v>
      </c>
      <c r="B375">
        <f>'Sim Flight'!L375</f>
        <v>1.0000000000011451E-2</v>
      </c>
      <c r="C375">
        <f>'Sim Flight'!N375+'Sim Flight'!W375</f>
        <v>0.16326530612244347</v>
      </c>
      <c r="E375">
        <f t="shared" si="51"/>
        <v>5.0000000000000711E-2</v>
      </c>
      <c r="G375">
        <f>MEDIAN2(C375,'Sim Flight Params'!$B$37,2)</f>
        <v>0.16326530612244347</v>
      </c>
      <c r="H375">
        <f>AVERAGE2(G375,'Sim Flight Params'!$B$38,2)</f>
        <v>0.16326530612244347</v>
      </c>
      <c r="J375">
        <f t="shared" si="52"/>
        <v>-6.4846832785108083E-2</v>
      </c>
      <c r="K375">
        <f t="shared" si="53"/>
        <v>-2.0705659409258874E-13</v>
      </c>
      <c r="L375">
        <f>'Sim Flight Params'!$B$36*J375+'Sim Flight Params'!$B$39*K375</f>
        <v>-6.4846832785108083E-2</v>
      </c>
      <c r="N375">
        <f t="shared" si="54"/>
        <v>0.12820335592861354</v>
      </c>
      <c r="O375">
        <f t="shared" si="55"/>
        <v>0.16326530612244333</v>
      </c>
      <c r="P375">
        <f>'Sim Flight Params'!$B$36*N375+'Sim Flight Params'!$B$39*O375</f>
        <v>0.12820335592861354</v>
      </c>
      <c r="Q375">
        <f t="shared" si="50"/>
        <v>0.11820335592860209</v>
      </c>
      <c r="S375">
        <f t="shared" si="56"/>
        <v>-6.4846832785108083E-2</v>
      </c>
      <c r="T375">
        <f t="shared" si="57"/>
        <v>0.12820335592861354</v>
      </c>
      <c r="U375">
        <f t="shared" si="49"/>
        <v>0.11820335592860209</v>
      </c>
    </row>
    <row r="376" spans="1:21" x14ac:dyDescent="0.3">
      <c r="A376">
        <f>'Sim Flight'!B376</f>
        <v>18.6999999999998</v>
      </c>
      <c r="B376">
        <f>'Sim Flight'!L376</f>
        <v>7.3469387755199841E-3</v>
      </c>
      <c r="C376">
        <f>'Sim Flight'!N376+'Sim Flight'!W376</f>
        <v>0.16326530612244847</v>
      </c>
      <c r="E376">
        <f t="shared" si="51"/>
        <v>5.0000000000000711E-2</v>
      </c>
      <c r="G376">
        <f>MEDIAN2(C376,'Sim Flight Params'!$B$37,2)</f>
        <v>0.16326530612244847</v>
      </c>
      <c r="H376">
        <f>AVERAGE2(G376,'Sim Flight Params'!$B$38,2)</f>
        <v>0.16326530612244847</v>
      </c>
      <c r="J376">
        <f t="shared" si="52"/>
        <v>-5.6683567478985543E-2</v>
      </c>
      <c r="K376">
        <f t="shared" si="53"/>
        <v>9.9920072216262675E-14</v>
      </c>
      <c r="L376">
        <f>'Sim Flight Params'!$B$36*J376+'Sim Flight Params'!$B$39*K376</f>
        <v>-5.6683567478985543E-2</v>
      </c>
      <c r="N376">
        <f t="shared" si="54"/>
        <v>0.12536917755466423</v>
      </c>
      <c r="O376">
        <f t="shared" si="55"/>
        <v>0.16326530612244847</v>
      </c>
      <c r="P376">
        <f>'Sim Flight Params'!$B$36*N376+'Sim Flight Params'!$B$39*O376</f>
        <v>0.12536917755466423</v>
      </c>
      <c r="Q376">
        <f t="shared" si="50"/>
        <v>0.11802223877914425</v>
      </c>
      <c r="S376">
        <f t="shared" si="56"/>
        <v>-5.6683567478985543E-2</v>
      </c>
      <c r="T376">
        <f t="shared" si="57"/>
        <v>0.12536917755466423</v>
      </c>
      <c r="U376">
        <f t="shared" si="49"/>
        <v>0.11802223877914425</v>
      </c>
    </row>
    <row r="377" spans="1:21" x14ac:dyDescent="0.3">
      <c r="A377">
        <f>'Sim Flight'!B377</f>
        <v>18.749999999999801</v>
      </c>
      <c r="B377">
        <f>'Sim Flight'!L377</f>
        <v>5.1020408163346504E-3</v>
      </c>
      <c r="C377">
        <f>'Sim Flight'!N377+'Sim Flight'!W377</f>
        <v>0.16326530612244861</v>
      </c>
      <c r="E377">
        <f t="shared" si="51"/>
        <v>5.0000000000000711E-2</v>
      </c>
      <c r="G377">
        <f>MEDIAN2(C377,'Sim Flight Params'!$B$37,2)</f>
        <v>0.16326530612244861</v>
      </c>
      <c r="H377">
        <f>AVERAGE2(G377,'Sim Flight Params'!$B$38,2)</f>
        <v>0.16326530612244861</v>
      </c>
      <c r="J377">
        <f t="shared" si="52"/>
        <v>-4.8520302172862996E-2</v>
      </c>
      <c r="K377">
        <f t="shared" si="53"/>
        <v>2.7755575615628519E-15</v>
      </c>
      <c r="L377">
        <f>'Sim Flight Params'!$B$36*J377+'Sim Flight Params'!$B$39*K377</f>
        <v>-4.8520302172862996E-2</v>
      </c>
      <c r="N377">
        <f t="shared" si="54"/>
        <v>0.12294316244602105</v>
      </c>
      <c r="O377">
        <f t="shared" si="55"/>
        <v>0.16326530612244861</v>
      </c>
      <c r="P377">
        <f>'Sim Flight Params'!$B$36*N377+'Sim Flight Params'!$B$39*O377</f>
        <v>0.12294316244602105</v>
      </c>
      <c r="Q377">
        <f t="shared" si="50"/>
        <v>0.11784112162968639</v>
      </c>
      <c r="S377">
        <f t="shared" si="56"/>
        <v>-4.8520302172862996E-2</v>
      </c>
      <c r="T377">
        <f t="shared" si="57"/>
        <v>0.12294316244602105</v>
      </c>
      <c r="U377">
        <f t="shared" si="49"/>
        <v>0.11784112162968639</v>
      </c>
    </row>
    <row r="378" spans="1:21" x14ac:dyDescent="0.3">
      <c r="A378">
        <f>'Sim Flight'!B378</f>
        <v>18.799999999999802</v>
      </c>
      <c r="B378">
        <f>'Sim Flight'!L378</f>
        <v>3.2653061224554528E-3</v>
      </c>
      <c r="C378">
        <f>'Sim Flight'!N378+'Sim Flight'!W378</f>
        <v>0.16326530612244985</v>
      </c>
      <c r="E378">
        <f t="shared" si="51"/>
        <v>5.0000000000000711E-2</v>
      </c>
      <c r="G378">
        <f>MEDIAN2(C378,'Sim Flight Params'!$B$37,2)</f>
        <v>0.16326530612244985</v>
      </c>
      <c r="H378">
        <f>AVERAGE2(G378,'Sim Flight Params'!$B$38,2)</f>
        <v>0.16326530612244985</v>
      </c>
      <c r="J378">
        <f t="shared" si="52"/>
        <v>-4.0357036866740387E-2</v>
      </c>
      <c r="K378">
        <f t="shared" si="53"/>
        <v>2.4980018054065669E-14</v>
      </c>
      <c r="L378">
        <f>'Sim Flight Params'!$B$36*J378+'Sim Flight Params'!$B$39*K378</f>
        <v>-4.0357036866740387E-2</v>
      </c>
      <c r="N378">
        <f t="shared" si="54"/>
        <v>0.12092531060268399</v>
      </c>
      <c r="O378">
        <f t="shared" si="55"/>
        <v>0.16326530612244985</v>
      </c>
      <c r="P378">
        <f>'Sim Flight Params'!$B$36*N378+'Sim Flight Params'!$B$39*O378</f>
        <v>0.12092531060268399</v>
      </c>
      <c r="Q378">
        <f t="shared" si="50"/>
        <v>0.11766000448022854</v>
      </c>
      <c r="S378">
        <f t="shared" si="56"/>
        <v>-4.0357036866740387E-2</v>
      </c>
      <c r="T378">
        <f t="shared" si="57"/>
        <v>0.12092531060268399</v>
      </c>
      <c r="U378">
        <f t="shared" si="49"/>
        <v>0.11766000448022854</v>
      </c>
    </row>
    <row r="379" spans="1:21" x14ac:dyDescent="0.3">
      <c r="A379">
        <f>'Sim Flight'!B379</f>
        <v>18.849999999999799</v>
      </c>
      <c r="B379">
        <f>'Sim Flight'!L379</f>
        <v>1.8367346938824756E-3</v>
      </c>
      <c r="C379">
        <f>'Sim Flight'!N379+'Sim Flight'!W379</f>
        <v>0.16326530612245446</v>
      </c>
      <c r="E379">
        <f t="shared" si="51"/>
        <v>4.9999999999997158E-2</v>
      </c>
      <c r="G379">
        <f>MEDIAN2(C379,'Sim Flight Params'!$B$37,2)</f>
        <v>0.16326530612245446</v>
      </c>
      <c r="H379">
        <f>AVERAGE2(G379,'Sim Flight Params'!$B$38,2)</f>
        <v>0.16326530612245446</v>
      </c>
      <c r="J379">
        <f t="shared" si="52"/>
        <v>-3.2193771560618131E-2</v>
      </c>
      <c r="K379">
        <f t="shared" si="53"/>
        <v>9.2148511043893231E-14</v>
      </c>
      <c r="L379">
        <f>'Sim Flight Params'!$B$36*J379+'Sim Flight Params'!$B$39*K379</f>
        <v>-3.2193771560618131E-2</v>
      </c>
      <c r="N379">
        <f t="shared" si="54"/>
        <v>0.11931562202465318</v>
      </c>
      <c r="O379">
        <f t="shared" si="55"/>
        <v>0.16326530612245438</v>
      </c>
      <c r="P379">
        <f>'Sim Flight Params'!$B$36*N379+'Sim Flight Params'!$B$39*O379</f>
        <v>0.11931562202465318</v>
      </c>
      <c r="Q379">
        <f t="shared" si="50"/>
        <v>0.11747888733077071</v>
      </c>
      <c r="S379">
        <f t="shared" si="56"/>
        <v>-3.2193771560618131E-2</v>
      </c>
      <c r="T379">
        <f t="shared" si="57"/>
        <v>0.11931562202465318</v>
      </c>
      <c r="U379">
        <f t="shared" si="49"/>
        <v>0.11747888733077071</v>
      </c>
    </row>
    <row r="380" spans="1:21" x14ac:dyDescent="0.3">
      <c r="A380">
        <f>'Sim Flight'!B380</f>
        <v>18.8999999999998</v>
      </c>
      <c r="B380">
        <f>'Sim Flight'!L380</f>
        <v>8.1632653061551629E-4</v>
      </c>
      <c r="C380">
        <f>'Sim Flight'!N380+'Sim Flight'!W380</f>
        <v>0.29989605789266316</v>
      </c>
      <c r="E380">
        <f t="shared" si="51"/>
        <v>5.0000000000000711E-2</v>
      </c>
      <c r="G380">
        <f>MEDIAN2(C380,'Sim Flight Params'!$B$37,2)</f>
        <v>0.29989605789266316</v>
      </c>
      <c r="H380">
        <f>AVERAGE2(G380,'Sim Flight Params'!$B$38,2)</f>
        <v>0.29989605789266316</v>
      </c>
      <c r="J380">
        <f t="shared" si="52"/>
        <v>-1.7198968665984762E-2</v>
      </c>
      <c r="K380">
        <f t="shared" si="53"/>
        <v>2.7326150354041352</v>
      </c>
      <c r="L380">
        <f>'Sim Flight Params'!$B$36*J380+'Sim Flight Params'!$B$39*K380</f>
        <v>-1.7198968665984762E-2</v>
      </c>
      <c r="N380">
        <f t="shared" si="54"/>
        <v>0.11845567359135392</v>
      </c>
      <c r="O380">
        <f t="shared" si="55"/>
        <v>0.2998960578926631</v>
      </c>
      <c r="P380">
        <f>'Sim Flight Params'!$B$36*N380+'Sim Flight Params'!$B$39*O380</f>
        <v>0.11845567359135392</v>
      </c>
      <c r="Q380">
        <f t="shared" si="50"/>
        <v>0.11763934706073841</v>
      </c>
      <c r="S380">
        <f t="shared" si="56"/>
        <v>-1.7198968665984762E-2</v>
      </c>
      <c r="T380">
        <f t="shared" si="57"/>
        <v>0.11845567359135392</v>
      </c>
      <c r="U380">
        <f t="shared" si="49"/>
        <v>0.11763934706073841</v>
      </c>
    </row>
    <row r="381" spans="1:21" x14ac:dyDescent="0.3">
      <c r="A381">
        <f>'Sim Flight'!B381</f>
        <v>18.9499999999998</v>
      </c>
      <c r="B381">
        <f>'Sim Flight'!L381</f>
        <v>2.0408163265469111E-4</v>
      </c>
      <c r="C381">
        <f>'Sim Flight'!N381+'Sim Flight'!W381</f>
        <v>0.16326530612244902</v>
      </c>
      <c r="E381">
        <f t="shared" si="51"/>
        <v>5.0000000000000711E-2</v>
      </c>
      <c r="G381">
        <f>MEDIAN2(C381,'Sim Flight Params'!$B$37,2)</f>
        <v>0.16326530612244902</v>
      </c>
      <c r="H381">
        <f>AVERAGE2(G381,'Sim Flight Params'!$B$38,2)</f>
        <v>0.16326530612244902</v>
      </c>
      <c r="J381">
        <f t="shared" si="52"/>
        <v>-9.0357033598621947E-3</v>
      </c>
      <c r="K381">
        <f t="shared" si="53"/>
        <v>-2.732615035404244</v>
      </c>
      <c r="L381">
        <f>'Sim Flight Params'!$B$36*J381+'Sim Flight Params'!$B$39*K381</f>
        <v>-9.0357033598621947E-3</v>
      </c>
      <c r="N381">
        <f t="shared" si="54"/>
        <v>0.11800388842336081</v>
      </c>
      <c r="O381">
        <f t="shared" si="55"/>
        <v>0.16326530612244902</v>
      </c>
      <c r="P381">
        <f>'Sim Flight Params'!$B$36*N381+'Sim Flight Params'!$B$39*O381</f>
        <v>0.11800388842336081</v>
      </c>
      <c r="Q381">
        <f t="shared" si="50"/>
        <v>0.11779980679070612</v>
      </c>
      <c r="S381">
        <f t="shared" si="56"/>
        <v>-9.0357033598621947E-3</v>
      </c>
      <c r="T381">
        <f t="shared" si="57"/>
        <v>0.11800388842336081</v>
      </c>
      <c r="U381">
        <f t="shared" si="49"/>
        <v>0.11779980679070612</v>
      </c>
    </row>
    <row r="382" spans="1:21" x14ac:dyDescent="0.3">
      <c r="A382">
        <f>'Sim Flight'!B382</f>
        <v>18.999999999999801</v>
      </c>
      <c r="B382">
        <f>'Sim Flight'!L382</f>
        <v>3.2311742677852644E-27</v>
      </c>
      <c r="C382">
        <f>'Sim Flight'!N382+'Sim Flight'!W382</f>
        <v>0.16326530612244897</v>
      </c>
      <c r="E382">
        <f t="shared" si="51"/>
        <v>5.0000000000000711E-2</v>
      </c>
      <c r="G382">
        <f>MEDIAN2(C382,'Sim Flight Params'!$B$37,2)</f>
        <v>0.16326530612244897</v>
      </c>
      <c r="H382">
        <f>AVERAGE2(G382,'Sim Flight Params'!$B$38,2)</f>
        <v>0.16326530612244897</v>
      </c>
      <c r="J382">
        <f t="shared" si="52"/>
        <v>-8.7243805373963049E-4</v>
      </c>
      <c r="K382">
        <f t="shared" si="53"/>
        <v>-1.1102230246251408E-15</v>
      </c>
      <c r="L382">
        <f>'Sim Flight Params'!$B$36*J382+'Sim Flight Params'!$B$39*K382</f>
        <v>-8.7243805373963049E-4</v>
      </c>
      <c r="N382">
        <f t="shared" si="54"/>
        <v>0.11796026652067382</v>
      </c>
      <c r="O382">
        <f t="shared" si="55"/>
        <v>0.16326530612244897</v>
      </c>
      <c r="P382">
        <f>'Sim Flight Params'!$B$36*N382+'Sim Flight Params'!$B$39*O382</f>
        <v>0.11796026652067382</v>
      </c>
      <c r="Q382">
        <f t="shared" si="50"/>
        <v>0.11796026652067382</v>
      </c>
      <c r="S382">
        <f t="shared" si="56"/>
        <v>-8.7243805373963049E-4</v>
      </c>
      <c r="T382">
        <f t="shared" si="57"/>
        <v>0.11796026652067382</v>
      </c>
      <c r="U382">
        <f t="shared" si="49"/>
        <v>0.11796026652067382</v>
      </c>
    </row>
    <row r="383" spans="1:21" x14ac:dyDescent="0.3">
      <c r="A383">
        <f>'Sim Flight'!B383</f>
        <v>19.049999999999802</v>
      </c>
      <c r="B383">
        <f>'Sim Flight'!L383</f>
        <v>0</v>
      </c>
      <c r="C383">
        <f>'Sim Flight'!N383+'Sim Flight'!W383</f>
        <v>8.1632653061874116E-2</v>
      </c>
      <c r="E383">
        <f t="shared" si="51"/>
        <v>5.0000000000000711E-2</v>
      </c>
      <c r="G383">
        <f>MEDIAN2(C383,'Sim Flight Params'!$B$37,2)</f>
        <v>8.1632653061874116E-2</v>
      </c>
      <c r="H383">
        <f>AVERAGE2(G383,'Sim Flight Params'!$B$38,2)</f>
        <v>8.1632653061874116E-2</v>
      </c>
      <c r="J383">
        <f t="shared" si="52"/>
        <v>3.2091945993541334E-3</v>
      </c>
      <c r="K383">
        <f t="shared" si="53"/>
        <v>-1.6326530612114738</v>
      </c>
      <c r="L383">
        <f>'Sim Flight Params'!$B$36*J383+'Sim Flight Params'!$B$39*K383</f>
        <v>3.2091945993541334E-3</v>
      </c>
      <c r="N383">
        <f t="shared" si="54"/>
        <v>0.11812072625064153</v>
      </c>
      <c r="O383">
        <f t="shared" si="55"/>
        <v>8.1632653061874116E-2</v>
      </c>
      <c r="P383">
        <f>'Sim Flight Params'!$B$36*N383+'Sim Flight Params'!$B$39*O383</f>
        <v>0.11812072625064153</v>
      </c>
      <c r="Q383">
        <f t="shared" si="50"/>
        <v>0.11812072625064153</v>
      </c>
      <c r="S383">
        <f t="shared" si="56"/>
        <v>3.2091945993541334E-3</v>
      </c>
      <c r="T383">
        <f t="shared" si="57"/>
        <v>0.11812072625064153</v>
      </c>
      <c r="U383">
        <f t="shared" si="49"/>
        <v>0.11812072625064153</v>
      </c>
    </row>
    <row r="384" spans="1:21" x14ac:dyDescent="0.3">
      <c r="A384">
        <f>'Sim Flight'!B384</f>
        <v>19.099999999999799</v>
      </c>
      <c r="B384">
        <f>'Sim Flight'!L384</f>
        <v>0</v>
      </c>
      <c r="C384">
        <f>'Sim Flight'!N384+'Sim Flight'!W384</f>
        <v>1.1962186638897697E-3</v>
      </c>
      <c r="E384">
        <f t="shared" si="51"/>
        <v>4.9999999999997158E-2</v>
      </c>
      <c r="G384">
        <f>MEDIAN2(C384,'Sim Flight Params'!$B$37,2)</f>
        <v>1.1962186638897697E-3</v>
      </c>
      <c r="H384">
        <f>AVERAGE2(G384,'Sim Flight Params'!$B$38,2)</f>
        <v>1.1962186638897697E-3</v>
      </c>
      <c r="J384">
        <f t="shared" si="52"/>
        <v>3.2690055325486187E-3</v>
      </c>
      <c r="K384">
        <f t="shared" si="53"/>
        <v>-1.6087286879597782</v>
      </c>
      <c r="L384">
        <f>'Sim Flight Params'!$B$36*J384+'Sim Flight Params'!$B$39*K384</f>
        <v>3.2690055325486187E-3</v>
      </c>
      <c r="N384">
        <f t="shared" si="54"/>
        <v>0.11828417652726896</v>
      </c>
      <c r="O384">
        <f t="shared" si="55"/>
        <v>1.1962186638897723E-3</v>
      </c>
      <c r="P384">
        <f>'Sim Flight Params'!$B$36*N384+'Sim Flight Params'!$B$39*O384</f>
        <v>0.11828417652726896</v>
      </c>
      <c r="Q384">
        <f t="shared" si="50"/>
        <v>0.11828417652726896</v>
      </c>
      <c r="S384">
        <f t="shared" si="56"/>
        <v>3.2690055325486187E-3</v>
      </c>
      <c r="T384">
        <f t="shared" si="57"/>
        <v>0.11828417652726896</v>
      </c>
      <c r="U384">
        <f t="shared" si="49"/>
        <v>0.11828417652726896</v>
      </c>
    </row>
    <row r="385" spans="1:21" x14ac:dyDescent="0.3">
      <c r="A385">
        <f>'Sim Flight'!B385</f>
        <v>19.1499999999998</v>
      </c>
      <c r="B385">
        <f>'Sim Flight'!L385</f>
        <v>0</v>
      </c>
      <c r="C385">
        <f>'Sim Flight'!N385+'Sim Flight'!W385</f>
        <v>0</v>
      </c>
      <c r="E385">
        <f t="shared" si="51"/>
        <v>5.0000000000000711E-2</v>
      </c>
      <c r="G385">
        <f>MEDIAN2(C385,'Sim Flight Params'!$B$37,2)</f>
        <v>0</v>
      </c>
      <c r="H385">
        <f>AVERAGE2(G385,'Sim Flight Params'!$B$38,2)</f>
        <v>0</v>
      </c>
      <c r="J385">
        <f t="shared" si="52"/>
        <v>3.2690055325486187E-3</v>
      </c>
      <c r="K385">
        <f t="shared" si="53"/>
        <v>-2.3924373277795057E-2</v>
      </c>
      <c r="L385">
        <f>'Sim Flight Params'!$B$36*J385+'Sim Flight Params'!$B$39*K385</f>
        <v>3.2690055325486187E-3</v>
      </c>
      <c r="N385">
        <f t="shared" si="54"/>
        <v>0.11844762680389639</v>
      </c>
      <c r="O385">
        <f t="shared" si="55"/>
        <v>0</v>
      </c>
      <c r="P385">
        <f>'Sim Flight Params'!$B$36*N385+'Sim Flight Params'!$B$39*O385</f>
        <v>0.11844762680389639</v>
      </c>
      <c r="Q385">
        <f t="shared" si="50"/>
        <v>0.11844762680389639</v>
      </c>
      <c r="S385">
        <f t="shared" si="56"/>
        <v>3.2690055325486187E-3</v>
      </c>
      <c r="T385">
        <f t="shared" si="57"/>
        <v>0.11844762680389639</v>
      </c>
      <c r="U385">
        <f t="shared" si="49"/>
        <v>0.11844762680389639</v>
      </c>
    </row>
    <row r="386" spans="1:21" x14ac:dyDescent="0.3">
      <c r="A386">
        <f>'Sim Flight'!B386</f>
        <v>19.1999999999998</v>
      </c>
      <c r="B386">
        <f>'Sim Flight'!L386</f>
        <v>0</v>
      </c>
      <c r="C386">
        <f>'Sim Flight'!N386+'Sim Flight'!W386</f>
        <v>0</v>
      </c>
      <c r="E386">
        <f t="shared" si="51"/>
        <v>5.0000000000000711E-2</v>
      </c>
      <c r="G386">
        <f>MEDIAN2(C386,'Sim Flight Params'!$B$37,2)</f>
        <v>0</v>
      </c>
      <c r="H386">
        <f>AVERAGE2(G386,'Sim Flight Params'!$B$38,2)</f>
        <v>0</v>
      </c>
      <c r="J386">
        <f t="shared" si="52"/>
        <v>3.2690055325486187E-3</v>
      </c>
      <c r="K386">
        <f t="shared" si="53"/>
        <v>0</v>
      </c>
      <c r="L386">
        <f>'Sim Flight Params'!$B$36*J386+'Sim Flight Params'!$B$39*K386</f>
        <v>3.2690055325486187E-3</v>
      </c>
      <c r="N386">
        <f t="shared" si="54"/>
        <v>0.11861107708052383</v>
      </c>
      <c r="O386">
        <f t="shared" si="55"/>
        <v>0</v>
      </c>
      <c r="P386">
        <f>'Sim Flight Params'!$B$36*N386+'Sim Flight Params'!$B$39*O386</f>
        <v>0.11861107708052383</v>
      </c>
      <c r="Q386">
        <f t="shared" si="50"/>
        <v>0.11861107708052383</v>
      </c>
      <c r="S386">
        <f t="shared" si="56"/>
        <v>3.2690055325486187E-3</v>
      </c>
      <c r="T386">
        <f t="shared" si="57"/>
        <v>0.11861107708052383</v>
      </c>
      <c r="U386">
        <f t="shared" ref="U386:U402" si="58">T386-$B386</f>
        <v>0.11861107708052383</v>
      </c>
    </row>
    <row r="387" spans="1:21" x14ac:dyDescent="0.3">
      <c r="A387">
        <f>'Sim Flight'!B387</f>
        <v>19.249999999999801</v>
      </c>
      <c r="B387">
        <f>'Sim Flight'!L387</f>
        <v>0</v>
      </c>
      <c r="C387">
        <f>'Sim Flight'!N387+'Sim Flight'!W387</f>
        <v>0</v>
      </c>
      <c r="E387">
        <f t="shared" si="51"/>
        <v>5.0000000000000711E-2</v>
      </c>
      <c r="G387">
        <f>MEDIAN2(C387,'Sim Flight Params'!$B$37,2)</f>
        <v>0</v>
      </c>
      <c r="H387">
        <f>AVERAGE2(G387,'Sim Flight Params'!$B$38,2)</f>
        <v>0</v>
      </c>
      <c r="J387">
        <f t="shared" si="52"/>
        <v>3.2690055325486187E-3</v>
      </c>
      <c r="K387">
        <f t="shared" si="53"/>
        <v>0</v>
      </c>
      <c r="L387">
        <f>'Sim Flight Params'!$B$36*J387+'Sim Flight Params'!$B$39*K387</f>
        <v>3.2690055325486187E-3</v>
      </c>
      <c r="N387">
        <f t="shared" si="54"/>
        <v>0.11877452735715127</v>
      </c>
      <c r="O387">
        <f t="shared" si="55"/>
        <v>0</v>
      </c>
      <c r="P387">
        <f>'Sim Flight Params'!$B$36*N387+'Sim Flight Params'!$B$39*O387</f>
        <v>0.11877452735715127</v>
      </c>
      <c r="Q387">
        <f t="shared" ref="Q387:Q402" si="59">P387-B387</f>
        <v>0.11877452735715127</v>
      </c>
      <c r="S387">
        <f t="shared" si="56"/>
        <v>3.2690055325486187E-3</v>
      </c>
      <c r="T387">
        <f t="shared" si="57"/>
        <v>0.11877452735715127</v>
      </c>
      <c r="U387">
        <f t="shared" si="58"/>
        <v>0.11877452735715127</v>
      </c>
    </row>
    <row r="388" spans="1:21" x14ac:dyDescent="0.3">
      <c r="A388">
        <f>'Sim Flight'!B388</f>
        <v>19.299999999999802</v>
      </c>
      <c r="B388">
        <f>'Sim Flight'!L388</f>
        <v>0</v>
      </c>
      <c r="C388">
        <f>'Sim Flight'!N388+'Sim Flight'!W388</f>
        <v>0</v>
      </c>
      <c r="E388">
        <f t="shared" ref="E388:E402" si="60">A388-A387</f>
        <v>5.0000000000000711E-2</v>
      </c>
      <c r="G388">
        <f>MEDIAN2(C388,'Sim Flight Params'!$B$37,2)</f>
        <v>0</v>
      </c>
      <c r="H388">
        <f>AVERAGE2(G388,'Sim Flight Params'!$B$38,2)</f>
        <v>0</v>
      </c>
      <c r="J388">
        <f t="shared" ref="J388:J402" si="61">J387+H388*$E388</f>
        <v>3.2690055325486187E-3</v>
      </c>
      <c r="K388">
        <f t="shared" ref="K388:K402" si="62">(H388-H387)/$E388</f>
        <v>0</v>
      </c>
      <c r="L388">
        <f>'Sim Flight Params'!$B$36*J388+'Sim Flight Params'!$B$39*K388</f>
        <v>3.2690055325486187E-3</v>
      </c>
      <c r="N388">
        <f t="shared" si="54"/>
        <v>0.11893797763377871</v>
      </c>
      <c r="O388">
        <f t="shared" si="55"/>
        <v>0</v>
      </c>
      <c r="P388">
        <f>'Sim Flight Params'!$B$36*N388+'Sim Flight Params'!$B$39*O388</f>
        <v>0.11893797763377871</v>
      </c>
      <c r="Q388">
        <f t="shared" si="59"/>
        <v>0.11893797763377871</v>
      </c>
      <c r="S388">
        <f t="shared" si="56"/>
        <v>3.2690055325486187E-3</v>
      </c>
      <c r="T388">
        <f t="shared" si="57"/>
        <v>0.11893797763377871</v>
      </c>
      <c r="U388">
        <f t="shared" si="58"/>
        <v>0.11893797763377871</v>
      </c>
    </row>
    <row r="389" spans="1:21" x14ac:dyDescent="0.3">
      <c r="A389">
        <f>'Sim Flight'!B389</f>
        <v>19.349999999999799</v>
      </c>
      <c r="B389">
        <f>'Sim Flight'!L389</f>
        <v>0</v>
      </c>
      <c r="C389">
        <f>'Sim Flight'!N389+'Sim Flight'!W389</f>
        <v>0</v>
      </c>
      <c r="E389">
        <f t="shared" si="60"/>
        <v>4.9999999999997158E-2</v>
      </c>
      <c r="G389">
        <f>MEDIAN2(C389,'Sim Flight Params'!$B$37,2)</f>
        <v>0</v>
      </c>
      <c r="H389">
        <f>AVERAGE2(G389,'Sim Flight Params'!$B$38,2)</f>
        <v>0</v>
      </c>
      <c r="J389">
        <f t="shared" si="61"/>
        <v>3.2690055325486187E-3</v>
      </c>
      <c r="K389">
        <f t="shared" si="62"/>
        <v>0</v>
      </c>
      <c r="L389">
        <f>'Sim Flight Params'!$B$36*J389+'Sim Flight Params'!$B$39*K389</f>
        <v>3.2690055325486187E-3</v>
      </c>
      <c r="N389">
        <f t="shared" si="54"/>
        <v>0.11910142791040614</v>
      </c>
      <c r="O389">
        <f t="shared" si="55"/>
        <v>0</v>
      </c>
      <c r="P389">
        <f>'Sim Flight Params'!$B$36*N389+'Sim Flight Params'!$B$39*O389</f>
        <v>0.11910142791040614</v>
      </c>
      <c r="Q389">
        <f t="shared" si="59"/>
        <v>0.11910142791040614</v>
      </c>
      <c r="S389">
        <f t="shared" si="56"/>
        <v>3.2690055325486187E-3</v>
      </c>
      <c r="T389">
        <f t="shared" si="57"/>
        <v>0.11910142791040614</v>
      </c>
      <c r="U389">
        <f t="shared" si="58"/>
        <v>0.11910142791040614</v>
      </c>
    </row>
    <row r="390" spans="1:21" x14ac:dyDescent="0.3">
      <c r="A390">
        <f>'Sim Flight'!B390</f>
        <v>19.3999999999998</v>
      </c>
      <c r="B390">
        <f>'Sim Flight'!L390</f>
        <v>0</v>
      </c>
      <c r="C390">
        <f>'Sim Flight'!N390+'Sim Flight'!W390</f>
        <v>0</v>
      </c>
      <c r="E390">
        <f t="shared" si="60"/>
        <v>5.0000000000000711E-2</v>
      </c>
      <c r="G390">
        <f>MEDIAN2(C390,'Sim Flight Params'!$B$37,2)</f>
        <v>0</v>
      </c>
      <c r="H390">
        <f>AVERAGE2(G390,'Sim Flight Params'!$B$38,2)</f>
        <v>0</v>
      </c>
      <c r="J390">
        <f t="shared" si="61"/>
        <v>3.2690055325486187E-3</v>
      </c>
      <c r="K390">
        <f t="shared" si="62"/>
        <v>0</v>
      </c>
      <c r="L390">
        <f>'Sim Flight Params'!$B$36*J390+'Sim Flight Params'!$B$39*K390</f>
        <v>3.2690055325486187E-3</v>
      </c>
      <c r="N390">
        <f t="shared" ref="N390:N402" si="63">N389+L390*$E390</f>
        <v>0.11926487818703357</v>
      </c>
      <c r="O390">
        <f t="shared" ref="O390:O402" si="64">(L390-L389)/$E390</f>
        <v>0</v>
      </c>
      <c r="P390">
        <f>'Sim Flight Params'!$B$36*N390+'Sim Flight Params'!$B$39*O390</f>
        <v>0.11926487818703357</v>
      </c>
      <c r="Q390">
        <f t="shared" si="59"/>
        <v>0.11926487818703357</v>
      </c>
      <c r="S390">
        <f t="shared" si="56"/>
        <v>3.2690055325486187E-3</v>
      </c>
      <c r="T390">
        <f t="shared" si="57"/>
        <v>0.11926487818703357</v>
      </c>
      <c r="U390">
        <f t="shared" si="58"/>
        <v>0.11926487818703357</v>
      </c>
    </row>
    <row r="391" spans="1:21" x14ac:dyDescent="0.3">
      <c r="A391">
        <f>'Sim Flight'!B391</f>
        <v>19.4499999999998</v>
      </c>
      <c r="B391">
        <f>'Sim Flight'!L391</f>
        <v>0</v>
      </c>
      <c r="C391">
        <f>'Sim Flight'!N391+'Sim Flight'!W391</f>
        <v>0</v>
      </c>
      <c r="E391">
        <f t="shared" si="60"/>
        <v>5.0000000000000711E-2</v>
      </c>
      <c r="G391">
        <f>MEDIAN2(C391,'Sim Flight Params'!$B$37,2)</f>
        <v>0</v>
      </c>
      <c r="H391">
        <f>AVERAGE2(G391,'Sim Flight Params'!$B$38,2)</f>
        <v>0</v>
      </c>
      <c r="J391">
        <f t="shared" si="61"/>
        <v>3.2690055325486187E-3</v>
      </c>
      <c r="K391">
        <f t="shared" si="62"/>
        <v>0</v>
      </c>
      <c r="L391">
        <f>'Sim Flight Params'!$B$36*J391+'Sim Flight Params'!$B$39*K391</f>
        <v>3.2690055325486187E-3</v>
      </c>
      <c r="N391">
        <f t="shared" si="63"/>
        <v>0.11942832846366101</v>
      </c>
      <c r="O391">
        <f t="shared" si="64"/>
        <v>0</v>
      </c>
      <c r="P391">
        <f>'Sim Flight Params'!$B$36*N391+'Sim Flight Params'!$B$39*O391</f>
        <v>0.11942832846366101</v>
      </c>
      <c r="Q391">
        <f t="shared" si="59"/>
        <v>0.11942832846366101</v>
      </c>
      <c r="S391">
        <f t="shared" ref="S391:S402" si="65">S390+C391*$E391</f>
        <v>3.2690055325486187E-3</v>
      </c>
      <c r="T391">
        <f t="shared" ref="T391:T402" si="66">T390+S391*$E391</f>
        <v>0.11942832846366101</v>
      </c>
      <c r="U391">
        <f t="shared" si="58"/>
        <v>0.11942832846366101</v>
      </c>
    </row>
    <row r="392" spans="1:21" x14ac:dyDescent="0.3">
      <c r="A392">
        <f>'Sim Flight'!B392</f>
        <v>19.499999999999801</v>
      </c>
      <c r="B392">
        <f>'Sim Flight'!L392</f>
        <v>0</v>
      </c>
      <c r="C392">
        <f>'Sim Flight'!N392+'Sim Flight'!W392</f>
        <v>0</v>
      </c>
      <c r="E392">
        <f t="shared" si="60"/>
        <v>5.0000000000000711E-2</v>
      </c>
      <c r="G392">
        <f>MEDIAN2(C392,'Sim Flight Params'!$B$37,2)</f>
        <v>0</v>
      </c>
      <c r="H392">
        <f>AVERAGE2(G392,'Sim Flight Params'!$B$38,2)</f>
        <v>0</v>
      </c>
      <c r="J392">
        <f t="shared" si="61"/>
        <v>3.2690055325486187E-3</v>
      </c>
      <c r="K392">
        <f t="shared" si="62"/>
        <v>0</v>
      </c>
      <c r="L392">
        <f>'Sim Flight Params'!$B$36*J392+'Sim Flight Params'!$B$39*K392</f>
        <v>3.2690055325486187E-3</v>
      </c>
      <c r="N392">
        <f t="shared" si="63"/>
        <v>0.11959177874028845</v>
      </c>
      <c r="O392">
        <f t="shared" si="64"/>
        <v>0</v>
      </c>
      <c r="P392">
        <f>'Sim Flight Params'!$B$36*N392+'Sim Flight Params'!$B$39*O392</f>
        <v>0.11959177874028845</v>
      </c>
      <c r="Q392">
        <f t="shared" si="59"/>
        <v>0.11959177874028845</v>
      </c>
      <c r="S392">
        <f t="shared" si="65"/>
        <v>3.2690055325486187E-3</v>
      </c>
      <c r="T392">
        <f t="shared" si="66"/>
        <v>0.11959177874028845</v>
      </c>
      <c r="U392">
        <f t="shared" si="58"/>
        <v>0.11959177874028845</v>
      </c>
    </row>
    <row r="393" spans="1:21" x14ac:dyDescent="0.3">
      <c r="A393">
        <f>'Sim Flight'!B393</f>
        <v>19.549999999999802</v>
      </c>
      <c r="B393">
        <f>'Sim Flight'!L393</f>
        <v>0</v>
      </c>
      <c r="C393">
        <f>'Sim Flight'!N393+'Sim Flight'!W393</f>
        <v>6.4991974155147292E-2</v>
      </c>
      <c r="E393">
        <f t="shared" si="60"/>
        <v>5.0000000000000711E-2</v>
      </c>
      <c r="G393">
        <f>MEDIAN2(C393,'Sim Flight Params'!$B$37,2)</f>
        <v>6.4991974155147292E-2</v>
      </c>
      <c r="H393">
        <f>AVERAGE2(G393,'Sim Flight Params'!$B$38,2)</f>
        <v>6.4991974155147292E-2</v>
      </c>
      <c r="J393">
        <f t="shared" si="61"/>
        <v>6.5186042403060293E-3</v>
      </c>
      <c r="K393">
        <f t="shared" si="62"/>
        <v>1.2998394831029274</v>
      </c>
      <c r="L393">
        <f>'Sim Flight Params'!$B$36*J393+'Sim Flight Params'!$B$39*K393</f>
        <v>6.5186042403060293E-3</v>
      </c>
      <c r="N393">
        <f t="shared" si="63"/>
        <v>0.11991770895230376</v>
      </c>
      <c r="O393">
        <f t="shared" si="64"/>
        <v>6.4991974155147292E-2</v>
      </c>
      <c r="P393">
        <f>'Sim Flight Params'!$B$36*N393+'Sim Flight Params'!$B$39*O393</f>
        <v>0.11991770895230376</v>
      </c>
      <c r="Q393">
        <f t="shared" si="59"/>
        <v>0.11991770895230376</v>
      </c>
      <c r="S393">
        <f t="shared" si="65"/>
        <v>6.5186042403060293E-3</v>
      </c>
      <c r="T393">
        <f t="shared" si="66"/>
        <v>0.11991770895230376</v>
      </c>
      <c r="U393">
        <f t="shared" si="58"/>
        <v>0.11991770895230376</v>
      </c>
    </row>
    <row r="394" spans="1:21" x14ac:dyDescent="0.3">
      <c r="A394">
        <f>'Sim Flight'!B394</f>
        <v>19.599999999999799</v>
      </c>
      <c r="B394">
        <f>'Sim Flight'!L394</f>
        <v>0</v>
      </c>
      <c r="C394">
        <f>'Sim Flight'!N394+'Sim Flight'!W394</f>
        <v>0</v>
      </c>
      <c r="E394">
        <f t="shared" si="60"/>
        <v>4.9999999999997158E-2</v>
      </c>
      <c r="G394">
        <f>MEDIAN2(C394,'Sim Flight Params'!$B$37,2)</f>
        <v>0</v>
      </c>
      <c r="H394">
        <f>AVERAGE2(G394,'Sim Flight Params'!$B$38,2)</f>
        <v>0</v>
      </c>
      <c r="J394">
        <f t="shared" si="61"/>
        <v>6.5186042403060293E-3</v>
      </c>
      <c r="K394">
        <f t="shared" si="62"/>
        <v>-1.2998394831030198</v>
      </c>
      <c r="L394">
        <f>'Sim Flight Params'!$B$36*J394+'Sim Flight Params'!$B$39*K394</f>
        <v>6.5186042403060293E-3</v>
      </c>
      <c r="N394">
        <f t="shared" si="63"/>
        <v>0.12024363916431904</v>
      </c>
      <c r="O394">
        <f t="shared" si="64"/>
        <v>0</v>
      </c>
      <c r="P394">
        <f>'Sim Flight Params'!$B$36*N394+'Sim Flight Params'!$B$39*O394</f>
        <v>0.12024363916431904</v>
      </c>
      <c r="Q394">
        <f t="shared" si="59"/>
        <v>0.12024363916431904</v>
      </c>
      <c r="S394">
        <f t="shared" si="65"/>
        <v>6.5186042403060293E-3</v>
      </c>
      <c r="T394">
        <f t="shared" si="66"/>
        <v>0.12024363916431904</v>
      </c>
      <c r="U394">
        <f t="shared" si="58"/>
        <v>0.12024363916431904</v>
      </c>
    </row>
    <row r="395" spans="1:21" x14ac:dyDescent="0.3">
      <c r="A395">
        <f>'Sim Flight'!B395</f>
        <v>19.6499999999998</v>
      </c>
      <c r="B395">
        <f>'Sim Flight'!L395</f>
        <v>0</v>
      </c>
      <c r="C395">
        <f>'Sim Flight'!N395+'Sim Flight'!W395</f>
        <v>0</v>
      </c>
      <c r="E395">
        <f t="shared" si="60"/>
        <v>5.0000000000000711E-2</v>
      </c>
      <c r="G395">
        <f>MEDIAN2(C395,'Sim Flight Params'!$B$37,2)</f>
        <v>0</v>
      </c>
      <c r="H395">
        <f>AVERAGE2(G395,'Sim Flight Params'!$B$38,2)</f>
        <v>0</v>
      </c>
      <c r="J395">
        <f t="shared" si="61"/>
        <v>6.5186042403060293E-3</v>
      </c>
      <c r="K395">
        <f t="shared" si="62"/>
        <v>0</v>
      </c>
      <c r="L395">
        <f>'Sim Flight Params'!$B$36*J395+'Sim Flight Params'!$B$39*K395</f>
        <v>6.5186042403060293E-3</v>
      </c>
      <c r="N395">
        <f t="shared" si="63"/>
        <v>0.12056956937633435</v>
      </c>
      <c r="O395">
        <f t="shared" si="64"/>
        <v>0</v>
      </c>
      <c r="P395">
        <f>'Sim Flight Params'!$B$36*N395+'Sim Flight Params'!$B$39*O395</f>
        <v>0.12056956937633435</v>
      </c>
      <c r="Q395">
        <f t="shared" si="59"/>
        <v>0.12056956937633435</v>
      </c>
      <c r="S395">
        <f t="shared" si="65"/>
        <v>6.5186042403060293E-3</v>
      </c>
      <c r="T395">
        <f t="shared" si="66"/>
        <v>0.12056956937633435</v>
      </c>
      <c r="U395">
        <f t="shared" si="58"/>
        <v>0.12056956937633435</v>
      </c>
    </row>
    <row r="396" spans="1:21" x14ac:dyDescent="0.3">
      <c r="A396">
        <f>'Sim Flight'!B396</f>
        <v>19.6999999999998</v>
      </c>
      <c r="B396">
        <f>'Sim Flight'!L396</f>
        <v>0</v>
      </c>
      <c r="C396">
        <f>'Sim Flight'!N396+'Sim Flight'!W396</f>
        <v>0</v>
      </c>
      <c r="E396">
        <f t="shared" si="60"/>
        <v>5.0000000000000711E-2</v>
      </c>
      <c r="G396">
        <f>MEDIAN2(C396,'Sim Flight Params'!$B$37,2)</f>
        <v>0</v>
      </c>
      <c r="H396">
        <f>AVERAGE2(G396,'Sim Flight Params'!$B$38,2)</f>
        <v>0</v>
      </c>
      <c r="J396">
        <f t="shared" si="61"/>
        <v>6.5186042403060293E-3</v>
      </c>
      <c r="K396">
        <f t="shared" si="62"/>
        <v>0</v>
      </c>
      <c r="L396">
        <f>'Sim Flight Params'!$B$36*J396+'Sim Flight Params'!$B$39*K396</f>
        <v>6.5186042403060293E-3</v>
      </c>
      <c r="N396">
        <f t="shared" si="63"/>
        <v>0.12089549958834966</v>
      </c>
      <c r="O396">
        <f t="shared" si="64"/>
        <v>0</v>
      </c>
      <c r="P396">
        <f>'Sim Flight Params'!$B$36*N396+'Sim Flight Params'!$B$39*O396</f>
        <v>0.12089549958834966</v>
      </c>
      <c r="Q396">
        <f t="shared" si="59"/>
        <v>0.12089549958834966</v>
      </c>
      <c r="S396">
        <f t="shared" si="65"/>
        <v>6.5186042403060293E-3</v>
      </c>
      <c r="T396">
        <f t="shared" si="66"/>
        <v>0.12089549958834966</v>
      </c>
      <c r="U396">
        <f t="shared" si="58"/>
        <v>0.12089549958834966</v>
      </c>
    </row>
    <row r="397" spans="1:21" x14ac:dyDescent="0.3">
      <c r="A397">
        <f>'Sim Flight'!B397</f>
        <v>19.749999999999801</v>
      </c>
      <c r="B397">
        <f>'Sim Flight'!L397</f>
        <v>0</v>
      </c>
      <c r="C397">
        <f>'Sim Flight'!N397+'Sim Flight'!W397</f>
        <v>0</v>
      </c>
      <c r="E397">
        <f t="shared" si="60"/>
        <v>5.0000000000000711E-2</v>
      </c>
      <c r="G397">
        <f>MEDIAN2(C397,'Sim Flight Params'!$B$37,2)</f>
        <v>0</v>
      </c>
      <c r="H397">
        <f>AVERAGE2(G397,'Sim Flight Params'!$B$38,2)</f>
        <v>0</v>
      </c>
      <c r="J397">
        <f t="shared" si="61"/>
        <v>6.5186042403060293E-3</v>
      </c>
      <c r="K397">
        <f t="shared" si="62"/>
        <v>0</v>
      </c>
      <c r="L397">
        <f>'Sim Flight Params'!$B$36*J397+'Sim Flight Params'!$B$39*K397</f>
        <v>6.5186042403060293E-3</v>
      </c>
      <c r="N397">
        <f t="shared" si="63"/>
        <v>0.12122142980036497</v>
      </c>
      <c r="O397">
        <f t="shared" si="64"/>
        <v>0</v>
      </c>
      <c r="P397">
        <f>'Sim Flight Params'!$B$36*N397+'Sim Flight Params'!$B$39*O397</f>
        <v>0.12122142980036497</v>
      </c>
      <c r="Q397">
        <f t="shared" si="59"/>
        <v>0.12122142980036497</v>
      </c>
      <c r="S397">
        <f t="shared" si="65"/>
        <v>6.5186042403060293E-3</v>
      </c>
      <c r="T397">
        <f t="shared" si="66"/>
        <v>0.12122142980036497</v>
      </c>
      <c r="U397">
        <f t="shared" si="58"/>
        <v>0.12122142980036497</v>
      </c>
    </row>
    <row r="398" spans="1:21" x14ac:dyDescent="0.3">
      <c r="A398">
        <f>'Sim Flight'!B398</f>
        <v>19.799999999999802</v>
      </c>
      <c r="B398">
        <f>'Sim Flight'!L398</f>
        <v>0</v>
      </c>
      <c r="C398">
        <f>'Sim Flight'!N398+'Sim Flight'!W398</f>
        <v>0</v>
      </c>
      <c r="E398">
        <f t="shared" si="60"/>
        <v>5.0000000000000711E-2</v>
      </c>
      <c r="G398">
        <f>MEDIAN2(C398,'Sim Flight Params'!$B$37,2)</f>
        <v>0</v>
      </c>
      <c r="H398">
        <f>AVERAGE2(G398,'Sim Flight Params'!$B$38,2)</f>
        <v>0</v>
      </c>
      <c r="J398">
        <f t="shared" si="61"/>
        <v>6.5186042403060293E-3</v>
      </c>
      <c r="K398">
        <f t="shared" si="62"/>
        <v>0</v>
      </c>
      <c r="L398">
        <f>'Sim Flight Params'!$B$36*J398+'Sim Flight Params'!$B$39*K398</f>
        <v>6.5186042403060293E-3</v>
      </c>
      <c r="N398">
        <f t="shared" si="63"/>
        <v>0.12154736001238028</v>
      </c>
      <c r="O398">
        <f t="shared" si="64"/>
        <v>0</v>
      </c>
      <c r="P398">
        <f>'Sim Flight Params'!$B$36*N398+'Sim Flight Params'!$B$39*O398</f>
        <v>0.12154736001238028</v>
      </c>
      <c r="Q398">
        <f t="shared" si="59"/>
        <v>0.12154736001238028</v>
      </c>
      <c r="S398">
        <f t="shared" si="65"/>
        <v>6.5186042403060293E-3</v>
      </c>
      <c r="T398">
        <f t="shared" si="66"/>
        <v>0.12154736001238028</v>
      </c>
      <c r="U398">
        <f t="shared" si="58"/>
        <v>0.12154736001238028</v>
      </c>
    </row>
    <row r="399" spans="1:21" x14ac:dyDescent="0.3">
      <c r="A399">
        <f>'Sim Flight'!B399</f>
        <v>19.849999999999799</v>
      </c>
      <c r="B399">
        <f>'Sim Flight'!L399</f>
        <v>0</v>
      </c>
      <c r="C399">
        <f>'Sim Flight'!N399+'Sim Flight'!W399</f>
        <v>0</v>
      </c>
      <c r="E399">
        <f t="shared" si="60"/>
        <v>4.9999999999997158E-2</v>
      </c>
      <c r="G399">
        <f>MEDIAN2(C399,'Sim Flight Params'!$B$37,2)</f>
        <v>0</v>
      </c>
      <c r="H399">
        <f>AVERAGE2(G399,'Sim Flight Params'!$B$38,2)</f>
        <v>0</v>
      </c>
      <c r="J399">
        <f t="shared" si="61"/>
        <v>6.5186042403060293E-3</v>
      </c>
      <c r="K399">
        <f t="shared" si="62"/>
        <v>0</v>
      </c>
      <c r="L399">
        <f>'Sim Flight Params'!$B$36*J399+'Sim Flight Params'!$B$39*K399</f>
        <v>6.5186042403060293E-3</v>
      </c>
      <c r="N399">
        <f t="shared" si="63"/>
        <v>0.12187329022439557</v>
      </c>
      <c r="O399">
        <f t="shared" si="64"/>
        <v>0</v>
      </c>
      <c r="P399">
        <f>'Sim Flight Params'!$B$36*N399+'Sim Flight Params'!$B$39*O399</f>
        <v>0.12187329022439557</v>
      </c>
      <c r="Q399">
        <f t="shared" si="59"/>
        <v>0.12187329022439557</v>
      </c>
      <c r="S399">
        <f t="shared" si="65"/>
        <v>6.5186042403060293E-3</v>
      </c>
      <c r="T399">
        <f t="shared" si="66"/>
        <v>0.12187329022439557</v>
      </c>
      <c r="U399">
        <f t="shared" si="58"/>
        <v>0.12187329022439557</v>
      </c>
    </row>
    <row r="400" spans="1:21" x14ac:dyDescent="0.3">
      <c r="A400">
        <f>'Sim Flight'!B400</f>
        <v>19.8999999999998</v>
      </c>
      <c r="B400">
        <f>'Sim Flight'!L400</f>
        <v>0</v>
      </c>
      <c r="C400">
        <f>'Sim Flight'!N400+'Sim Flight'!W400</f>
        <v>0</v>
      </c>
      <c r="E400">
        <f t="shared" si="60"/>
        <v>5.0000000000000711E-2</v>
      </c>
      <c r="G400">
        <f>MEDIAN2(C400,'Sim Flight Params'!$B$37,2)</f>
        <v>0</v>
      </c>
      <c r="H400">
        <f>AVERAGE2(G400,'Sim Flight Params'!$B$38,2)</f>
        <v>0</v>
      </c>
      <c r="J400">
        <f t="shared" si="61"/>
        <v>6.5186042403060293E-3</v>
      </c>
      <c r="K400">
        <f t="shared" si="62"/>
        <v>0</v>
      </c>
      <c r="L400">
        <f>'Sim Flight Params'!$B$36*J400+'Sim Flight Params'!$B$39*K400</f>
        <v>6.5186042403060293E-3</v>
      </c>
      <c r="N400">
        <f t="shared" si="63"/>
        <v>0.12219922043641088</v>
      </c>
      <c r="O400">
        <f t="shared" si="64"/>
        <v>0</v>
      </c>
      <c r="P400">
        <f>'Sim Flight Params'!$B$36*N400+'Sim Flight Params'!$B$39*O400</f>
        <v>0.12219922043641088</v>
      </c>
      <c r="Q400">
        <f t="shared" si="59"/>
        <v>0.12219922043641088</v>
      </c>
      <c r="S400">
        <f t="shared" si="65"/>
        <v>6.5186042403060293E-3</v>
      </c>
      <c r="T400">
        <f t="shared" si="66"/>
        <v>0.12219922043641088</v>
      </c>
      <c r="U400">
        <f t="shared" si="58"/>
        <v>0.12219922043641088</v>
      </c>
    </row>
    <row r="401" spans="1:21" x14ac:dyDescent="0.3">
      <c r="A401">
        <f>'Sim Flight'!B401</f>
        <v>19.9499999999998</v>
      </c>
      <c r="B401">
        <f>'Sim Flight'!L401</f>
        <v>0</v>
      </c>
      <c r="C401">
        <f>'Sim Flight'!N401+'Sim Flight'!W401</f>
        <v>0</v>
      </c>
      <c r="E401">
        <f t="shared" si="60"/>
        <v>5.0000000000000711E-2</v>
      </c>
      <c r="G401">
        <f>MEDIAN2(C401,'Sim Flight Params'!$B$37,2)</f>
        <v>0</v>
      </c>
      <c r="H401">
        <f>AVERAGE2(G401,'Sim Flight Params'!$B$38,2)</f>
        <v>0</v>
      </c>
      <c r="J401">
        <f t="shared" si="61"/>
        <v>6.5186042403060293E-3</v>
      </c>
      <c r="K401">
        <f t="shared" si="62"/>
        <v>0</v>
      </c>
      <c r="L401">
        <f>'Sim Flight Params'!$B$36*J401+'Sim Flight Params'!$B$39*K401</f>
        <v>6.5186042403060293E-3</v>
      </c>
      <c r="N401">
        <f t="shared" si="63"/>
        <v>0.12252515064842619</v>
      </c>
      <c r="O401">
        <f t="shared" si="64"/>
        <v>0</v>
      </c>
      <c r="P401">
        <f>'Sim Flight Params'!$B$36*N401+'Sim Flight Params'!$B$39*O401</f>
        <v>0.12252515064842619</v>
      </c>
      <c r="Q401">
        <f t="shared" si="59"/>
        <v>0.12252515064842619</v>
      </c>
      <c r="S401">
        <f t="shared" si="65"/>
        <v>6.5186042403060293E-3</v>
      </c>
      <c r="T401">
        <f t="shared" si="66"/>
        <v>0.12252515064842619</v>
      </c>
      <c r="U401">
        <f t="shared" si="58"/>
        <v>0.12252515064842619</v>
      </c>
    </row>
    <row r="402" spans="1:21" x14ac:dyDescent="0.3">
      <c r="A402">
        <f>'Sim Flight'!B402</f>
        <v>19.999999999999801</v>
      </c>
      <c r="B402">
        <f>'Sim Flight'!L402</f>
        <v>0</v>
      </c>
      <c r="C402">
        <f>'Sim Flight'!N402+'Sim Flight'!W402</f>
        <v>0</v>
      </c>
      <c r="E402">
        <f t="shared" si="60"/>
        <v>5.0000000000000711E-2</v>
      </c>
      <c r="G402">
        <f>MEDIAN2(C402,'Sim Flight Params'!$B$37,2)</f>
        <v>0</v>
      </c>
      <c r="H402">
        <f>AVERAGE2(G402,'Sim Flight Params'!$B$38,2)</f>
        <v>0</v>
      </c>
      <c r="J402">
        <f t="shared" si="61"/>
        <v>6.5186042403060293E-3</v>
      </c>
      <c r="K402">
        <f t="shared" si="62"/>
        <v>0</v>
      </c>
      <c r="L402">
        <f>'Sim Flight Params'!$B$36*J402+'Sim Flight Params'!$B$39*K402</f>
        <v>6.5186042403060293E-3</v>
      </c>
      <c r="N402">
        <f t="shared" si="63"/>
        <v>0.1228510808604415</v>
      </c>
      <c r="O402">
        <f t="shared" si="64"/>
        <v>0</v>
      </c>
      <c r="P402">
        <f>'Sim Flight Params'!$B$36*N402+'Sim Flight Params'!$B$39*O402</f>
        <v>0.1228510808604415</v>
      </c>
      <c r="Q402">
        <f t="shared" si="59"/>
        <v>0.1228510808604415</v>
      </c>
      <c r="S402">
        <f t="shared" si="65"/>
        <v>6.5186042403060293E-3</v>
      </c>
      <c r="T402">
        <f t="shared" si="66"/>
        <v>0.1228510808604415</v>
      </c>
      <c r="U402">
        <f t="shared" si="58"/>
        <v>0.1228510808604415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U402"/>
  <sheetViews>
    <sheetView zoomScale="85" zoomScaleNormal="85" workbookViewId="0">
      <pane ySplit="1" topLeftCell="A2" activePane="bottomLeft" state="frozen"/>
      <selection pane="bottomLeft" activeCell="C10" sqref="C10:C402"/>
    </sheetView>
  </sheetViews>
  <sheetFormatPr baseColWidth="10" defaultRowHeight="14.4" x14ac:dyDescent="0.3"/>
  <cols>
    <col min="1" max="1" width="5" bestFit="1" customWidth="1"/>
    <col min="2" max="2" width="5" customWidth="1"/>
    <col min="3" max="3" width="12.6640625" bestFit="1" customWidth="1"/>
    <col min="4" max="4" width="1.109375" customWidth="1"/>
    <col min="6" max="6" width="1.109375" customWidth="1"/>
    <col min="7" max="7" width="18" bestFit="1" customWidth="1"/>
    <col min="8" max="8" width="26.33203125" bestFit="1" customWidth="1"/>
    <col min="9" max="9" width="1.109375" customWidth="1"/>
    <col min="13" max="13" width="1.109375" customWidth="1"/>
    <col min="18" max="18" width="3.21875" customWidth="1"/>
    <col min="19" max="20" width="13" bestFit="1" customWidth="1"/>
  </cols>
  <sheetData>
    <row r="1" spans="1:21" x14ac:dyDescent="0.3">
      <c r="A1" s="2" t="s">
        <v>1</v>
      </c>
      <c r="B1" s="2" t="s">
        <v>74</v>
      </c>
      <c r="C1" s="2" t="str">
        <f>CONCATENATE("az' ",$D$1)</f>
        <v>az' Offset</v>
      </c>
      <c r="D1" s="2" t="s">
        <v>5</v>
      </c>
      <c r="E1" s="4" t="s">
        <v>45</v>
      </c>
      <c r="G1" s="4" t="str">
        <f>CONCATENATE("Median(",C1,")")</f>
        <v>Median(az' Offset)</v>
      </c>
      <c r="H1" s="2" t="str">
        <f>CONCATENATE("Average(",G1,")")</f>
        <v>Average(Median(az' Offset))</v>
      </c>
      <c r="J1" s="2" t="s">
        <v>100</v>
      </c>
      <c r="K1" s="2" t="s">
        <v>51</v>
      </c>
      <c r="L1" s="2" t="str">
        <f>CONCATENATE("vz' ",$D$1)</f>
        <v>vz' Offset</v>
      </c>
      <c r="N1" s="2" t="s">
        <v>70</v>
      </c>
      <c r="O1" s="2" t="s">
        <v>71</v>
      </c>
      <c r="P1" s="2" t="str">
        <f>CONCATENATE("z' ",$D$1)</f>
        <v>z' Offset</v>
      </c>
      <c r="Q1" s="2" t="s">
        <v>75</v>
      </c>
      <c r="S1" s="2" t="s">
        <v>50</v>
      </c>
      <c r="T1" s="2" t="s">
        <v>93</v>
      </c>
      <c r="U1" s="2" t="s">
        <v>94</v>
      </c>
    </row>
    <row r="2" spans="1:21" x14ac:dyDescent="0.3">
      <c r="A2">
        <f>'Sim Flight'!B2</f>
        <v>0</v>
      </c>
      <c r="B2">
        <f>'Sim Flight'!L2</f>
        <v>0</v>
      </c>
      <c r="C2">
        <f>'Sim Flight'!N2+'Sim Flight Params'!$B$45</f>
        <v>5.0000000000000001E-3</v>
      </c>
      <c r="G2">
        <f>MEDIAN2(C2,'Sim Flight Params'!$B$47,2)</f>
        <v>5.0000000000000001E-3</v>
      </c>
      <c r="H2">
        <f>AVERAGE2(G2,'Sim Flight Params'!$B$48,2)</f>
        <v>5.0000000000000001E-3</v>
      </c>
      <c r="L2">
        <f>'Sim Flight Params'!$B$46*J2+'Sim Flight Params'!$B$49*K2</f>
        <v>0</v>
      </c>
      <c r="P2">
        <f>'Sim Flight Params'!$B$46*N2+'Sim Flight Params'!$B$49*O2</f>
        <v>0</v>
      </c>
      <c r="Q2">
        <f>P2-$B2</f>
        <v>0</v>
      </c>
      <c r="U2">
        <f t="shared" ref="U2:U65" si="0">T2-$B2</f>
        <v>0</v>
      </c>
    </row>
    <row r="3" spans="1:21" x14ac:dyDescent="0.3">
      <c r="A3">
        <f>'Sim Flight'!B3</f>
        <v>0.05</v>
      </c>
      <c r="B3">
        <f>'Sim Flight'!L3</f>
        <v>0</v>
      </c>
      <c r="C3">
        <f>'Sim Flight'!N3+'Sim Flight Params'!$B$45</f>
        <v>5.0000000000000001E-3</v>
      </c>
      <c r="E3">
        <f>A3-A2</f>
        <v>0.05</v>
      </c>
      <c r="G3">
        <f>MEDIAN2(C3,'Sim Flight Params'!$B$47,2)</f>
        <v>5.0000000000000001E-3</v>
      </c>
      <c r="H3">
        <f>AVERAGE2(G3,'Sim Flight Params'!$B$48,2)</f>
        <v>5.0000000000000001E-3</v>
      </c>
      <c r="J3">
        <f>J2+H3*$E3</f>
        <v>2.5000000000000001E-4</v>
      </c>
      <c r="K3">
        <f t="shared" ref="K3:K66" si="1">(H3-H2)/$E3</f>
        <v>0</v>
      </c>
      <c r="L3">
        <f>'Sim Flight Params'!$B$46*J3+'Sim Flight Params'!$B$49*K3</f>
        <v>2.5000000000000001E-4</v>
      </c>
      <c r="N3">
        <f>N2+L3*$E3</f>
        <v>1.2500000000000001E-5</v>
      </c>
      <c r="O3">
        <f>(L3-L2)/$E3</f>
        <v>5.0000000000000001E-3</v>
      </c>
      <c r="P3">
        <f>'Sim Flight Params'!$B$46*N3+'Sim Flight Params'!$B$49*O3</f>
        <v>1.2500000000000001E-5</v>
      </c>
      <c r="Q3">
        <f t="shared" ref="Q3:Q66" si="2">P3-$B3</f>
        <v>1.2500000000000001E-5</v>
      </c>
      <c r="S3">
        <f>S2+C3*$E3</f>
        <v>2.5000000000000001E-4</v>
      </c>
      <c r="T3">
        <f>T2+S3*$E3</f>
        <v>1.2500000000000001E-5</v>
      </c>
      <c r="U3">
        <f t="shared" si="0"/>
        <v>1.2500000000000001E-5</v>
      </c>
    </row>
    <row r="4" spans="1:21" x14ac:dyDescent="0.3">
      <c r="A4">
        <f>'Sim Flight'!B4</f>
        <v>0.1</v>
      </c>
      <c r="B4">
        <f>'Sim Flight'!L4</f>
        <v>0</v>
      </c>
      <c r="C4">
        <f>'Sim Flight'!N4+'Sim Flight Params'!$B$45</f>
        <v>5.0000000000000001E-3</v>
      </c>
      <c r="E4">
        <f t="shared" ref="E4:E67" si="3">A4-A3</f>
        <v>0.05</v>
      </c>
      <c r="G4">
        <f>MEDIAN2(C4,'Sim Flight Params'!$B$47,2)</f>
        <v>5.0000000000000001E-3</v>
      </c>
      <c r="H4">
        <f>AVERAGE2(G4,'Sim Flight Params'!$B$48,2)</f>
        <v>5.0000000000000001E-3</v>
      </c>
      <c r="J4">
        <f t="shared" ref="J4:J67" si="4">J3+H4*$E4</f>
        <v>5.0000000000000001E-4</v>
      </c>
      <c r="K4">
        <f t="shared" si="1"/>
        <v>0</v>
      </c>
      <c r="L4">
        <f>'Sim Flight Params'!$B$46*J4+'Sim Flight Params'!$B$49*K4</f>
        <v>5.0000000000000001E-4</v>
      </c>
      <c r="N4">
        <f t="shared" ref="N4:N67" si="5">N3+L4*$E4</f>
        <v>3.7500000000000003E-5</v>
      </c>
      <c r="O4">
        <f t="shared" ref="O4:O67" si="6">(L4-L3)/$E4</f>
        <v>5.0000000000000001E-3</v>
      </c>
      <c r="P4">
        <f>'Sim Flight Params'!$B$46*N4+'Sim Flight Params'!$B$49*O4</f>
        <v>3.7500000000000003E-5</v>
      </c>
      <c r="Q4">
        <f t="shared" si="2"/>
        <v>3.7500000000000003E-5</v>
      </c>
      <c r="S4">
        <f t="shared" ref="S4:S67" si="7">S3+C4*$E4</f>
        <v>5.0000000000000001E-4</v>
      </c>
      <c r="T4">
        <f t="shared" ref="T4:T67" si="8">T3+S4*$E4</f>
        <v>3.7500000000000003E-5</v>
      </c>
      <c r="U4">
        <f t="shared" si="0"/>
        <v>3.7500000000000003E-5</v>
      </c>
    </row>
    <row r="5" spans="1:21" x14ac:dyDescent="0.3">
      <c r="A5">
        <f>'Sim Flight'!B5</f>
        <v>0.15</v>
      </c>
      <c r="B5">
        <f>'Sim Flight'!L5</f>
        <v>0</v>
      </c>
      <c r="C5">
        <f>'Sim Flight'!N5+'Sim Flight Params'!$B$45</f>
        <v>5.0000000000000001E-3</v>
      </c>
      <c r="E5">
        <f t="shared" si="3"/>
        <v>4.9999999999999989E-2</v>
      </c>
      <c r="G5">
        <f>MEDIAN2(C5,'Sim Flight Params'!$B$47,2)</f>
        <v>5.0000000000000001E-3</v>
      </c>
      <c r="H5">
        <f>AVERAGE2(G5,'Sim Flight Params'!$B$48,2)</f>
        <v>5.0000000000000001E-3</v>
      </c>
      <c r="J5">
        <f t="shared" si="4"/>
        <v>7.5000000000000002E-4</v>
      </c>
      <c r="K5">
        <f t="shared" si="1"/>
        <v>0</v>
      </c>
      <c r="L5">
        <f>'Sim Flight Params'!$B$46*J5+'Sim Flight Params'!$B$49*K5</f>
        <v>7.5000000000000002E-4</v>
      </c>
      <c r="N5">
        <f t="shared" si="5"/>
        <v>7.4999999999999993E-5</v>
      </c>
      <c r="O5">
        <f t="shared" si="6"/>
        <v>5.000000000000001E-3</v>
      </c>
      <c r="P5">
        <f>'Sim Flight Params'!$B$46*N5+'Sim Flight Params'!$B$49*O5</f>
        <v>7.4999999999999993E-5</v>
      </c>
      <c r="Q5">
        <f t="shared" si="2"/>
        <v>7.4999999999999993E-5</v>
      </c>
      <c r="S5">
        <f t="shared" si="7"/>
        <v>7.5000000000000002E-4</v>
      </c>
      <c r="T5">
        <f t="shared" si="8"/>
        <v>7.4999999999999993E-5</v>
      </c>
      <c r="U5">
        <f t="shared" si="0"/>
        <v>7.4999999999999993E-5</v>
      </c>
    </row>
    <row r="6" spans="1:21" x14ac:dyDescent="0.3">
      <c r="A6">
        <f>'Sim Flight'!B6</f>
        <v>0.2</v>
      </c>
      <c r="B6">
        <f>'Sim Flight'!L6</f>
        <v>0</v>
      </c>
      <c r="C6">
        <f>'Sim Flight'!N6+'Sim Flight Params'!$B$45</f>
        <v>5.0000000000000001E-3</v>
      </c>
      <c r="E6">
        <f t="shared" si="3"/>
        <v>5.0000000000000017E-2</v>
      </c>
      <c r="G6">
        <f>MEDIAN2(C6,'Sim Flight Params'!$B$47,2)</f>
        <v>5.0000000000000001E-3</v>
      </c>
      <c r="H6">
        <f>AVERAGE2(G6,'Sim Flight Params'!$B$48,2)</f>
        <v>5.0000000000000001E-3</v>
      </c>
      <c r="J6">
        <f t="shared" si="4"/>
        <v>1E-3</v>
      </c>
      <c r="K6">
        <f t="shared" si="1"/>
        <v>0</v>
      </c>
      <c r="L6">
        <f>'Sim Flight Params'!$B$46*J6+'Sim Flight Params'!$B$49*K6</f>
        <v>1E-3</v>
      </c>
      <c r="N6">
        <f t="shared" si="5"/>
        <v>1.25E-4</v>
      </c>
      <c r="O6">
        <f t="shared" si="6"/>
        <v>4.9999999999999984E-3</v>
      </c>
      <c r="P6">
        <f>'Sim Flight Params'!$B$46*N6+'Sim Flight Params'!$B$49*O6</f>
        <v>1.25E-4</v>
      </c>
      <c r="Q6">
        <f t="shared" si="2"/>
        <v>1.25E-4</v>
      </c>
      <c r="S6">
        <f t="shared" si="7"/>
        <v>1E-3</v>
      </c>
      <c r="T6">
        <f t="shared" si="8"/>
        <v>1.25E-4</v>
      </c>
      <c r="U6">
        <f t="shared" si="0"/>
        <v>1.25E-4</v>
      </c>
    </row>
    <row r="7" spans="1:21" x14ac:dyDescent="0.3">
      <c r="A7">
        <f>'Sim Flight'!B7</f>
        <v>0.25</v>
      </c>
      <c r="B7">
        <f>'Sim Flight'!L7</f>
        <v>0</v>
      </c>
      <c r="C7">
        <f>'Sim Flight'!N7+'Sim Flight Params'!$B$45</f>
        <v>5.0000000000000001E-3</v>
      </c>
      <c r="E7">
        <f t="shared" si="3"/>
        <v>4.9999999999999989E-2</v>
      </c>
      <c r="G7">
        <f>MEDIAN2(C7,'Sim Flight Params'!$B$47,2)</f>
        <v>5.0000000000000001E-3</v>
      </c>
      <c r="H7">
        <f>AVERAGE2(G7,'Sim Flight Params'!$B$48,2)</f>
        <v>5.0000000000000001E-3</v>
      </c>
      <c r="J7">
        <f t="shared" ref="J7:J70" si="9">J6+H7*$E7</f>
        <v>1.25E-3</v>
      </c>
      <c r="K7">
        <f t="shared" ref="K7:K70" si="10">(H7-H6)/$E7</f>
        <v>0</v>
      </c>
      <c r="L7">
        <f>'Sim Flight Params'!$B$46*J7+'Sim Flight Params'!$B$49*K7</f>
        <v>1.25E-3</v>
      </c>
      <c r="N7">
        <f t="shared" ref="N7:N70" si="11">N6+L7*$E7</f>
        <v>1.875E-4</v>
      </c>
      <c r="O7">
        <f t="shared" ref="O7:O70" si="12">(L7-L6)/$E7</f>
        <v>5.000000000000001E-3</v>
      </c>
      <c r="P7">
        <f>'Sim Flight Params'!$B$46*N7+'Sim Flight Params'!$B$49*O7</f>
        <v>1.875E-4</v>
      </c>
      <c r="Q7">
        <f t="shared" ref="Q7:Q70" si="13">P7-$B7</f>
        <v>1.875E-4</v>
      </c>
      <c r="S7">
        <f t="shared" si="7"/>
        <v>1.25E-3</v>
      </c>
      <c r="T7">
        <f t="shared" si="8"/>
        <v>1.875E-4</v>
      </c>
      <c r="U7">
        <f t="shared" si="0"/>
        <v>1.875E-4</v>
      </c>
    </row>
    <row r="8" spans="1:21" x14ac:dyDescent="0.3">
      <c r="A8">
        <f>'Sim Flight'!B8</f>
        <v>0.3</v>
      </c>
      <c r="B8">
        <f>'Sim Flight'!L8</f>
        <v>0</v>
      </c>
      <c r="C8">
        <f>'Sim Flight'!N8+'Sim Flight Params'!$B$45</f>
        <v>5.0000000000000001E-3</v>
      </c>
      <c r="E8">
        <f t="shared" si="3"/>
        <v>4.9999999999999989E-2</v>
      </c>
      <c r="G8">
        <f>MEDIAN2(C8,'Sim Flight Params'!$B$47,2)</f>
        <v>5.0000000000000001E-3</v>
      </c>
      <c r="H8">
        <f>AVERAGE2(G8,'Sim Flight Params'!$B$48,2)</f>
        <v>5.0000000000000001E-3</v>
      </c>
      <c r="J8">
        <f t="shared" si="9"/>
        <v>1.5E-3</v>
      </c>
      <c r="K8">
        <f t="shared" si="10"/>
        <v>0</v>
      </c>
      <c r="L8">
        <f>'Sim Flight Params'!$B$46*J8+'Sim Flight Params'!$B$49*K8</f>
        <v>1.5E-3</v>
      </c>
      <c r="N8">
        <f t="shared" si="11"/>
        <v>2.6249999999999998E-4</v>
      </c>
      <c r="O8">
        <f t="shared" si="12"/>
        <v>5.000000000000001E-3</v>
      </c>
      <c r="P8">
        <f>'Sim Flight Params'!$B$46*N8+'Sim Flight Params'!$B$49*O8</f>
        <v>2.6249999999999998E-4</v>
      </c>
      <c r="Q8">
        <f t="shared" si="13"/>
        <v>2.6249999999999998E-4</v>
      </c>
      <c r="S8">
        <f t="shared" si="7"/>
        <v>1.5E-3</v>
      </c>
      <c r="T8">
        <f t="shared" si="8"/>
        <v>2.6249999999999998E-4</v>
      </c>
      <c r="U8">
        <f t="shared" si="0"/>
        <v>2.6249999999999998E-4</v>
      </c>
    </row>
    <row r="9" spans="1:21" x14ac:dyDescent="0.3">
      <c r="A9">
        <f>'Sim Flight'!B9</f>
        <v>0.35</v>
      </c>
      <c r="B9">
        <f>'Sim Flight'!L9</f>
        <v>0</v>
      </c>
      <c r="C9">
        <f>'Sim Flight'!N9+'Sim Flight Params'!$B$45</f>
        <v>5.0000000000000001E-3</v>
      </c>
      <c r="E9">
        <f t="shared" si="3"/>
        <v>4.9999999999999989E-2</v>
      </c>
      <c r="G9">
        <f>MEDIAN2(C9,'Sim Flight Params'!$B$47,2)</f>
        <v>5.0000000000000001E-3</v>
      </c>
      <c r="H9">
        <f>AVERAGE2(G9,'Sim Flight Params'!$B$48,2)</f>
        <v>5.0000000000000001E-3</v>
      </c>
      <c r="J9">
        <f t="shared" si="9"/>
        <v>1.75E-3</v>
      </c>
      <c r="K9">
        <f t="shared" si="10"/>
        <v>0</v>
      </c>
      <c r="L9">
        <f>'Sim Flight Params'!$B$46*J9+'Sim Flight Params'!$B$49*K9</f>
        <v>1.75E-3</v>
      </c>
      <c r="N9">
        <f t="shared" si="11"/>
        <v>3.4999999999999994E-4</v>
      </c>
      <c r="O9">
        <f t="shared" si="12"/>
        <v>5.000000000000001E-3</v>
      </c>
      <c r="P9">
        <f>'Sim Flight Params'!$B$46*N9+'Sim Flight Params'!$B$49*O9</f>
        <v>3.4999999999999994E-4</v>
      </c>
      <c r="Q9">
        <f t="shared" si="13"/>
        <v>3.4999999999999994E-4</v>
      </c>
      <c r="S9">
        <f t="shared" si="7"/>
        <v>1.75E-3</v>
      </c>
      <c r="T9">
        <f t="shared" si="8"/>
        <v>3.4999999999999994E-4</v>
      </c>
      <c r="U9">
        <f t="shared" si="0"/>
        <v>3.4999999999999994E-4</v>
      </c>
    </row>
    <row r="10" spans="1:21" x14ac:dyDescent="0.3">
      <c r="A10">
        <f>'Sim Flight'!B10</f>
        <v>0.4</v>
      </c>
      <c r="B10">
        <f>'Sim Flight'!L10</f>
        <v>0</v>
      </c>
      <c r="C10">
        <f>'Sim Flight'!N10+'Sim Flight Params'!$B$45</f>
        <v>5.0000000000000001E-3</v>
      </c>
      <c r="E10">
        <f t="shared" si="3"/>
        <v>5.0000000000000044E-2</v>
      </c>
      <c r="G10">
        <f>MEDIAN2(C10,'Sim Flight Params'!$B$47,2)</f>
        <v>5.0000000000000001E-3</v>
      </c>
      <c r="H10">
        <f>AVERAGE2(G10,'Sim Flight Params'!$B$48,2)</f>
        <v>5.0000000000000001E-3</v>
      </c>
      <c r="J10">
        <f t="shared" si="9"/>
        <v>2E-3</v>
      </c>
      <c r="K10">
        <f t="shared" si="10"/>
        <v>0</v>
      </c>
      <c r="L10">
        <f>'Sim Flight Params'!$B$46*J10+'Sim Flight Params'!$B$49*K10</f>
        <v>2E-3</v>
      </c>
      <c r="N10">
        <f t="shared" si="11"/>
        <v>4.5000000000000004E-4</v>
      </c>
      <c r="O10">
        <f t="shared" si="12"/>
        <v>4.9999999999999958E-3</v>
      </c>
      <c r="P10">
        <f>'Sim Flight Params'!$B$46*N10+'Sim Flight Params'!$B$49*O10</f>
        <v>4.5000000000000004E-4</v>
      </c>
      <c r="Q10">
        <f t="shared" si="13"/>
        <v>4.5000000000000004E-4</v>
      </c>
      <c r="S10">
        <f t="shared" si="7"/>
        <v>2E-3</v>
      </c>
      <c r="T10">
        <f t="shared" si="8"/>
        <v>4.5000000000000004E-4</v>
      </c>
      <c r="U10">
        <f t="shared" si="0"/>
        <v>4.5000000000000004E-4</v>
      </c>
    </row>
    <row r="11" spans="1:21" x14ac:dyDescent="0.3">
      <c r="A11">
        <f>'Sim Flight'!B11</f>
        <v>0.45</v>
      </c>
      <c r="B11">
        <f>'Sim Flight'!L11</f>
        <v>0</v>
      </c>
      <c r="C11">
        <f>'Sim Flight'!N11+'Sim Flight Params'!$B$45</f>
        <v>5.0000000000000001E-3</v>
      </c>
      <c r="E11">
        <f t="shared" si="3"/>
        <v>4.9999999999999989E-2</v>
      </c>
      <c r="G11">
        <f>MEDIAN2(C11,'Sim Flight Params'!$B$47,2)</f>
        <v>5.0000000000000001E-3</v>
      </c>
      <c r="H11">
        <f>AVERAGE2(G11,'Sim Flight Params'!$B$48,2)</f>
        <v>5.0000000000000001E-3</v>
      </c>
      <c r="J11">
        <f t="shared" si="9"/>
        <v>2.2499999999999998E-3</v>
      </c>
      <c r="K11">
        <f t="shared" si="10"/>
        <v>0</v>
      </c>
      <c r="L11">
        <f>'Sim Flight Params'!$B$46*J11+'Sim Flight Params'!$B$49*K11</f>
        <v>2.2499999999999998E-3</v>
      </c>
      <c r="N11">
        <f t="shared" si="11"/>
        <v>5.6250000000000007E-4</v>
      </c>
      <c r="O11">
        <f t="shared" si="12"/>
        <v>4.9999999999999966E-3</v>
      </c>
      <c r="P11">
        <f>'Sim Flight Params'!$B$46*N11+'Sim Flight Params'!$B$49*O11</f>
        <v>5.6250000000000007E-4</v>
      </c>
      <c r="Q11">
        <f t="shared" si="13"/>
        <v>5.6250000000000007E-4</v>
      </c>
      <c r="S11">
        <f t="shared" si="7"/>
        <v>2.2499999999999998E-3</v>
      </c>
      <c r="T11">
        <f t="shared" si="8"/>
        <v>5.6250000000000007E-4</v>
      </c>
      <c r="U11">
        <f t="shared" si="0"/>
        <v>5.6250000000000007E-4</v>
      </c>
    </row>
    <row r="12" spans="1:21" x14ac:dyDescent="0.3">
      <c r="A12">
        <f>'Sim Flight'!B12</f>
        <v>0.5</v>
      </c>
      <c r="B12">
        <f>'Sim Flight'!L12</f>
        <v>0</v>
      </c>
      <c r="C12">
        <f>'Sim Flight'!N12+'Sim Flight Params'!$B$45</f>
        <v>5.0000000000000001E-3</v>
      </c>
      <c r="E12">
        <f t="shared" si="3"/>
        <v>4.9999999999999989E-2</v>
      </c>
      <c r="G12">
        <f>MEDIAN2(C12,'Sim Flight Params'!$B$47,2)</f>
        <v>5.0000000000000001E-3</v>
      </c>
      <c r="H12">
        <f>AVERAGE2(G12,'Sim Flight Params'!$B$48,2)</f>
        <v>5.0000000000000001E-3</v>
      </c>
      <c r="J12">
        <f t="shared" si="9"/>
        <v>2.4999999999999996E-3</v>
      </c>
      <c r="K12">
        <f t="shared" si="10"/>
        <v>0</v>
      </c>
      <c r="L12">
        <f>'Sim Flight Params'!$B$46*J12+'Sim Flight Params'!$B$49*K12</f>
        <v>2.4999999999999996E-3</v>
      </c>
      <c r="N12">
        <f t="shared" si="11"/>
        <v>6.8749999999999996E-4</v>
      </c>
      <c r="O12">
        <f t="shared" si="12"/>
        <v>4.9999999999999966E-3</v>
      </c>
      <c r="P12">
        <f>'Sim Flight Params'!$B$46*N12+'Sim Flight Params'!$B$49*O12</f>
        <v>6.8749999999999996E-4</v>
      </c>
      <c r="Q12">
        <f t="shared" si="13"/>
        <v>6.8749999999999996E-4</v>
      </c>
      <c r="S12">
        <f t="shared" si="7"/>
        <v>2.4999999999999996E-3</v>
      </c>
      <c r="T12">
        <f t="shared" si="8"/>
        <v>6.8749999999999996E-4</v>
      </c>
      <c r="U12">
        <f t="shared" si="0"/>
        <v>6.8749999999999996E-4</v>
      </c>
    </row>
    <row r="13" spans="1:21" x14ac:dyDescent="0.3">
      <c r="A13">
        <f>'Sim Flight'!B13</f>
        <v>0.55000000000000004</v>
      </c>
      <c r="B13">
        <f>'Sim Flight'!L13</f>
        <v>0</v>
      </c>
      <c r="C13">
        <f>'Sim Flight'!N13+'Sim Flight Params'!$B$45</f>
        <v>5.0000000000000001E-3</v>
      </c>
      <c r="E13">
        <f t="shared" si="3"/>
        <v>5.0000000000000044E-2</v>
      </c>
      <c r="G13">
        <f>MEDIAN2(C13,'Sim Flight Params'!$B$47,2)</f>
        <v>5.0000000000000001E-3</v>
      </c>
      <c r="H13">
        <f>AVERAGE2(G13,'Sim Flight Params'!$B$48,2)</f>
        <v>5.0000000000000001E-3</v>
      </c>
      <c r="J13">
        <f t="shared" si="9"/>
        <v>2.7499999999999998E-3</v>
      </c>
      <c r="K13">
        <f t="shared" si="10"/>
        <v>0</v>
      </c>
      <c r="L13">
        <f>'Sim Flight Params'!$B$46*J13+'Sim Flight Params'!$B$49*K13</f>
        <v>2.7499999999999998E-3</v>
      </c>
      <c r="N13">
        <f t="shared" si="11"/>
        <v>8.250000000000001E-4</v>
      </c>
      <c r="O13">
        <f t="shared" si="12"/>
        <v>5.0000000000000001E-3</v>
      </c>
      <c r="P13">
        <f>'Sim Flight Params'!$B$46*N13+'Sim Flight Params'!$B$49*O13</f>
        <v>8.250000000000001E-4</v>
      </c>
      <c r="Q13">
        <f t="shared" si="13"/>
        <v>8.250000000000001E-4</v>
      </c>
      <c r="S13">
        <f t="shared" si="7"/>
        <v>2.7499999999999998E-3</v>
      </c>
      <c r="T13">
        <f t="shared" si="8"/>
        <v>8.250000000000001E-4</v>
      </c>
      <c r="U13">
        <f t="shared" si="0"/>
        <v>8.250000000000001E-4</v>
      </c>
    </row>
    <row r="14" spans="1:21" x14ac:dyDescent="0.3">
      <c r="A14">
        <f>'Sim Flight'!B14</f>
        <v>0.6</v>
      </c>
      <c r="B14">
        <f>'Sim Flight'!L14</f>
        <v>0</v>
      </c>
      <c r="C14">
        <f>'Sim Flight'!N14+'Sim Flight Params'!$B$45</f>
        <v>5.0000000000000001E-3</v>
      </c>
      <c r="E14">
        <f t="shared" si="3"/>
        <v>4.9999999999999933E-2</v>
      </c>
      <c r="G14">
        <f>MEDIAN2(C14,'Sim Flight Params'!$B$47,2)</f>
        <v>5.0000000000000001E-3</v>
      </c>
      <c r="H14">
        <f>AVERAGE2(G14,'Sim Flight Params'!$B$48,2)</f>
        <v>5.0000000000000001E-3</v>
      </c>
      <c r="J14">
        <f t="shared" si="9"/>
        <v>2.9999999999999996E-3</v>
      </c>
      <c r="K14">
        <f t="shared" si="10"/>
        <v>0</v>
      </c>
      <c r="L14">
        <f>'Sim Flight Params'!$B$46*J14+'Sim Flight Params'!$B$49*K14</f>
        <v>2.9999999999999996E-3</v>
      </c>
      <c r="N14">
        <f t="shared" si="11"/>
        <v>9.7499999999999985E-4</v>
      </c>
      <c r="O14">
        <f t="shared" si="12"/>
        <v>5.0000000000000027E-3</v>
      </c>
      <c r="P14">
        <f>'Sim Flight Params'!$B$46*N14+'Sim Flight Params'!$B$49*O14</f>
        <v>9.7499999999999985E-4</v>
      </c>
      <c r="Q14">
        <f t="shared" si="13"/>
        <v>9.7499999999999985E-4</v>
      </c>
      <c r="S14">
        <f t="shared" si="7"/>
        <v>2.9999999999999996E-3</v>
      </c>
      <c r="T14">
        <f t="shared" si="8"/>
        <v>9.7499999999999985E-4</v>
      </c>
      <c r="U14">
        <f t="shared" si="0"/>
        <v>9.7499999999999985E-4</v>
      </c>
    </row>
    <row r="15" spans="1:21" x14ac:dyDescent="0.3">
      <c r="A15">
        <f>'Sim Flight'!B15</f>
        <v>0.65</v>
      </c>
      <c r="B15">
        <f>'Sim Flight'!L15</f>
        <v>0</v>
      </c>
      <c r="C15">
        <f>'Sim Flight'!N15+'Sim Flight Params'!$B$45</f>
        <v>5.0000000000000001E-3</v>
      </c>
      <c r="E15">
        <f t="shared" si="3"/>
        <v>5.0000000000000044E-2</v>
      </c>
      <c r="G15">
        <f>MEDIAN2(C15,'Sim Flight Params'!$B$47,2)</f>
        <v>5.0000000000000001E-3</v>
      </c>
      <c r="H15">
        <f>AVERAGE2(G15,'Sim Flight Params'!$B$48,2)</f>
        <v>5.0000000000000001E-3</v>
      </c>
      <c r="J15">
        <f t="shared" si="9"/>
        <v>3.2499999999999999E-3</v>
      </c>
      <c r="K15">
        <f t="shared" si="10"/>
        <v>0</v>
      </c>
      <c r="L15">
        <f>'Sim Flight Params'!$B$46*J15+'Sim Flight Params'!$B$49*K15</f>
        <v>3.2499999999999999E-3</v>
      </c>
      <c r="N15">
        <f t="shared" si="11"/>
        <v>1.1375000000000001E-3</v>
      </c>
      <c r="O15">
        <f t="shared" si="12"/>
        <v>5.0000000000000001E-3</v>
      </c>
      <c r="P15">
        <f>'Sim Flight Params'!$B$46*N15+'Sim Flight Params'!$B$49*O15</f>
        <v>1.1375000000000001E-3</v>
      </c>
      <c r="Q15">
        <f t="shared" si="13"/>
        <v>1.1375000000000001E-3</v>
      </c>
      <c r="S15">
        <f t="shared" si="7"/>
        <v>3.2499999999999999E-3</v>
      </c>
      <c r="T15">
        <f t="shared" si="8"/>
        <v>1.1375000000000001E-3</v>
      </c>
      <c r="U15">
        <f t="shared" si="0"/>
        <v>1.1375000000000001E-3</v>
      </c>
    </row>
    <row r="16" spans="1:21" x14ac:dyDescent="0.3">
      <c r="A16">
        <f>'Sim Flight'!B16</f>
        <v>0.7</v>
      </c>
      <c r="B16">
        <f>'Sim Flight'!L16</f>
        <v>0</v>
      </c>
      <c r="C16">
        <f>'Sim Flight'!N16+'Sim Flight Params'!$B$45</f>
        <v>5.0000000000000001E-3</v>
      </c>
      <c r="E16">
        <f t="shared" si="3"/>
        <v>4.9999999999999933E-2</v>
      </c>
      <c r="G16">
        <f>MEDIAN2(C16,'Sim Flight Params'!$B$47,2)</f>
        <v>5.0000000000000001E-3</v>
      </c>
      <c r="H16">
        <f>AVERAGE2(G16,'Sim Flight Params'!$B$48,2)</f>
        <v>5.0000000000000001E-3</v>
      </c>
      <c r="J16">
        <f t="shared" si="9"/>
        <v>3.4999999999999996E-3</v>
      </c>
      <c r="K16">
        <f t="shared" si="10"/>
        <v>0</v>
      </c>
      <c r="L16">
        <f>'Sim Flight Params'!$B$46*J16+'Sim Flight Params'!$B$49*K16</f>
        <v>3.4999999999999996E-3</v>
      </c>
      <c r="N16">
        <f t="shared" si="11"/>
        <v>1.3124999999999999E-3</v>
      </c>
      <c r="O16">
        <f t="shared" si="12"/>
        <v>5.0000000000000027E-3</v>
      </c>
      <c r="P16">
        <f>'Sim Flight Params'!$B$46*N16+'Sim Flight Params'!$B$49*O16</f>
        <v>1.3124999999999999E-3</v>
      </c>
      <c r="Q16">
        <f t="shared" si="13"/>
        <v>1.3124999999999999E-3</v>
      </c>
      <c r="S16">
        <f t="shared" si="7"/>
        <v>3.4999999999999996E-3</v>
      </c>
      <c r="T16">
        <f t="shared" si="8"/>
        <v>1.3124999999999999E-3</v>
      </c>
      <c r="U16">
        <f t="shared" si="0"/>
        <v>1.3124999999999999E-3</v>
      </c>
    </row>
    <row r="17" spans="1:21" x14ac:dyDescent="0.3">
      <c r="A17">
        <f>'Sim Flight'!B17</f>
        <v>0.75</v>
      </c>
      <c r="B17">
        <f>'Sim Flight'!L17</f>
        <v>0</v>
      </c>
      <c r="C17">
        <f>'Sim Flight'!N17+'Sim Flight Params'!$B$45</f>
        <v>5.0000000000000001E-3</v>
      </c>
      <c r="E17">
        <f t="shared" si="3"/>
        <v>5.0000000000000044E-2</v>
      </c>
      <c r="G17">
        <f>MEDIAN2(C17,'Sim Flight Params'!$B$47,2)</f>
        <v>5.0000000000000001E-3</v>
      </c>
      <c r="H17">
        <f>AVERAGE2(G17,'Sim Flight Params'!$B$48,2)</f>
        <v>5.0000000000000001E-3</v>
      </c>
      <c r="J17">
        <f t="shared" si="9"/>
        <v>3.7499999999999999E-3</v>
      </c>
      <c r="K17">
        <f t="shared" si="10"/>
        <v>0</v>
      </c>
      <c r="L17">
        <f>'Sim Flight Params'!$B$46*J17+'Sim Flight Params'!$B$49*K17</f>
        <v>3.7499999999999999E-3</v>
      </c>
      <c r="N17">
        <f t="shared" si="11"/>
        <v>1.5E-3</v>
      </c>
      <c r="O17">
        <f t="shared" si="12"/>
        <v>5.0000000000000001E-3</v>
      </c>
      <c r="P17">
        <f>'Sim Flight Params'!$B$46*N17+'Sim Flight Params'!$B$49*O17</f>
        <v>1.5E-3</v>
      </c>
      <c r="Q17">
        <f t="shared" si="13"/>
        <v>1.5E-3</v>
      </c>
      <c r="S17">
        <f t="shared" si="7"/>
        <v>3.7499999999999999E-3</v>
      </c>
      <c r="T17">
        <f t="shared" si="8"/>
        <v>1.5E-3</v>
      </c>
      <c r="U17">
        <f t="shared" si="0"/>
        <v>1.5E-3</v>
      </c>
    </row>
    <row r="18" spans="1:21" x14ac:dyDescent="0.3">
      <c r="A18">
        <f>'Sim Flight'!B18</f>
        <v>0.8</v>
      </c>
      <c r="B18">
        <f>'Sim Flight'!L18</f>
        <v>0</v>
      </c>
      <c r="C18">
        <f>'Sim Flight'!N18+'Sim Flight Params'!$B$45</f>
        <v>5.0000000000000001E-3</v>
      </c>
      <c r="E18">
        <f t="shared" si="3"/>
        <v>5.0000000000000044E-2</v>
      </c>
      <c r="G18">
        <f>MEDIAN2(C18,'Sim Flight Params'!$B$47,2)</f>
        <v>5.0000000000000001E-3</v>
      </c>
      <c r="H18">
        <f>AVERAGE2(G18,'Sim Flight Params'!$B$48,2)</f>
        <v>5.0000000000000001E-3</v>
      </c>
      <c r="J18">
        <f t="shared" si="9"/>
        <v>4.0000000000000001E-3</v>
      </c>
      <c r="K18">
        <f t="shared" si="10"/>
        <v>0</v>
      </c>
      <c r="L18">
        <f>'Sim Flight Params'!$B$46*J18+'Sim Flight Params'!$B$49*K18</f>
        <v>4.0000000000000001E-3</v>
      </c>
      <c r="N18">
        <f t="shared" si="11"/>
        <v>1.7000000000000001E-3</v>
      </c>
      <c r="O18">
        <f t="shared" si="12"/>
        <v>5.0000000000000001E-3</v>
      </c>
      <c r="P18">
        <f>'Sim Flight Params'!$B$46*N18+'Sim Flight Params'!$B$49*O18</f>
        <v>1.7000000000000001E-3</v>
      </c>
      <c r="Q18">
        <f t="shared" si="13"/>
        <v>1.7000000000000001E-3</v>
      </c>
      <c r="S18">
        <f t="shared" si="7"/>
        <v>4.0000000000000001E-3</v>
      </c>
      <c r="T18">
        <f t="shared" si="8"/>
        <v>1.7000000000000001E-3</v>
      </c>
      <c r="U18">
        <f t="shared" si="0"/>
        <v>1.7000000000000001E-3</v>
      </c>
    </row>
    <row r="19" spans="1:21" x14ac:dyDescent="0.3">
      <c r="A19">
        <f>'Sim Flight'!B19</f>
        <v>0.85</v>
      </c>
      <c r="B19">
        <f>'Sim Flight'!L19</f>
        <v>0</v>
      </c>
      <c r="C19">
        <f>'Sim Flight'!N19+'Sim Flight Params'!$B$45</f>
        <v>5.0000000000000001E-3</v>
      </c>
      <c r="E19">
        <f t="shared" si="3"/>
        <v>4.9999999999999933E-2</v>
      </c>
      <c r="G19">
        <f>MEDIAN2(C19,'Sim Flight Params'!$B$47,2)</f>
        <v>5.0000000000000001E-3</v>
      </c>
      <c r="H19">
        <f>AVERAGE2(G19,'Sim Flight Params'!$B$48,2)</f>
        <v>5.0000000000000001E-3</v>
      </c>
      <c r="J19">
        <f t="shared" si="9"/>
        <v>4.2499999999999994E-3</v>
      </c>
      <c r="K19">
        <f t="shared" si="10"/>
        <v>0</v>
      </c>
      <c r="L19">
        <f>'Sim Flight Params'!$B$46*J19+'Sim Flight Params'!$B$49*K19</f>
        <v>4.2499999999999994E-3</v>
      </c>
      <c r="N19">
        <f t="shared" si="11"/>
        <v>1.9124999999999997E-3</v>
      </c>
      <c r="O19">
        <f t="shared" si="12"/>
        <v>4.999999999999994E-3</v>
      </c>
      <c r="P19">
        <f>'Sim Flight Params'!$B$46*N19+'Sim Flight Params'!$B$49*O19</f>
        <v>1.9124999999999997E-3</v>
      </c>
      <c r="Q19">
        <f t="shared" si="13"/>
        <v>1.9124999999999997E-3</v>
      </c>
      <c r="S19">
        <f t="shared" si="7"/>
        <v>4.2499999999999994E-3</v>
      </c>
      <c r="T19">
        <f t="shared" si="8"/>
        <v>1.9124999999999997E-3</v>
      </c>
      <c r="U19">
        <f t="shared" si="0"/>
        <v>1.9124999999999997E-3</v>
      </c>
    </row>
    <row r="20" spans="1:21" x14ac:dyDescent="0.3">
      <c r="A20">
        <f>'Sim Flight'!B20</f>
        <v>0.9</v>
      </c>
      <c r="B20">
        <f>'Sim Flight'!L20</f>
        <v>0</v>
      </c>
      <c r="C20">
        <f>'Sim Flight'!N20+'Sim Flight Params'!$B$45</f>
        <v>5.0000000000000001E-3</v>
      </c>
      <c r="E20">
        <f t="shared" si="3"/>
        <v>5.0000000000000044E-2</v>
      </c>
      <c r="G20">
        <f>MEDIAN2(C20,'Sim Flight Params'!$B$47,2)</f>
        <v>5.0000000000000001E-3</v>
      </c>
      <c r="H20">
        <f>AVERAGE2(G20,'Sim Flight Params'!$B$48,2)</f>
        <v>5.0000000000000001E-3</v>
      </c>
      <c r="J20">
        <f t="shared" si="9"/>
        <v>4.4999999999999997E-3</v>
      </c>
      <c r="K20">
        <f t="shared" si="10"/>
        <v>0</v>
      </c>
      <c r="L20">
        <f>'Sim Flight Params'!$B$46*J20+'Sim Flight Params'!$B$49*K20</f>
        <v>4.4999999999999997E-3</v>
      </c>
      <c r="N20">
        <f t="shared" si="11"/>
        <v>2.1375000000000001E-3</v>
      </c>
      <c r="O20">
        <f t="shared" si="12"/>
        <v>5.0000000000000001E-3</v>
      </c>
      <c r="P20">
        <f>'Sim Flight Params'!$B$46*N20+'Sim Flight Params'!$B$49*O20</f>
        <v>2.1375000000000001E-3</v>
      </c>
      <c r="Q20">
        <f t="shared" si="13"/>
        <v>2.1375000000000001E-3</v>
      </c>
      <c r="S20">
        <f t="shared" si="7"/>
        <v>4.4999999999999997E-3</v>
      </c>
      <c r="T20">
        <f t="shared" si="8"/>
        <v>2.1375000000000001E-3</v>
      </c>
      <c r="U20">
        <f t="shared" si="0"/>
        <v>2.1375000000000001E-3</v>
      </c>
    </row>
    <row r="21" spans="1:21" x14ac:dyDescent="0.3">
      <c r="A21">
        <f>'Sim Flight'!B21</f>
        <v>0.95</v>
      </c>
      <c r="B21">
        <f>'Sim Flight'!L21</f>
        <v>0</v>
      </c>
      <c r="C21">
        <f>'Sim Flight'!N21+'Sim Flight Params'!$B$45</f>
        <v>5.0000000000000001E-3</v>
      </c>
      <c r="E21">
        <f t="shared" si="3"/>
        <v>4.9999999999999933E-2</v>
      </c>
      <c r="G21">
        <f>MEDIAN2(C21,'Sim Flight Params'!$B$47,2)</f>
        <v>5.0000000000000001E-3</v>
      </c>
      <c r="H21">
        <f>AVERAGE2(G21,'Sim Flight Params'!$B$48,2)</f>
        <v>5.0000000000000001E-3</v>
      </c>
      <c r="J21">
        <f t="shared" si="9"/>
        <v>4.749999999999999E-3</v>
      </c>
      <c r="K21">
        <f t="shared" si="10"/>
        <v>0</v>
      </c>
      <c r="L21">
        <f>'Sim Flight Params'!$B$46*J21+'Sim Flight Params'!$B$49*K21</f>
        <v>4.749999999999999E-3</v>
      </c>
      <c r="N21">
        <f t="shared" si="11"/>
        <v>2.3749999999999995E-3</v>
      </c>
      <c r="O21">
        <f t="shared" si="12"/>
        <v>4.999999999999994E-3</v>
      </c>
      <c r="P21">
        <f>'Sim Flight Params'!$B$46*N21+'Sim Flight Params'!$B$49*O21</f>
        <v>2.3749999999999995E-3</v>
      </c>
      <c r="Q21">
        <f t="shared" si="13"/>
        <v>2.3749999999999995E-3</v>
      </c>
      <c r="S21">
        <f t="shared" si="7"/>
        <v>4.749999999999999E-3</v>
      </c>
      <c r="T21">
        <f t="shared" si="8"/>
        <v>2.3749999999999995E-3</v>
      </c>
      <c r="U21">
        <f t="shared" si="0"/>
        <v>2.3749999999999995E-3</v>
      </c>
    </row>
    <row r="22" spans="1:21" x14ac:dyDescent="0.3">
      <c r="A22">
        <f>'Sim Flight'!B22</f>
        <v>1</v>
      </c>
      <c r="B22">
        <f>'Sim Flight'!L22</f>
        <v>0</v>
      </c>
      <c r="C22">
        <f>'Sim Flight'!N22+'Sim Flight Params'!$B$45</f>
        <v>5.0000000000000001E-3</v>
      </c>
      <c r="E22">
        <f t="shared" si="3"/>
        <v>5.0000000000000044E-2</v>
      </c>
      <c r="G22">
        <f>MEDIAN2(C22,'Sim Flight Params'!$B$47,2)</f>
        <v>5.0000000000000001E-3</v>
      </c>
      <c r="H22">
        <f>AVERAGE2(G22,'Sim Flight Params'!$B$48,2)</f>
        <v>5.0000000000000001E-3</v>
      </c>
      <c r="J22">
        <f t="shared" si="9"/>
        <v>4.9999999999999992E-3</v>
      </c>
      <c r="K22">
        <f t="shared" si="10"/>
        <v>0</v>
      </c>
      <c r="L22">
        <f>'Sim Flight Params'!$B$46*J22+'Sim Flight Params'!$B$49*K22</f>
        <v>4.9999999999999992E-3</v>
      </c>
      <c r="N22">
        <f t="shared" si="11"/>
        <v>2.6249999999999997E-3</v>
      </c>
      <c r="O22">
        <f t="shared" si="12"/>
        <v>5.0000000000000001E-3</v>
      </c>
      <c r="P22">
        <f>'Sim Flight Params'!$B$46*N22+'Sim Flight Params'!$B$49*O22</f>
        <v>2.6249999999999997E-3</v>
      </c>
      <c r="Q22">
        <f t="shared" si="13"/>
        <v>2.6249999999999997E-3</v>
      </c>
      <c r="S22">
        <f t="shared" si="7"/>
        <v>4.9999999999999992E-3</v>
      </c>
      <c r="T22">
        <f t="shared" si="8"/>
        <v>2.6249999999999997E-3</v>
      </c>
      <c r="U22">
        <f t="shared" si="0"/>
        <v>2.6249999999999997E-3</v>
      </c>
    </row>
    <row r="23" spans="1:21" x14ac:dyDescent="0.3">
      <c r="A23">
        <f>'Sim Flight'!B23</f>
        <v>1.05</v>
      </c>
      <c r="B23">
        <f>'Sim Flight'!L23</f>
        <v>1.9275951793518153E-4</v>
      </c>
      <c r="C23">
        <f>'Sim Flight'!N23+'Sim Flight Params'!$B$45</f>
        <v>8.210380717407248E-2</v>
      </c>
      <c r="E23">
        <f t="shared" si="3"/>
        <v>5.0000000000000044E-2</v>
      </c>
      <c r="G23">
        <f>MEDIAN2(C23,'Sim Flight Params'!$B$47,2)</f>
        <v>8.210380717407248E-2</v>
      </c>
      <c r="H23">
        <f>AVERAGE2(G23,'Sim Flight Params'!$B$48,2)</f>
        <v>8.210380717407248E-2</v>
      </c>
      <c r="J23">
        <f t="shared" si="9"/>
        <v>9.1051903587036267E-3</v>
      </c>
      <c r="K23">
        <f t="shared" si="10"/>
        <v>1.5420761434814481</v>
      </c>
      <c r="L23">
        <f>'Sim Flight Params'!$B$46*J23+'Sim Flight Params'!$B$49*K23</f>
        <v>9.1051903587036267E-3</v>
      </c>
      <c r="N23">
        <f t="shared" si="11"/>
        <v>3.0802595179351814E-3</v>
      </c>
      <c r="O23">
        <f t="shared" si="12"/>
        <v>8.210380717407248E-2</v>
      </c>
      <c r="P23">
        <f>'Sim Flight Params'!$B$46*N23+'Sim Flight Params'!$B$49*O23</f>
        <v>3.0802595179351814E-3</v>
      </c>
      <c r="Q23">
        <f t="shared" si="13"/>
        <v>2.8874999999999999E-3</v>
      </c>
      <c r="S23">
        <f t="shared" si="7"/>
        <v>9.1051903587036267E-3</v>
      </c>
      <c r="T23">
        <f t="shared" si="8"/>
        <v>3.0802595179351814E-3</v>
      </c>
      <c r="U23">
        <f t="shared" si="0"/>
        <v>2.8874999999999999E-3</v>
      </c>
    </row>
    <row r="24" spans="1:21" x14ac:dyDescent="0.3">
      <c r="A24">
        <f>'Sim Flight'!B24</f>
        <v>1.1000000000000001</v>
      </c>
      <c r="B24">
        <f>'Sim Flight'!L24</f>
        <v>7.7096375927709904E-4</v>
      </c>
      <c r="C24">
        <f>'Sim Flight'!N24+'Sim Flight Params'!$B$45</f>
        <v>0.15917788936269411</v>
      </c>
      <c r="E24">
        <f t="shared" si="3"/>
        <v>5.0000000000000044E-2</v>
      </c>
      <c r="G24">
        <f>MEDIAN2(C24,'Sim Flight Params'!$B$47,2)</f>
        <v>0.15917788936269411</v>
      </c>
      <c r="H24">
        <f>AVERAGE2(G24,'Sim Flight Params'!$B$48,2)</f>
        <v>0.15917788936269411</v>
      </c>
      <c r="J24">
        <f t="shared" si="9"/>
        <v>1.7064084826838341E-2</v>
      </c>
      <c r="K24">
        <f t="shared" si="10"/>
        <v>1.5414816437724312</v>
      </c>
      <c r="L24">
        <f>'Sim Flight Params'!$B$46*J24+'Sim Flight Params'!$B$49*K24</f>
        <v>1.7064084826838341E-2</v>
      </c>
      <c r="N24">
        <f t="shared" si="11"/>
        <v>3.9334637592770994E-3</v>
      </c>
      <c r="O24">
        <f t="shared" si="12"/>
        <v>0.15917788936269414</v>
      </c>
      <c r="P24">
        <f>'Sim Flight Params'!$B$46*N24+'Sim Flight Params'!$B$49*O24</f>
        <v>3.9334637592770994E-3</v>
      </c>
      <c r="Q24">
        <f t="shared" si="13"/>
        <v>3.1625000000000004E-3</v>
      </c>
      <c r="S24">
        <f t="shared" si="7"/>
        <v>1.7064084826838341E-2</v>
      </c>
      <c r="T24">
        <f t="shared" si="8"/>
        <v>3.9334637592770994E-3</v>
      </c>
      <c r="U24">
        <f t="shared" si="0"/>
        <v>3.1625000000000004E-3</v>
      </c>
    </row>
    <row r="25" spans="1:21" x14ac:dyDescent="0.3">
      <c r="A25">
        <f>'Sim Flight'!B25</f>
        <v>1.1499999999999999</v>
      </c>
      <c r="B25">
        <f>'Sim Flight'!L25</f>
        <v>1.7343898152840653E-3</v>
      </c>
      <c r="C25">
        <f>'Sim Flight'!N25+'Sim Flight Params'!$B$45</f>
        <v>0.15908872586602166</v>
      </c>
      <c r="E25">
        <f t="shared" si="3"/>
        <v>4.9999999999999822E-2</v>
      </c>
      <c r="G25">
        <f>MEDIAN2(C25,'Sim Flight Params'!$B$47,2)</f>
        <v>0.15908872586602166</v>
      </c>
      <c r="H25">
        <f>AVERAGE2(G25,'Sim Flight Params'!$B$48,2)</f>
        <v>0.15908872586602166</v>
      </c>
      <c r="J25">
        <f t="shared" si="9"/>
        <v>2.5018521120139393E-2</v>
      </c>
      <c r="K25">
        <f t="shared" si="10"/>
        <v>-1.7832699334491338E-3</v>
      </c>
      <c r="L25">
        <f>'Sim Flight Params'!$B$46*J25+'Sim Flight Params'!$B$49*K25</f>
        <v>2.5018521120139393E-2</v>
      </c>
      <c r="N25">
        <f t="shared" si="11"/>
        <v>5.1843898152840644E-3</v>
      </c>
      <c r="O25">
        <f t="shared" si="12"/>
        <v>0.1590887258660216</v>
      </c>
      <c r="P25">
        <f>'Sim Flight Params'!$B$46*N25+'Sim Flight Params'!$B$49*O25</f>
        <v>5.1843898152840644E-3</v>
      </c>
      <c r="Q25">
        <f t="shared" si="13"/>
        <v>3.4499999999999991E-3</v>
      </c>
      <c r="S25">
        <f t="shared" si="7"/>
        <v>2.5018521120139393E-2</v>
      </c>
      <c r="T25">
        <f t="shared" si="8"/>
        <v>5.1843898152840644E-3</v>
      </c>
      <c r="U25">
        <f t="shared" si="0"/>
        <v>3.4499999999999991E-3</v>
      </c>
    </row>
    <row r="26" spans="1:21" x14ac:dyDescent="0.3">
      <c r="A26">
        <f>'Sim Flight'!B26</f>
        <v>1.2</v>
      </c>
      <c r="B26">
        <f>'Sim Flight'!L26</f>
        <v>3.0826662668720362E-3</v>
      </c>
      <c r="C26">
        <f>'Sim Flight'!N26+'Sim Flight Params'!$B$45</f>
        <v>0.15894015823239982</v>
      </c>
      <c r="E26">
        <f t="shared" si="3"/>
        <v>5.0000000000000044E-2</v>
      </c>
      <c r="G26">
        <f>MEDIAN2(C26,'Sim Flight Params'!$B$47,2)</f>
        <v>0.15894015823239982</v>
      </c>
      <c r="H26">
        <f>AVERAGE2(G26,'Sim Flight Params'!$B$48,2)</f>
        <v>0.15894015823239982</v>
      </c>
      <c r="J26">
        <f t="shared" si="9"/>
        <v>3.2965529031759394E-2</v>
      </c>
      <c r="K26">
        <f t="shared" si="10"/>
        <v>-2.971352672436753E-3</v>
      </c>
      <c r="L26">
        <f>'Sim Flight Params'!$B$46*J26+'Sim Flight Params'!$B$49*K26</f>
        <v>3.2965529031759394E-2</v>
      </c>
      <c r="N26">
        <f t="shared" si="11"/>
        <v>6.832666266872036E-3</v>
      </c>
      <c r="O26">
        <f t="shared" si="12"/>
        <v>0.15894015823239988</v>
      </c>
      <c r="P26">
        <f>'Sim Flight Params'!$B$46*N26+'Sim Flight Params'!$B$49*O26</f>
        <v>6.832666266872036E-3</v>
      </c>
      <c r="Q26">
        <f t="shared" si="13"/>
        <v>3.7499999999999999E-3</v>
      </c>
      <c r="S26">
        <f t="shared" si="7"/>
        <v>3.2965529031759394E-2</v>
      </c>
      <c r="T26">
        <f t="shared" si="8"/>
        <v>6.832666266872036E-3</v>
      </c>
      <c r="U26">
        <f t="shared" si="0"/>
        <v>3.7499999999999999E-3</v>
      </c>
    </row>
    <row r="27" spans="1:21" x14ac:dyDescent="0.3">
      <c r="A27">
        <f>'Sim Flight'!B27</f>
        <v>1.25</v>
      </c>
      <c r="B27">
        <f>'Sim Flight'!L27</f>
        <v>4.8152733278030713E-3</v>
      </c>
      <c r="C27">
        <f>'Sim Flight'!N27+'Sim Flight Params'!$B$45</f>
        <v>0.15873224373722553</v>
      </c>
      <c r="E27">
        <f t="shared" si="3"/>
        <v>5.0000000000000044E-2</v>
      </c>
      <c r="G27">
        <f>MEDIAN2(C27,'Sim Flight Params'!$B$47,2)</f>
        <v>0.15873224373722553</v>
      </c>
      <c r="H27">
        <f>AVERAGE2(G27,'Sim Flight Params'!$B$48,2)</f>
        <v>0.15873224373722553</v>
      </c>
      <c r="J27">
        <f t="shared" si="9"/>
        <v>4.090214121862068E-2</v>
      </c>
      <c r="K27">
        <f t="shared" si="10"/>
        <v>-4.1582899034858754E-3</v>
      </c>
      <c r="L27">
        <f>'Sim Flight Params'!$B$46*J27+'Sim Flight Params'!$B$49*K27</f>
        <v>4.090214121862068E-2</v>
      </c>
      <c r="N27">
        <f t="shared" si="11"/>
        <v>8.8777733278030714E-3</v>
      </c>
      <c r="O27">
        <f t="shared" si="12"/>
        <v>0.15873224373722558</v>
      </c>
      <c r="P27">
        <f>'Sim Flight Params'!$B$46*N27+'Sim Flight Params'!$B$49*O27</f>
        <v>8.8777733278030714E-3</v>
      </c>
      <c r="Q27">
        <f t="shared" si="13"/>
        <v>4.0625000000000001E-3</v>
      </c>
      <c r="S27">
        <f t="shared" si="7"/>
        <v>4.090214121862068E-2</v>
      </c>
      <c r="T27">
        <f t="shared" si="8"/>
        <v>8.8777733278030714E-3</v>
      </c>
      <c r="U27">
        <f t="shared" si="0"/>
        <v>4.0625000000000001E-3</v>
      </c>
    </row>
    <row r="28" spans="1:21" x14ac:dyDescent="0.3">
      <c r="A28">
        <f>'Sim Flight'!B28</f>
        <v>1.3</v>
      </c>
      <c r="B28">
        <f>'Sim Flight'!L28</f>
        <v>6.931543045073707E-3</v>
      </c>
      <c r="C28">
        <f>'Sim Flight'!N28+'Sim Flight Params'!$B$45</f>
        <v>0.15846506253583997</v>
      </c>
      <c r="E28">
        <f t="shared" si="3"/>
        <v>5.0000000000000044E-2</v>
      </c>
      <c r="G28">
        <f>MEDIAN2(C28,'Sim Flight Params'!$B$47,2)</f>
        <v>0.15846506253583997</v>
      </c>
      <c r="H28">
        <f>AVERAGE2(G28,'Sim Flight Params'!$B$48,2)</f>
        <v>0.15846506253583997</v>
      </c>
      <c r="J28">
        <f t="shared" si="9"/>
        <v>4.8825394345412686E-2</v>
      </c>
      <c r="K28">
        <f t="shared" si="10"/>
        <v>-5.3436240277110426E-3</v>
      </c>
      <c r="L28">
        <f>'Sim Flight Params'!$B$46*J28+'Sim Flight Params'!$B$49*K28</f>
        <v>4.8825394345412686E-2</v>
      </c>
      <c r="N28">
        <f t="shared" si="11"/>
        <v>1.1319043045073708E-2</v>
      </c>
      <c r="O28">
        <f t="shared" si="12"/>
        <v>0.15846506253583997</v>
      </c>
      <c r="P28">
        <f>'Sim Flight Params'!$B$46*N28+'Sim Flight Params'!$B$49*O28</f>
        <v>1.1319043045073708E-2</v>
      </c>
      <c r="Q28">
        <f t="shared" si="13"/>
        <v>4.3875000000000008E-3</v>
      </c>
      <c r="S28">
        <f t="shared" si="7"/>
        <v>4.8825394345412686E-2</v>
      </c>
      <c r="T28">
        <f t="shared" si="8"/>
        <v>1.1319043045073708E-2</v>
      </c>
      <c r="U28">
        <f t="shared" si="0"/>
        <v>4.3875000000000008E-3</v>
      </c>
    </row>
    <row r="29" spans="1:21" x14ac:dyDescent="0.3">
      <c r="A29">
        <f>'Sim Flight'!B29</f>
        <v>1.35</v>
      </c>
      <c r="B29">
        <f>'Sim Flight'!L29</f>
        <v>9.4306595564227491E-3</v>
      </c>
      <c r="C29">
        <f>'Sim Flight'!N29+'Sim Flight Params'!$B$45</f>
        <v>0.15813871763136228</v>
      </c>
      <c r="E29">
        <f t="shared" si="3"/>
        <v>5.0000000000000044E-2</v>
      </c>
      <c r="G29">
        <f>MEDIAN2(C29,'Sim Flight Params'!$B$47,2)</f>
        <v>0.15813871763136228</v>
      </c>
      <c r="H29">
        <f>AVERAGE2(G29,'Sim Flight Params'!$B$48,2)</f>
        <v>0.15813871763136228</v>
      </c>
      <c r="J29">
        <f t="shared" si="9"/>
        <v>5.6732330226980807E-2</v>
      </c>
      <c r="K29">
        <f t="shared" si="10"/>
        <v>-6.5268980895538614E-3</v>
      </c>
      <c r="L29">
        <f>'Sim Flight Params'!$B$46*J29+'Sim Flight Params'!$B$49*K29</f>
        <v>5.6732330226980807E-2</v>
      </c>
      <c r="N29">
        <f t="shared" si="11"/>
        <v>1.4155659556422751E-2</v>
      </c>
      <c r="O29">
        <f t="shared" si="12"/>
        <v>0.15813871763136228</v>
      </c>
      <c r="P29">
        <f>'Sim Flight Params'!$B$46*N29+'Sim Flight Params'!$B$49*O29</f>
        <v>1.4155659556422751E-2</v>
      </c>
      <c r="Q29">
        <f t="shared" si="13"/>
        <v>4.7250000000000018E-3</v>
      </c>
      <c r="S29">
        <f t="shared" si="7"/>
        <v>5.6732330226980807E-2</v>
      </c>
      <c r="T29">
        <f t="shared" si="8"/>
        <v>1.4155659556422751E-2</v>
      </c>
      <c r="U29">
        <f t="shared" si="0"/>
        <v>4.7250000000000018E-3</v>
      </c>
    </row>
    <row r="30" spans="1:21" x14ac:dyDescent="0.3">
      <c r="A30">
        <f>'Sim Flight'!B30</f>
        <v>1.4</v>
      </c>
      <c r="B30">
        <f>'Sim Flight'!L30</f>
        <v>1.231165940486223E-2</v>
      </c>
      <c r="C30">
        <f>'Sim Flight'!N30+'Sim Flight Params'!$B$45</f>
        <v>0.15775333483618093</v>
      </c>
      <c r="E30">
        <f t="shared" si="3"/>
        <v>4.9999999999999822E-2</v>
      </c>
      <c r="G30">
        <f>MEDIAN2(C30,'Sim Flight Params'!$B$47,2)</f>
        <v>0.15775333483618093</v>
      </c>
      <c r="H30">
        <f>AVERAGE2(G30,'Sim Flight Params'!$B$48,2)</f>
        <v>0.15775333483618093</v>
      </c>
      <c r="J30">
        <f t="shared" si="9"/>
        <v>6.4619996968789825E-2</v>
      </c>
      <c r="K30">
        <f t="shared" si="10"/>
        <v>-7.7076559036271253E-3</v>
      </c>
      <c r="L30">
        <f>'Sim Flight Params'!$B$46*J30+'Sim Flight Params'!$B$49*K30</f>
        <v>6.4619996968789825E-2</v>
      </c>
      <c r="N30">
        <f t="shared" si="11"/>
        <v>1.7386659404862229E-2</v>
      </c>
      <c r="O30">
        <f t="shared" si="12"/>
        <v>0.15775333483618093</v>
      </c>
      <c r="P30">
        <f>'Sim Flight Params'!$B$46*N30+'Sim Flight Params'!$B$49*O30</f>
        <v>1.7386659404862229E-2</v>
      </c>
      <c r="Q30">
        <f t="shared" si="13"/>
        <v>5.0749999999999997E-3</v>
      </c>
      <c r="S30">
        <f t="shared" si="7"/>
        <v>6.4619996968789825E-2</v>
      </c>
      <c r="T30">
        <f t="shared" si="8"/>
        <v>1.7386659404862229E-2</v>
      </c>
      <c r="U30">
        <f t="shared" si="0"/>
        <v>5.0749999999999997E-3</v>
      </c>
    </row>
    <row r="31" spans="1:21" x14ac:dyDescent="0.3">
      <c r="A31">
        <f>'Sim Flight'!B31</f>
        <v>1.45</v>
      </c>
      <c r="B31">
        <f>'Sim Flight'!L31</f>
        <v>1.5573431910108404E-2</v>
      </c>
      <c r="C31">
        <f>'Sim Flight'!N31+'Sim Flight Params'!$B$45</f>
        <v>0.15730906272267212</v>
      </c>
      <c r="E31">
        <f t="shared" si="3"/>
        <v>5.0000000000000044E-2</v>
      </c>
      <c r="G31">
        <f>MEDIAN2(C31,'Sim Flight Params'!$B$47,2)</f>
        <v>0.15730906272267212</v>
      </c>
      <c r="H31">
        <f>AVERAGE2(G31,'Sim Flight Params'!$B$48,2)</f>
        <v>0.15730906272267212</v>
      </c>
      <c r="J31">
        <f t="shared" si="9"/>
        <v>7.2485450104923438E-2</v>
      </c>
      <c r="K31">
        <f t="shared" si="10"/>
        <v>-8.8854422701761717E-3</v>
      </c>
      <c r="L31">
        <f>'Sim Flight Params'!$B$46*J31+'Sim Flight Params'!$B$49*K31</f>
        <v>7.2485450104923438E-2</v>
      </c>
      <c r="N31">
        <f t="shared" si="11"/>
        <v>2.1010931910108405E-2</v>
      </c>
      <c r="O31">
        <f t="shared" si="12"/>
        <v>0.15730906272267212</v>
      </c>
      <c r="P31">
        <f>'Sim Flight Params'!$B$46*N31+'Sim Flight Params'!$B$49*O31</f>
        <v>2.1010931910108405E-2</v>
      </c>
      <c r="Q31">
        <f t="shared" si="13"/>
        <v>5.4375000000000014E-3</v>
      </c>
      <c r="S31">
        <f t="shared" si="7"/>
        <v>7.2485450104923438E-2</v>
      </c>
      <c r="T31">
        <f t="shared" si="8"/>
        <v>2.1010931910108405E-2</v>
      </c>
      <c r="U31">
        <f t="shared" si="0"/>
        <v>5.4375000000000014E-3</v>
      </c>
    </row>
    <row r="32" spans="1:21" x14ac:dyDescent="0.3">
      <c r="A32">
        <f>'Sim Flight'!B32</f>
        <v>1.5</v>
      </c>
      <c r="B32">
        <f>'Sim Flight'!L32</f>
        <v>1.9214719596769569E-2</v>
      </c>
      <c r="C32">
        <f>'Sim Flight'!N32+'Sim Flight Params'!$B$45</f>
        <v>0.15680607256599602</v>
      </c>
      <c r="E32">
        <f t="shared" si="3"/>
        <v>5.0000000000000044E-2</v>
      </c>
      <c r="G32">
        <f>MEDIAN2(C32,'Sim Flight Params'!$B$47,2)</f>
        <v>0.15680607256599602</v>
      </c>
      <c r="H32">
        <f>AVERAGE2(G32,'Sim Flight Params'!$B$48,2)</f>
        <v>0.15680607256599602</v>
      </c>
      <c r="J32">
        <f t="shared" si="9"/>
        <v>8.0325753733223246E-2</v>
      </c>
      <c r="K32">
        <f t="shared" si="10"/>
        <v>-1.0059803133521941E-2</v>
      </c>
      <c r="L32">
        <f>'Sim Flight Params'!$B$46*J32+'Sim Flight Params'!$B$49*K32</f>
        <v>8.0325753733223246E-2</v>
      </c>
      <c r="N32">
        <f t="shared" si="11"/>
        <v>2.5027219596769571E-2</v>
      </c>
      <c r="O32">
        <f t="shared" si="12"/>
        <v>0.15680607256599602</v>
      </c>
      <c r="P32">
        <f>'Sim Flight Params'!$B$46*N32+'Sim Flight Params'!$B$49*O32</f>
        <v>2.5027219596769571E-2</v>
      </c>
      <c r="Q32">
        <f t="shared" si="13"/>
        <v>5.8125000000000017E-3</v>
      </c>
      <c r="S32">
        <f t="shared" si="7"/>
        <v>8.0325753733223246E-2</v>
      </c>
      <c r="T32">
        <f t="shared" si="8"/>
        <v>2.5027219596769571E-2</v>
      </c>
      <c r="U32">
        <f t="shared" si="0"/>
        <v>5.8125000000000017E-3</v>
      </c>
    </row>
    <row r="33" spans="1:21" x14ac:dyDescent="0.3">
      <c r="A33">
        <f>'Sim Flight'!B33</f>
        <v>1.55</v>
      </c>
      <c r="B33">
        <f>'Sim Flight'!L33</f>
        <v>2.3234118679127613E-2</v>
      </c>
      <c r="C33">
        <f>'Sim Flight'!N33+'Sim Flight Params'!$B$45</f>
        <v>0.15624455827875125</v>
      </c>
      <c r="E33">
        <f t="shared" si="3"/>
        <v>5.0000000000000044E-2</v>
      </c>
      <c r="G33">
        <f>MEDIAN2(C33,'Sim Flight Params'!$B$47,2)</f>
        <v>0.15624455827875125</v>
      </c>
      <c r="H33">
        <f>AVERAGE2(G33,'Sim Flight Params'!$B$48,2)</f>
        <v>0.15624455827875125</v>
      </c>
      <c r="J33">
        <f t="shared" si="9"/>
        <v>8.8137981647160815E-2</v>
      </c>
      <c r="K33">
        <f t="shared" si="10"/>
        <v>-1.1230285744895364E-2</v>
      </c>
      <c r="L33">
        <f>'Sim Flight Params'!$B$46*J33+'Sim Flight Params'!$B$49*K33</f>
        <v>8.8137981647160815E-2</v>
      </c>
      <c r="N33">
        <f t="shared" si="11"/>
        <v>2.9434118679127617E-2</v>
      </c>
      <c r="O33">
        <f t="shared" si="12"/>
        <v>0.15624455827875125</v>
      </c>
      <c r="P33">
        <f>'Sim Flight Params'!$B$46*N33+'Sim Flight Params'!$B$49*O33</f>
        <v>2.9434118679127617E-2</v>
      </c>
      <c r="Q33">
        <f t="shared" si="13"/>
        <v>6.2000000000000041E-3</v>
      </c>
      <c r="S33">
        <f t="shared" si="7"/>
        <v>8.8137981647160815E-2</v>
      </c>
      <c r="T33">
        <f t="shared" si="8"/>
        <v>2.9434118679127617E-2</v>
      </c>
      <c r="U33">
        <f t="shared" si="0"/>
        <v>6.2000000000000041E-3</v>
      </c>
    </row>
    <row r="34" spans="1:21" x14ac:dyDescent="0.3">
      <c r="A34">
        <f>'Sim Flight'!B34</f>
        <v>1.6</v>
      </c>
      <c r="B34">
        <f>'Sim Flight'!L34</f>
        <v>2.7630079602323443E-2</v>
      </c>
      <c r="C34">
        <f>'Sim Flight'!N34+'Sim Flight Params'!$B$45</f>
        <v>0.15562473633511389</v>
      </c>
      <c r="E34">
        <f t="shared" si="3"/>
        <v>5.0000000000000044E-2</v>
      </c>
      <c r="G34">
        <f>MEDIAN2(C34,'Sim Flight Params'!$B$47,2)</f>
        <v>0.15562473633511389</v>
      </c>
      <c r="H34">
        <f>AVERAGE2(G34,'Sim Flight Params'!$B$48,2)</f>
        <v>0.15562473633511389</v>
      </c>
      <c r="J34">
        <f t="shared" si="9"/>
        <v>9.5919218463916517E-2</v>
      </c>
      <c r="K34">
        <f t="shared" si="10"/>
        <v>-1.2396438872747096E-2</v>
      </c>
      <c r="L34">
        <f>'Sim Flight Params'!$B$46*J34+'Sim Flight Params'!$B$49*K34</f>
        <v>9.5919218463916517E-2</v>
      </c>
      <c r="N34">
        <f t="shared" si="11"/>
        <v>3.4230079602323445E-2</v>
      </c>
      <c r="O34">
        <f t="shared" si="12"/>
        <v>0.15562473633511389</v>
      </c>
      <c r="P34">
        <f>'Sim Flight Params'!$B$46*N34+'Sim Flight Params'!$B$49*O34</f>
        <v>3.4230079602323445E-2</v>
      </c>
      <c r="Q34">
        <f t="shared" si="13"/>
        <v>6.6000000000000017E-3</v>
      </c>
      <c r="S34">
        <f t="shared" si="7"/>
        <v>9.5919218463916517E-2</v>
      </c>
      <c r="T34">
        <f t="shared" si="8"/>
        <v>3.4230079602323445E-2</v>
      </c>
      <c r="U34">
        <f t="shared" si="0"/>
        <v>6.6000000000000017E-3</v>
      </c>
    </row>
    <row r="35" spans="1:21" x14ac:dyDescent="0.3">
      <c r="A35">
        <f>'Sim Flight'!B35</f>
        <v>1.65</v>
      </c>
      <c r="B35">
        <f>'Sim Flight'!L35</f>
        <v>3.240090763974024E-2</v>
      </c>
      <c r="C35">
        <f>'Sim Flight'!N35+'Sim Flight Params'!$B$45</f>
        <v>0.15494684568839565</v>
      </c>
      <c r="E35">
        <f t="shared" si="3"/>
        <v>4.9999999999999822E-2</v>
      </c>
      <c r="G35">
        <f>MEDIAN2(C35,'Sim Flight Params'!$B$47,2)</f>
        <v>0.15494684568839565</v>
      </c>
      <c r="H35">
        <f>AVERAGE2(G35,'Sim Flight Params'!$B$48,2)</f>
        <v>0.15494684568839565</v>
      </c>
      <c r="J35">
        <f t="shared" si="9"/>
        <v>0.10366656074833627</v>
      </c>
      <c r="K35">
        <f t="shared" si="10"/>
        <v>-1.3557812934365025E-2</v>
      </c>
      <c r="L35">
        <f>'Sim Flight Params'!$B$46*J35+'Sim Flight Params'!$B$49*K35</f>
        <v>0.10366656074833627</v>
      </c>
      <c r="N35">
        <f t="shared" si="11"/>
        <v>3.9413407639740237E-2</v>
      </c>
      <c r="O35">
        <f t="shared" si="12"/>
        <v>0.15494684568839567</v>
      </c>
      <c r="P35">
        <f>'Sim Flight Params'!$B$46*N35+'Sim Flight Params'!$B$49*O35</f>
        <v>3.9413407639740237E-2</v>
      </c>
      <c r="Q35">
        <f t="shared" si="13"/>
        <v>7.0124999999999979E-3</v>
      </c>
      <c r="S35">
        <f t="shared" si="7"/>
        <v>0.10366656074833627</v>
      </c>
      <c r="T35">
        <f t="shared" si="8"/>
        <v>3.9413407639740237E-2</v>
      </c>
      <c r="U35">
        <f t="shared" si="0"/>
        <v>7.0124999999999979E-3</v>
      </c>
    </row>
    <row r="36" spans="1:21" x14ac:dyDescent="0.3">
      <c r="A36">
        <f>'Sim Flight'!B36</f>
        <v>1.7</v>
      </c>
      <c r="B36">
        <f>'Sim Flight'!L36</f>
        <v>3.7544763546352722E-2</v>
      </c>
      <c r="C36">
        <f>'Sim Flight'!N36+'Sim Flight Params'!$B$45</f>
        <v>0.15421114767826552</v>
      </c>
      <c r="E36">
        <f t="shared" si="3"/>
        <v>5.0000000000000044E-2</v>
      </c>
      <c r="G36">
        <f>MEDIAN2(C36,'Sim Flight Params'!$B$47,2)</f>
        <v>0.15421114767826552</v>
      </c>
      <c r="H36">
        <f>AVERAGE2(G36,'Sim Flight Params'!$B$48,2)</f>
        <v>0.15421114767826552</v>
      </c>
      <c r="J36">
        <f t="shared" si="9"/>
        <v>0.11137711813224956</v>
      </c>
      <c r="K36">
        <f t="shared" si="10"/>
        <v>-1.4713960202602502E-2</v>
      </c>
      <c r="L36">
        <f>'Sim Flight Params'!$B$46*J36+'Sim Flight Params'!$B$49*K36</f>
        <v>0.11137711813224956</v>
      </c>
      <c r="N36">
        <f t="shared" si="11"/>
        <v>4.4982263546352722E-2</v>
      </c>
      <c r="O36">
        <f t="shared" si="12"/>
        <v>0.15421114767826552</v>
      </c>
      <c r="P36">
        <f>'Sim Flight Params'!$B$46*N36+'Sim Flight Params'!$B$49*O36</f>
        <v>4.4982263546352722E-2</v>
      </c>
      <c r="Q36">
        <f t="shared" si="13"/>
        <v>7.4374999999999997E-3</v>
      </c>
      <c r="S36">
        <f t="shared" si="7"/>
        <v>0.11137711813224956</v>
      </c>
      <c r="T36">
        <f t="shared" si="8"/>
        <v>4.4982263546352722E-2</v>
      </c>
      <c r="U36">
        <f t="shared" si="0"/>
        <v>7.4374999999999997E-3</v>
      </c>
    </row>
    <row r="37" spans="1:21" x14ac:dyDescent="0.3">
      <c r="A37">
        <f>'Sim Flight'!B37</f>
        <v>1.75</v>
      </c>
      <c r="B37">
        <f>'Sim Flight'!L37</f>
        <v>4.3059664267791176E-2</v>
      </c>
      <c r="C37">
        <f>'Sim Flight'!N37+'Sim Flight Params'!$B$45</f>
        <v>0.15341792593038847</v>
      </c>
      <c r="E37">
        <f t="shared" si="3"/>
        <v>5.0000000000000044E-2</v>
      </c>
      <c r="G37">
        <f>MEDIAN2(C37,'Sim Flight Params'!$B$47,2)</f>
        <v>0.15341792593038847</v>
      </c>
      <c r="H37">
        <f>AVERAGE2(G37,'Sim Flight Params'!$B$48,2)</f>
        <v>0.15341792593038847</v>
      </c>
      <c r="J37">
        <f t="shared" si="9"/>
        <v>0.11904801442876899</v>
      </c>
      <c r="K37">
        <f t="shared" si="10"/>
        <v>-1.586443495754096E-2</v>
      </c>
      <c r="L37">
        <f>'Sim Flight Params'!$B$46*J37+'Sim Flight Params'!$B$49*K37</f>
        <v>0.11904801442876899</v>
      </c>
      <c r="N37">
        <f t="shared" si="11"/>
        <v>5.0934664267791176E-2</v>
      </c>
      <c r="O37">
        <f t="shared" si="12"/>
        <v>0.15341792593038847</v>
      </c>
      <c r="P37">
        <f>'Sim Flight Params'!$B$46*N37+'Sim Flight Params'!$B$49*O37</f>
        <v>5.0934664267791176E-2</v>
      </c>
      <c r="Q37">
        <f t="shared" si="13"/>
        <v>7.8750000000000001E-3</v>
      </c>
      <c r="S37">
        <f t="shared" si="7"/>
        <v>0.11904801442876899</v>
      </c>
      <c r="T37">
        <f t="shared" si="8"/>
        <v>5.0934664267791176E-2</v>
      </c>
      <c r="U37">
        <f t="shared" si="0"/>
        <v>7.8750000000000001E-3</v>
      </c>
    </row>
    <row r="38" spans="1:21" x14ac:dyDescent="0.3">
      <c r="A38">
        <f>'Sim Flight'!B38</f>
        <v>1.8</v>
      </c>
      <c r="B38">
        <f>'Sim Flight'!L38</f>
        <v>4.8943483704846469E-2</v>
      </c>
      <c r="C38">
        <f>'Sim Flight'!N38+'Sim Flight Params'!$B$45</f>
        <v>0.15256748624673536</v>
      </c>
      <c r="E38">
        <f t="shared" si="3"/>
        <v>5.0000000000000044E-2</v>
      </c>
      <c r="G38">
        <f>MEDIAN2(C38,'Sim Flight Params'!$B$47,2)</f>
        <v>0.15256748624673536</v>
      </c>
      <c r="H38">
        <f>AVERAGE2(G38,'Sim Flight Params'!$B$48,2)</f>
        <v>0.15256748624673536</v>
      </c>
      <c r="J38">
        <f t="shared" si="9"/>
        <v>0.12667638874110576</v>
      </c>
      <c r="K38">
        <f t="shared" si="10"/>
        <v>-1.7008793673062281E-2</v>
      </c>
      <c r="L38">
        <f>'Sim Flight Params'!$B$46*J38+'Sim Flight Params'!$B$49*K38</f>
        <v>0.12667638874110576</v>
      </c>
      <c r="N38">
        <f t="shared" si="11"/>
        <v>5.7268483704846468E-2</v>
      </c>
      <c r="O38">
        <f t="shared" si="12"/>
        <v>0.15256748624673536</v>
      </c>
      <c r="P38">
        <f>'Sim Flight Params'!$B$46*N38+'Sim Flight Params'!$B$49*O38</f>
        <v>5.7268483704846468E-2</v>
      </c>
      <c r="Q38">
        <f t="shared" si="13"/>
        <v>8.3249999999999991E-3</v>
      </c>
      <c r="S38">
        <f t="shared" si="7"/>
        <v>0.12667638874110576</v>
      </c>
      <c r="T38">
        <f t="shared" si="8"/>
        <v>5.7268483704846468E-2</v>
      </c>
      <c r="U38">
        <f t="shared" si="0"/>
        <v>8.3249999999999991E-3</v>
      </c>
    </row>
    <row r="39" spans="1:21" x14ac:dyDescent="0.3">
      <c r="A39">
        <f>'Sim Flight'!B39</f>
        <v>1.85</v>
      </c>
      <c r="B39">
        <f>'Sim Flight'!L39</f>
        <v>5.5193953533121953E-2</v>
      </c>
      <c r="C39">
        <f>'Sim Flight'!N39+'Sim Flight Params'!$B$45</f>
        <v>0.15166015648807638</v>
      </c>
      <c r="E39">
        <f t="shared" si="3"/>
        <v>5.0000000000000044E-2</v>
      </c>
      <c r="G39">
        <f>MEDIAN2(C39,'Sim Flight Params'!$B$47,2)</f>
        <v>0.15166015648807638</v>
      </c>
      <c r="H39">
        <f>AVERAGE2(G39,'Sim Flight Params'!$B$48,2)</f>
        <v>0.15166015648807638</v>
      </c>
      <c r="J39">
        <f t="shared" si="9"/>
        <v>0.13425939656550959</v>
      </c>
      <c r="K39">
        <f t="shared" si="10"/>
        <v>-1.8146595173179608E-2</v>
      </c>
      <c r="L39">
        <f>'Sim Flight Params'!$B$46*J39+'Sim Flight Params'!$B$49*K39</f>
        <v>0.13425939656550959</v>
      </c>
      <c r="N39">
        <f t="shared" si="11"/>
        <v>6.3981453533121957E-2</v>
      </c>
      <c r="O39">
        <f t="shared" si="12"/>
        <v>0.15166015648807638</v>
      </c>
      <c r="P39">
        <f>'Sim Flight Params'!$B$46*N39+'Sim Flight Params'!$B$49*O39</f>
        <v>6.3981453533121957E-2</v>
      </c>
      <c r="Q39">
        <f t="shared" si="13"/>
        <v>8.7875000000000036E-3</v>
      </c>
      <c r="S39">
        <f t="shared" si="7"/>
        <v>0.13425939656550959</v>
      </c>
      <c r="T39">
        <f t="shared" si="8"/>
        <v>6.3981453533121957E-2</v>
      </c>
      <c r="U39">
        <f t="shared" si="0"/>
        <v>8.7875000000000036E-3</v>
      </c>
    </row>
    <row r="40" spans="1:21" x14ac:dyDescent="0.3">
      <c r="A40">
        <f>'Sim Flight'!B40</f>
        <v>1.9</v>
      </c>
      <c r="B40">
        <f>'Sim Flight'!L40</f>
        <v>6.180866407751584E-2</v>
      </c>
      <c r="C40">
        <f>'Sim Flight'!N40+'Sim Flight Params'!$B$45</f>
        <v>0.15069628644737318</v>
      </c>
      <c r="E40">
        <f t="shared" si="3"/>
        <v>4.9999999999999822E-2</v>
      </c>
      <c r="G40">
        <f>MEDIAN2(C40,'Sim Flight Params'!$B$47,2)</f>
        <v>0.15069628644737318</v>
      </c>
      <c r="H40">
        <f>AVERAGE2(G40,'Sim Flight Params'!$B$48,2)</f>
        <v>0.15069628644737318</v>
      </c>
      <c r="J40">
        <f t="shared" si="9"/>
        <v>0.14179421088787822</v>
      </c>
      <c r="K40">
        <f t="shared" si="10"/>
        <v>-1.9277400814063997E-2</v>
      </c>
      <c r="L40">
        <f>'Sim Flight Params'!$B$46*J40+'Sim Flight Params'!$B$49*K40</f>
        <v>0.14179421088787822</v>
      </c>
      <c r="N40">
        <f t="shared" si="11"/>
        <v>7.1071164077515847E-2</v>
      </c>
      <c r="O40">
        <f t="shared" si="12"/>
        <v>0.15069628644737318</v>
      </c>
      <c r="P40">
        <f>'Sim Flight Params'!$B$46*N40+'Sim Flight Params'!$B$49*O40</f>
        <v>7.1071164077515847E-2</v>
      </c>
      <c r="Q40">
        <f t="shared" si="13"/>
        <v>9.2625000000000068E-3</v>
      </c>
      <c r="S40">
        <f t="shared" si="7"/>
        <v>0.14179421088787822</v>
      </c>
      <c r="T40">
        <f t="shared" si="8"/>
        <v>7.1071164077515847E-2</v>
      </c>
      <c r="U40">
        <f t="shared" si="0"/>
        <v>9.2625000000000068E-3</v>
      </c>
    </row>
    <row r="41" spans="1:21" x14ac:dyDescent="0.3">
      <c r="A41">
        <f>'Sim Flight'!B41</f>
        <v>1.95</v>
      </c>
      <c r="B41">
        <f>'Sim Flight'!L41</f>
        <v>6.878506524119643E-2</v>
      </c>
      <c r="C41">
        <f>'Sim Flight'!N41+'Sim Flight Params'!$B$45</f>
        <v>0.14967624771466945</v>
      </c>
      <c r="E41">
        <f t="shared" si="3"/>
        <v>5.0000000000000044E-2</v>
      </c>
      <c r="G41">
        <f>MEDIAN2(C41,'Sim Flight Params'!$B$47,2)</f>
        <v>0.14967624771466945</v>
      </c>
      <c r="H41">
        <f>AVERAGE2(G41,'Sim Flight Params'!$B$48,2)</f>
        <v>0.14967624771466945</v>
      </c>
      <c r="J41">
        <f t="shared" si="9"/>
        <v>0.1492780232736117</v>
      </c>
      <c r="K41">
        <f t="shared" si="10"/>
        <v>-2.0400774654074621E-2</v>
      </c>
      <c r="L41">
        <f>'Sim Flight Params'!$B$46*J41+'Sim Flight Params'!$B$49*K41</f>
        <v>0.1492780232736117</v>
      </c>
      <c r="N41">
        <f t="shared" si="11"/>
        <v>7.8535065241196439E-2</v>
      </c>
      <c r="O41">
        <f t="shared" si="12"/>
        <v>0.14967624771466945</v>
      </c>
      <c r="P41">
        <f>'Sim Flight Params'!$B$46*N41+'Sim Flight Params'!$B$49*O41</f>
        <v>7.8535065241196439E-2</v>
      </c>
      <c r="Q41">
        <f t="shared" si="13"/>
        <v>9.7500000000000087E-3</v>
      </c>
      <c r="S41">
        <f t="shared" si="7"/>
        <v>0.1492780232736117</v>
      </c>
      <c r="T41">
        <f t="shared" si="8"/>
        <v>7.8535065241196439E-2</v>
      </c>
      <c r="U41">
        <f t="shared" si="0"/>
        <v>9.7500000000000087E-3</v>
      </c>
    </row>
    <row r="42" spans="1:21" x14ac:dyDescent="0.3">
      <c r="A42">
        <f>'Sim Flight'!B42</f>
        <v>2</v>
      </c>
      <c r="B42">
        <f>'Sim Flight'!L42</f>
        <v>7.6120467488713262E-2</v>
      </c>
      <c r="C42">
        <f>'Sim Flight'!N42+'Sim Flight Params'!$B$45</f>
        <v>0.14860043353449578</v>
      </c>
      <c r="E42">
        <f t="shared" si="3"/>
        <v>5.0000000000000044E-2</v>
      </c>
      <c r="G42">
        <f>MEDIAN2(C42,'Sim Flight Params'!$B$47,2)</f>
        <v>0.14860043353449578</v>
      </c>
      <c r="H42">
        <f>AVERAGE2(G42,'Sim Flight Params'!$B$48,2)</f>
        <v>0.14860043353449578</v>
      </c>
      <c r="J42">
        <f t="shared" si="9"/>
        <v>0.15670804495033649</v>
      </c>
      <c r="K42">
        <f t="shared" si="10"/>
        <v>-2.151628360347322E-2</v>
      </c>
      <c r="L42">
        <f>'Sim Flight Params'!$B$46*J42+'Sim Flight Params'!$B$49*K42</f>
        <v>0.15670804495033649</v>
      </c>
      <c r="N42">
        <f t="shared" si="11"/>
        <v>8.6370467488713271E-2</v>
      </c>
      <c r="O42">
        <f t="shared" si="12"/>
        <v>0.14860043353449578</v>
      </c>
      <c r="P42">
        <f>'Sim Flight Params'!$B$46*N42+'Sim Flight Params'!$B$49*O42</f>
        <v>8.6370467488713271E-2</v>
      </c>
      <c r="Q42">
        <f t="shared" si="13"/>
        <v>1.0250000000000009E-2</v>
      </c>
      <c r="S42">
        <f t="shared" si="7"/>
        <v>0.15670804495033649</v>
      </c>
      <c r="T42">
        <f t="shared" si="8"/>
        <v>8.6370467488713271E-2</v>
      </c>
      <c r="U42">
        <f t="shared" si="0"/>
        <v>1.0250000000000009E-2</v>
      </c>
    </row>
    <row r="43" spans="1:21" x14ac:dyDescent="0.3">
      <c r="A43">
        <f>'Sim Flight'!B43</f>
        <v>2.0499999999999998</v>
      </c>
      <c r="B43">
        <f>'Sim Flight'!L43</f>
        <v>8.3812042882864035E-2</v>
      </c>
      <c r="C43">
        <f>'Sim Flight'!N43+'Sim Flight Params'!$B$45</f>
        <v>0.14746925865359134</v>
      </c>
      <c r="E43">
        <f t="shared" si="3"/>
        <v>4.9999999999999822E-2</v>
      </c>
      <c r="G43">
        <f>MEDIAN2(C43,'Sim Flight Params'!$B$47,2)</f>
        <v>0.14746925865359134</v>
      </c>
      <c r="H43">
        <f>AVERAGE2(G43,'Sim Flight Params'!$B$48,2)</f>
        <v>0.14746925865359134</v>
      </c>
      <c r="J43">
        <f t="shared" si="9"/>
        <v>0.16408150788301604</v>
      </c>
      <c r="K43">
        <f t="shared" si="10"/>
        <v>-2.2623497618088986E-2</v>
      </c>
      <c r="L43">
        <f>'Sim Flight Params'!$B$46*J43+'Sim Flight Params'!$B$49*K43</f>
        <v>0.16408150788301604</v>
      </c>
      <c r="N43">
        <f t="shared" si="11"/>
        <v>9.4574542882864043E-2</v>
      </c>
      <c r="O43">
        <f t="shared" si="12"/>
        <v>0.14746925865359137</v>
      </c>
      <c r="P43">
        <f>'Sim Flight Params'!$B$46*N43+'Sim Flight Params'!$B$49*O43</f>
        <v>9.4574542882864043E-2</v>
      </c>
      <c r="Q43">
        <f t="shared" si="13"/>
        <v>1.0762500000000008E-2</v>
      </c>
      <c r="S43">
        <f t="shared" si="7"/>
        <v>0.16408150788301604</v>
      </c>
      <c r="T43">
        <f t="shared" si="8"/>
        <v>9.4574542882864043E-2</v>
      </c>
      <c r="U43">
        <f t="shared" si="0"/>
        <v>1.0762500000000008E-2</v>
      </c>
    </row>
    <row r="44" spans="1:21" x14ac:dyDescent="0.3">
      <c r="A44">
        <f>'Sim Flight'!B44</f>
        <v>2.1</v>
      </c>
      <c r="B44">
        <f>'Sim Flight'!L44</f>
        <v>9.1856826174918749E-2</v>
      </c>
      <c r="C44">
        <f>'Sim Flight'!N44+'Sim Flight Params'!$B$45</f>
        <v>0.14628315916154691</v>
      </c>
      <c r="E44">
        <f t="shared" si="3"/>
        <v>5.0000000000000266E-2</v>
      </c>
      <c r="G44">
        <f>MEDIAN2(C44,'Sim Flight Params'!$B$47,2)</f>
        <v>0.14628315916154691</v>
      </c>
      <c r="H44">
        <f>AVERAGE2(G44,'Sim Flight Params'!$B$48,2)</f>
        <v>0.14628315916154691</v>
      </c>
      <c r="J44">
        <f t="shared" si="9"/>
        <v>0.17139566584109342</v>
      </c>
      <c r="K44">
        <f t="shared" si="10"/>
        <v>-2.3721989840888455E-2</v>
      </c>
      <c r="L44">
        <f>'Sim Flight Params'!$B$46*J44+'Sim Flight Params'!$B$49*K44</f>
        <v>0.17139566584109342</v>
      </c>
      <c r="N44">
        <f t="shared" si="11"/>
        <v>0.10314432617491875</v>
      </c>
      <c r="O44">
        <f t="shared" si="12"/>
        <v>0.14628315916154688</v>
      </c>
      <c r="P44">
        <f>'Sim Flight Params'!$B$46*N44+'Sim Flight Params'!$B$49*O44</f>
        <v>0.10314432617491875</v>
      </c>
      <c r="Q44">
        <f t="shared" si="13"/>
        <v>1.1287500000000006E-2</v>
      </c>
      <c r="S44">
        <f t="shared" si="7"/>
        <v>0.17139566584109342</v>
      </c>
      <c r="T44">
        <f t="shared" si="8"/>
        <v>0.10314432617491875</v>
      </c>
      <c r="U44">
        <f t="shared" si="0"/>
        <v>1.1287500000000006E-2</v>
      </c>
    </row>
    <row r="45" spans="1:21" x14ac:dyDescent="0.3">
      <c r="A45">
        <f>'Sim Flight'!B45</f>
        <v>2.15</v>
      </c>
      <c r="B45">
        <f>'Sim Flight'!L45</f>
        <v>0.10025171594777849</v>
      </c>
      <c r="C45">
        <f>'Sim Flight'!N45+'Sim Flight Params'!$B$45</f>
        <v>0.14504259232203881</v>
      </c>
      <c r="E45">
        <f t="shared" si="3"/>
        <v>4.9999999999999822E-2</v>
      </c>
      <c r="G45">
        <f>MEDIAN2(C45,'Sim Flight Params'!$B$47,2)</f>
        <v>0.14504259232203881</v>
      </c>
      <c r="H45">
        <f>AVERAGE2(G45,'Sim Flight Params'!$B$48,2)</f>
        <v>0.14504259232203881</v>
      </c>
      <c r="J45">
        <f t="shared" si="9"/>
        <v>0.17864779545719534</v>
      </c>
      <c r="K45">
        <f t="shared" si="10"/>
        <v>-2.4811336790162095E-2</v>
      </c>
      <c r="L45">
        <f>'Sim Flight Params'!$B$46*J45+'Sim Flight Params'!$B$49*K45</f>
        <v>0.17864779545719534</v>
      </c>
      <c r="N45">
        <f t="shared" si="11"/>
        <v>0.11207671594777849</v>
      </c>
      <c r="O45">
        <f t="shared" si="12"/>
        <v>0.14504259232203884</v>
      </c>
      <c r="P45">
        <f>'Sim Flight Params'!$B$46*N45+'Sim Flight Params'!$B$49*O45</f>
        <v>0.11207671594777849</v>
      </c>
      <c r="Q45">
        <f t="shared" si="13"/>
        <v>1.1825000000000002E-2</v>
      </c>
      <c r="S45">
        <f t="shared" si="7"/>
        <v>0.17864779545719534</v>
      </c>
      <c r="T45">
        <f t="shared" si="8"/>
        <v>0.11207671594777849</v>
      </c>
      <c r="U45">
        <f t="shared" si="0"/>
        <v>1.1825000000000002E-2</v>
      </c>
    </row>
    <row r="46" spans="1:21" x14ac:dyDescent="0.3">
      <c r="A46">
        <f>'Sim Flight'!B46</f>
        <v>2.2000000000000002</v>
      </c>
      <c r="B46">
        <f>'Sim Flight'!L46</f>
        <v>0.1089934758116321</v>
      </c>
      <c r="C46">
        <f>'Sim Flight'!N46+'Sim Flight Params'!$B$45</f>
        <v>0.14374803639752001</v>
      </c>
      <c r="E46">
        <f t="shared" si="3"/>
        <v>5.0000000000000266E-2</v>
      </c>
      <c r="G46">
        <f>MEDIAN2(C46,'Sim Flight Params'!$B$47,2)</f>
        <v>0.14374803639752001</v>
      </c>
      <c r="H46">
        <f>AVERAGE2(G46,'Sim Flight Params'!$B$48,2)</f>
        <v>0.14374803639752001</v>
      </c>
      <c r="J46">
        <f t="shared" si="9"/>
        <v>0.18583519727707137</v>
      </c>
      <c r="K46">
        <f t="shared" si="10"/>
        <v>-2.5891118490375814E-2</v>
      </c>
      <c r="L46">
        <f>'Sim Flight Params'!$B$46*J46+'Sim Flight Params'!$B$49*K46</f>
        <v>0.18583519727707137</v>
      </c>
      <c r="N46">
        <f t="shared" si="11"/>
        <v>0.12136847581163211</v>
      </c>
      <c r="O46">
        <f t="shared" si="12"/>
        <v>0.14374803639751998</v>
      </c>
      <c r="P46">
        <f>'Sim Flight Params'!$B$46*N46+'Sim Flight Params'!$B$49*O46</f>
        <v>0.12136847581163211</v>
      </c>
      <c r="Q46">
        <f t="shared" si="13"/>
        <v>1.2375000000000011E-2</v>
      </c>
      <c r="S46">
        <f t="shared" si="7"/>
        <v>0.18583519727707137</v>
      </c>
      <c r="T46">
        <f t="shared" si="8"/>
        <v>0.12136847581163211</v>
      </c>
      <c r="U46">
        <f t="shared" si="0"/>
        <v>1.2375000000000011E-2</v>
      </c>
    </row>
    <row r="47" spans="1:21" x14ac:dyDescent="0.3">
      <c r="A47">
        <f>'Sim Flight'!B47</f>
        <v>2.25</v>
      </c>
      <c r="B47">
        <f>'Sim Flight'!L47</f>
        <v>0.11807873565164495</v>
      </c>
      <c r="C47">
        <f>'Sim Flight'!N47+'Sim Flight Params'!$B$45</f>
        <v>0.1423999904637257</v>
      </c>
      <c r="E47">
        <f t="shared" si="3"/>
        <v>4.9999999999999822E-2</v>
      </c>
      <c r="G47">
        <f>MEDIAN2(C47,'Sim Flight Params'!$B$47,2)</f>
        <v>0.1423999904637257</v>
      </c>
      <c r="H47">
        <f>AVERAGE2(G47,'Sim Flight Params'!$B$48,2)</f>
        <v>0.1423999904637257</v>
      </c>
      <c r="J47">
        <f t="shared" si="9"/>
        <v>0.19295519680025763</v>
      </c>
      <c r="K47">
        <f t="shared" si="10"/>
        <v>-2.6960918675886333E-2</v>
      </c>
      <c r="L47">
        <f>'Sim Flight Params'!$B$46*J47+'Sim Flight Params'!$B$49*K47</f>
        <v>0.19295519680025763</v>
      </c>
      <c r="N47">
        <f t="shared" si="11"/>
        <v>0.13101623565164497</v>
      </c>
      <c r="O47">
        <f t="shared" si="12"/>
        <v>0.1423999904637257</v>
      </c>
      <c r="P47">
        <f>'Sim Flight Params'!$B$46*N47+'Sim Flight Params'!$B$49*O47</f>
        <v>0.13101623565164497</v>
      </c>
      <c r="Q47">
        <f t="shared" si="13"/>
        <v>1.2937500000000018E-2</v>
      </c>
      <c r="S47">
        <f t="shared" si="7"/>
        <v>0.19295519680025763</v>
      </c>
      <c r="T47">
        <f t="shared" si="8"/>
        <v>0.13101623565164497</v>
      </c>
      <c r="U47">
        <f t="shared" si="0"/>
        <v>1.2937500000000018E-2</v>
      </c>
    </row>
    <row r="48" spans="1:21" x14ac:dyDescent="0.3">
      <c r="A48">
        <f>'Sim Flight'!B48</f>
        <v>2.2999999999999998</v>
      </c>
      <c r="B48">
        <f>'Sim Flight'!L48</f>
        <v>0.12750399292720282</v>
      </c>
      <c r="C48">
        <f>'Sim Flight'!N48+'Sim Flight Params'!$B$45</f>
        <v>0.14099897421801114</v>
      </c>
      <c r="E48">
        <f t="shared" si="3"/>
        <v>4.9999999999999822E-2</v>
      </c>
      <c r="G48">
        <f>MEDIAN2(C48,'Sim Flight Params'!$B$47,2)</f>
        <v>0.14099897421801114</v>
      </c>
      <c r="H48">
        <f>AVERAGE2(G48,'Sim Flight Params'!$B$48,2)</f>
        <v>0.14099897421801114</v>
      </c>
      <c r="J48">
        <f t="shared" si="9"/>
        <v>0.20000514551115817</v>
      </c>
      <c r="K48">
        <f t="shared" si="10"/>
        <v>-2.8020324914291395E-2</v>
      </c>
      <c r="L48">
        <f>'Sim Flight Params'!$B$46*J48+'Sim Flight Params'!$B$49*K48</f>
        <v>0.20000514551115817</v>
      </c>
      <c r="N48">
        <f t="shared" si="11"/>
        <v>0.14101649292720284</v>
      </c>
      <c r="O48">
        <f t="shared" si="12"/>
        <v>0.14099897421801116</v>
      </c>
      <c r="P48">
        <f>'Sim Flight Params'!$B$46*N48+'Sim Flight Params'!$B$49*O48</f>
        <v>0.14101649292720284</v>
      </c>
      <c r="Q48">
        <f t="shared" si="13"/>
        <v>1.3512500000000011E-2</v>
      </c>
      <c r="S48">
        <f t="shared" si="7"/>
        <v>0.20000514551115817</v>
      </c>
      <c r="T48">
        <f t="shared" si="8"/>
        <v>0.14101649292720284</v>
      </c>
      <c r="U48">
        <f t="shared" si="0"/>
        <v>1.3512500000000011E-2</v>
      </c>
    </row>
    <row r="49" spans="1:21" x14ac:dyDescent="0.3">
      <c r="A49">
        <f>'Sim Flight'!B49</f>
        <v>2.35</v>
      </c>
      <c r="B49">
        <f>'Sim Flight'!L49</f>
        <v>0.13726561402220816</v>
      </c>
      <c r="C49">
        <f>'Sim Flight'!N49+'Sim Flight Params'!$B$45</f>
        <v>0.13954552777894963</v>
      </c>
      <c r="E49">
        <f t="shared" si="3"/>
        <v>5.0000000000000266E-2</v>
      </c>
      <c r="G49">
        <f>MEDIAN2(C49,'Sim Flight Params'!$B$47,2)</f>
        <v>0.13954552777894963</v>
      </c>
      <c r="H49">
        <f>AVERAGE2(G49,'Sim Flight Params'!$B$48,2)</f>
        <v>0.13954552777894963</v>
      </c>
      <c r="J49">
        <f t="shared" si="9"/>
        <v>0.20698242190010568</v>
      </c>
      <c r="K49">
        <f t="shared" si="10"/>
        <v>-2.9068928781229974E-2</v>
      </c>
      <c r="L49">
        <f>'Sim Flight Params'!$B$46*J49+'Sim Flight Params'!$B$49*K49</f>
        <v>0.20698242190010568</v>
      </c>
      <c r="N49">
        <f t="shared" si="11"/>
        <v>0.15136561402220816</v>
      </c>
      <c r="O49">
        <f t="shared" si="12"/>
        <v>0.1395455277789496</v>
      </c>
      <c r="P49">
        <f>'Sim Flight Params'!$B$46*N49+'Sim Flight Params'!$B$49*O49</f>
        <v>0.15136561402220816</v>
      </c>
      <c r="Q49">
        <f t="shared" si="13"/>
        <v>1.4100000000000001E-2</v>
      </c>
      <c r="S49">
        <f t="shared" si="7"/>
        <v>0.20698242190010568</v>
      </c>
      <c r="T49">
        <f t="shared" si="8"/>
        <v>0.15136561402220816</v>
      </c>
      <c r="U49">
        <f t="shared" si="0"/>
        <v>1.4100000000000001E-2</v>
      </c>
    </row>
    <row r="50" spans="1:21" x14ac:dyDescent="0.3">
      <c r="A50">
        <f>'Sim Flight'!B50</f>
        <v>2.4</v>
      </c>
      <c r="B50">
        <f>'Sim Flight'!L50</f>
        <v>0.14735983564590782</v>
      </c>
      <c r="C50">
        <f>'Sim Flight'!N50+'Sim Flight Params'!$B$45</f>
        <v>0.13804021147776616</v>
      </c>
      <c r="E50">
        <f t="shared" si="3"/>
        <v>4.9999999999999822E-2</v>
      </c>
      <c r="G50">
        <f>MEDIAN2(C50,'Sim Flight Params'!$B$47,2)</f>
        <v>0.13804021147776616</v>
      </c>
      <c r="H50">
        <f>AVERAGE2(G50,'Sim Flight Params'!$B$48,2)</f>
        <v>0.13804021147776616</v>
      </c>
      <c r="J50">
        <f t="shared" si="9"/>
        <v>0.21388443247399397</v>
      </c>
      <c r="K50">
        <f t="shared" si="10"/>
        <v>-3.0106326023669579E-2</v>
      </c>
      <c r="L50">
        <f>'Sim Flight Params'!$B$46*J50+'Sim Flight Params'!$B$49*K50</f>
        <v>0.21388443247399397</v>
      </c>
      <c r="N50">
        <f t="shared" si="11"/>
        <v>0.16205983564590781</v>
      </c>
      <c r="O50">
        <f t="shared" si="12"/>
        <v>0.13804021147776618</v>
      </c>
      <c r="P50">
        <f>'Sim Flight Params'!$B$46*N50+'Sim Flight Params'!$B$49*O50</f>
        <v>0.16205983564590781</v>
      </c>
      <c r="Q50">
        <f t="shared" si="13"/>
        <v>1.4699999999999991E-2</v>
      </c>
      <c r="S50">
        <f t="shared" si="7"/>
        <v>0.21388443247399397</v>
      </c>
      <c r="T50">
        <f t="shared" si="8"/>
        <v>0.16205983564590781</v>
      </c>
      <c r="U50">
        <f t="shared" si="0"/>
        <v>1.4699999999999991E-2</v>
      </c>
    </row>
    <row r="51" spans="1:21" x14ac:dyDescent="0.3">
      <c r="A51">
        <f>'Sim Flight'!B51</f>
        <v>2.4500000000000002</v>
      </c>
      <c r="B51">
        <f>'Sim Flight'!L51</f>
        <v>0.15778276628371346</v>
      </c>
      <c r="C51">
        <f>'Sim Flight'!N51+'Sim Flight Params'!$B$45</f>
        <v>0.13648360564235337</v>
      </c>
      <c r="E51">
        <f t="shared" si="3"/>
        <v>5.0000000000000266E-2</v>
      </c>
      <c r="G51">
        <f>MEDIAN2(C51,'Sim Flight Params'!$B$47,2)</f>
        <v>0.13648360564235337</v>
      </c>
      <c r="H51">
        <f>AVERAGE2(G51,'Sim Flight Params'!$B$48,2)</f>
        <v>0.13648360564235337</v>
      </c>
      <c r="J51">
        <f t="shared" si="9"/>
        <v>0.22070861275611167</v>
      </c>
      <c r="K51">
        <f t="shared" si="10"/>
        <v>-3.1132116708255497E-2</v>
      </c>
      <c r="L51">
        <f>'Sim Flight Params'!$B$46*J51+'Sim Flight Params'!$B$49*K51</f>
        <v>0.22070861275611167</v>
      </c>
      <c r="N51">
        <f t="shared" si="11"/>
        <v>0.17309526628371347</v>
      </c>
      <c r="O51">
        <f t="shared" si="12"/>
        <v>0.13648360564235335</v>
      </c>
      <c r="P51">
        <f>'Sim Flight Params'!$B$46*N51+'Sim Flight Params'!$B$49*O51</f>
        <v>0.17309526628371347</v>
      </c>
      <c r="Q51">
        <f t="shared" si="13"/>
        <v>1.5312500000000007E-2</v>
      </c>
      <c r="S51">
        <f t="shared" si="7"/>
        <v>0.22070861275611167</v>
      </c>
      <c r="T51">
        <f t="shared" si="8"/>
        <v>0.17309526628371347</v>
      </c>
      <c r="U51">
        <f t="shared" si="0"/>
        <v>1.5312500000000007E-2</v>
      </c>
    </row>
    <row r="52" spans="1:21" x14ac:dyDescent="0.3">
      <c r="A52">
        <f>'Sim Flight'!B52</f>
        <v>2.5</v>
      </c>
      <c r="B52">
        <f>'Sim Flight'!L52</f>
        <v>0.16853038769745476</v>
      </c>
      <c r="C52">
        <f>'Sim Flight'!N52+'Sim Flight Params'!$B$45</f>
        <v>0.13487631037430439</v>
      </c>
      <c r="E52">
        <f t="shared" si="3"/>
        <v>4.9999999999999822E-2</v>
      </c>
      <c r="G52">
        <f>MEDIAN2(C52,'Sim Flight Params'!$B$47,2)</f>
        <v>0.13487631037430439</v>
      </c>
      <c r="H52">
        <f>AVERAGE2(G52,'Sim Flight Params'!$B$48,2)</f>
        <v>0.13487631037430439</v>
      </c>
      <c r="J52">
        <f t="shared" si="9"/>
        <v>0.22745242827482687</v>
      </c>
      <c r="K52">
        <f t="shared" si="10"/>
        <v>-3.2145905360979721E-2</v>
      </c>
      <c r="L52">
        <f>'Sim Flight Params'!$B$46*J52+'Sim Flight Params'!$B$49*K52</f>
        <v>0.22745242827482687</v>
      </c>
      <c r="N52">
        <f t="shared" si="11"/>
        <v>0.18446788769745476</v>
      </c>
      <c r="O52">
        <f t="shared" si="12"/>
        <v>0.13487631037430439</v>
      </c>
      <c r="P52">
        <f>'Sim Flight Params'!$B$46*N52+'Sim Flight Params'!$B$49*O52</f>
        <v>0.18446788769745476</v>
      </c>
      <c r="Q52">
        <f t="shared" si="13"/>
        <v>1.5937499999999993E-2</v>
      </c>
      <c r="S52">
        <f t="shared" si="7"/>
        <v>0.22745242827482687</v>
      </c>
      <c r="T52">
        <f t="shared" si="8"/>
        <v>0.18446788769745476</v>
      </c>
      <c r="U52">
        <f t="shared" si="0"/>
        <v>1.5937499999999993E-2</v>
      </c>
    </row>
    <row r="53" spans="1:21" x14ac:dyDescent="0.3">
      <c r="A53">
        <f>'Sim Flight'!B53</f>
        <v>2.5499999999999998</v>
      </c>
      <c r="B53">
        <f>'Sim Flight'!L53</f>
        <v>0.1795985564744863</v>
      </c>
      <c r="C53">
        <f>'Sim Flight'!N53+'Sim Flight Params'!$B$45</f>
        <v>0.13321894531609468</v>
      </c>
      <c r="E53">
        <f t="shared" si="3"/>
        <v>4.9999999999999822E-2</v>
      </c>
      <c r="G53">
        <f>MEDIAN2(C53,'Sim Flight Params'!$B$47,2)</f>
        <v>0.13321894531609468</v>
      </c>
      <c r="H53">
        <f>AVERAGE2(G53,'Sim Flight Params'!$B$48,2)</f>
        <v>0.13321894531609468</v>
      </c>
      <c r="J53">
        <f t="shared" si="9"/>
        <v>0.23411337554063158</v>
      </c>
      <c r="K53">
        <f t="shared" si="10"/>
        <v>-3.3147301164194294E-2</v>
      </c>
      <c r="L53">
        <f>'Sim Flight Params'!$B$46*J53+'Sim Flight Params'!$B$49*K53</f>
        <v>0.23411337554063158</v>
      </c>
      <c r="N53">
        <f t="shared" si="11"/>
        <v>0.19617355647448628</v>
      </c>
      <c r="O53">
        <f t="shared" si="12"/>
        <v>0.13321894531609471</v>
      </c>
      <c r="P53">
        <f>'Sim Flight Params'!$B$46*N53+'Sim Flight Params'!$B$49*O53</f>
        <v>0.19617355647448628</v>
      </c>
      <c r="Q53">
        <f t="shared" si="13"/>
        <v>1.6574999999999979E-2</v>
      </c>
      <c r="S53">
        <f t="shared" si="7"/>
        <v>0.23411337554063158</v>
      </c>
      <c r="T53">
        <f t="shared" si="8"/>
        <v>0.19617355647448628</v>
      </c>
      <c r="U53">
        <f t="shared" si="0"/>
        <v>1.6574999999999979E-2</v>
      </c>
    </row>
    <row r="54" spans="1:21" x14ac:dyDescent="0.3">
      <c r="A54">
        <f>'Sim Flight'!B54</f>
        <v>2.6</v>
      </c>
      <c r="B54">
        <f>'Sim Flight'!L54</f>
        <v>0.19098300562505255</v>
      </c>
      <c r="C54">
        <f>'Sim Flight'!N54+'Sim Flight Params'!$B$45</f>
        <v>0.13151214941384148</v>
      </c>
      <c r="E54">
        <f t="shared" si="3"/>
        <v>5.0000000000000266E-2</v>
      </c>
      <c r="G54">
        <f>MEDIAN2(C54,'Sim Flight Params'!$B$47,2)</f>
        <v>0.13151214941384148</v>
      </c>
      <c r="H54">
        <f>AVERAGE2(G54,'Sim Flight Params'!$B$48,2)</f>
        <v>0.13151214941384148</v>
      </c>
      <c r="J54">
        <f t="shared" si="9"/>
        <v>0.24068898301132369</v>
      </c>
      <c r="K54">
        <f t="shared" si="10"/>
        <v>-3.4135918045063815E-2</v>
      </c>
      <c r="L54">
        <f>'Sim Flight Params'!$B$46*J54+'Sim Flight Params'!$B$49*K54</f>
        <v>0.24068898301132369</v>
      </c>
      <c r="N54">
        <f t="shared" si="11"/>
        <v>0.20820800562505254</v>
      </c>
      <c r="O54">
        <f t="shared" si="12"/>
        <v>0.13151214941384146</v>
      </c>
      <c r="P54">
        <f>'Sim Flight Params'!$B$46*N54+'Sim Flight Params'!$B$49*O54</f>
        <v>0.20820800562505254</v>
      </c>
      <c r="Q54">
        <f t="shared" si="13"/>
        <v>1.722499999999999E-2</v>
      </c>
      <c r="S54">
        <f t="shared" si="7"/>
        <v>0.24068898301132369</v>
      </c>
      <c r="T54">
        <f t="shared" si="8"/>
        <v>0.20820800562505254</v>
      </c>
      <c r="U54">
        <f t="shared" si="0"/>
        <v>1.722499999999999E-2</v>
      </c>
    </row>
    <row r="55" spans="1:21" x14ac:dyDescent="0.3">
      <c r="A55">
        <f>'Sim Flight'!B55</f>
        <v>2.65</v>
      </c>
      <c r="B55">
        <f>'Sim Flight'!L55</f>
        <v>0.20267934622729289</v>
      </c>
      <c r="C55">
        <f>'Sim Flight'!N55+'Sim Flight Params'!$B$45</f>
        <v>0.12975658066967977</v>
      </c>
      <c r="E55">
        <f t="shared" si="3"/>
        <v>4.9999999999999822E-2</v>
      </c>
      <c r="G55">
        <f>MEDIAN2(C55,'Sim Flight Params'!$B$47,2)</f>
        <v>0.12975658066967977</v>
      </c>
      <c r="H55">
        <f>AVERAGE2(G55,'Sim Flight Params'!$B$48,2)</f>
        <v>0.12975658066967977</v>
      </c>
      <c r="J55">
        <f t="shared" si="9"/>
        <v>0.24717681204480765</v>
      </c>
      <c r="K55">
        <f t="shared" si="10"/>
        <v>-3.5111374883234472E-2</v>
      </c>
      <c r="L55">
        <f>'Sim Flight Params'!$B$46*J55+'Sim Flight Params'!$B$49*K55</f>
        <v>0.24717681204480765</v>
      </c>
      <c r="N55">
        <f t="shared" si="11"/>
        <v>0.22056684622729289</v>
      </c>
      <c r="O55">
        <f t="shared" si="12"/>
        <v>0.12975658066967979</v>
      </c>
      <c r="P55">
        <f>'Sim Flight Params'!$B$46*N55+'Sim Flight Params'!$B$49*O55</f>
        <v>0.22056684622729289</v>
      </c>
      <c r="Q55">
        <f t="shared" si="13"/>
        <v>1.7887500000000001E-2</v>
      </c>
      <c r="S55">
        <f t="shared" si="7"/>
        <v>0.24717681204480765</v>
      </c>
      <c r="T55">
        <f t="shared" si="8"/>
        <v>0.22056684622729289</v>
      </c>
      <c r="U55">
        <f t="shared" si="0"/>
        <v>1.7887500000000001E-2</v>
      </c>
    </row>
    <row r="56" spans="1:21" x14ac:dyDescent="0.3">
      <c r="A56">
        <f>'Sim Flight'!B56</f>
        <v>2.7</v>
      </c>
      <c r="B56">
        <f>'Sim Flight'!L56</f>
        <v>0.21468306911925517</v>
      </c>
      <c r="C56">
        <f>'Sim Flight'!N56+'Sim Flight Params'!$B$45</f>
        <v>0.12795291588873148</v>
      </c>
      <c r="E56">
        <f t="shared" si="3"/>
        <v>5.0000000000000266E-2</v>
      </c>
      <c r="G56">
        <f>MEDIAN2(C56,'Sim Flight Params'!$B$47,2)</f>
        <v>0.12795291588873148</v>
      </c>
      <c r="H56">
        <f>AVERAGE2(G56,'Sim Flight Params'!$B$48,2)</f>
        <v>0.12795291588873148</v>
      </c>
      <c r="J56">
        <f t="shared" si="9"/>
        <v>0.25357445783924426</v>
      </c>
      <c r="K56">
        <f t="shared" si="10"/>
        <v>-3.6073295618965578E-2</v>
      </c>
      <c r="L56">
        <f>'Sim Flight Params'!$B$46*J56+'Sim Flight Params'!$B$49*K56</f>
        <v>0.25357445783924426</v>
      </c>
      <c r="N56">
        <f t="shared" si="11"/>
        <v>0.23324556911925517</v>
      </c>
      <c r="O56">
        <f t="shared" si="12"/>
        <v>0.12795291588873145</v>
      </c>
      <c r="P56">
        <f>'Sim Flight Params'!$B$46*N56+'Sim Flight Params'!$B$49*O56</f>
        <v>0.23324556911925517</v>
      </c>
      <c r="Q56">
        <f t="shared" si="13"/>
        <v>1.856250000000001E-2</v>
      </c>
      <c r="S56">
        <f t="shared" si="7"/>
        <v>0.25357445783924426</v>
      </c>
      <c r="T56">
        <f t="shared" si="8"/>
        <v>0.23324556911925517</v>
      </c>
      <c r="U56">
        <f t="shared" si="0"/>
        <v>1.856250000000001E-2</v>
      </c>
    </row>
    <row r="57" spans="1:21" x14ac:dyDescent="0.3">
      <c r="A57">
        <f>'Sim Flight'!B57</f>
        <v>2.75</v>
      </c>
      <c r="B57">
        <f>'Sim Flight'!L57</f>
        <v>0.22698954663726301</v>
      </c>
      <c r="C57">
        <f>'Sim Flight'!N57+'Sim Flight Params'!$B$45</f>
        <v>0.12610185041826968</v>
      </c>
      <c r="E57">
        <f t="shared" si="3"/>
        <v>4.9999999999999822E-2</v>
      </c>
      <c r="G57">
        <f>MEDIAN2(C57,'Sim Flight Params'!$B$47,2)</f>
        <v>0.12610185041826968</v>
      </c>
      <c r="H57">
        <f>AVERAGE2(G57,'Sim Flight Params'!$B$48,2)</f>
        <v>0.12610185041826968</v>
      </c>
      <c r="J57">
        <f t="shared" si="9"/>
        <v>0.2598795503601577</v>
      </c>
      <c r="K57">
        <f t="shared" si="10"/>
        <v>-3.7021309409236001E-2</v>
      </c>
      <c r="L57">
        <f>'Sim Flight Params'!$B$46*J57+'Sim Flight Params'!$B$49*K57</f>
        <v>0.2598795503601577</v>
      </c>
      <c r="N57">
        <f t="shared" si="11"/>
        <v>0.24623954663726302</v>
      </c>
      <c r="O57">
        <f t="shared" si="12"/>
        <v>0.12610185041826916</v>
      </c>
      <c r="P57">
        <f>'Sim Flight Params'!$B$46*N57+'Sim Flight Params'!$B$49*O57</f>
        <v>0.24623954663726302</v>
      </c>
      <c r="Q57">
        <f t="shared" si="13"/>
        <v>1.9250000000000017E-2</v>
      </c>
      <c r="S57">
        <f t="shared" si="7"/>
        <v>0.2598795503601577</v>
      </c>
      <c r="T57">
        <f t="shared" si="8"/>
        <v>0.24623954663726302</v>
      </c>
      <c r="U57">
        <f t="shared" si="0"/>
        <v>1.9250000000000017E-2</v>
      </c>
    </row>
    <row r="58" spans="1:21" x14ac:dyDescent="0.3">
      <c r="A58">
        <f>'Sim Flight'!B58</f>
        <v>2.8</v>
      </c>
      <c r="B58">
        <f>'Sim Flight'!L58</f>
        <v>0.23959403439996896</v>
      </c>
      <c r="C58">
        <f>'Sim Flight'!N58+'Sim Flight Params'!$B$45</f>
        <v>0.12420409787924457</v>
      </c>
      <c r="E58">
        <f t="shared" si="3"/>
        <v>4.9999999999999822E-2</v>
      </c>
      <c r="G58">
        <f>MEDIAN2(C58,'Sim Flight Params'!$B$47,2)</f>
        <v>0.12420409787924457</v>
      </c>
      <c r="H58">
        <f>AVERAGE2(G58,'Sim Flight Params'!$B$48,2)</f>
        <v>0.12420409787924457</v>
      </c>
      <c r="J58">
        <f t="shared" si="9"/>
        <v>0.26608975525411988</v>
      </c>
      <c r="K58">
        <f t="shared" si="10"/>
        <v>-3.7955050780502507E-2</v>
      </c>
      <c r="L58">
        <f>'Sim Flight Params'!$B$46*J58+'Sim Flight Params'!$B$49*K58</f>
        <v>0.26608975525411988</v>
      </c>
      <c r="N58">
        <f t="shared" si="11"/>
        <v>0.25954403439996898</v>
      </c>
      <c r="O58">
        <f t="shared" si="12"/>
        <v>0.12420409787924402</v>
      </c>
      <c r="P58">
        <f>'Sim Flight Params'!$B$46*N58+'Sim Flight Params'!$B$49*O58</f>
        <v>0.25954403439996898</v>
      </c>
      <c r="Q58">
        <f t="shared" si="13"/>
        <v>1.9950000000000023E-2</v>
      </c>
      <c r="S58">
        <f t="shared" si="7"/>
        <v>0.26608975525411988</v>
      </c>
      <c r="T58">
        <f t="shared" si="8"/>
        <v>0.25954403439996898</v>
      </c>
      <c r="U58">
        <f t="shared" si="0"/>
        <v>1.9950000000000023E-2</v>
      </c>
    </row>
    <row r="59" spans="1:21" x14ac:dyDescent="0.3">
      <c r="A59">
        <f>'Sim Flight'!B59</f>
        <v>2.85</v>
      </c>
      <c r="B59">
        <f>'Sim Flight'!L59</f>
        <v>0.25249167313740317</v>
      </c>
      <c r="C59">
        <f>'Sim Flight'!N59+'Sim Flight Params'!$B$45</f>
        <v>0.1222603898912588</v>
      </c>
      <c r="E59">
        <f t="shared" si="3"/>
        <v>5.0000000000000266E-2</v>
      </c>
      <c r="G59">
        <f>MEDIAN2(C59,'Sim Flight Params'!$B$47,2)</f>
        <v>0.1222603898912588</v>
      </c>
      <c r="H59">
        <f>AVERAGE2(G59,'Sim Flight Params'!$B$48,2)</f>
        <v>0.1222603898912588</v>
      </c>
      <c r="J59">
        <f t="shared" si="9"/>
        <v>0.27220277474868287</v>
      </c>
      <c r="K59">
        <f t="shared" si="10"/>
        <v>-3.8874159759715102E-2</v>
      </c>
      <c r="L59">
        <f>'Sim Flight Params'!$B$46*J59+'Sim Flight Params'!$B$49*K59</f>
        <v>0.27220277474868287</v>
      </c>
      <c r="N59">
        <f t="shared" si="11"/>
        <v>0.2731541731374032</v>
      </c>
      <c r="O59">
        <f t="shared" si="12"/>
        <v>0.12226038989125933</v>
      </c>
      <c r="P59">
        <f>'Sim Flight Params'!$B$46*N59+'Sim Flight Params'!$B$49*O59</f>
        <v>0.2731541731374032</v>
      </c>
      <c r="Q59">
        <f t="shared" si="13"/>
        <v>2.0662500000000028E-2</v>
      </c>
      <c r="S59">
        <f t="shared" si="7"/>
        <v>0.27220277474868287</v>
      </c>
      <c r="T59">
        <f t="shared" si="8"/>
        <v>0.2731541731374032</v>
      </c>
      <c r="U59">
        <f t="shared" si="0"/>
        <v>2.0662500000000028E-2</v>
      </c>
    </row>
    <row r="60" spans="1:21" x14ac:dyDescent="0.3">
      <c r="A60">
        <f>'Sim Flight'!B60</f>
        <v>2.9</v>
      </c>
      <c r="B60">
        <f>'Sim Flight'!L60</f>
        <v>0.26567749056431444</v>
      </c>
      <c r="C60">
        <f>'Sim Flight'!N60+'Sim Flight Params'!$B$45</f>
        <v>0.12027147579087058</v>
      </c>
      <c r="E60">
        <f t="shared" si="3"/>
        <v>4.9999999999999822E-2</v>
      </c>
      <c r="G60">
        <f>MEDIAN2(C60,'Sim Flight Params'!$B$47,2)</f>
        <v>0.12027147579087058</v>
      </c>
      <c r="H60">
        <f>AVERAGE2(G60,'Sim Flight Params'!$B$48,2)</f>
        <v>0.12027147579087058</v>
      </c>
      <c r="J60">
        <f t="shared" si="9"/>
        <v>0.27821634853822635</v>
      </c>
      <c r="K60">
        <f t="shared" si="10"/>
        <v>-3.9778282007764537E-2</v>
      </c>
      <c r="L60">
        <f>'Sim Flight Params'!$B$46*J60+'Sim Flight Params'!$B$49*K60</f>
        <v>0.27821634853822635</v>
      </c>
      <c r="N60">
        <f t="shared" si="11"/>
        <v>0.28706499056431445</v>
      </c>
      <c r="O60">
        <f t="shared" si="12"/>
        <v>0.12027147579087004</v>
      </c>
      <c r="P60">
        <f>'Sim Flight Params'!$B$46*N60+'Sim Flight Params'!$B$49*O60</f>
        <v>0.28706499056431445</v>
      </c>
      <c r="Q60">
        <f t="shared" si="13"/>
        <v>2.1387500000000004E-2</v>
      </c>
      <c r="S60">
        <f t="shared" si="7"/>
        <v>0.27821634853822635</v>
      </c>
      <c r="T60">
        <f t="shared" si="8"/>
        <v>0.28706499056431445</v>
      </c>
      <c r="U60">
        <f t="shared" si="0"/>
        <v>2.1387500000000004E-2</v>
      </c>
    </row>
    <row r="61" spans="1:21" x14ac:dyDescent="0.3">
      <c r="A61">
        <f>'Sim Flight'!B61</f>
        <v>2.95</v>
      </c>
      <c r="B61">
        <f>'Sim Flight'!L61</f>
        <v>0.27914640329708129</v>
      </c>
      <c r="C61">
        <f>'Sim Flight'!N61+'Sim Flight Params'!$B$45</f>
        <v>0.1182381223421813</v>
      </c>
      <c r="E61">
        <f t="shared" si="3"/>
        <v>5.0000000000000266E-2</v>
      </c>
      <c r="G61">
        <f>MEDIAN2(C61,'Sim Flight Params'!$B$47,2)</f>
        <v>0.1182381223421813</v>
      </c>
      <c r="H61">
        <f>AVERAGE2(G61,'Sim Flight Params'!$B$48,2)</f>
        <v>0.1182381223421813</v>
      </c>
      <c r="J61">
        <f t="shared" si="9"/>
        <v>0.28412825465533548</v>
      </c>
      <c r="K61">
        <f t="shared" si="10"/>
        <v>-4.0667068973785421E-2</v>
      </c>
      <c r="L61">
        <f>'Sim Flight Params'!$B$46*J61+'Sim Flight Params'!$B$49*K61</f>
        <v>0.28412825465533548</v>
      </c>
      <c r="N61">
        <f t="shared" si="11"/>
        <v>0.3012714032970813</v>
      </c>
      <c r="O61">
        <f t="shared" si="12"/>
        <v>0.11823812234218183</v>
      </c>
      <c r="P61">
        <f>'Sim Flight Params'!$B$46*N61+'Sim Flight Params'!$B$49*O61</f>
        <v>0.3012714032970813</v>
      </c>
      <c r="Q61">
        <f t="shared" si="13"/>
        <v>2.2125000000000006E-2</v>
      </c>
      <c r="S61">
        <f t="shared" si="7"/>
        <v>0.28412825465533548</v>
      </c>
      <c r="T61">
        <f t="shared" si="8"/>
        <v>0.3012714032970813</v>
      </c>
      <c r="U61">
        <f t="shared" si="0"/>
        <v>2.2125000000000006E-2</v>
      </c>
    </row>
    <row r="62" spans="1:21" x14ac:dyDescent="0.3">
      <c r="A62">
        <f>'Sim Flight'!B62</f>
        <v>3</v>
      </c>
      <c r="B62">
        <f>'Sim Flight'!L62</f>
        <v>0.29289321881345243</v>
      </c>
      <c r="C62">
        <f>'Sim Flight'!N62+'Sim Flight Params'!$B$45</f>
        <v>0.11616111344176488</v>
      </c>
      <c r="E62">
        <f t="shared" si="3"/>
        <v>4.9999999999999822E-2</v>
      </c>
      <c r="G62">
        <f>MEDIAN2(C62,'Sim Flight Params'!$B$47,2)</f>
        <v>0.11616111344176488</v>
      </c>
      <c r="H62">
        <f>AVERAGE2(G62,'Sim Flight Params'!$B$48,2)</f>
        <v>0.11616111344176488</v>
      </c>
      <c r="J62">
        <f t="shared" si="9"/>
        <v>0.28993631032742367</v>
      </c>
      <c r="K62">
        <f t="shared" si="10"/>
        <v>-4.1540178008328411E-2</v>
      </c>
      <c r="L62">
        <f>'Sim Flight Params'!$B$46*J62+'Sim Flight Params'!$B$49*K62</f>
        <v>0.28993631032742367</v>
      </c>
      <c r="N62">
        <f t="shared" si="11"/>
        <v>0.31576821881345241</v>
      </c>
      <c r="O62">
        <f t="shared" si="12"/>
        <v>0.11616111344176436</v>
      </c>
      <c r="P62">
        <f>'Sim Flight Params'!$B$46*N62+'Sim Flight Params'!$B$49*O62</f>
        <v>0.31576821881345241</v>
      </c>
      <c r="Q62">
        <f t="shared" si="13"/>
        <v>2.2874999999999979E-2</v>
      </c>
      <c r="S62">
        <f t="shared" si="7"/>
        <v>0.28993631032742367</v>
      </c>
      <c r="T62">
        <f t="shared" si="8"/>
        <v>0.31576821881345241</v>
      </c>
      <c r="U62">
        <f t="shared" si="0"/>
        <v>2.2874999999999979E-2</v>
      </c>
    </row>
    <row r="63" spans="1:21" x14ac:dyDescent="0.3">
      <c r="A63">
        <f>'Sim Flight'!B63</f>
        <v>3.05</v>
      </c>
      <c r="B63">
        <f>'Sim Flight'!L63</f>
        <v>0.30691263745436403</v>
      </c>
      <c r="C63">
        <f>'Sim Flight'!N63+'Sim Flight Params'!$B$45</f>
        <v>0.11404124981618896</v>
      </c>
      <c r="E63">
        <f t="shared" si="3"/>
        <v>4.9999999999999822E-2</v>
      </c>
      <c r="G63">
        <f>MEDIAN2(C63,'Sim Flight Params'!$B$47,2)</f>
        <v>0.11404124981618896</v>
      </c>
      <c r="H63">
        <f>AVERAGE2(G63,'Sim Flight Params'!$B$48,2)</f>
        <v>0.11404124981618896</v>
      </c>
      <c r="J63">
        <f t="shared" si="9"/>
        <v>0.29563837281823308</v>
      </c>
      <c r="K63">
        <f t="shared" si="10"/>
        <v>-4.2397272511518633E-2</v>
      </c>
      <c r="L63">
        <f>'Sim Flight Params'!$B$46*J63+'Sim Flight Params'!$B$49*K63</f>
        <v>0.29563837281823308</v>
      </c>
      <c r="N63">
        <f t="shared" si="11"/>
        <v>0.33055013745436401</v>
      </c>
      <c r="O63">
        <f t="shared" si="12"/>
        <v>0.11404124981618842</v>
      </c>
      <c r="P63">
        <f>'Sim Flight Params'!$B$46*N63+'Sim Flight Params'!$B$49*O63</f>
        <v>0.33055013745436401</v>
      </c>
      <c r="Q63">
        <f t="shared" si="13"/>
        <v>2.3637499999999978E-2</v>
      </c>
      <c r="S63">
        <f t="shared" si="7"/>
        <v>0.29563837281823308</v>
      </c>
      <c r="T63">
        <f t="shared" si="8"/>
        <v>0.33055013745436401</v>
      </c>
      <c r="U63">
        <f t="shared" si="0"/>
        <v>2.3637499999999978E-2</v>
      </c>
    </row>
    <row r="64" spans="1:21" x14ac:dyDescent="0.3">
      <c r="A64">
        <f>'Sim Flight'!B64</f>
        <v>3.1</v>
      </c>
      <c r="B64">
        <f>'Sim Flight'!L64</f>
        <v>0.32119925446705822</v>
      </c>
      <c r="C64">
        <f>'Sim Flight'!N64+'Sim Flight Params'!$B$45</f>
        <v>0.11187934871297876</v>
      </c>
      <c r="E64">
        <f t="shared" si="3"/>
        <v>5.0000000000000266E-2</v>
      </c>
      <c r="G64">
        <f>MEDIAN2(C64,'Sim Flight Params'!$B$47,2)</f>
        <v>0.11187934871297876</v>
      </c>
      <c r="H64">
        <f>AVERAGE2(G64,'Sim Flight Params'!$B$48,2)</f>
        <v>0.11187934871297876</v>
      </c>
      <c r="J64">
        <f t="shared" si="9"/>
        <v>0.30123234025388207</v>
      </c>
      <c r="K64">
        <f t="shared" si="10"/>
        <v>-4.3238022064203734E-2</v>
      </c>
      <c r="L64">
        <f>'Sim Flight Params'!$B$46*J64+'Sim Flight Params'!$B$49*K64</f>
        <v>0.30123234025388207</v>
      </c>
      <c r="N64">
        <f t="shared" si="11"/>
        <v>0.34561175446705822</v>
      </c>
      <c r="O64">
        <f t="shared" si="12"/>
        <v>0.11187934871297929</v>
      </c>
      <c r="P64">
        <f>'Sim Flight Params'!$B$46*N64+'Sim Flight Params'!$B$49*O64</f>
        <v>0.34561175446705822</v>
      </c>
      <c r="Q64">
        <f t="shared" si="13"/>
        <v>2.4412500000000004E-2</v>
      </c>
      <c r="S64">
        <f t="shared" si="7"/>
        <v>0.30123234025388207</v>
      </c>
      <c r="T64">
        <f t="shared" si="8"/>
        <v>0.34561175446705822</v>
      </c>
      <c r="U64">
        <f t="shared" si="0"/>
        <v>2.4412500000000004E-2</v>
      </c>
    </row>
    <row r="65" spans="1:21" x14ac:dyDescent="0.3">
      <c r="A65">
        <f>'Sim Flight'!B65</f>
        <v>3.15</v>
      </c>
      <c r="B65">
        <f>'Sim Flight'!L65</f>
        <v>0.33574756208871825</v>
      </c>
      <c r="C65">
        <f>'Sim Flight'!N65+'Sim Flight Params'!$B$45</f>
        <v>0.10967624358639498</v>
      </c>
      <c r="E65">
        <f t="shared" si="3"/>
        <v>4.9999999999999822E-2</v>
      </c>
      <c r="G65">
        <f>MEDIAN2(C65,'Sim Flight Params'!$B$47,2)</f>
        <v>0.10967624358639498</v>
      </c>
      <c r="H65">
        <f>AVERAGE2(G65,'Sim Flight Params'!$B$48,2)</f>
        <v>0.10967624358639498</v>
      </c>
      <c r="J65">
        <f t="shared" si="9"/>
        <v>0.30671615243320177</v>
      </c>
      <c r="K65">
        <f t="shared" si="10"/>
        <v>-4.4062102531675799E-2</v>
      </c>
      <c r="L65">
        <f>'Sim Flight Params'!$B$46*J65+'Sim Flight Params'!$B$49*K65</f>
        <v>0.30671615243320177</v>
      </c>
      <c r="N65">
        <f t="shared" si="11"/>
        <v>0.36094756208871825</v>
      </c>
      <c r="O65">
        <f t="shared" si="12"/>
        <v>0.10967624358639444</v>
      </c>
      <c r="P65">
        <f>'Sim Flight Params'!$B$46*N65+'Sim Flight Params'!$B$49*O65</f>
        <v>0.36094756208871825</v>
      </c>
      <c r="Q65">
        <f t="shared" si="13"/>
        <v>2.52E-2</v>
      </c>
      <c r="S65">
        <f t="shared" si="7"/>
        <v>0.30671615243320177</v>
      </c>
      <c r="T65">
        <f t="shared" si="8"/>
        <v>0.36094756208871825</v>
      </c>
      <c r="U65">
        <f t="shared" si="0"/>
        <v>2.52E-2</v>
      </c>
    </row>
    <row r="66" spans="1:21" x14ac:dyDescent="0.3">
      <c r="A66">
        <f>'Sim Flight'!B66</f>
        <v>3.2</v>
      </c>
      <c r="B66">
        <f>'Sim Flight'!L66</f>
        <v>0.35055195166981645</v>
      </c>
      <c r="C66">
        <f>'Sim Flight'!N66+'Sim Flight Params'!$B$45</f>
        <v>0.10743278377521094</v>
      </c>
      <c r="E66">
        <f t="shared" si="3"/>
        <v>5.0000000000000266E-2</v>
      </c>
      <c r="G66">
        <f>MEDIAN2(C66,'Sim Flight Params'!$B$47,2)</f>
        <v>0.10743278377521094</v>
      </c>
      <c r="H66">
        <f>AVERAGE2(G66,'Sim Flight Params'!$B$48,2)</f>
        <v>0.10743278377521094</v>
      </c>
      <c r="J66">
        <f t="shared" si="9"/>
        <v>0.31208779162196237</v>
      </c>
      <c r="K66">
        <f t="shared" si="10"/>
        <v>-4.486919622368056E-2</v>
      </c>
      <c r="L66">
        <f>'Sim Flight Params'!$B$46*J66+'Sim Flight Params'!$B$49*K66</f>
        <v>0.31208779162196237</v>
      </c>
      <c r="N66">
        <f t="shared" si="11"/>
        <v>0.37655195166981648</v>
      </c>
      <c r="O66">
        <f t="shared" si="12"/>
        <v>0.10743278377521147</v>
      </c>
      <c r="P66">
        <f>'Sim Flight Params'!$B$46*N66+'Sim Flight Params'!$B$49*O66</f>
        <v>0.37655195166981648</v>
      </c>
      <c r="Q66">
        <f t="shared" si="13"/>
        <v>2.6000000000000023E-2</v>
      </c>
      <c r="S66">
        <f t="shared" si="7"/>
        <v>0.31208779162196237</v>
      </c>
      <c r="T66">
        <f t="shared" si="8"/>
        <v>0.37655195166981648</v>
      </c>
      <c r="U66">
        <f t="shared" ref="U66:U129" si="14">T66-$B66</f>
        <v>2.6000000000000023E-2</v>
      </c>
    </row>
    <row r="67" spans="1:21" x14ac:dyDescent="0.3">
      <c r="A67">
        <f>'Sim Flight'!B67</f>
        <v>3.25</v>
      </c>
      <c r="B67">
        <f>'Sim Flight'!L67</f>
        <v>0.36560671583635451</v>
      </c>
      <c r="C67">
        <f>'Sim Flight'!N67+'Sim Flight Params'!$B$45</f>
        <v>0.10514983417599691</v>
      </c>
      <c r="E67">
        <f t="shared" si="3"/>
        <v>4.9999999999999822E-2</v>
      </c>
      <c r="G67">
        <f>MEDIAN2(C67,'Sim Flight Params'!$B$47,2)</f>
        <v>0.10514983417599691</v>
      </c>
      <c r="H67">
        <f>AVERAGE2(G67,'Sim Flight Params'!$B$48,2)</f>
        <v>0.10514983417599691</v>
      </c>
      <c r="J67">
        <f t="shared" si="9"/>
        <v>0.31734528333076217</v>
      </c>
      <c r="K67">
        <f t="shared" si="10"/>
        <v>-4.5658991984280799E-2</v>
      </c>
      <c r="L67">
        <f>'Sim Flight Params'!$B$46*J67+'Sim Flight Params'!$B$49*K67</f>
        <v>0.31734528333076217</v>
      </c>
      <c r="N67">
        <f t="shared" si="11"/>
        <v>0.39241921583635453</v>
      </c>
      <c r="O67">
        <f t="shared" si="12"/>
        <v>0.10514983417599637</v>
      </c>
      <c r="P67">
        <f>'Sim Flight Params'!$B$46*N67+'Sim Flight Params'!$B$49*O67</f>
        <v>0.39241921583635453</v>
      </c>
      <c r="Q67">
        <f t="shared" si="13"/>
        <v>2.6812500000000017E-2</v>
      </c>
      <c r="S67">
        <f t="shared" si="7"/>
        <v>0.31734528333076217</v>
      </c>
      <c r="T67">
        <f t="shared" si="8"/>
        <v>0.39241921583635453</v>
      </c>
      <c r="U67">
        <f t="shared" si="14"/>
        <v>2.6812500000000017E-2</v>
      </c>
    </row>
    <row r="68" spans="1:21" x14ac:dyDescent="0.3">
      <c r="A68">
        <f>'Sim Flight'!B68</f>
        <v>3.3</v>
      </c>
      <c r="B68">
        <f>'Sim Flight'!L68</f>
        <v>0.38090605069016592</v>
      </c>
      <c r="C68">
        <f>'Sim Flight'!N68+'Sim Flight Params'!$B$45</f>
        <v>0.102828274909341</v>
      </c>
      <c r="E68">
        <f t="shared" ref="E68:E131" si="15">A68-A67</f>
        <v>4.9999999999999822E-2</v>
      </c>
      <c r="G68">
        <f>MEDIAN2(C68,'Sim Flight Params'!$B$47,2)</f>
        <v>0.102828274909341</v>
      </c>
      <c r="H68">
        <f>AVERAGE2(G68,'Sim Flight Params'!$B$48,2)</f>
        <v>0.102828274909341</v>
      </c>
      <c r="J68">
        <f t="shared" si="9"/>
        <v>0.32248669707622918</v>
      </c>
      <c r="K68">
        <f t="shared" si="10"/>
        <v>-4.6431185333118297E-2</v>
      </c>
      <c r="L68">
        <f>'Sim Flight Params'!$B$46*J68+'Sim Flight Params'!$B$49*K68</f>
        <v>0.32248669707622918</v>
      </c>
      <c r="N68">
        <f t="shared" si="11"/>
        <v>0.4085435506901659</v>
      </c>
      <c r="O68">
        <f t="shared" si="12"/>
        <v>0.10282827490934046</v>
      </c>
      <c r="P68">
        <f>'Sim Flight Params'!$B$46*N68+'Sim Flight Params'!$B$49*O68</f>
        <v>0.4085435506901659</v>
      </c>
      <c r="Q68">
        <f t="shared" si="13"/>
        <v>2.7637499999999982E-2</v>
      </c>
      <c r="S68">
        <f t="shared" ref="S68:S131" si="16">S67+C68*$E68</f>
        <v>0.32248669707622918</v>
      </c>
      <c r="T68">
        <f t="shared" ref="T68:T131" si="17">T67+S68*$E68</f>
        <v>0.4085435506901659</v>
      </c>
      <c r="U68">
        <f t="shared" si="14"/>
        <v>2.7637499999999982E-2</v>
      </c>
    </row>
    <row r="69" spans="1:21" x14ac:dyDescent="0.3">
      <c r="A69">
        <f>'Sim Flight'!B69</f>
        <v>3.35</v>
      </c>
      <c r="B69">
        <f>'Sim Flight'!L69</f>
        <v>0.39644405804642857</v>
      </c>
      <c r="C69">
        <f>'Sim Flight'!N69+'Sim Flight Params'!$B$45</f>
        <v>0.10046900098044102</v>
      </c>
      <c r="E69">
        <f t="shared" si="15"/>
        <v>5.0000000000000266E-2</v>
      </c>
      <c r="G69">
        <f>MEDIAN2(C69,'Sim Flight Params'!$B$47,2)</f>
        <v>0.10046900098044102</v>
      </c>
      <c r="H69">
        <f>AVERAGE2(G69,'Sim Flight Params'!$B$48,2)</f>
        <v>0.10046900098044102</v>
      </c>
      <c r="J69">
        <f t="shared" si="9"/>
        <v>0.32751014712525128</v>
      </c>
      <c r="K69">
        <f t="shared" si="10"/>
        <v>-4.7185478577999346E-2</v>
      </c>
      <c r="L69">
        <f>'Sim Flight Params'!$B$46*J69+'Sim Flight Params'!$B$49*K69</f>
        <v>0.32751014712525128</v>
      </c>
      <c r="N69">
        <f t="shared" si="11"/>
        <v>0.42491905804642854</v>
      </c>
      <c r="O69">
        <f t="shared" si="12"/>
        <v>0.10046900098044155</v>
      </c>
      <c r="P69">
        <f>'Sim Flight Params'!$B$46*N69+'Sim Flight Params'!$B$49*O69</f>
        <v>0.42491905804642854</v>
      </c>
      <c r="Q69">
        <f t="shared" si="13"/>
        <v>2.8474999999999973E-2</v>
      </c>
      <c r="S69">
        <f t="shared" si="16"/>
        <v>0.32751014712525128</v>
      </c>
      <c r="T69">
        <f t="shared" si="17"/>
        <v>0.42491905804642854</v>
      </c>
      <c r="U69">
        <f t="shared" si="14"/>
        <v>2.8474999999999973E-2</v>
      </c>
    </row>
    <row r="70" spans="1:21" x14ac:dyDescent="0.3">
      <c r="A70">
        <f>'Sim Flight'!B70</f>
        <v>3.4</v>
      </c>
      <c r="B70">
        <f>'Sim Flight'!L70</f>
        <v>0.41221474770752686</v>
      </c>
      <c r="C70">
        <f>'Sim Flight'!N70+'Sim Flight Params'!$B$45</f>
        <v>9.8072921934312163E-2</v>
      </c>
      <c r="E70">
        <f t="shared" si="15"/>
        <v>4.9999999999999822E-2</v>
      </c>
      <c r="G70">
        <f>MEDIAN2(C70,'Sim Flight Params'!$B$47,2)</f>
        <v>9.8072921934312163E-2</v>
      </c>
      <c r="H70">
        <f>AVERAGE2(G70,'Sim Flight Params'!$B$48,2)</f>
        <v>9.8072921934312163E-2</v>
      </c>
      <c r="J70">
        <f t="shared" si="9"/>
        <v>0.33241379322196685</v>
      </c>
      <c r="K70">
        <f t="shared" si="10"/>
        <v>-4.7921580922577374E-2</v>
      </c>
      <c r="L70">
        <f>'Sim Flight Params'!$B$46*J70+'Sim Flight Params'!$B$49*K70</f>
        <v>0.33241379322196685</v>
      </c>
      <c r="N70">
        <f t="shared" si="11"/>
        <v>0.44153974770752685</v>
      </c>
      <c r="O70">
        <f t="shared" si="12"/>
        <v>9.8072921934311622E-2</v>
      </c>
      <c r="P70">
        <f>'Sim Flight Params'!$B$46*N70+'Sim Flight Params'!$B$49*O70</f>
        <v>0.44153974770752685</v>
      </c>
      <c r="Q70">
        <f t="shared" si="13"/>
        <v>2.932499999999999E-2</v>
      </c>
      <c r="S70">
        <f t="shared" si="16"/>
        <v>0.33241379322196685</v>
      </c>
      <c r="T70">
        <f t="shared" si="17"/>
        <v>0.44153974770752685</v>
      </c>
      <c r="U70">
        <f t="shared" si="14"/>
        <v>2.932499999999999E-2</v>
      </c>
    </row>
    <row r="71" spans="1:21" x14ac:dyDescent="0.3">
      <c r="A71">
        <f>'Sim Flight'!B71</f>
        <v>3.45</v>
      </c>
      <c r="B71">
        <f>'Sim Flight'!L71</f>
        <v>0.42821203977238775</v>
      </c>
      <c r="C71">
        <f>'Sim Flight'!N71+'Sim Flight Params'!$B$45</f>
        <v>9.5640961504982538E-2</v>
      </c>
      <c r="E71">
        <f t="shared" si="15"/>
        <v>5.0000000000000266E-2</v>
      </c>
      <c r="G71">
        <f>MEDIAN2(C71,'Sim Flight Params'!$B$47,2)</f>
        <v>9.5640961504982538E-2</v>
      </c>
      <c r="H71">
        <f>AVERAGE2(G71,'Sim Flight Params'!$B$48,2)</f>
        <v>9.5640961504982538E-2</v>
      </c>
      <c r="J71">
        <f t="shared" ref="J71:J134" si="18">J70+H71*$E71</f>
        <v>0.33719584129721603</v>
      </c>
      <c r="K71">
        <f t="shared" ref="K71:K134" si="19">(H71-H70)/$E71</f>
        <v>-4.8639208586592229E-2</v>
      </c>
      <c r="L71">
        <f>'Sim Flight Params'!$B$46*J71+'Sim Flight Params'!$B$49*K71</f>
        <v>0.33719584129721603</v>
      </c>
      <c r="N71">
        <f t="shared" ref="N71:N134" si="20">N70+L71*$E71</f>
        <v>0.45839953977238773</v>
      </c>
      <c r="O71">
        <f t="shared" ref="O71:O134" si="21">(L71-L70)/$E71</f>
        <v>9.5640961504983066E-2</v>
      </c>
      <c r="P71">
        <f>'Sim Flight Params'!$B$46*N71+'Sim Flight Params'!$B$49*O71</f>
        <v>0.45839953977238773</v>
      </c>
      <c r="Q71">
        <f t="shared" ref="Q71:Q134" si="22">P71-$B71</f>
        <v>3.0187499999999978E-2</v>
      </c>
      <c r="S71">
        <f t="shared" si="16"/>
        <v>0.33719584129721603</v>
      </c>
      <c r="T71">
        <f t="shared" si="17"/>
        <v>0.45839953977238773</v>
      </c>
      <c r="U71">
        <f t="shared" si="14"/>
        <v>3.0187499999999978E-2</v>
      </c>
    </row>
    <row r="72" spans="1:21" x14ac:dyDescent="0.3">
      <c r="A72">
        <f>'Sim Flight'!B72</f>
        <v>3.5</v>
      </c>
      <c r="B72">
        <f>'Sim Flight'!L72</f>
        <v>0.44442976698039771</v>
      </c>
      <c r="C72">
        <f>'Sim Flight'!N72+'Sim Flight Params'!$B$45</f>
        <v>9.3174057259684848E-2</v>
      </c>
      <c r="E72">
        <f t="shared" si="15"/>
        <v>4.9999999999999822E-2</v>
      </c>
      <c r="G72">
        <f>MEDIAN2(C72,'Sim Flight Params'!$B$47,2)</f>
        <v>9.3174057259684848E-2</v>
      </c>
      <c r="H72">
        <f>AVERAGE2(G72,'Sim Flight Params'!$B$48,2)</f>
        <v>9.3174057259684848E-2</v>
      </c>
      <c r="J72">
        <f t="shared" si="18"/>
        <v>0.34185454416020022</v>
      </c>
      <c r="K72">
        <f t="shared" si="19"/>
        <v>-4.933808490595399E-2</v>
      </c>
      <c r="L72">
        <f>'Sim Flight Params'!$B$46*J72+'Sim Flight Params'!$B$49*K72</f>
        <v>0.34185454416020022</v>
      </c>
      <c r="N72">
        <f t="shared" si="20"/>
        <v>0.4754922669803977</v>
      </c>
      <c r="O72">
        <f t="shared" si="21"/>
        <v>9.3174057259684306E-2</v>
      </c>
      <c r="P72">
        <f>'Sim Flight Params'!$B$46*N72+'Sim Flight Params'!$B$49*O72</f>
        <v>0.4754922669803977</v>
      </c>
      <c r="Q72">
        <f t="shared" si="22"/>
        <v>3.1062499999999993E-2</v>
      </c>
      <c r="S72">
        <f t="shared" si="16"/>
        <v>0.34185454416020022</v>
      </c>
      <c r="T72">
        <f t="shared" si="17"/>
        <v>0.4754922669803977</v>
      </c>
      <c r="U72">
        <f t="shared" si="14"/>
        <v>3.1062499999999993E-2</v>
      </c>
    </row>
    <row r="73" spans="1:21" x14ac:dyDescent="0.3">
      <c r="A73">
        <f>'Sim Flight'!B73</f>
        <v>3.55</v>
      </c>
      <c r="B73">
        <f>'Sim Flight'!L73</f>
        <v>0.46086167708899961</v>
      </c>
      <c r="C73">
        <f>'Sim Flight'!N73+'Sim Flight Params'!$B$45</f>
        <v>9.0673160236776934E-2</v>
      </c>
      <c r="E73">
        <f t="shared" si="15"/>
        <v>4.9999999999999822E-2</v>
      </c>
      <c r="G73">
        <f>MEDIAN2(C73,'Sim Flight Params'!$B$47,2)</f>
        <v>9.0673160236776934E-2</v>
      </c>
      <c r="H73">
        <f>AVERAGE2(G73,'Sim Flight Params'!$B$48,2)</f>
        <v>9.0673160236776934E-2</v>
      </c>
      <c r="J73">
        <f t="shared" si="18"/>
        <v>0.34638820217203903</v>
      </c>
      <c r="K73">
        <f t="shared" si="19"/>
        <v>-5.0017940458158452E-2</v>
      </c>
      <c r="L73">
        <f>'Sim Flight Params'!$B$46*J73+'Sim Flight Params'!$B$49*K73</f>
        <v>0.34638820217203903</v>
      </c>
      <c r="N73">
        <f t="shared" si="20"/>
        <v>0.49281167708899959</v>
      </c>
      <c r="O73">
        <f t="shared" si="21"/>
        <v>9.0673160236776393E-2</v>
      </c>
      <c r="P73">
        <f>'Sim Flight Params'!$B$46*N73+'Sim Flight Params'!$B$49*O73</f>
        <v>0.49281167708899959</v>
      </c>
      <c r="Q73">
        <f t="shared" si="22"/>
        <v>3.1949999999999978E-2</v>
      </c>
      <c r="S73">
        <f t="shared" si="16"/>
        <v>0.34638820217203903</v>
      </c>
      <c r="T73">
        <f t="shared" si="17"/>
        <v>0.49281167708899959</v>
      </c>
      <c r="U73">
        <f t="shared" si="14"/>
        <v>3.1949999999999978E-2</v>
      </c>
    </row>
    <row r="74" spans="1:21" x14ac:dyDescent="0.3">
      <c r="A74">
        <f>'Sim Flight'!B74</f>
        <v>3.6</v>
      </c>
      <c r="B74">
        <f>'Sim Flight'!L74</f>
        <v>0.47750143528405109</v>
      </c>
      <c r="C74">
        <f>'Sim Flight'!N74+'Sim Flight Params'!$B$45</f>
        <v>8.8139234579772796E-2</v>
      </c>
      <c r="E74">
        <f t="shared" si="15"/>
        <v>5.0000000000000266E-2</v>
      </c>
      <c r="G74">
        <f>MEDIAN2(C74,'Sim Flight Params'!$B$47,2)</f>
        <v>8.8139234579772796E-2</v>
      </c>
      <c r="H74">
        <f>AVERAGE2(G74,'Sim Flight Params'!$B$48,2)</f>
        <v>8.8139234579772796E-2</v>
      </c>
      <c r="J74">
        <f t="shared" si="18"/>
        <v>0.35079516390102772</v>
      </c>
      <c r="K74">
        <f t="shared" si="19"/>
        <v>-5.0678513140082489E-2</v>
      </c>
      <c r="L74">
        <f>'Sim Flight Params'!$B$46*J74+'Sim Flight Params'!$B$49*K74</f>
        <v>0.35079516390102772</v>
      </c>
      <c r="N74">
        <f t="shared" si="20"/>
        <v>0.51035143528405102</v>
      </c>
      <c r="O74">
        <f t="shared" si="21"/>
        <v>8.8139234579773323E-2</v>
      </c>
      <c r="P74">
        <f>'Sim Flight Params'!$B$46*N74+'Sim Flight Params'!$B$49*O74</f>
        <v>0.51035143528405102</v>
      </c>
      <c r="Q74">
        <f t="shared" si="22"/>
        <v>3.2849999999999935E-2</v>
      </c>
      <c r="S74">
        <f t="shared" si="16"/>
        <v>0.35079516390102772</v>
      </c>
      <c r="T74">
        <f t="shared" si="17"/>
        <v>0.51035143528405102</v>
      </c>
      <c r="U74">
        <f t="shared" si="14"/>
        <v>3.2849999999999935E-2</v>
      </c>
    </row>
    <row r="75" spans="1:21" x14ac:dyDescent="0.3">
      <c r="A75">
        <f>'Sim Flight'!B75</f>
        <v>3.65</v>
      </c>
      <c r="B75">
        <f>'Sim Flight'!L75</f>
        <v>0.49434262662201522</v>
      </c>
      <c r="C75">
        <f>'Sim Flight'!N75+'Sim Flight Params'!$B$45</f>
        <v>8.5573257165122166E-2</v>
      </c>
      <c r="E75">
        <f t="shared" si="15"/>
        <v>4.9999999999999822E-2</v>
      </c>
      <c r="G75">
        <f>MEDIAN2(C75,'Sim Flight Params'!$B$47,2)</f>
        <v>8.5573257165122166E-2</v>
      </c>
      <c r="H75">
        <f>AVERAGE2(G75,'Sim Flight Params'!$B$48,2)</f>
        <v>8.5573257165122166E-2</v>
      </c>
      <c r="J75">
        <f t="shared" si="18"/>
        <v>0.35507382675928378</v>
      </c>
      <c r="K75">
        <f t="shared" si="19"/>
        <v>-5.1319548293012787E-2</v>
      </c>
      <c r="L75">
        <f>'Sim Flight Params'!$B$46*J75+'Sim Flight Params'!$B$49*K75</f>
        <v>0.35507382675928378</v>
      </c>
      <c r="N75">
        <f t="shared" si="20"/>
        <v>0.52810512662201514</v>
      </c>
      <c r="O75">
        <f t="shared" si="21"/>
        <v>8.5573257165121625E-2</v>
      </c>
      <c r="P75">
        <f>'Sim Flight Params'!$B$46*N75+'Sim Flight Params'!$B$49*O75</f>
        <v>0.52810512662201514</v>
      </c>
      <c r="Q75">
        <f t="shared" si="22"/>
        <v>3.3762499999999918E-2</v>
      </c>
      <c r="S75">
        <f t="shared" si="16"/>
        <v>0.35507382675928378</v>
      </c>
      <c r="T75">
        <f t="shared" si="17"/>
        <v>0.52810512662201514</v>
      </c>
      <c r="U75">
        <f t="shared" si="14"/>
        <v>3.3762499999999918E-2</v>
      </c>
    </row>
    <row r="76" spans="1:21" x14ac:dyDescent="0.3">
      <c r="A76">
        <f>'Sim Flight'!B76</f>
        <v>3.7</v>
      </c>
      <c r="B76">
        <f>'Sim Flight'!L76</f>
        <v>0.51137875850304504</v>
      </c>
      <c r="C76">
        <f>'Sim Flight'!N76+'Sim Flight Params'!$B$45</f>
        <v>8.2976217226210652E-2</v>
      </c>
      <c r="E76">
        <f t="shared" si="15"/>
        <v>5.0000000000000266E-2</v>
      </c>
      <c r="G76">
        <f>MEDIAN2(C76,'Sim Flight Params'!$B$47,2)</f>
        <v>8.2976217226210652E-2</v>
      </c>
      <c r="H76">
        <f>AVERAGE2(G76,'Sim Flight Params'!$B$48,2)</f>
        <v>8.2976217226210652E-2</v>
      </c>
      <c r="J76">
        <f t="shared" si="18"/>
        <v>0.35922263762059436</v>
      </c>
      <c r="K76">
        <f t="shared" si="19"/>
        <v>-5.1940798778229991E-2</v>
      </c>
      <c r="L76">
        <f>'Sim Flight Params'!$B$46*J76+'Sim Flight Params'!$B$49*K76</f>
        <v>0.35922263762059436</v>
      </c>
      <c r="N76">
        <f t="shared" si="20"/>
        <v>0.54606625850304491</v>
      </c>
      <c r="O76">
        <f t="shared" si="21"/>
        <v>8.297621722621118E-2</v>
      </c>
      <c r="P76">
        <f>'Sim Flight Params'!$B$46*N76+'Sim Flight Params'!$B$49*O76</f>
        <v>0.54606625850304491</v>
      </c>
      <c r="Q76">
        <f t="shared" si="22"/>
        <v>3.4687499999999871E-2</v>
      </c>
      <c r="S76">
        <f t="shared" si="16"/>
        <v>0.35922263762059436</v>
      </c>
      <c r="T76">
        <f t="shared" si="17"/>
        <v>0.54606625850304491</v>
      </c>
      <c r="U76">
        <f t="shared" si="14"/>
        <v>3.4687499999999871E-2</v>
      </c>
    </row>
    <row r="77" spans="1:21" x14ac:dyDescent="0.3">
      <c r="A77">
        <f>'Sim Flight'!B77</f>
        <v>3.75</v>
      </c>
      <c r="B77">
        <f>'Sim Flight'!L77</f>
        <v>0.52860326317400219</v>
      </c>
      <c r="C77">
        <f>'Sim Flight'!N77+'Sim Flight Params'!$B$45</f>
        <v>8.0349115970996518E-2</v>
      </c>
      <c r="E77">
        <f t="shared" si="15"/>
        <v>4.9999999999999822E-2</v>
      </c>
      <c r="G77">
        <f>MEDIAN2(C77,'Sim Flight Params'!$B$47,2)</f>
        <v>8.0349115970996518E-2</v>
      </c>
      <c r="H77">
        <f>AVERAGE2(G77,'Sim Flight Params'!$B$48,2)</f>
        <v>8.0349115970996518E-2</v>
      </c>
      <c r="J77">
        <f t="shared" si="18"/>
        <v>0.36324009341914415</v>
      </c>
      <c r="K77">
        <f t="shared" si="19"/>
        <v>-5.2542025104282873E-2</v>
      </c>
      <c r="L77">
        <f>'Sim Flight Params'!$B$46*J77+'Sim Flight Params'!$B$49*K77</f>
        <v>0.36324009341914415</v>
      </c>
      <c r="N77">
        <f t="shared" si="20"/>
        <v>0.5642282631740021</v>
      </c>
      <c r="O77">
        <f t="shared" si="21"/>
        <v>8.0349115970995991E-2</v>
      </c>
      <c r="P77">
        <f>'Sim Flight Params'!$B$46*N77+'Sim Flight Params'!$B$49*O77</f>
        <v>0.5642282631740021</v>
      </c>
      <c r="Q77">
        <f t="shared" si="22"/>
        <v>3.5624999999999907E-2</v>
      </c>
      <c r="S77">
        <f t="shared" si="16"/>
        <v>0.36324009341914415</v>
      </c>
      <c r="T77">
        <f t="shared" si="17"/>
        <v>0.5642282631740021</v>
      </c>
      <c r="U77">
        <f t="shared" si="14"/>
        <v>3.5624999999999907E-2</v>
      </c>
    </row>
    <row r="78" spans="1:21" x14ac:dyDescent="0.3">
      <c r="A78">
        <f>'Sim Flight'!B78</f>
        <v>3.8</v>
      </c>
      <c r="B78">
        <f>'Sim Flight'!L78</f>
        <v>0.54600950026045325</v>
      </c>
      <c r="C78">
        <f>'Sim Flight'!N78+'Sim Flight Params'!$B$45</f>
        <v>7.7692966197563093E-2</v>
      </c>
      <c r="E78">
        <f t="shared" si="15"/>
        <v>4.9999999999999822E-2</v>
      </c>
      <c r="G78">
        <f>MEDIAN2(C78,'Sim Flight Params'!$B$47,2)</f>
        <v>7.7692966197563093E-2</v>
      </c>
      <c r="H78">
        <f>AVERAGE2(G78,'Sim Flight Params'!$B$48,2)</f>
        <v>7.7692966197563093E-2</v>
      </c>
      <c r="J78">
        <f t="shared" si="18"/>
        <v>0.36712474172902226</v>
      </c>
      <c r="K78">
        <f t="shared" si="19"/>
        <v>-5.3122995468668686E-2</v>
      </c>
      <c r="L78">
        <f>'Sim Flight Params'!$B$46*J78+'Sim Flight Params'!$B$49*K78</f>
        <v>0.36712474172902226</v>
      </c>
      <c r="N78">
        <f t="shared" si="20"/>
        <v>0.58258450026045316</v>
      </c>
      <c r="O78">
        <f t="shared" si="21"/>
        <v>7.7692966197562552E-2</v>
      </c>
      <c r="P78">
        <f>'Sim Flight Params'!$B$46*N78+'Sim Flight Params'!$B$49*O78</f>
        <v>0.58258450026045316</v>
      </c>
      <c r="Q78">
        <f t="shared" si="22"/>
        <v>3.6574999999999913E-2</v>
      </c>
      <c r="S78">
        <f t="shared" si="16"/>
        <v>0.36712474172902226</v>
      </c>
      <c r="T78">
        <f t="shared" si="17"/>
        <v>0.58258450026045316</v>
      </c>
      <c r="U78">
        <f t="shared" si="14"/>
        <v>3.6574999999999913E-2</v>
      </c>
    </row>
    <row r="79" spans="1:21" x14ac:dyDescent="0.3">
      <c r="A79">
        <f>'Sim Flight'!B79</f>
        <v>3.85</v>
      </c>
      <c r="B79">
        <f>'Sim Flight'!L79</f>
        <v>0.56359075932665803</v>
      </c>
      <c r="C79">
        <f>'Sim Flight'!N79+'Sim Flight Params'!$B$45</f>
        <v>7.5008791901425467E-2</v>
      </c>
      <c r="E79">
        <f t="shared" si="15"/>
        <v>5.0000000000000266E-2</v>
      </c>
      <c r="G79">
        <f>MEDIAN2(C79,'Sim Flight Params'!$B$47,2)</f>
        <v>7.5008791901425467E-2</v>
      </c>
      <c r="H79">
        <f>AVERAGE2(G79,'Sim Flight Params'!$B$48,2)</f>
        <v>7.5008791901425467E-2</v>
      </c>
      <c r="J79">
        <f t="shared" si="18"/>
        <v>0.37087518132409358</v>
      </c>
      <c r="K79">
        <f t="shared" si="19"/>
        <v>-5.3683485922752232E-2</v>
      </c>
      <c r="L79">
        <f>'Sim Flight Params'!$B$46*J79+'Sim Flight Params'!$B$49*K79</f>
        <v>0.37087518132409358</v>
      </c>
      <c r="N79">
        <f t="shared" si="20"/>
        <v>0.60112825932665792</v>
      </c>
      <c r="O79">
        <f t="shared" si="21"/>
        <v>7.5008791901425995E-2</v>
      </c>
      <c r="P79">
        <f>'Sim Flight Params'!$B$46*N79+'Sim Flight Params'!$B$49*O79</f>
        <v>0.60112825932665792</v>
      </c>
      <c r="Q79">
        <f t="shared" si="22"/>
        <v>3.753749999999989E-2</v>
      </c>
      <c r="S79">
        <f t="shared" si="16"/>
        <v>0.37087518132409358</v>
      </c>
      <c r="T79">
        <f t="shared" si="17"/>
        <v>0.60112825932665792</v>
      </c>
      <c r="U79">
        <f t="shared" si="14"/>
        <v>3.753749999999989E-2</v>
      </c>
    </row>
    <row r="80" spans="1:21" x14ac:dyDescent="0.3">
      <c r="A80">
        <f>'Sim Flight'!B80</f>
        <v>3.9</v>
      </c>
      <c r="B80">
        <f>'Sim Flight'!L80</f>
        <v>0.58134026246257187</v>
      </c>
      <c r="C80">
        <f>'Sim Flight'!N80+'Sim Flight Params'!$B$45</f>
        <v>7.2297627883685892E-2</v>
      </c>
      <c r="E80">
        <f t="shared" si="15"/>
        <v>4.9999999999999822E-2</v>
      </c>
      <c r="G80">
        <f>MEDIAN2(C80,'Sim Flight Params'!$B$47,2)</f>
        <v>7.2297627883685892E-2</v>
      </c>
      <c r="H80">
        <f>AVERAGE2(G80,'Sim Flight Params'!$B$48,2)</f>
        <v>7.2297627883685892E-2</v>
      </c>
      <c r="J80">
        <f t="shared" si="18"/>
        <v>0.37449006271827784</v>
      </c>
      <c r="K80">
        <f t="shared" si="19"/>
        <v>-5.4223280354791709E-2</v>
      </c>
      <c r="L80">
        <f>'Sim Flight Params'!$B$46*J80+'Sim Flight Params'!$B$49*K80</f>
        <v>0.37449006271827784</v>
      </c>
      <c r="N80">
        <f t="shared" si="20"/>
        <v>0.6198527624625717</v>
      </c>
      <c r="O80">
        <f t="shared" si="21"/>
        <v>7.2297627883685364E-2</v>
      </c>
      <c r="P80">
        <f>'Sim Flight Params'!$B$46*N80+'Sim Flight Params'!$B$49*O80</f>
        <v>0.6198527624625717</v>
      </c>
      <c r="Q80">
        <f t="shared" si="22"/>
        <v>3.8512499999999839E-2</v>
      </c>
      <c r="S80">
        <f t="shared" si="16"/>
        <v>0.37449006271827784</v>
      </c>
      <c r="T80">
        <f t="shared" si="17"/>
        <v>0.6198527624625717</v>
      </c>
      <c r="U80">
        <f t="shared" si="14"/>
        <v>3.8512499999999839E-2</v>
      </c>
    </row>
    <row r="81" spans="1:21" x14ac:dyDescent="0.3">
      <c r="A81">
        <f>'Sim Flight'!B81</f>
        <v>3.95</v>
      </c>
      <c r="B81">
        <f>'Sim Flight'!L81</f>
        <v>0.59925116689685909</v>
      </c>
      <c r="C81">
        <f>'Sim Flight'!N81+'Sim Flight Params'!$B$45</f>
        <v>6.9560519349291181E-2</v>
      </c>
      <c r="E81">
        <f t="shared" si="15"/>
        <v>5.0000000000000266E-2</v>
      </c>
      <c r="G81">
        <f>MEDIAN2(C81,'Sim Flight Params'!$B$47,2)</f>
        <v>6.9560519349291181E-2</v>
      </c>
      <c r="H81">
        <f>AVERAGE2(G81,'Sim Flight Params'!$B$48,2)</f>
        <v>6.9560519349291181E-2</v>
      </c>
      <c r="J81">
        <f t="shared" si="18"/>
        <v>0.37796808868574244</v>
      </c>
      <c r="K81">
        <f t="shared" si="19"/>
        <v>-5.4742170687893929E-2</v>
      </c>
      <c r="L81">
        <f>'Sim Flight Params'!$B$46*J81+'Sim Flight Params'!$B$49*K81</f>
        <v>0.37796808868574244</v>
      </c>
      <c r="N81">
        <f t="shared" si="20"/>
        <v>0.63875116689685896</v>
      </c>
      <c r="O81">
        <f t="shared" si="21"/>
        <v>6.9560519349291708E-2</v>
      </c>
      <c r="P81">
        <f>'Sim Flight Params'!$B$46*N81+'Sim Flight Params'!$B$49*O81</f>
        <v>0.63875116689685896</v>
      </c>
      <c r="Q81">
        <f t="shared" si="22"/>
        <v>3.9499999999999869E-2</v>
      </c>
      <c r="S81">
        <f t="shared" si="16"/>
        <v>0.37796808868574244</v>
      </c>
      <c r="T81">
        <f t="shared" si="17"/>
        <v>0.63875116689685896</v>
      </c>
      <c r="U81">
        <f t="shared" si="14"/>
        <v>3.9499999999999869E-2</v>
      </c>
    </row>
    <row r="82" spans="1:21" x14ac:dyDescent="0.3">
      <c r="A82">
        <f>'Sim Flight'!B82</f>
        <v>4</v>
      </c>
      <c r="B82">
        <f>'Sim Flight'!L82</f>
        <v>0.61731656763491016</v>
      </c>
      <c r="C82">
        <f>'Sim Flight'!N82+'Sim Flight Params'!$B$45</f>
        <v>6.6798521505604058E-2</v>
      </c>
      <c r="E82">
        <f t="shared" si="15"/>
        <v>4.9999999999999822E-2</v>
      </c>
      <c r="G82">
        <f>MEDIAN2(C82,'Sim Flight Params'!$B$47,2)</f>
        <v>6.6798521505604058E-2</v>
      </c>
      <c r="H82">
        <f>AVERAGE2(G82,'Sim Flight Params'!$B$48,2)</f>
        <v>6.6798521505604058E-2</v>
      </c>
      <c r="J82">
        <f t="shared" si="18"/>
        <v>0.38130801476102261</v>
      </c>
      <c r="K82">
        <f t="shared" si="19"/>
        <v>-5.5239956873742641E-2</v>
      </c>
      <c r="L82">
        <f>'Sim Flight Params'!$B$46*J82+'Sim Flight Params'!$B$49*K82</f>
        <v>0.38130801476102261</v>
      </c>
      <c r="N82">
        <f t="shared" si="20"/>
        <v>0.65781656763491003</v>
      </c>
      <c r="O82">
        <f t="shared" si="21"/>
        <v>6.6798521505603517E-2</v>
      </c>
      <c r="P82">
        <f>'Sim Flight Params'!$B$46*N82+'Sim Flight Params'!$B$49*O82</f>
        <v>0.65781656763491003</v>
      </c>
      <c r="Q82">
        <f t="shared" si="22"/>
        <v>4.0499999999999869E-2</v>
      </c>
      <c r="S82">
        <f t="shared" si="16"/>
        <v>0.38130801476102261</v>
      </c>
      <c r="T82">
        <f t="shared" si="17"/>
        <v>0.65781656763491003</v>
      </c>
      <c r="U82">
        <f t="shared" si="14"/>
        <v>4.0499999999999869E-2</v>
      </c>
    </row>
    <row r="83" spans="1:21" x14ac:dyDescent="0.3">
      <c r="A83">
        <f>'Sim Flight'!B83</f>
        <v>4.05</v>
      </c>
      <c r="B83">
        <f>'Sim Flight'!L83</f>
        <v>0.63552950012085019</v>
      </c>
      <c r="C83">
        <f>'Sim Flight'!N83+'Sim Flight Params'!$B$45</f>
        <v>6.4012699155580818E-2</v>
      </c>
      <c r="E83">
        <f t="shared" si="15"/>
        <v>4.9999999999999822E-2</v>
      </c>
      <c r="G83">
        <f>MEDIAN2(C83,'Sim Flight Params'!$B$47,2)</f>
        <v>6.4012699155580818E-2</v>
      </c>
      <c r="H83">
        <f>AVERAGE2(G83,'Sim Flight Params'!$B$48,2)</f>
        <v>6.4012699155580818E-2</v>
      </c>
      <c r="J83">
        <f t="shared" si="18"/>
        <v>0.38450864971880161</v>
      </c>
      <c r="K83">
        <f t="shared" si="19"/>
        <v>-5.5716447000464998E-2</v>
      </c>
      <c r="L83">
        <f>'Sim Flight Params'!$B$46*J83+'Sim Flight Params'!$B$49*K83</f>
        <v>0.38450864971880161</v>
      </c>
      <c r="N83">
        <f t="shared" si="20"/>
        <v>0.67704200012085003</v>
      </c>
      <c r="O83">
        <f t="shared" si="21"/>
        <v>6.4012699155580277E-2</v>
      </c>
      <c r="P83">
        <f>'Sim Flight Params'!$B$46*N83+'Sim Flight Params'!$B$49*O83</f>
        <v>0.67704200012085003</v>
      </c>
      <c r="Q83">
        <f t="shared" si="22"/>
        <v>4.1512499999999841E-2</v>
      </c>
      <c r="S83">
        <f t="shared" si="16"/>
        <v>0.38450864971880161</v>
      </c>
      <c r="T83">
        <f t="shared" si="17"/>
        <v>0.67704200012085003</v>
      </c>
      <c r="U83">
        <f t="shared" si="14"/>
        <v>4.1512499999999841E-2</v>
      </c>
    </row>
    <row r="84" spans="1:21" x14ac:dyDescent="0.3">
      <c r="A84">
        <f>'Sim Flight'!B84</f>
        <v>4.0999999999999996</v>
      </c>
      <c r="B84">
        <f>'Sim Flight'!L84</f>
        <v>0.65388294292250682</v>
      </c>
      <c r="C84">
        <f>'Sim Flight'!N84+'Sim Flight Params'!$B$45</f>
        <v>6.1204126286641042E-2</v>
      </c>
      <c r="E84">
        <f t="shared" si="15"/>
        <v>4.9999999999999822E-2</v>
      </c>
      <c r="G84">
        <f>MEDIAN2(C84,'Sim Flight Params'!$B$47,2)</f>
        <v>6.1204126286641042E-2</v>
      </c>
      <c r="H84">
        <f>AVERAGE2(G84,'Sim Flight Params'!$B$48,2)</f>
        <v>6.1204126286641042E-2</v>
      </c>
      <c r="J84">
        <f t="shared" si="18"/>
        <v>0.38756885603313362</v>
      </c>
      <c r="K84">
        <f t="shared" si="19"/>
        <v>-5.6171457378795732E-2</v>
      </c>
      <c r="L84">
        <f>'Sim Flight Params'!$B$46*J84+'Sim Flight Params'!$B$49*K84</f>
        <v>0.38756885603313362</v>
      </c>
      <c r="N84">
        <f t="shared" si="20"/>
        <v>0.6964204429225066</v>
      </c>
      <c r="O84">
        <f t="shared" si="21"/>
        <v>6.1204126286640508E-2</v>
      </c>
      <c r="P84">
        <f>'Sim Flight Params'!$B$46*N84+'Sim Flight Params'!$B$49*O84</f>
        <v>0.6964204429225066</v>
      </c>
      <c r="Q84">
        <f t="shared" si="22"/>
        <v>4.2537499999999784E-2</v>
      </c>
      <c r="S84">
        <f t="shared" si="16"/>
        <v>0.38756885603313362</v>
      </c>
      <c r="T84">
        <f t="shared" si="17"/>
        <v>0.6964204429225066</v>
      </c>
      <c r="U84">
        <f t="shared" si="14"/>
        <v>4.2537499999999784E-2</v>
      </c>
    </row>
    <row r="85" spans="1:21" x14ac:dyDescent="0.3">
      <c r="A85">
        <f>'Sim Flight'!B85</f>
        <v>4.1500000000000004</v>
      </c>
      <c r="B85">
        <f>'Sim Flight'!L85</f>
        <v>0.67236982043830662</v>
      </c>
      <c r="C85">
        <f>'Sim Flight'!N85+'Sim Flight Params'!$B$45</f>
        <v>5.8373885657138982E-2</v>
      </c>
      <c r="E85">
        <f t="shared" si="15"/>
        <v>5.0000000000000711E-2</v>
      </c>
      <c r="G85">
        <f>MEDIAN2(C85,'Sim Flight Params'!$B$47,2)</f>
        <v>5.8373885657138982E-2</v>
      </c>
      <c r="H85">
        <f>AVERAGE2(G85,'Sim Flight Params'!$B$48,2)</f>
        <v>5.8373885657138982E-2</v>
      </c>
      <c r="J85">
        <f t="shared" si="18"/>
        <v>0.39048755031599064</v>
      </c>
      <c r="K85">
        <f t="shared" si="19"/>
        <v>-5.6604812590040382E-2</v>
      </c>
      <c r="L85">
        <f>'Sim Flight Params'!$B$46*J85+'Sim Flight Params'!$B$49*K85</f>
        <v>0.39048755031599064</v>
      </c>
      <c r="N85">
        <f t="shared" si="20"/>
        <v>0.71594482043830643</v>
      </c>
      <c r="O85">
        <f t="shared" si="21"/>
        <v>5.8373885657139468E-2</v>
      </c>
      <c r="P85">
        <f>'Sim Flight Params'!$B$46*N85+'Sim Flight Params'!$B$49*O85</f>
        <v>0.71594482043830643</v>
      </c>
      <c r="Q85">
        <f t="shared" si="22"/>
        <v>4.3574999999999808E-2</v>
      </c>
      <c r="S85">
        <f t="shared" si="16"/>
        <v>0.39048755031599064</v>
      </c>
      <c r="T85">
        <f t="shared" si="17"/>
        <v>0.71594482043830643</v>
      </c>
      <c r="U85">
        <f t="shared" si="14"/>
        <v>4.3574999999999808E-2</v>
      </c>
    </row>
    <row r="86" spans="1:21" x14ac:dyDescent="0.3">
      <c r="A86">
        <f>'Sim Flight'!B86</f>
        <v>4.2</v>
      </c>
      <c r="B86">
        <f>'Sim Flight'!L86</f>
        <v>0.69098300562505255</v>
      </c>
      <c r="C86">
        <f>'Sim Flight'!N86+'Sim Flight Params'!$B$45</f>
        <v>5.5523068378581959E-2</v>
      </c>
      <c r="E86">
        <f t="shared" si="15"/>
        <v>4.9999999999999822E-2</v>
      </c>
      <c r="G86">
        <f>MEDIAN2(C86,'Sim Flight Params'!$B$47,2)</f>
        <v>5.5523068378581959E-2</v>
      </c>
      <c r="H86">
        <f>AVERAGE2(G86,'Sim Flight Params'!$B$48,2)</f>
        <v>5.5523068378581959E-2</v>
      </c>
      <c r="J86">
        <f t="shared" si="18"/>
        <v>0.3932637037349197</v>
      </c>
      <c r="K86">
        <f t="shared" si="19"/>
        <v>-5.7016345571140666E-2</v>
      </c>
      <c r="L86">
        <f>'Sim Flight Params'!$B$46*J86+'Sim Flight Params'!$B$49*K86</f>
        <v>0.3932637037349197</v>
      </c>
      <c r="N86">
        <f t="shared" si="20"/>
        <v>0.73560800562505235</v>
      </c>
      <c r="O86">
        <f t="shared" si="21"/>
        <v>5.5523068378581425E-2</v>
      </c>
      <c r="P86">
        <f>'Sim Flight Params'!$B$46*N86+'Sim Flight Params'!$B$49*O86</f>
        <v>0.73560800562505235</v>
      </c>
      <c r="Q86">
        <f t="shared" si="22"/>
        <v>4.4624999999999804E-2</v>
      </c>
      <c r="S86">
        <f t="shared" si="16"/>
        <v>0.3932637037349197</v>
      </c>
      <c r="T86">
        <f t="shared" si="17"/>
        <v>0.73560800562505235</v>
      </c>
      <c r="U86">
        <f t="shared" si="14"/>
        <v>4.4624999999999804E-2</v>
      </c>
    </row>
    <row r="87" spans="1:21" x14ac:dyDescent="0.3">
      <c r="A87">
        <f>'Sim Flight'!B87</f>
        <v>4.25</v>
      </c>
      <c r="B87">
        <f>'Sim Flight'!L87</f>
        <v>0.70971532274553772</v>
      </c>
      <c r="C87">
        <f>'Sim Flight'!N87+'Sim Flight Params'!$B$45</f>
        <v>5.2652773495699016E-2</v>
      </c>
      <c r="E87">
        <f t="shared" si="15"/>
        <v>4.9999999999999822E-2</v>
      </c>
      <c r="G87">
        <f>MEDIAN2(C87,'Sim Flight Params'!$B$47,2)</f>
        <v>5.2652773495699016E-2</v>
      </c>
      <c r="H87">
        <f>AVERAGE2(G87,'Sim Flight Params'!$B$48,2)</f>
        <v>5.2652773495699016E-2</v>
      </c>
      <c r="J87">
        <f t="shared" si="18"/>
        <v>0.39589634240970462</v>
      </c>
      <c r="K87">
        <f t="shared" si="19"/>
        <v>-5.7405897657659057E-2</v>
      </c>
      <c r="L87">
        <f>'Sim Flight Params'!$B$46*J87+'Sim Flight Params'!$B$49*K87</f>
        <v>0.39589634240970462</v>
      </c>
      <c r="N87">
        <f t="shared" si="20"/>
        <v>0.75540282274553749</v>
      </c>
      <c r="O87">
        <f t="shared" si="21"/>
        <v>5.2652773495698489E-2</v>
      </c>
      <c r="P87">
        <f>'Sim Flight Params'!$B$46*N87+'Sim Flight Params'!$B$49*O87</f>
        <v>0.75540282274553749</v>
      </c>
      <c r="Q87">
        <f t="shared" si="22"/>
        <v>4.568749999999977E-2</v>
      </c>
      <c r="S87">
        <f t="shared" si="16"/>
        <v>0.39589634240970462</v>
      </c>
      <c r="T87">
        <f t="shared" si="17"/>
        <v>0.75540282274553749</v>
      </c>
      <c r="U87">
        <f t="shared" si="14"/>
        <v>4.568749999999977E-2</v>
      </c>
    </row>
    <row r="88" spans="1:21" x14ac:dyDescent="0.3">
      <c r="A88">
        <f>'Sim Flight'!B88</f>
        <v>4.3</v>
      </c>
      <c r="B88">
        <f>'Sim Flight'!L88</f>
        <v>0.72855955013492568</v>
      </c>
      <c r="C88">
        <f>'Sim Flight'!N88+'Sim Flight Params'!$B$45</f>
        <v>4.9764107561112866E-2</v>
      </c>
      <c r="E88">
        <f t="shared" si="15"/>
        <v>4.9999999999999822E-2</v>
      </c>
      <c r="G88">
        <f>MEDIAN2(C88,'Sim Flight Params'!$B$47,2)</f>
        <v>4.9764107561112866E-2</v>
      </c>
      <c r="H88">
        <f>AVERAGE2(G88,'Sim Flight Params'!$B$48,2)</f>
        <v>4.9764107561112866E-2</v>
      </c>
      <c r="J88">
        <f t="shared" si="18"/>
        <v>0.39838454778776022</v>
      </c>
      <c r="K88">
        <f t="shared" si="19"/>
        <v>-5.7773318691723211E-2</v>
      </c>
      <c r="L88">
        <f>'Sim Flight Params'!$B$46*J88+'Sim Flight Params'!$B$49*K88</f>
        <v>0.39838454778776022</v>
      </c>
      <c r="N88">
        <f t="shared" si="20"/>
        <v>0.77532205013492539</v>
      </c>
      <c r="O88">
        <f t="shared" si="21"/>
        <v>4.9764107561112332E-2</v>
      </c>
      <c r="P88">
        <f>'Sim Flight Params'!$B$46*N88+'Sim Flight Params'!$B$49*O88</f>
        <v>0.77532205013492539</v>
      </c>
      <c r="Q88">
        <f t="shared" si="22"/>
        <v>4.6762499999999707E-2</v>
      </c>
      <c r="S88">
        <f t="shared" si="16"/>
        <v>0.39838454778776022</v>
      </c>
      <c r="T88">
        <f t="shared" si="17"/>
        <v>0.77532205013492539</v>
      </c>
      <c r="U88">
        <f t="shared" si="14"/>
        <v>4.6762499999999707E-2</v>
      </c>
    </row>
    <row r="89" spans="1:21" x14ac:dyDescent="0.3">
      <c r="A89">
        <f>'Sim Flight'!B89</f>
        <v>4.3499999999999996</v>
      </c>
      <c r="B89">
        <f>'Sim Flight'!L89</f>
        <v>0.74750842298484188</v>
      </c>
      <c r="C89">
        <f>'Sim Flight'!N89+'Sim Flight Params'!$B$45</f>
        <v>4.6858184211296533E-2</v>
      </c>
      <c r="E89">
        <f t="shared" si="15"/>
        <v>4.9999999999999822E-2</v>
      </c>
      <c r="G89">
        <f>MEDIAN2(C89,'Sim Flight Params'!$B$47,2)</f>
        <v>4.6858184211296533E-2</v>
      </c>
      <c r="H89">
        <f>AVERAGE2(G89,'Sim Flight Params'!$B$48,2)</f>
        <v>4.6858184211296533E-2</v>
      </c>
      <c r="J89">
        <f t="shared" si="18"/>
        <v>0.40072745699832502</v>
      </c>
      <c r="K89">
        <f t="shared" si="19"/>
        <v>-5.8118466996326876E-2</v>
      </c>
      <c r="L89">
        <f>'Sim Flight Params'!$B$46*J89+'Sim Flight Params'!$B$49*K89</f>
        <v>0.40072745699832502</v>
      </c>
      <c r="N89">
        <f t="shared" si="20"/>
        <v>0.79535842298484161</v>
      </c>
      <c r="O89">
        <f t="shared" si="21"/>
        <v>4.6858184211296006E-2</v>
      </c>
      <c r="P89">
        <f>'Sim Flight Params'!$B$46*N89+'Sim Flight Params'!$B$49*O89</f>
        <v>0.79535842298484161</v>
      </c>
      <c r="Q89">
        <f t="shared" si="22"/>
        <v>4.7849999999999726E-2</v>
      </c>
      <c r="S89">
        <f t="shared" si="16"/>
        <v>0.40072745699832502</v>
      </c>
      <c r="T89">
        <f t="shared" si="17"/>
        <v>0.79535842298484161</v>
      </c>
      <c r="U89">
        <f t="shared" si="14"/>
        <v>4.7849999999999726E-2</v>
      </c>
    </row>
    <row r="90" spans="1:21" x14ac:dyDescent="0.3">
      <c r="A90">
        <f>'Sim Flight'!B90</f>
        <v>4.4000000000000004</v>
      </c>
      <c r="B90">
        <f>'Sim Flight'!L90</f>
        <v>0.76655463614409469</v>
      </c>
      <c r="C90">
        <f>'Sim Flight'!N90+'Sim Flight Params'!$B$45</f>
        <v>4.3936123734509273E-2</v>
      </c>
      <c r="E90">
        <f t="shared" si="15"/>
        <v>5.0000000000000711E-2</v>
      </c>
      <c r="G90">
        <f>MEDIAN2(C90,'Sim Flight Params'!$B$47,2)</f>
        <v>4.3936123734509273E-2</v>
      </c>
      <c r="H90">
        <f>AVERAGE2(G90,'Sim Flight Params'!$B$48,2)</f>
        <v>4.3936123734509273E-2</v>
      </c>
      <c r="J90">
        <f t="shared" si="18"/>
        <v>0.40292426318505054</v>
      </c>
      <c r="K90">
        <f t="shared" si="19"/>
        <v>-5.844120953574436E-2</v>
      </c>
      <c r="L90">
        <f>'Sim Flight Params'!$B$46*J90+'Sim Flight Params'!$B$49*K90</f>
        <v>0.40292426318505054</v>
      </c>
      <c r="N90">
        <f t="shared" si="20"/>
        <v>0.81550463614409441</v>
      </c>
      <c r="O90">
        <f t="shared" si="21"/>
        <v>4.3936123734509766E-2</v>
      </c>
      <c r="P90">
        <f>'Sim Flight Params'!$B$46*N90+'Sim Flight Params'!$B$49*O90</f>
        <v>0.81550463614409441</v>
      </c>
      <c r="Q90">
        <f t="shared" si="22"/>
        <v>4.8949999999999716E-2</v>
      </c>
      <c r="S90">
        <f t="shared" si="16"/>
        <v>0.40292426318505054</v>
      </c>
      <c r="T90">
        <f t="shared" si="17"/>
        <v>0.81550463614409441</v>
      </c>
      <c r="U90">
        <f t="shared" si="14"/>
        <v>4.8949999999999716E-2</v>
      </c>
    </row>
    <row r="91" spans="1:21" x14ac:dyDescent="0.3">
      <c r="A91">
        <f>'Sim Flight'!B91</f>
        <v>4.45</v>
      </c>
      <c r="B91">
        <f>'Sim Flight'!L91</f>
        <v>0.78569084693494928</v>
      </c>
      <c r="C91">
        <f>'Sim Flight'!N91+'Sim Flight Params'!$B$45</f>
        <v>4.0999052640847251E-2</v>
      </c>
      <c r="E91">
        <f t="shared" si="15"/>
        <v>4.9999999999999822E-2</v>
      </c>
      <c r="G91">
        <f>MEDIAN2(C91,'Sim Flight Params'!$B$47,2)</f>
        <v>4.0999052640847251E-2</v>
      </c>
      <c r="H91">
        <f>AVERAGE2(G91,'Sim Flight Params'!$B$48,2)</f>
        <v>4.0999052640847251E-2</v>
      </c>
      <c r="J91">
        <f t="shared" si="18"/>
        <v>0.40497421581709286</v>
      </c>
      <c r="K91">
        <f t="shared" si="19"/>
        <v>-5.8741421873240648E-2</v>
      </c>
      <c r="L91">
        <f>'Sim Flight Params'!$B$46*J91+'Sim Flight Params'!$B$49*K91</f>
        <v>0.40497421581709286</v>
      </c>
      <c r="N91">
        <f t="shared" si="20"/>
        <v>0.83575334693494896</v>
      </c>
      <c r="O91">
        <f t="shared" si="21"/>
        <v>4.0999052640846724E-2</v>
      </c>
      <c r="P91">
        <f>'Sim Flight Params'!$B$46*N91+'Sim Flight Params'!$B$49*O91</f>
        <v>0.83575334693494896</v>
      </c>
      <c r="Q91">
        <f t="shared" si="22"/>
        <v>5.0062499999999677E-2</v>
      </c>
      <c r="S91">
        <f t="shared" si="16"/>
        <v>0.40497421581709286</v>
      </c>
      <c r="T91">
        <f t="shared" si="17"/>
        <v>0.83575334693494896</v>
      </c>
      <c r="U91">
        <f t="shared" si="14"/>
        <v>5.0062499999999677E-2</v>
      </c>
    </row>
    <row r="92" spans="1:21" x14ac:dyDescent="0.3">
      <c r="A92">
        <f>'Sim Flight'!B92</f>
        <v>4.5</v>
      </c>
      <c r="B92">
        <f>'Sim Flight'!L92</f>
        <v>0.8049096779838717</v>
      </c>
      <c r="C92">
        <f>'Sim Flight'!N92+'Sim Flight Params'!$B$45</f>
        <v>3.8048103227130259E-2</v>
      </c>
      <c r="E92">
        <f t="shared" si="15"/>
        <v>4.9999999999999822E-2</v>
      </c>
      <c r="G92">
        <f>MEDIAN2(C92,'Sim Flight Params'!$B$47,2)</f>
        <v>3.8048103227130259E-2</v>
      </c>
      <c r="H92">
        <f>AVERAGE2(G92,'Sim Flight Params'!$B$48,2)</f>
        <v>3.8048103227130259E-2</v>
      </c>
      <c r="J92">
        <f t="shared" si="18"/>
        <v>0.40687662097844934</v>
      </c>
      <c r="K92">
        <f t="shared" si="19"/>
        <v>-5.9018988274340059E-2</v>
      </c>
      <c r="L92">
        <f>'Sim Flight Params'!$B$46*J92+'Sim Flight Params'!$B$49*K92</f>
        <v>0.40687662097844934</v>
      </c>
      <c r="N92">
        <f t="shared" si="20"/>
        <v>0.8560971779838713</v>
      </c>
      <c r="O92">
        <f t="shared" si="21"/>
        <v>3.8048103227129725E-2</v>
      </c>
      <c r="P92">
        <f>'Sim Flight Params'!$B$46*N92+'Sim Flight Params'!$B$49*O92</f>
        <v>0.8560971779838713</v>
      </c>
      <c r="Q92">
        <f t="shared" si="22"/>
        <v>5.1187499999999608E-2</v>
      </c>
      <c r="S92">
        <f t="shared" si="16"/>
        <v>0.40687662097844934</v>
      </c>
      <c r="T92">
        <f t="shared" si="17"/>
        <v>0.8560971779838713</v>
      </c>
      <c r="U92">
        <f t="shared" si="14"/>
        <v>5.1187499999999608E-2</v>
      </c>
    </row>
    <row r="93" spans="1:21" x14ac:dyDescent="0.3">
      <c r="A93">
        <f>'Sim Flight'!B93</f>
        <v>4.55</v>
      </c>
      <c r="B93">
        <f>'Sim Flight'!L93</f>
        <v>0.82420372006564535</v>
      </c>
      <c r="C93">
        <f>'Sim Flight'!N93+'Sim Flight Params'!$B$45</f>
        <v>3.5084413140496588E-2</v>
      </c>
      <c r="E93">
        <f t="shared" si="15"/>
        <v>4.9999999999999822E-2</v>
      </c>
      <c r="G93">
        <f>MEDIAN2(C93,'Sim Flight Params'!$B$47,2)</f>
        <v>3.5084413140496588E-2</v>
      </c>
      <c r="H93">
        <f>AVERAGE2(G93,'Sim Flight Params'!$B$48,2)</f>
        <v>3.5084413140496588E-2</v>
      </c>
      <c r="J93">
        <f t="shared" si="18"/>
        <v>0.40863084163547414</v>
      </c>
      <c r="K93">
        <f t="shared" si="19"/>
        <v>-5.9273801732673617E-2</v>
      </c>
      <c r="L93">
        <f>'Sim Flight Params'!$B$46*J93+'Sim Flight Params'!$B$49*K93</f>
        <v>0.40863084163547414</v>
      </c>
      <c r="N93">
        <f t="shared" si="20"/>
        <v>0.87652872006564497</v>
      </c>
      <c r="O93">
        <f t="shared" si="21"/>
        <v>3.5084413140496054E-2</v>
      </c>
      <c r="P93">
        <f>'Sim Flight Params'!$B$46*N93+'Sim Flight Params'!$B$49*O93</f>
        <v>0.87652872006564497</v>
      </c>
      <c r="Q93">
        <f t="shared" si="22"/>
        <v>5.2324999999999622E-2</v>
      </c>
      <c r="S93">
        <f t="shared" si="16"/>
        <v>0.40863084163547414</v>
      </c>
      <c r="T93">
        <f t="shared" si="17"/>
        <v>0.87652872006564497</v>
      </c>
      <c r="U93">
        <f t="shared" si="14"/>
        <v>5.2324999999999622E-2</v>
      </c>
    </row>
    <row r="94" spans="1:21" x14ac:dyDescent="0.3">
      <c r="A94">
        <f>'Sim Flight'!B94</f>
        <v>4.5999999999999996</v>
      </c>
      <c r="B94">
        <f>'Sim Flight'!L94</f>
        <v>0.84356553495976883</v>
      </c>
      <c r="C94">
        <f>'Sim Flight'!N94+'Sim Flight Params'!$B$45</f>
        <v>3.2109124939928103E-2</v>
      </c>
      <c r="E94">
        <f t="shared" si="15"/>
        <v>4.9999999999999822E-2</v>
      </c>
      <c r="G94">
        <f>MEDIAN2(C94,'Sim Flight Params'!$B$47,2)</f>
        <v>3.2109124939928103E-2</v>
      </c>
      <c r="H94">
        <f>AVERAGE2(G94,'Sim Flight Params'!$B$48,2)</f>
        <v>3.2109124939928103E-2</v>
      </c>
      <c r="J94">
        <f t="shared" si="18"/>
        <v>0.41023629788247051</v>
      </c>
      <c r="K94">
        <f t="shared" si="19"/>
        <v>-5.9505764011369908E-2</v>
      </c>
      <c r="L94">
        <f>'Sim Flight Params'!$B$46*J94+'Sim Flight Params'!$B$49*K94</f>
        <v>0.41023629788247051</v>
      </c>
      <c r="N94">
        <f t="shared" si="20"/>
        <v>0.89704053495976843</v>
      </c>
      <c r="O94">
        <f t="shared" si="21"/>
        <v>3.2109124939927569E-2</v>
      </c>
      <c r="P94">
        <f>'Sim Flight Params'!$B$46*N94+'Sim Flight Params'!$B$49*O94</f>
        <v>0.89704053495976843</v>
      </c>
      <c r="Q94">
        <f t="shared" si="22"/>
        <v>5.3474999999999606E-2</v>
      </c>
      <c r="S94">
        <f t="shared" si="16"/>
        <v>0.41023629788247051</v>
      </c>
      <c r="T94">
        <f t="shared" si="17"/>
        <v>0.89704053495976843</v>
      </c>
      <c r="U94">
        <f t="shared" si="14"/>
        <v>5.3474999999999606E-2</v>
      </c>
    </row>
    <row r="95" spans="1:21" x14ac:dyDescent="0.3">
      <c r="A95">
        <f>'Sim Flight'!B95</f>
        <v>4.6500000000000004</v>
      </c>
      <c r="B95">
        <f>'Sim Flight'!L95</f>
        <v>0.86298765831803204</v>
      </c>
      <c r="C95">
        <f>'Sim Flight'!N95+'Sim Flight Params'!$B$45</f>
        <v>2.9123385655756215E-2</v>
      </c>
      <c r="E95">
        <f t="shared" si="15"/>
        <v>5.0000000000000711E-2</v>
      </c>
      <c r="G95">
        <f>MEDIAN2(C95,'Sim Flight Params'!$B$47,2)</f>
        <v>2.9123385655756215E-2</v>
      </c>
      <c r="H95">
        <f>AVERAGE2(G95,'Sim Flight Params'!$B$48,2)</f>
        <v>2.9123385655756215E-2</v>
      </c>
      <c r="J95">
        <f t="shared" si="18"/>
        <v>0.41169246716525837</v>
      </c>
      <c r="K95">
        <f t="shared" si="19"/>
        <v>-5.9714785683436925E-2</v>
      </c>
      <c r="L95">
        <f>'Sim Flight Params'!$B$46*J95+'Sim Flight Params'!$B$49*K95</f>
        <v>0.41169246716525837</v>
      </c>
      <c r="N95">
        <f t="shared" si="20"/>
        <v>0.9176251583180316</v>
      </c>
      <c r="O95">
        <f t="shared" si="21"/>
        <v>2.9123385655756704E-2</v>
      </c>
      <c r="P95">
        <f>'Sim Flight Params'!$B$46*N95+'Sim Flight Params'!$B$49*O95</f>
        <v>0.9176251583180316</v>
      </c>
      <c r="Q95">
        <f t="shared" si="22"/>
        <v>5.4637499999999561E-2</v>
      </c>
      <c r="S95">
        <f t="shared" si="16"/>
        <v>0.41169246716525837</v>
      </c>
      <c r="T95">
        <f t="shared" si="17"/>
        <v>0.9176251583180316</v>
      </c>
      <c r="U95">
        <f t="shared" si="14"/>
        <v>5.4637499999999561E-2</v>
      </c>
    </row>
    <row r="96" spans="1:21" x14ac:dyDescent="0.3">
      <c r="A96">
        <f>'Sim Flight'!B96</f>
        <v>4.7</v>
      </c>
      <c r="B96">
        <f>'Sim Flight'!L96</f>
        <v>0.88246260254216224</v>
      </c>
      <c r="C96">
        <f>'Sim Flight'!N96+'Sim Flight Params'!$B$45</f>
        <v>2.6128346346937021E-2</v>
      </c>
      <c r="E96">
        <f t="shared" si="15"/>
        <v>4.9999999999999822E-2</v>
      </c>
      <c r="G96">
        <f>MEDIAN2(C96,'Sim Flight Params'!$B$47,2)</f>
        <v>2.6128346346937021E-2</v>
      </c>
      <c r="H96">
        <f>AVERAGE2(G96,'Sim Flight Params'!$B$48,2)</f>
        <v>2.6128346346937021E-2</v>
      </c>
      <c r="J96">
        <f t="shared" si="18"/>
        <v>0.41299888448260519</v>
      </c>
      <c r="K96">
        <f t="shared" si="19"/>
        <v>-5.9900786176384092E-2</v>
      </c>
      <c r="L96">
        <f>'Sim Flight Params'!$B$46*J96+'Sim Flight Params'!$B$49*K96</f>
        <v>0.41299888448260519</v>
      </c>
      <c r="N96">
        <f t="shared" si="20"/>
        <v>0.93827510254216173</v>
      </c>
      <c r="O96">
        <f t="shared" si="21"/>
        <v>2.6128346346936487E-2</v>
      </c>
      <c r="P96">
        <f>'Sim Flight Params'!$B$46*N96+'Sim Flight Params'!$B$49*O96</f>
        <v>0.93827510254216173</v>
      </c>
      <c r="Q96">
        <f t="shared" si="22"/>
        <v>5.5812499999999488E-2</v>
      </c>
      <c r="S96">
        <f t="shared" si="16"/>
        <v>0.41299888448260519</v>
      </c>
      <c r="T96">
        <f t="shared" si="17"/>
        <v>0.93827510254216173</v>
      </c>
      <c r="U96">
        <f t="shared" si="14"/>
        <v>5.5812499999999488E-2</v>
      </c>
    </row>
    <row r="97" spans="1:21" x14ac:dyDescent="0.3">
      <c r="A97">
        <f>'Sim Flight'!B97</f>
        <v>4.75</v>
      </c>
      <c r="B97">
        <f>'Sim Flight'!L97</f>
        <v>0.90198285967043923</v>
      </c>
      <c r="C97">
        <f>'Sim Flight'!N97+'Sim Flight Params'!$B$45</f>
        <v>2.3125161658710876E-2</v>
      </c>
      <c r="E97">
        <f t="shared" si="15"/>
        <v>4.9999999999999822E-2</v>
      </c>
      <c r="G97">
        <f>MEDIAN2(C97,'Sim Flight Params'!$B$47,2)</f>
        <v>2.3125161658710876E-2</v>
      </c>
      <c r="H97">
        <f>AVERAGE2(G97,'Sim Flight Params'!$B$48,2)</f>
        <v>2.3125161658710876E-2</v>
      </c>
      <c r="J97">
        <f t="shared" si="18"/>
        <v>0.4141551425655407</v>
      </c>
      <c r="K97">
        <f t="shared" si="19"/>
        <v>-6.006369376452312E-2</v>
      </c>
      <c r="L97">
        <f>'Sim Flight Params'!$B$46*J97+'Sim Flight Params'!$B$49*K97</f>
        <v>0.4141551425655407</v>
      </c>
      <c r="N97">
        <f t="shared" si="20"/>
        <v>0.95898285967043873</v>
      </c>
      <c r="O97">
        <f t="shared" si="21"/>
        <v>2.3125161658710341E-2</v>
      </c>
      <c r="P97">
        <f>'Sim Flight Params'!$B$46*N97+'Sim Flight Params'!$B$49*O97</f>
        <v>0.95898285967043873</v>
      </c>
      <c r="Q97">
        <f t="shared" si="22"/>
        <v>5.6999999999999496E-2</v>
      </c>
      <c r="S97">
        <f t="shared" si="16"/>
        <v>0.4141551425655407</v>
      </c>
      <c r="T97">
        <f t="shared" si="17"/>
        <v>0.95898285967043873</v>
      </c>
      <c r="U97">
        <f t="shared" si="14"/>
        <v>5.6999999999999496E-2</v>
      </c>
    </row>
    <row r="98" spans="1:21" x14ac:dyDescent="0.3">
      <c r="A98">
        <f>'Sim Flight'!B98</f>
        <v>4.8</v>
      </c>
      <c r="B98">
        <f>'Sim Flight'!L98</f>
        <v>0.92154090427215496</v>
      </c>
      <c r="C98">
        <f>'Sim Flight'!N98+'Sim Flight Params'!$B$45</f>
        <v>2.0114989375497654E-2</v>
      </c>
      <c r="E98">
        <f t="shared" si="15"/>
        <v>4.9999999999999822E-2</v>
      </c>
      <c r="G98">
        <f>MEDIAN2(C98,'Sim Flight Params'!$B$47,2)</f>
        <v>2.0114989375497654E-2</v>
      </c>
      <c r="H98">
        <f>AVERAGE2(G98,'Sim Flight Params'!$B$48,2)</f>
        <v>2.0114989375497654E-2</v>
      </c>
      <c r="J98">
        <f t="shared" si="18"/>
        <v>0.41516089203431555</v>
      </c>
      <c r="K98">
        <f t="shared" si="19"/>
        <v>-6.0203445664264658E-2</v>
      </c>
      <c r="L98">
        <f>'Sim Flight Params'!$B$46*J98+'Sim Flight Params'!$B$49*K98</f>
        <v>0.41516089203431555</v>
      </c>
      <c r="N98">
        <f t="shared" si="20"/>
        <v>0.97974090427215443</v>
      </c>
      <c r="O98">
        <f t="shared" si="21"/>
        <v>2.0114989375497123E-2</v>
      </c>
      <c r="P98">
        <f>'Sim Flight Params'!$B$46*N98+'Sim Flight Params'!$B$49*O98</f>
        <v>0.97974090427215443</v>
      </c>
      <c r="Q98">
        <f t="shared" si="22"/>
        <v>5.8199999999999474E-2</v>
      </c>
      <c r="S98">
        <f t="shared" si="16"/>
        <v>0.41516089203431555</v>
      </c>
      <c r="T98">
        <f t="shared" si="17"/>
        <v>0.97974090427215443</v>
      </c>
      <c r="U98">
        <f t="shared" si="14"/>
        <v>5.8199999999999474E-2</v>
      </c>
    </row>
    <row r="99" spans="1:21" x14ac:dyDescent="0.3">
      <c r="A99">
        <f>'Sim Flight'!B99</f>
        <v>4.8499999999999996</v>
      </c>
      <c r="B99">
        <f>'Sim Flight'!L99</f>
        <v>0.94112919634881076</v>
      </c>
      <c r="C99">
        <f>'Sim Flight'!N99+'Sim Flight Params'!$B$45</f>
        <v>1.709898997602825E-2</v>
      </c>
      <c r="E99">
        <f t="shared" si="15"/>
        <v>4.9999999999999822E-2</v>
      </c>
      <c r="G99">
        <f>MEDIAN2(C99,'Sim Flight Params'!$B$47,2)</f>
        <v>1.709898997602825E-2</v>
      </c>
      <c r="H99">
        <f>AVERAGE2(G99,'Sim Flight Params'!$B$48,2)</f>
        <v>1.709898997602825E-2</v>
      </c>
      <c r="J99">
        <f t="shared" si="18"/>
        <v>0.41601584153311694</v>
      </c>
      <c r="K99">
        <f t="shared" si="19"/>
        <v>-6.0319987989388292E-2</v>
      </c>
      <c r="L99">
        <f>'Sim Flight Params'!$B$46*J99+'Sim Flight Params'!$B$49*K99</f>
        <v>0.41601584153311694</v>
      </c>
      <c r="N99">
        <f t="shared" si="20"/>
        <v>1.0005416963488103</v>
      </c>
      <c r="O99">
        <f t="shared" si="21"/>
        <v>1.7098989976027719E-2</v>
      </c>
      <c r="P99">
        <f>'Sim Flight Params'!$B$46*N99+'Sim Flight Params'!$B$49*O99</f>
        <v>1.0005416963488103</v>
      </c>
      <c r="Q99">
        <f t="shared" si="22"/>
        <v>5.9412499999999535E-2</v>
      </c>
      <c r="S99">
        <f t="shared" si="16"/>
        <v>0.41601584153311694</v>
      </c>
      <c r="T99">
        <f t="shared" si="17"/>
        <v>1.0005416963488103</v>
      </c>
      <c r="U99">
        <f t="shared" si="14"/>
        <v>5.9412499999999535E-2</v>
      </c>
    </row>
    <row r="100" spans="1:21" x14ac:dyDescent="0.3">
      <c r="A100">
        <f>'Sim Flight'!B100</f>
        <v>4.9000000000000004</v>
      </c>
      <c r="B100">
        <f>'Sim Flight'!L100</f>
        <v>0.96074018424093155</v>
      </c>
      <c r="C100">
        <f>'Sim Flight'!N100+'Sim Flight Params'!$B$45</f>
        <v>1.4078326185857228E-2</v>
      </c>
      <c r="E100">
        <f t="shared" si="15"/>
        <v>5.0000000000000711E-2</v>
      </c>
      <c r="G100">
        <f>MEDIAN2(C100,'Sim Flight Params'!$B$47,2)</f>
        <v>1.4078326185857228E-2</v>
      </c>
      <c r="H100">
        <f>AVERAGE2(G100,'Sim Flight Params'!$B$48,2)</f>
        <v>1.4078326185857228E-2</v>
      </c>
      <c r="J100">
        <f t="shared" si="18"/>
        <v>0.41671975784240983</v>
      </c>
      <c r="K100">
        <f t="shared" si="19"/>
        <v>-6.0413275803419583E-2</v>
      </c>
      <c r="L100">
        <f>'Sim Flight Params'!$B$46*J100+'Sim Flight Params'!$B$49*K100</f>
        <v>0.41671975784240983</v>
      </c>
      <c r="N100">
        <f t="shared" si="20"/>
        <v>1.021377684240931</v>
      </c>
      <c r="O100">
        <f t="shared" si="21"/>
        <v>1.4078326185857715E-2</v>
      </c>
      <c r="P100">
        <f>'Sim Flight Params'!$B$46*N100+'Sim Flight Params'!$B$49*O100</f>
        <v>1.021377684240931</v>
      </c>
      <c r="Q100">
        <f t="shared" si="22"/>
        <v>6.0637499999999456E-2</v>
      </c>
      <c r="S100">
        <f t="shared" si="16"/>
        <v>0.41671975784240983</v>
      </c>
      <c r="T100">
        <f t="shared" si="17"/>
        <v>1.021377684240931</v>
      </c>
      <c r="U100">
        <f t="shared" si="14"/>
        <v>6.0637499999999456E-2</v>
      </c>
    </row>
    <row r="101" spans="1:21" x14ac:dyDescent="0.3">
      <c r="A101">
        <f>'Sim Flight'!B101</f>
        <v>4.95</v>
      </c>
      <c r="B101">
        <f>'Sim Flight'!L101</f>
        <v>0.98036630753937171</v>
      </c>
      <c r="C101">
        <f>'Sim Flight'!N101+'Sim Flight Params'!$B$45</f>
        <v>1.1054162527885398E-2</v>
      </c>
      <c r="E101">
        <f t="shared" si="15"/>
        <v>4.9999999999999822E-2</v>
      </c>
      <c r="G101">
        <f>MEDIAN2(C101,'Sim Flight Params'!$B$47,2)</f>
        <v>1.1054162527885398E-2</v>
      </c>
      <c r="H101">
        <f>AVERAGE2(G101,'Sim Flight Params'!$B$48,2)</f>
        <v>1.1054162527885398E-2</v>
      </c>
      <c r="J101">
        <f t="shared" si="18"/>
        <v>0.41727246596880407</v>
      </c>
      <c r="K101">
        <f t="shared" si="19"/>
        <v>-6.0483273159436808E-2</v>
      </c>
      <c r="L101">
        <f>'Sim Flight Params'!$B$46*J101+'Sim Flight Params'!$B$49*K101</f>
        <v>0.41727246596880407</v>
      </c>
      <c r="N101">
        <f t="shared" si="20"/>
        <v>1.0422413075393711</v>
      </c>
      <c r="O101">
        <f t="shared" si="21"/>
        <v>1.1054162527884865E-2</v>
      </c>
      <c r="P101">
        <f>'Sim Flight Params'!$B$46*N101+'Sim Flight Params'!$B$49*O101</f>
        <v>1.0422413075393711</v>
      </c>
      <c r="Q101">
        <f t="shared" si="22"/>
        <v>6.1874999999999347E-2</v>
      </c>
      <c r="S101">
        <f t="shared" si="16"/>
        <v>0.41727246596880407</v>
      </c>
      <c r="T101">
        <f t="shared" si="17"/>
        <v>1.0422413075393711</v>
      </c>
      <c r="U101">
        <f t="shared" si="14"/>
        <v>6.1874999999999347E-2</v>
      </c>
    </row>
    <row r="102" spans="1:21" x14ac:dyDescent="0.3">
      <c r="A102">
        <f>'Sim Flight'!B102</f>
        <v>5</v>
      </c>
      <c r="B102">
        <f>'Sim Flight'!L102</f>
        <v>0.99999999999999989</v>
      </c>
      <c r="C102">
        <f>'Sim Flight'!N102+'Sim Flight Params'!$B$45</f>
        <v>8.0276648752103455E-3</v>
      </c>
      <c r="E102">
        <f t="shared" si="15"/>
        <v>4.9999999999999822E-2</v>
      </c>
      <c r="G102">
        <f>MEDIAN2(C102,'Sim Flight Params'!$B$47,2)</f>
        <v>8.0276648752103455E-3</v>
      </c>
      <c r="H102">
        <f>AVERAGE2(G102,'Sim Flight Params'!$B$48,2)</f>
        <v>8.0276648752103455E-3</v>
      </c>
      <c r="J102">
        <f t="shared" si="18"/>
        <v>0.41767384921256456</v>
      </c>
      <c r="K102">
        <f t="shared" si="19"/>
        <v>-6.0529953053501263E-2</v>
      </c>
      <c r="L102">
        <f>'Sim Flight Params'!$B$46*J102+'Sim Flight Params'!$B$49*K102</f>
        <v>0.41767384921256456</v>
      </c>
      <c r="N102">
        <f t="shared" si="20"/>
        <v>1.0631249999999992</v>
      </c>
      <c r="O102">
        <f t="shared" si="21"/>
        <v>8.0276648752098112E-3</v>
      </c>
      <c r="P102">
        <f>'Sim Flight Params'!$B$46*N102+'Sim Flight Params'!$B$49*O102</f>
        <v>1.0631249999999992</v>
      </c>
      <c r="Q102">
        <f t="shared" si="22"/>
        <v>6.3124999999999321E-2</v>
      </c>
      <c r="S102">
        <f t="shared" si="16"/>
        <v>0.41767384921256456</v>
      </c>
      <c r="T102">
        <f t="shared" si="17"/>
        <v>1.0631249999999992</v>
      </c>
      <c r="U102">
        <f t="shared" si="14"/>
        <v>6.3124999999999321E-2</v>
      </c>
    </row>
    <row r="103" spans="1:21" x14ac:dyDescent="0.3">
      <c r="A103">
        <f>'Sim Flight'!B103</f>
        <v>5.05</v>
      </c>
      <c r="B103">
        <f>'Sim Flight'!L103</f>
        <v>1.0196336924606282</v>
      </c>
      <c r="C103">
        <f>'Sim Flight'!N103+'Sim Flight Params'!$B$45</f>
        <v>5.000000000044409E-3</v>
      </c>
      <c r="E103">
        <f t="shared" si="15"/>
        <v>4.9999999999999822E-2</v>
      </c>
      <c r="G103">
        <f>MEDIAN2(C103,'Sim Flight Params'!$B$47,2)</f>
        <v>5.000000000044409E-3</v>
      </c>
      <c r="H103">
        <f>AVERAGE2(G103,'Sim Flight Params'!$B$48,2)</f>
        <v>5.000000000044409E-3</v>
      </c>
      <c r="J103">
        <f t="shared" si="18"/>
        <v>0.41792384921256676</v>
      </c>
      <c r="K103">
        <f t="shared" si="19"/>
        <v>-6.0553297503318948E-2</v>
      </c>
      <c r="L103">
        <f>'Sim Flight Params'!$B$46*J103+'Sim Flight Params'!$B$49*K103</f>
        <v>0.41792384921256676</v>
      </c>
      <c r="N103">
        <f t="shared" si="20"/>
        <v>1.0840211924606276</v>
      </c>
      <c r="O103">
        <f t="shared" si="21"/>
        <v>5.0000000000438756E-3</v>
      </c>
      <c r="P103">
        <f>'Sim Flight Params'!$B$46*N103+'Sim Flight Params'!$B$49*O103</f>
        <v>1.0840211924606276</v>
      </c>
      <c r="Q103">
        <f t="shared" si="22"/>
        <v>6.4387499999999376E-2</v>
      </c>
      <c r="S103">
        <f t="shared" si="16"/>
        <v>0.41792384921256676</v>
      </c>
      <c r="T103">
        <f t="shared" si="17"/>
        <v>1.0840211924606276</v>
      </c>
      <c r="U103">
        <f t="shared" si="14"/>
        <v>6.4387499999999376E-2</v>
      </c>
    </row>
    <row r="104" spans="1:21" x14ac:dyDescent="0.3">
      <c r="A104">
        <f>'Sim Flight'!B104</f>
        <v>5.0999999999999996</v>
      </c>
      <c r="B104">
        <f>'Sim Flight'!L104</f>
        <v>1.0392598157590682</v>
      </c>
      <c r="C104">
        <f>'Sim Flight'!N104+'Sim Flight Params'!$B$45</f>
        <v>1.9723351247008373E-3</v>
      </c>
      <c r="E104">
        <f t="shared" si="15"/>
        <v>4.9999999999999822E-2</v>
      </c>
      <c r="G104">
        <f>MEDIAN2(C104,'Sim Flight Params'!$B$47,2)</f>
        <v>1.9723351247008373E-3</v>
      </c>
      <c r="H104">
        <f>AVERAGE2(G104,'Sim Flight Params'!$B$48,2)</f>
        <v>1.9723351247008373E-3</v>
      </c>
      <c r="J104">
        <f t="shared" si="18"/>
        <v>0.41802246596880177</v>
      </c>
      <c r="K104">
        <f t="shared" si="19"/>
        <v>-6.0553297506871648E-2</v>
      </c>
      <c r="L104">
        <f>'Sim Flight Params'!$B$46*J104+'Sim Flight Params'!$B$49*K104</f>
        <v>0.41802246596880177</v>
      </c>
      <c r="N104">
        <f t="shared" si="20"/>
        <v>1.1049223157590675</v>
      </c>
      <c r="O104">
        <f t="shared" si="21"/>
        <v>1.9723351247003043E-3</v>
      </c>
      <c r="P104">
        <f>'Sim Flight Params'!$B$46*N104+'Sim Flight Params'!$B$49*O104</f>
        <v>1.1049223157590675</v>
      </c>
      <c r="Q104">
        <f t="shared" si="22"/>
        <v>6.5662499999999291E-2</v>
      </c>
      <c r="S104">
        <f t="shared" si="16"/>
        <v>0.41802246596880177</v>
      </c>
      <c r="T104">
        <f t="shared" si="17"/>
        <v>1.1049223157590675</v>
      </c>
      <c r="U104">
        <f t="shared" si="14"/>
        <v>6.5662499999999291E-2</v>
      </c>
    </row>
    <row r="105" spans="1:21" x14ac:dyDescent="0.3">
      <c r="A105">
        <f>'Sim Flight'!B105</f>
        <v>5.15</v>
      </c>
      <c r="B105">
        <f>'Sim Flight'!L105</f>
        <v>1.0588708036511891</v>
      </c>
      <c r="C105">
        <f>'Sim Flight'!N105+'Sim Flight Params'!$B$45</f>
        <v>-1.0541625277964723E-3</v>
      </c>
      <c r="E105">
        <f t="shared" si="15"/>
        <v>5.0000000000000711E-2</v>
      </c>
      <c r="G105">
        <f>MEDIAN2(C105,'Sim Flight Params'!$B$47,2)</f>
        <v>-1.0541625277964723E-3</v>
      </c>
      <c r="H105">
        <f>AVERAGE2(G105,'Sim Flight Params'!$B$48,2)</f>
        <v>-1.0541625277964723E-3</v>
      </c>
      <c r="J105">
        <f t="shared" si="18"/>
        <v>0.41796975784241197</v>
      </c>
      <c r="K105">
        <f t="shared" si="19"/>
        <v>-6.052995304994533E-2</v>
      </c>
      <c r="L105">
        <f>'Sim Flight Params'!$B$46*J105+'Sim Flight Params'!$B$49*K105</f>
        <v>0.41796975784241197</v>
      </c>
      <c r="N105">
        <f t="shared" si="20"/>
        <v>1.1258208036511883</v>
      </c>
      <c r="O105">
        <f t="shared" si="21"/>
        <v>-1.0541625277959838E-3</v>
      </c>
      <c r="P105">
        <f>'Sim Flight Params'!$B$46*N105+'Sim Flight Params'!$B$49*O105</f>
        <v>1.1258208036511883</v>
      </c>
      <c r="Q105">
        <f t="shared" si="22"/>
        <v>6.6949999999999177E-2</v>
      </c>
      <c r="S105">
        <f t="shared" si="16"/>
        <v>0.41796975784241197</v>
      </c>
      <c r="T105">
        <f t="shared" si="17"/>
        <v>1.1258208036511883</v>
      </c>
      <c r="U105">
        <f t="shared" si="14"/>
        <v>6.6949999999999177E-2</v>
      </c>
    </row>
    <row r="106" spans="1:21" x14ac:dyDescent="0.3">
      <c r="A106">
        <f>'Sim Flight'!B106</f>
        <v>5.2</v>
      </c>
      <c r="B106">
        <f>'Sim Flight'!L106</f>
        <v>1.0784590957278448</v>
      </c>
      <c r="C106">
        <f>'Sim Flight'!N106+'Sim Flight Params'!$B$45</f>
        <v>-4.0783261859462057E-3</v>
      </c>
      <c r="E106">
        <f t="shared" si="15"/>
        <v>4.9999999999999822E-2</v>
      </c>
      <c r="G106">
        <f>MEDIAN2(C106,'Sim Flight Params'!$B$47,2)</f>
        <v>-4.0783261859462057E-3</v>
      </c>
      <c r="H106">
        <f>AVERAGE2(G106,'Sim Flight Params'!$B$48,2)</f>
        <v>-4.0783261859462057E-3</v>
      </c>
      <c r="J106">
        <f t="shared" si="18"/>
        <v>0.41776584153311463</v>
      </c>
      <c r="K106">
        <f t="shared" si="19"/>
        <v>-6.0483273162994879E-2</v>
      </c>
      <c r="L106">
        <f>'Sim Flight Params'!$B$46*J106+'Sim Flight Params'!$B$49*K106</f>
        <v>0.41776584153311463</v>
      </c>
      <c r="N106">
        <f t="shared" si="20"/>
        <v>1.1467090957278439</v>
      </c>
      <c r="O106">
        <f t="shared" si="21"/>
        <v>-4.0783261859467382E-3</v>
      </c>
      <c r="P106">
        <f>'Sim Flight Params'!$B$46*N106+'Sim Flight Params'!$B$49*O106</f>
        <v>1.1467090957278439</v>
      </c>
      <c r="Q106">
        <f t="shared" si="22"/>
        <v>6.8249999999999034E-2</v>
      </c>
      <c r="S106">
        <f t="shared" si="16"/>
        <v>0.41776584153311463</v>
      </c>
      <c r="T106">
        <f t="shared" si="17"/>
        <v>1.1467090957278439</v>
      </c>
      <c r="U106">
        <f t="shared" si="14"/>
        <v>6.8249999999999034E-2</v>
      </c>
    </row>
    <row r="107" spans="1:21" x14ac:dyDescent="0.3">
      <c r="A107">
        <f>'Sim Flight'!B107</f>
        <v>5.25</v>
      </c>
      <c r="B107">
        <f>'Sim Flight'!L107</f>
        <v>1.0980171403295607</v>
      </c>
      <c r="C107">
        <f>'Sim Flight'!N107+'Sim Flight Params'!$B$45</f>
        <v>-7.0989899759394326E-3</v>
      </c>
      <c r="E107">
        <f t="shared" si="15"/>
        <v>4.9999999999999822E-2</v>
      </c>
      <c r="G107">
        <f>MEDIAN2(C107,'Sim Flight Params'!$B$47,2)</f>
        <v>-7.0989899759394326E-3</v>
      </c>
      <c r="H107">
        <f>AVERAGE2(G107,'Sim Flight Params'!$B$48,2)</f>
        <v>-7.0989899759394326E-3</v>
      </c>
      <c r="J107">
        <f t="shared" si="18"/>
        <v>0.41741089203431764</v>
      </c>
      <c r="K107">
        <f t="shared" si="19"/>
        <v>-6.0413275799864753E-2</v>
      </c>
      <c r="L107">
        <f>'Sim Flight Params'!$B$46*J107+'Sim Flight Params'!$B$49*K107</f>
        <v>0.41741089203431764</v>
      </c>
      <c r="N107">
        <f t="shared" si="20"/>
        <v>1.1675796403295597</v>
      </c>
      <c r="O107">
        <f t="shared" si="21"/>
        <v>-7.0989899759399651E-3</v>
      </c>
      <c r="P107">
        <f>'Sim Flight Params'!$B$46*N107+'Sim Flight Params'!$B$49*O107</f>
        <v>1.1675796403295597</v>
      </c>
      <c r="Q107">
        <f t="shared" si="22"/>
        <v>6.9562499999999083E-2</v>
      </c>
      <c r="S107">
        <f t="shared" si="16"/>
        <v>0.41741089203431764</v>
      </c>
      <c r="T107">
        <f t="shared" si="17"/>
        <v>1.1675796403295597</v>
      </c>
      <c r="U107">
        <f t="shared" si="14"/>
        <v>6.9562499999999083E-2</v>
      </c>
    </row>
    <row r="108" spans="1:21" x14ac:dyDescent="0.3">
      <c r="A108">
        <f>'Sim Flight'!B108</f>
        <v>5.3</v>
      </c>
      <c r="B108">
        <f>'Sim Flight'!L108</f>
        <v>1.1175373974578375</v>
      </c>
      <c r="C108">
        <f>'Sim Flight'!N108+'Sim Flight Params'!$B$45</f>
        <v>-1.0114989375586473E-2</v>
      </c>
      <c r="E108">
        <f t="shared" si="15"/>
        <v>4.9999999999999822E-2</v>
      </c>
      <c r="G108">
        <f>MEDIAN2(C108,'Sim Flight Params'!$B$47,2)</f>
        <v>-1.0114989375586473E-2</v>
      </c>
      <c r="H108">
        <f>AVERAGE2(G108,'Sim Flight Params'!$B$48,2)</f>
        <v>-1.0114989375586473E-2</v>
      </c>
      <c r="J108">
        <f t="shared" si="18"/>
        <v>0.41690514256553829</v>
      </c>
      <c r="K108">
        <f t="shared" si="19"/>
        <v>-6.031998799294102E-2</v>
      </c>
      <c r="L108">
        <f>'Sim Flight Params'!$B$46*J108+'Sim Flight Params'!$B$49*K108</f>
        <v>0.41690514256553829</v>
      </c>
      <c r="N108">
        <f t="shared" si="20"/>
        <v>1.1884248974578366</v>
      </c>
      <c r="O108">
        <f t="shared" si="21"/>
        <v>-1.0114989375587006E-2</v>
      </c>
      <c r="P108">
        <f>'Sim Flight Params'!$B$46*N108+'Sim Flight Params'!$B$49*O108</f>
        <v>1.1884248974578366</v>
      </c>
      <c r="Q108">
        <f t="shared" si="22"/>
        <v>7.0887499999999104E-2</v>
      </c>
      <c r="S108">
        <f t="shared" si="16"/>
        <v>0.41690514256553829</v>
      </c>
      <c r="T108">
        <f t="shared" si="17"/>
        <v>1.1884248974578366</v>
      </c>
      <c r="U108">
        <f t="shared" si="14"/>
        <v>7.0887499999999104E-2</v>
      </c>
    </row>
    <row r="109" spans="1:21" x14ac:dyDescent="0.3">
      <c r="A109">
        <f>'Sim Flight'!B109</f>
        <v>5.35</v>
      </c>
      <c r="B109">
        <f>'Sim Flight'!L109</f>
        <v>1.137012341681968</v>
      </c>
      <c r="C109">
        <f>'Sim Flight'!N109+'Sim Flight Params'!$B$45</f>
        <v>-1.3125161658577647E-2</v>
      </c>
      <c r="E109">
        <f t="shared" si="15"/>
        <v>4.9999999999999822E-2</v>
      </c>
      <c r="G109">
        <f>MEDIAN2(C109,'Sim Flight Params'!$B$47,2)</f>
        <v>-1.3125161658577647E-2</v>
      </c>
      <c r="H109">
        <f>AVERAGE2(G109,'Sim Flight Params'!$B$48,2)</f>
        <v>-1.3125161658577647E-2</v>
      </c>
      <c r="J109">
        <f t="shared" si="18"/>
        <v>0.41624888448260938</v>
      </c>
      <c r="K109">
        <f t="shared" si="19"/>
        <v>-6.0203445659823697E-2</v>
      </c>
      <c r="L109">
        <f>'Sim Flight Params'!$B$46*J109+'Sim Flight Params'!$B$49*K109</f>
        <v>0.41624888448260938</v>
      </c>
      <c r="N109">
        <f t="shared" si="20"/>
        <v>1.2092373416819671</v>
      </c>
      <c r="O109">
        <f t="shared" si="21"/>
        <v>-1.312516165857818E-2</v>
      </c>
      <c r="P109">
        <f>'Sim Flight Params'!$B$46*N109+'Sim Flight Params'!$B$49*O109</f>
        <v>1.2092373416819671</v>
      </c>
      <c r="Q109">
        <f t="shared" si="22"/>
        <v>7.2224999999999095E-2</v>
      </c>
      <c r="S109">
        <f t="shared" si="16"/>
        <v>0.41624888448260938</v>
      </c>
      <c r="T109">
        <f t="shared" si="17"/>
        <v>1.2092373416819671</v>
      </c>
      <c r="U109">
        <f t="shared" si="14"/>
        <v>7.2224999999999095E-2</v>
      </c>
    </row>
    <row r="110" spans="1:21" x14ac:dyDescent="0.3">
      <c r="A110">
        <f>'Sim Flight'!B110</f>
        <v>5.4</v>
      </c>
      <c r="B110">
        <f>'Sim Flight'!L110</f>
        <v>1.156434465040231</v>
      </c>
      <c r="C110">
        <f>'Sim Flight'!N110+'Sim Flight Params'!$B$45</f>
        <v>-1.6128346347114277E-2</v>
      </c>
      <c r="E110">
        <f t="shared" si="15"/>
        <v>5.0000000000000711E-2</v>
      </c>
      <c r="G110">
        <f>MEDIAN2(C110,'Sim Flight Params'!$B$47,2)</f>
        <v>-1.6128346347114277E-2</v>
      </c>
      <c r="H110">
        <f>AVERAGE2(G110,'Sim Flight Params'!$B$48,2)</f>
        <v>-1.6128346347114277E-2</v>
      </c>
      <c r="J110">
        <f t="shared" si="18"/>
        <v>0.41544246716525368</v>
      </c>
      <c r="K110">
        <f t="shared" si="19"/>
        <v>-6.0063693770731737E-2</v>
      </c>
      <c r="L110">
        <f>'Sim Flight Params'!$B$46*J110+'Sim Flight Params'!$B$49*K110</f>
        <v>0.41544246716525368</v>
      </c>
      <c r="N110">
        <f t="shared" si="20"/>
        <v>1.23000946504023</v>
      </c>
      <c r="O110">
        <f t="shared" si="21"/>
        <v>-1.6128346347113791E-2</v>
      </c>
      <c r="P110">
        <f>'Sim Flight Params'!$B$46*N110+'Sim Flight Params'!$B$49*O110</f>
        <v>1.23000946504023</v>
      </c>
      <c r="Q110">
        <f t="shared" si="22"/>
        <v>7.3574999999999058E-2</v>
      </c>
      <c r="S110">
        <f t="shared" si="16"/>
        <v>0.41544246716525368</v>
      </c>
      <c r="T110">
        <f t="shared" si="17"/>
        <v>1.23000946504023</v>
      </c>
      <c r="U110">
        <f t="shared" si="14"/>
        <v>7.3574999999999058E-2</v>
      </c>
    </row>
    <row r="111" spans="1:21" x14ac:dyDescent="0.3">
      <c r="A111">
        <f>'Sim Flight'!B111</f>
        <v>5.45</v>
      </c>
      <c r="B111">
        <f>'Sim Flight'!L111</f>
        <v>1.1757962799343544</v>
      </c>
      <c r="C111">
        <f>'Sim Flight'!N111+'Sim Flight Params'!$B$45</f>
        <v>-1.9123385655667825E-2</v>
      </c>
      <c r="E111">
        <f t="shared" si="15"/>
        <v>4.9999999999999822E-2</v>
      </c>
      <c r="G111">
        <f>MEDIAN2(C111,'Sim Flight Params'!$B$47,2)</f>
        <v>-1.9123385655667825E-2</v>
      </c>
      <c r="H111">
        <f>AVERAGE2(G111,'Sim Flight Params'!$B$48,2)</f>
        <v>-1.9123385655667825E-2</v>
      </c>
      <c r="J111">
        <f t="shared" si="18"/>
        <v>0.41448629788247027</v>
      </c>
      <c r="K111">
        <f t="shared" si="19"/>
        <v>-5.9900786171071189E-2</v>
      </c>
      <c r="L111">
        <f>'Sim Flight Params'!$B$46*J111+'Sim Flight Params'!$B$49*K111</f>
        <v>0.41448629788247027</v>
      </c>
      <c r="N111">
        <f t="shared" si="20"/>
        <v>1.2507337799343534</v>
      </c>
      <c r="O111">
        <f t="shared" si="21"/>
        <v>-1.912338565566836E-2</v>
      </c>
      <c r="P111">
        <f>'Sim Flight Params'!$B$46*N111+'Sim Flight Params'!$B$49*O111</f>
        <v>1.2507337799343534</v>
      </c>
      <c r="Q111">
        <f t="shared" si="22"/>
        <v>7.4937499999998991E-2</v>
      </c>
      <c r="S111">
        <f t="shared" si="16"/>
        <v>0.41448629788247027</v>
      </c>
      <c r="T111">
        <f t="shared" si="17"/>
        <v>1.2507337799343534</v>
      </c>
      <c r="U111">
        <f t="shared" si="14"/>
        <v>7.4937499999998991E-2</v>
      </c>
    </row>
    <row r="112" spans="1:21" x14ac:dyDescent="0.3">
      <c r="A112">
        <f>'Sim Flight'!B112</f>
        <v>5.5</v>
      </c>
      <c r="B112">
        <f>'Sim Flight'!L112</f>
        <v>1.1950903220161282</v>
      </c>
      <c r="C112">
        <f>'Sim Flight'!N112+'Sim Flight Params'!$B$45</f>
        <v>-2.2109124939883696E-2</v>
      </c>
      <c r="E112">
        <f t="shared" si="15"/>
        <v>4.9999999999999822E-2</v>
      </c>
      <c r="G112">
        <f>MEDIAN2(C112,'Sim Flight Params'!$B$47,2)</f>
        <v>-2.2109124939883696E-2</v>
      </c>
      <c r="H112">
        <f>AVERAGE2(G112,'Sim Flight Params'!$B$48,2)</f>
        <v>-2.2109124939883696E-2</v>
      </c>
      <c r="J112">
        <f t="shared" si="18"/>
        <v>0.41338084163547606</v>
      </c>
      <c r="K112">
        <f t="shared" si="19"/>
        <v>-5.971478568431763E-2</v>
      </c>
      <c r="L112">
        <f>'Sim Flight Params'!$B$46*J112+'Sim Flight Params'!$B$49*K112</f>
        <v>0.41338084163547606</v>
      </c>
      <c r="N112">
        <f t="shared" si="20"/>
        <v>1.2714028220161271</v>
      </c>
      <c r="O112">
        <f t="shared" si="21"/>
        <v>-2.210912493988423E-2</v>
      </c>
      <c r="P112">
        <f>'Sim Flight Params'!$B$46*N112+'Sim Flight Params'!$B$49*O112</f>
        <v>1.2714028220161271</v>
      </c>
      <c r="Q112">
        <f t="shared" si="22"/>
        <v>7.6312499999998895E-2</v>
      </c>
      <c r="S112">
        <f t="shared" si="16"/>
        <v>0.41338084163547606</v>
      </c>
      <c r="T112">
        <f t="shared" si="17"/>
        <v>1.2714028220161271</v>
      </c>
      <c r="U112">
        <f t="shared" si="14"/>
        <v>7.6312499999998895E-2</v>
      </c>
    </row>
    <row r="113" spans="1:21" x14ac:dyDescent="0.3">
      <c r="A113">
        <f>'Sim Flight'!B113</f>
        <v>5.55</v>
      </c>
      <c r="B113">
        <f>'Sim Flight'!L113</f>
        <v>1.2143091530650505</v>
      </c>
      <c r="C113">
        <f>'Sim Flight'!N113+'Sim Flight Params'!$B$45</f>
        <v>-2.5084413140585404E-2</v>
      </c>
      <c r="E113">
        <f t="shared" si="15"/>
        <v>4.9999999999999822E-2</v>
      </c>
      <c r="G113">
        <f>MEDIAN2(C113,'Sim Flight Params'!$B$47,2)</f>
        <v>-2.5084413140585404E-2</v>
      </c>
      <c r="H113">
        <f>AVERAGE2(G113,'Sim Flight Params'!$B$48,2)</f>
        <v>-2.5084413140585404E-2</v>
      </c>
      <c r="J113">
        <f t="shared" si="18"/>
        <v>0.41212662097844677</v>
      </c>
      <c r="K113">
        <f t="shared" si="19"/>
        <v>-5.9505764014034374E-2</v>
      </c>
      <c r="L113">
        <f>'Sim Flight Params'!$B$46*J113+'Sim Flight Params'!$B$49*K113</f>
        <v>0.41212662097844677</v>
      </c>
      <c r="N113">
        <f t="shared" si="20"/>
        <v>1.2920091530650493</v>
      </c>
      <c r="O113">
        <f t="shared" si="21"/>
        <v>-2.5084413140585939E-2</v>
      </c>
      <c r="P113">
        <f>'Sim Flight Params'!$B$46*N113+'Sim Flight Params'!$B$49*O113</f>
        <v>1.2920091530650493</v>
      </c>
      <c r="Q113">
        <f t="shared" si="22"/>
        <v>7.769999999999877E-2</v>
      </c>
      <c r="S113">
        <f t="shared" si="16"/>
        <v>0.41212662097844677</v>
      </c>
      <c r="T113">
        <f t="shared" si="17"/>
        <v>1.2920091530650493</v>
      </c>
      <c r="U113">
        <f t="shared" si="14"/>
        <v>7.769999999999877E-2</v>
      </c>
    </row>
    <row r="114" spans="1:21" x14ac:dyDescent="0.3">
      <c r="A114">
        <f>'Sim Flight'!B114</f>
        <v>5.6</v>
      </c>
      <c r="B114">
        <f>'Sim Flight'!L114</f>
        <v>1.2334453638559051</v>
      </c>
      <c r="C114">
        <f>'Sim Flight'!N114+'Sim Flight Params'!$B$45</f>
        <v>-2.8048103227085851E-2</v>
      </c>
      <c r="E114">
        <f t="shared" si="15"/>
        <v>4.9999999999999822E-2</v>
      </c>
      <c r="G114">
        <f>MEDIAN2(C114,'Sim Flight Params'!$B$47,2)</f>
        <v>-2.8048103227085851E-2</v>
      </c>
      <c r="H114">
        <f>AVERAGE2(G114,'Sim Flight Params'!$B$48,2)</f>
        <v>-2.8048103227085851E-2</v>
      </c>
      <c r="J114">
        <f t="shared" si="18"/>
        <v>0.41072421581709245</v>
      </c>
      <c r="K114">
        <f t="shared" si="19"/>
        <v>-5.9273801730009151E-2</v>
      </c>
      <c r="L114">
        <f>'Sim Flight Params'!$B$46*J114+'Sim Flight Params'!$B$49*K114</f>
        <v>0.41072421581709245</v>
      </c>
      <c r="N114">
        <f t="shared" si="20"/>
        <v>1.3125453638559039</v>
      </c>
      <c r="O114">
        <f t="shared" si="21"/>
        <v>-2.8048103227086386E-2</v>
      </c>
      <c r="P114">
        <f>'Sim Flight Params'!$B$46*N114+'Sim Flight Params'!$B$49*O114</f>
        <v>1.3125453638559039</v>
      </c>
      <c r="Q114">
        <f t="shared" si="22"/>
        <v>7.9099999999998838E-2</v>
      </c>
      <c r="S114">
        <f t="shared" si="16"/>
        <v>0.41072421581709245</v>
      </c>
      <c r="T114">
        <f t="shared" si="17"/>
        <v>1.3125453638559039</v>
      </c>
      <c r="U114">
        <f t="shared" si="14"/>
        <v>7.9099999999998838E-2</v>
      </c>
    </row>
    <row r="115" spans="1:21" x14ac:dyDescent="0.3">
      <c r="A115">
        <f>'Sim Flight'!B115</f>
        <v>5.65</v>
      </c>
      <c r="B115">
        <f>'Sim Flight'!L115</f>
        <v>1.2524915770151579</v>
      </c>
      <c r="C115">
        <f>'Sim Flight'!N115+'Sim Flight Params'!$B$45</f>
        <v>-3.0999052640846615E-2</v>
      </c>
      <c r="E115">
        <f t="shared" si="15"/>
        <v>5.0000000000000711E-2</v>
      </c>
      <c r="G115">
        <f>MEDIAN2(C115,'Sim Flight Params'!$B$47,2)</f>
        <v>-3.0999052640846615E-2</v>
      </c>
      <c r="H115">
        <f>AVERAGE2(G115,'Sim Flight Params'!$B$48,2)</f>
        <v>-3.0999052640846615E-2</v>
      </c>
      <c r="J115">
        <f t="shared" si="18"/>
        <v>0.40917426318505012</v>
      </c>
      <c r="K115">
        <f t="shared" si="19"/>
        <v>-5.9018988275214422E-2</v>
      </c>
      <c r="L115">
        <f>'Sim Flight Params'!$B$46*J115+'Sim Flight Params'!$B$49*K115</f>
        <v>0.40917426318505012</v>
      </c>
      <c r="N115">
        <f t="shared" si="20"/>
        <v>1.3330040770151568</v>
      </c>
      <c r="O115">
        <f t="shared" si="21"/>
        <v>-3.0999052640846129E-2</v>
      </c>
      <c r="P115">
        <f>'Sim Flight Params'!$B$46*N115+'Sim Flight Params'!$B$49*O115</f>
        <v>1.3330040770151568</v>
      </c>
      <c r="Q115">
        <f t="shared" si="22"/>
        <v>8.0512499999998877E-2</v>
      </c>
      <c r="S115">
        <f t="shared" si="16"/>
        <v>0.40917426318505012</v>
      </c>
      <c r="T115">
        <f t="shared" si="17"/>
        <v>1.3330040770151568</v>
      </c>
      <c r="U115">
        <f t="shared" si="14"/>
        <v>8.0512499999998877E-2</v>
      </c>
    </row>
    <row r="116" spans="1:21" x14ac:dyDescent="0.3">
      <c r="A116">
        <f>'Sim Flight'!B116</f>
        <v>5.7</v>
      </c>
      <c r="B116">
        <f>'Sim Flight'!L116</f>
        <v>1.2714404498650742</v>
      </c>
      <c r="C116">
        <f>'Sim Flight'!N116+'Sim Flight Params'!$B$45</f>
        <v>-3.3936123734465563E-2</v>
      </c>
      <c r="E116">
        <f t="shared" si="15"/>
        <v>4.9999999999999822E-2</v>
      </c>
      <c r="G116">
        <f>MEDIAN2(C116,'Sim Flight Params'!$B$47,2)</f>
        <v>-3.3936123734465563E-2</v>
      </c>
      <c r="H116">
        <f>AVERAGE2(G116,'Sim Flight Params'!$B$48,2)</f>
        <v>-3.3936123734465563E-2</v>
      </c>
      <c r="J116">
        <f t="shared" si="18"/>
        <v>0.40747745699832683</v>
      </c>
      <c r="K116">
        <f t="shared" si="19"/>
        <v>-5.8741421872379185E-2</v>
      </c>
      <c r="L116">
        <f>'Sim Flight Params'!$B$46*J116+'Sim Flight Params'!$B$49*K116</f>
        <v>0.40747745699832683</v>
      </c>
      <c r="N116">
        <f t="shared" si="20"/>
        <v>1.3533779498650731</v>
      </c>
      <c r="O116">
        <f t="shared" si="21"/>
        <v>-3.3936123734466091E-2</v>
      </c>
      <c r="P116">
        <f>'Sim Flight Params'!$B$46*N116+'Sim Flight Params'!$B$49*O116</f>
        <v>1.3533779498650731</v>
      </c>
      <c r="Q116">
        <f t="shared" si="22"/>
        <v>8.1937499999998886E-2</v>
      </c>
      <c r="S116">
        <f t="shared" si="16"/>
        <v>0.40747745699832683</v>
      </c>
      <c r="T116">
        <f t="shared" si="17"/>
        <v>1.3533779498650731</v>
      </c>
      <c r="U116">
        <f t="shared" si="14"/>
        <v>8.1937499999998886E-2</v>
      </c>
    </row>
    <row r="117" spans="1:21" x14ac:dyDescent="0.3">
      <c r="A117">
        <f>'Sim Flight'!B117</f>
        <v>5.75</v>
      </c>
      <c r="B117">
        <f>'Sim Flight'!L117</f>
        <v>1.2902846772544621</v>
      </c>
      <c r="C117">
        <f>'Sim Flight'!N117+'Sim Flight Params'!$B$45</f>
        <v>-3.6858184211385356E-2</v>
      </c>
      <c r="E117">
        <f t="shared" si="15"/>
        <v>4.9999999999999822E-2</v>
      </c>
      <c r="G117">
        <f>MEDIAN2(C117,'Sim Flight Params'!$B$47,2)</f>
        <v>-3.6858184211385356E-2</v>
      </c>
      <c r="H117">
        <f>AVERAGE2(G117,'Sim Flight Params'!$B$48,2)</f>
        <v>-3.6858184211385356E-2</v>
      </c>
      <c r="J117">
        <f t="shared" si="18"/>
        <v>0.40563454778775754</v>
      </c>
      <c r="K117">
        <f t="shared" si="19"/>
        <v>-5.8441209538396058E-2</v>
      </c>
      <c r="L117">
        <f>'Sim Flight Params'!$B$46*J117+'Sim Flight Params'!$B$49*K117</f>
        <v>0.40563454778775754</v>
      </c>
      <c r="N117">
        <f t="shared" si="20"/>
        <v>1.3736596772544609</v>
      </c>
      <c r="O117">
        <f t="shared" si="21"/>
        <v>-3.685818421138589E-2</v>
      </c>
      <c r="P117">
        <f>'Sim Flight Params'!$B$46*N117+'Sim Flight Params'!$B$49*O117</f>
        <v>1.3736596772544609</v>
      </c>
      <c r="Q117">
        <f t="shared" si="22"/>
        <v>8.3374999999998867E-2</v>
      </c>
      <c r="S117">
        <f t="shared" si="16"/>
        <v>0.40563454778775754</v>
      </c>
      <c r="T117">
        <f t="shared" si="17"/>
        <v>1.3736596772544609</v>
      </c>
      <c r="U117">
        <f t="shared" si="14"/>
        <v>8.3374999999998867E-2</v>
      </c>
    </row>
    <row r="118" spans="1:21" x14ac:dyDescent="0.3">
      <c r="A118">
        <f>'Sim Flight'!B118</f>
        <v>5.8</v>
      </c>
      <c r="B118">
        <f>'Sim Flight'!L118</f>
        <v>1.3090169943749475</v>
      </c>
      <c r="C118">
        <f>'Sim Flight'!N118+'Sim Flight Params'!$B$45</f>
        <v>-3.9764107560979645E-2</v>
      </c>
      <c r="E118">
        <f t="shared" si="15"/>
        <v>4.9999999999999822E-2</v>
      </c>
      <c r="G118">
        <f>MEDIAN2(C118,'Sim Flight Params'!$B$47,2)</f>
        <v>-3.9764107560979645E-2</v>
      </c>
      <c r="H118">
        <f>AVERAGE2(G118,'Sim Flight Params'!$B$48,2)</f>
        <v>-3.9764107560979645E-2</v>
      </c>
      <c r="J118">
        <f t="shared" si="18"/>
        <v>0.40364634240970854</v>
      </c>
      <c r="K118">
        <f t="shared" si="19"/>
        <v>-5.8118466991885984E-2</v>
      </c>
      <c r="L118">
        <f>'Sim Flight Params'!$B$46*J118+'Sim Flight Params'!$B$49*K118</f>
        <v>0.40364634240970854</v>
      </c>
      <c r="N118">
        <f t="shared" si="20"/>
        <v>1.3938419943749463</v>
      </c>
      <c r="O118">
        <f t="shared" si="21"/>
        <v>-3.9764107560980172E-2</v>
      </c>
      <c r="P118">
        <f>'Sim Flight Params'!$B$46*N118+'Sim Flight Params'!$B$49*O118</f>
        <v>1.3938419943749463</v>
      </c>
      <c r="Q118">
        <f t="shared" si="22"/>
        <v>8.4824999999998818E-2</v>
      </c>
      <c r="S118">
        <f t="shared" si="16"/>
        <v>0.40364634240970854</v>
      </c>
      <c r="T118">
        <f t="shared" si="17"/>
        <v>1.3938419943749463</v>
      </c>
      <c r="U118">
        <f t="shared" si="14"/>
        <v>8.4824999999998818E-2</v>
      </c>
    </row>
    <row r="119" spans="1:21" x14ac:dyDescent="0.3">
      <c r="A119">
        <f>'Sim Flight'!B119</f>
        <v>5.85</v>
      </c>
      <c r="B119">
        <f>'Sim Flight'!L119</f>
        <v>1.3276301795616934</v>
      </c>
      <c r="C119">
        <f>'Sim Flight'!N119+'Sim Flight Params'!$B$45</f>
        <v>-4.2652773495787839E-2</v>
      </c>
      <c r="E119">
        <f t="shared" si="15"/>
        <v>4.9999999999999822E-2</v>
      </c>
      <c r="G119">
        <f>MEDIAN2(C119,'Sim Flight Params'!$B$47,2)</f>
        <v>-4.2652773495787839E-2</v>
      </c>
      <c r="H119">
        <f>AVERAGE2(G119,'Sim Flight Params'!$B$48,2)</f>
        <v>-4.2652773495787839E-2</v>
      </c>
      <c r="J119">
        <f t="shared" si="18"/>
        <v>0.40151370373491913</v>
      </c>
      <c r="K119">
        <f t="shared" si="19"/>
        <v>-5.7773318696164103E-2</v>
      </c>
      <c r="L119">
        <f>'Sim Flight Params'!$B$46*J119+'Sim Flight Params'!$B$49*K119</f>
        <v>0.40151370373491913</v>
      </c>
      <c r="N119">
        <f t="shared" si="20"/>
        <v>1.4139176795616921</v>
      </c>
      <c r="O119">
        <f t="shared" si="21"/>
        <v>-4.2652773495788374E-2</v>
      </c>
      <c r="P119">
        <f>'Sim Flight Params'!$B$46*N119+'Sim Flight Params'!$B$49*O119</f>
        <v>1.4139176795616921</v>
      </c>
      <c r="Q119">
        <f t="shared" si="22"/>
        <v>8.628749999999874E-2</v>
      </c>
      <c r="S119">
        <f t="shared" si="16"/>
        <v>0.40151370373491913</v>
      </c>
      <c r="T119">
        <f t="shared" si="17"/>
        <v>1.4139176795616921</v>
      </c>
      <c r="U119">
        <f t="shared" si="14"/>
        <v>8.628749999999874E-2</v>
      </c>
    </row>
    <row r="120" spans="1:21" x14ac:dyDescent="0.3">
      <c r="A120">
        <f>'Sim Flight'!B120</f>
        <v>5.9</v>
      </c>
      <c r="B120">
        <f>'Sim Flight'!L120</f>
        <v>1.3461170570774932</v>
      </c>
      <c r="C120">
        <f>'Sim Flight'!N120+'Sim Flight Params'!$B$45</f>
        <v>-4.5523068378581069E-2</v>
      </c>
      <c r="E120">
        <f t="shared" si="15"/>
        <v>5.0000000000000711E-2</v>
      </c>
      <c r="G120">
        <f>MEDIAN2(C120,'Sim Flight Params'!$B$47,2)</f>
        <v>-4.5523068378581069E-2</v>
      </c>
      <c r="H120">
        <f>AVERAGE2(G120,'Sim Flight Params'!$B$48,2)</f>
        <v>-4.5523068378581069E-2</v>
      </c>
      <c r="J120">
        <f t="shared" si="18"/>
        <v>0.39923755031599006</v>
      </c>
      <c r="K120">
        <f t="shared" si="19"/>
        <v>-5.7405897655863777E-2</v>
      </c>
      <c r="L120">
        <f>'Sim Flight Params'!$B$46*J120+'Sim Flight Params'!$B$49*K120</f>
        <v>0.39923755031599006</v>
      </c>
      <c r="N120">
        <f t="shared" si="20"/>
        <v>1.4338795570774918</v>
      </c>
      <c r="O120">
        <f t="shared" si="21"/>
        <v>-4.5523068378580576E-2</v>
      </c>
      <c r="P120">
        <f>'Sim Flight Params'!$B$46*N120+'Sim Flight Params'!$B$49*O120</f>
        <v>1.4338795570774918</v>
      </c>
      <c r="Q120">
        <f t="shared" si="22"/>
        <v>8.7762499999998633E-2</v>
      </c>
      <c r="S120">
        <f t="shared" si="16"/>
        <v>0.39923755031599006</v>
      </c>
      <c r="T120">
        <f t="shared" si="17"/>
        <v>1.4338795570774918</v>
      </c>
      <c r="U120">
        <f t="shared" si="14"/>
        <v>8.7762499999998633E-2</v>
      </c>
    </row>
    <row r="121" spans="1:21" x14ac:dyDescent="0.3">
      <c r="A121">
        <f>'Sim Flight'!B121</f>
        <v>5.95</v>
      </c>
      <c r="B121">
        <f>'Sim Flight'!L121</f>
        <v>1.3644704998791497</v>
      </c>
      <c r="C121">
        <f>'Sim Flight'!N121+'Sim Flight Params'!$B$45</f>
        <v>-4.837388565718434E-2</v>
      </c>
      <c r="E121">
        <f t="shared" si="15"/>
        <v>4.9999999999999822E-2</v>
      </c>
      <c r="G121">
        <f>MEDIAN2(C121,'Sim Flight Params'!$B$47,2)</f>
        <v>-4.837388565718434E-2</v>
      </c>
      <c r="H121">
        <f>AVERAGE2(G121,'Sim Flight Params'!$B$48,2)</f>
        <v>-4.837388565718434E-2</v>
      </c>
      <c r="J121">
        <f t="shared" si="18"/>
        <v>0.39681885603313083</v>
      </c>
      <c r="K121">
        <f t="shared" si="19"/>
        <v>-5.701634557206562E-2</v>
      </c>
      <c r="L121">
        <f>'Sim Flight Params'!$B$46*J121+'Sim Flight Params'!$B$49*K121</f>
        <v>0.39681885603313083</v>
      </c>
      <c r="N121">
        <f t="shared" si="20"/>
        <v>1.4537204998791482</v>
      </c>
      <c r="O121">
        <f t="shared" si="21"/>
        <v>-4.8373885657184874E-2</v>
      </c>
      <c r="P121">
        <f>'Sim Flight Params'!$B$46*N121+'Sim Flight Params'!$B$49*O121</f>
        <v>1.4537204998791482</v>
      </c>
      <c r="Q121">
        <f t="shared" si="22"/>
        <v>8.9249999999998497E-2</v>
      </c>
      <c r="S121">
        <f t="shared" si="16"/>
        <v>0.39681885603313083</v>
      </c>
      <c r="T121">
        <f t="shared" si="17"/>
        <v>1.4537204998791482</v>
      </c>
      <c r="U121">
        <f t="shared" si="14"/>
        <v>8.9249999999998497E-2</v>
      </c>
    </row>
    <row r="122" spans="1:21" x14ac:dyDescent="0.3">
      <c r="A122">
        <f>'Sim Flight'!B122</f>
        <v>6</v>
      </c>
      <c r="B122">
        <f>'Sim Flight'!L122</f>
        <v>1.3826834323650896</v>
      </c>
      <c r="C122">
        <f>'Sim Flight'!N122+'Sim Flight Params'!$B$45</f>
        <v>-5.1204126286641047E-2</v>
      </c>
      <c r="E122">
        <f t="shared" si="15"/>
        <v>4.9999999999999822E-2</v>
      </c>
      <c r="G122">
        <f>MEDIAN2(C122,'Sim Flight Params'!$B$47,2)</f>
        <v>-5.1204126286641047E-2</v>
      </c>
      <c r="H122">
        <f>AVERAGE2(G122,'Sim Flight Params'!$B$48,2)</f>
        <v>-5.1204126286641047E-2</v>
      </c>
      <c r="J122">
        <f t="shared" si="18"/>
        <v>0.39425864971879876</v>
      </c>
      <c r="K122">
        <f t="shared" si="19"/>
        <v>-5.6604812589134336E-2</v>
      </c>
      <c r="L122">
        <f>'Sim Flight Params'!$B$46*J122+'Sim Flight Params'!$B$49*K122</f>
        <v>0.39425864971879876</v>
      </c>
      <c r="N122">
        <f t="shared" si="20"/>
        <v>1.4734334323650882</v>
      </c>
      <c r="O122">
        <f t="shared" si="21"/>
        <v>-5.1204126286641574E-2</v>
      </c>
      <c r="P122">
        <f>'Sim Flight Params'!$B$46*N122+'Sim Flight Params'!$B$49*O122</f>
        <v>1.4734334323650882</v>
      </c>
      <c r="Q122">
        <f t="shared" si="22"/>
        <v>9.0749999999998554E-2</v>
      </c>
      <c r="S122">
        <f t="shared" si="16"/>
        <v>0.39425864971879876</v>
      </c>
      <c r="T122">
        <f t="shared" si="17"/>
        <v>1.4734334323650882</v>
      </c>
      <c r="U122">
        <f t="shared" si="14"/>
        <v>9.0749999999998554E-2</v>
      </c>
    </row>
    <row r="123" spans="1:21" x14ac:dyDescent="0.3">
      <c r="A123">
        <f>'Sim Flight'!B123</f>
        <v>6.05</v>
      </c>
      <c r="B123">
        <f>'Sim Flight'!L123</f>
        <v>1.4007488331031408</v>
      </c>
      <c r="C123">
        <f>'Sim Flight'!N123+'Sim Flight Params'!$B$45</f>
        <v>-5.4012699155491999E-2</v>
      </c>
      <c r="E123">
        <f t="shared" si="15"/>
        <v>4.9999999999999822E-2</v>
      </c>
      <c r="G123">
        <f>MEDIAN2(C123,'Sim Flight Params'!$B$47,2)</f>
        <v>-5.4012699155491999E-2</v>
      </c>
      <c r="H123">
        <f>AVERAGE2(G123,'Sim Flight Params'!$B$48,2)</f>
        <v>-5.4012699155491999E-2</v>
      </c>
      <c r="J123">
        <f t="shared" si="18"/>
        <v>0.39155801476102414</v>
      </c>
      <c r="K123">
        <f t="shared" si="19"/>
        <v>-5.6171457377019236E-2</v>
      </c>
      <c r="L123">
        <f>'Sim Flight Params'!$B$46*J123+'Sim Flight Params'!$B$49*K123</f>
        <v>0.39155801476102414</v>
      </c>
      <c r="N123">
        <f t="shared" si="20"/>
        <v>1.4930113331031394</v>
      </c>
      <c r="O123">
        <f t="shared" si="21"/>
        <v>-5.4012699155492533E-2</v>
      </c>
      <c r="P123">
        <f>'Sim Flight Params'!$B$46*N123+'Sim Flight Params'!$B$49*O123</f>
        <v>1.4930113331031394</v>
      </c>
      <c r="Q123">
        <f t="shared" si="22"/>
        <v>9.2262499999998582E-2</v>
      </c>
      <c r="S123">
        <f t="shared" si="16"/>
        <v>0.39155801476102414</v>
      </c>
      <c r="T123">
        <f t="shared" si="17"/>
        <v>1.4930113331031394</v>
      </c>
      <c r="U123">
        <f t="shared" si="14"/>
        <v>9.2262499999998582E-2</v>
      </c>
    </row>
    <row r="124" spans="1:21" x14ac:dyDescent="0.3">
      <c r="A124">
        <f>'Sim Flight'!B124</f>
        <v>6.1</v>
      </c>
      <c r="B124">
        <f>'Sim Flight'!L124</f>
        <v>1.4186597375374279</v>
      </c>
      <c r="C124">
        <f>'Sim Flight'!N124+'Sim Flight Params'!$B$45</f>
        <v>-5.6798521505629591E-2</v>
      </c>
      <c r="E124">
        <f t="shared" si="15"/>
        <v>4.9999999999999822E-2</v>
      </c>
      <c r="G124">
        <f>MEDIAN2(C124,'Sim Flight Params'!$B$47,2)</f>
        <v>-5.6798521505629591E-2</v>
      </c>
      <c r="H124">
        <f>AVERAGE2(G124,'Sim Flight Params'!$B$48,2)</f>
        <v>-5.6798521505629591E-2</v>
      </c>
      <c r="J124">
        <f t="shared" si="18"/>
        <v>0.38871808868574265</v>
      </c>
      <c r="K124">
        <f t="shared" si="19"/>
        <v>-5.5716447002752058E-2</v>
      </c>
      <c r="L124">
        <f>'Sim Flight Params'!$B$46*J124+'Sim Flight Params'!$B$49*K124</f>
        <v>0.38871808868574265</v>
      </c>
      <c r="N124">
        <f t="shared" si="20"/>
        <v>1.5124472375374265</v>
      </c>
      <c r="O124">
        <f t="shared" si="21"/>
        <v>-5.6798521505630119E-2</v>
      </c>
      <c r="P124">
        <f>'Sim Flight Params'!$B$46*N124+'Sim Flight Params'!$B$49*O124</f>
        <v>1.5124472375374265</v>
      </c>
      <c r="Q124">
        <f t="shared" si="22"/>
        <v>9.378749999999858E-2</v>
      </c>
      <c r="S124">
        <f t="shared" si="16"/>
        <v>0.38871808868574265</v>
      </c>
      <c r="T124">
        <f t="shared" si="17"/>
        <v>1.5124472375374265</v>
      </c>
      <c r="U124">
        <f t="shared" si="14"/>
        <v>9.378749999999858E-2</v>
      </c>
    </row>
    <row r="125" spans="1:21" x14ac:dyDescent="0.3">
      <c r="A125">
        <f>'Sim Flight'!B125</f>
        <v>6.15</v>
      </c>
      <c r="B125">
        <f>'Sim Flight'!L125</f>
        <v>1.4364092406733424</v>
      </c>
      <c r="C125">
        <f>'Sim Flight'!N125+'Sim Flight Params'!$B$45</f>
        <v>-5.9560519349169595E-2</v>
      </c>
      <c r="E125">
        <f t="shared" si="15"/>
        <v>5.0000000000000711E-2</v>
      </c>
      <c r="G125">
        <f>MEDIAN2(C125,'Sim Flight Params'!$B$47,2)</f>
        <v>-5.9560519349169595E-2</v>
      </c>
      <c r="H125">
        <f>AVERAGE2(G125,'Sim Flight Params'!$B$48,2)</f>
        <v>-5.9560519349169595E-2</v>
      </c>
      <c r="J125">
        <f t="shared" si="18"/>
        <v>0.38574006271828415</v>
      </c>
      <c r="K125">
        <f t="shared" si="19"/>
        <v>-5.5239956870799294E-2</v>
      </c>
      <c r="L125">
        <f>'Sim Flight Params'!$B$46*J125+'Sim Flight Params'!$B$49*K125</f>
        <v>0.38574006271828415</v>
      </c>
      <c r="N125">
        <f t="shared" si="20"/>
        <v>1.531734240673341</v>
      </c>
      <c r="O125">
        <f t="shared" si="21"/>
        <v>-5.9560519349169103E-2</v>
      </c>
      <c r="P125">
        <f>'Sim Flight Params'!$B$46*N125+'Sim Flight Params'!$B$49*O125</f>
        <v>1.531734240673341</v>
      </c>
      <c r="Q125">
        <f t="shared" si="22"/>
        <v>9.532499999999855E-2</v>
      </c>
      <c r="S125">
        <f t="shared" si="16"/>
        <v>0.38574006271828415</v>
      </c>
      <c r="T125">
        <f t="shared" si="17"/>
        <v>1.531734240673341</v>
      </c>
      <c r="U125">
        <f t="shared" si="14"/>
        <v>9.532499999999855E-2</v>
      </c>
    </row>
    <row r="126" spans="1:21" x14ac:dyDescent="0.3">
      <c r="A126">
        <f>'Sim Flight'!B126</f>
        <v>6.2</v>
      </c>
      <c r="B126">
        <f>'Sim Flight'!L126</f>
        <v>1.4539904997395467</v>
      </c>
      <c r="C126">
        <f>'Sim Flight'!N126+'Sim Flight Params'!$B$45</f>
        <v>-6.2297627883940131E-2</v>
      </c>
      <c r="E126">
        <f t="shared" si="15"/>
        <v>4.9999999999999822E-2</v>
      </c>
      <c r="G126">
        <f>MEDIAN2(C126,'Sim Flight Params'!$B$47,2)</f>
        <v>-6.2297627883940131E-2</v>
      </c>
      <c r="H126">
        <f>AVERAGE2(G126,'Sim Flight Params'!$B$48,2)</f>
        <v>-6.2297627883940131E-2</v>
      </c>
      <c r="J126">
        <f t="shared" si="18"/>
        <v>0.38262518132408713</v>
      </c>
      <c r="K126">
        <f t="shared" si="19"/>
        <v>-5.4742170695410902E-2</v>
      </c>
      <c r="L126">
        <f>'Sim Flight Params'!$B$46*J126+'Sim Flight Params'!$B$49*K126</f>
        <v>0.38262518132408713</v>
      </c>
      <c r="N126">
        <f t="shared" si="20"/>
        <v>1.5508654997395452</v>
      </c>
      <c r="O126">
        <f t="shared" si="21"/>
        <v>-6.2297627883940665E-2</v>
      </c>
      <c r="P126">
        <f>'Sim Flight Params'!$B$46*N126+'Sim Flight Params'!$B$49*O126</f>
        <v>1.5508654997395452</v>
      </c>
      <c r="Q126">
        <f t="shared" si="22"/>
        <v>9.687499999999849E-2</v>
      </c>
      <c r="S126">
        <f t="shared" si="16"/>
        <v>0.38262518132408713</v>
      </c>
      <c r="T126">
        <f t="shared" si="17"/>
        <v>1.5508654997395452</v>
      </c>
      <c r="U126">
        <f t="shared" si="14"/>
        <v>9.687499999999849E-2</v>
      </c>
    </row>
    <row r="127" spans="1:21" x14ac:dyDescent="0.3">
      <c r="A127">
        <f>'Sim Flight'!B127</f>
        <v>6.25</v>
      </c>
      <c r="B127">
        <f>'Sim Flight'!L127</f>
        <v>1.4713967368259977</v>
      </c>
      <c r="C127">
        <f>'Sim Flight'!N127+'Sim Flight Params'!$B$45</f>
        <v>-6.5008791901356139E-2</v>
      </c>
      <c r="E127">
        <f t="shared" si="15"/>
        <v>4.9999999999999822E-2</v>
      </c>
      <c r="G127">
        <f>MEDIAN2(C127,'Sim Flight Params'!$B$47,2)</f>
        <v>-6.5008791901356139E-2</v>
      </c>
      <c r="H127">
        <f>AVERAGE2(G127,'Sim Flight Params'!$B$48,2)</f>
        <v>-6.5008791901356139E-2</v>
      </c>
      <c r="J127">
        <f t="shared" si="18"/>
        <v>0.3793747417290193</v>
      </c>
      <c r="K127">
        <f t="shared" si="19"/>
        <v>-5.4223280348320357E-2</v>
      </c>
      <c r="L127">
        <f>'Sim Flight Params'!$B$46*J127+'Sim Flight Params'!$B$49*K127</f>
        <v>0.3793747417290193</v>
      </c>
      <c r="N127">
        <f t="shared" si="20"/>
        <v>1.5698342368259961</v>
      </c>
      <c r="O127">
        <f t="shared" si="21"/>
        <v>-6.500879190135668E-2</v>
      </c>
      <c r="P127">
        <f>'Sim Flight Params'!$B$46*N127+'Sim Flight Params'!$B$49*O127</f>
        <v>1.5698342368259961</v>
      </c>
      <c r="Q127">
        <f t="shared" si="22"/>
        <v>9.8437499999998401E-2</v>
      </c>
      <c r="S127">
        <f t="shared" si="16"/>
        <v>0.3793747417290193</v>
      </c>
      <c r="T127">
        <f t="shared" si="17"/>
        <v>1.5698342368259961</v>
      </c>
      <c r="U127">
        <f t="shared" si="14"/>
        <v>9.8437499999998401E-2</v>
      </c>
    </row>
    <row r="128" spans="1:21" x14ac:dyDescent="0.3">
      <c r="A128">
        <f>'Sim Flight'!B128</f>
        <v>6.3</v>
      </c>
      <c r="B128">
        <f>'Sim Flight'!L128</f>
        <v>1.4886212414969546</v>
      </c>
      <c r="C128">
        <f>'Sim Flight'!N128+'Sim Flight Params'!$B$45</f>
        <v>-6.7692966197607493E-2</v>
      </c>
      <c r="E128">
        <f t="shared" si="15"/>
        <v>4.9999999999999822E-2</v>
      </c>
      <c r="G128">
        <f>MEDIAN2(C128,'Sim Flight Params'!$B$47,2)</f>
        <v>-6.7692966197607493E-2</v>
      </c>
      <c r="H128">
        <f>AVERAGE2(G128,'Sim Flight Params'!$B$48,2)</f>
        <v>-6.7692966197607493E-2</v>
      </c>
      <c r="J128">
        <f t="shared" si="18"/>
        <v>0.37599009341913892</v>
      </c>
      <c r="K128">
        <f t="shared" si="19"/>
        <v>-5.3683485925027273E-2</v>
      </c>
      <c r="L128">
        <f>'Sim Flight Params'!$B$46*J128+'Sim Flight Params'!$B$49*K128</f>
        <v>0.37599009341913892</v>
      </c>
      <c r="N128">
        <f t="shared" si="20"/>
        <v>1.5886337414969529</v>
      </c>
      <c r="O128">
        <f t="shared" si="21"/>
        <v>-6.769296619760802E-2</v>
      </c>
      <c r="P128">
        <f>'Sim Flight Params'!$B$46*N128+'Sim Flight Params'!$B$49*O128</f>
        <v>1.5886337414969529</v>
      </c>
      <c r="Q128">
        <f t="shared" si="22"/>
        <v>0.10001249999999828</v>
      </c>
      <c r="S128">
        <f t="shared" si="16"/>
        <v>0.37599009341913892</v>
      </c>
      <c r="T128">
        <f t="shared" si="17"/>
        <v>1.5886337414969529</v>
      </c>
      <c r="U128">
        <f t="shared" si="14"/>
        <v>0.10001249999999828</v>
      </c>
    </row>
    <row r="129" spans="1:21" x14ac:dyDescent="0.3">
      <c r="A129">
        <f>'Sim Flight'!B129</f>
        <v>6.35</v>
      </c>
      <c r="B129">
        <f>'Sim Flight'!L129</f>
        <v>1.5056573733779843</v>
      </c>
      <c r="C129">
        <f>'Sim Flight'!N129+'Sim Flight Params'!$B$45</f>
        <v>-7.0349115970891038E-2</v>
      </c>
      <c r="E129">
        <f t="shared" si="15"/>
        <v>4.9999999999999822E-2</v>
      </c>
      <c r="G129">
        <f>MEDIAN2(C129,'Sim Flight Params'!$B$47,2)</f>
        <v>-7.0349115970891038E-2</v>
      </c>
      <c r="H129">
        <f>AVERAGE2(G129,'Sim Flight Params'!$B$48,2)</f>
        <v>-7.0349115970891038E-2</v>
      </c>
      <c r="J129">
        <f t="shared" si="18"/>
        <v>0.37247263762059435</v>
      </c>
      <c r="K129">
        <f t="shared" si="19"/>
        <v>-5.3122995465671084E-2</v>
      </c>
      <c r="L129">
        <f>'Sim Flight Params'!$B$46*J129+'Sim Flight Params'!$B$49*K129</f>
        <v>0.37247263762059435</v>
      </c>
      <c r="N129">
        <f t="shared" si="20"/>
        <v>1.6072573733779825</v>
      </c>
      <c r="O129">
        <f t="shared" si="21"/>
        <v>-7.0349115970891579E-2</v>
      </c>
      <c r="P129">
        <f>'Sim Flight Params'!$B$46*N129+'Sim Flight Params'!$B$49*O129</f>
        <v>1.6072573733779825</v>
      </c>
      <c r="Q129">
        <f t="shared" si="22"/>
        <v>0.10159999999999814</v>
      </c>
      <c r="S129">
        <f t="shared" si="16"/>
        <v>0.37247263762059435</v>
      </c>
      <c r="T129">
        <f t="shared" si="17"/>
        <v>1.6072573733779825</v>
      </c>
      <c r="U129">
        <f t="shared" si="14"/>
        <v>0.10159999999999814</v>
      </c>
    </row>
    <row r="130" spans="1:21" x14ac:dyDescent="0.3">
      <c r="A130">
        <f>'Sim Flight'!B130</f>
        <v>6.4</v>
      </c>
      <c r="B130">
        <f>'Sim Flight'!L130</f>
        <v>1.5224985647159488</v>
      </c>
      <c r="C130">
        <f>'Sim Flight'!N130+'Sim Flight Params'!$B$45</f>
        <v>-7.297621722621328E-2</v>
      </c>
      <c r="E130">
        <f t="shared" si="15"/>
        <v>5.0000000000000711E-2</v>
      </c>
      <c r="G130">
        <f>MEDIAN2(C130,'Sim Flight Params'!$B$47,2)</f>
        <v>-7.297621722621328E-2</v>
      </c>
      <c r="H130">
        <f>AVERAGE2(G130,'Sim Flight Params'!$B$48,2)</f>
        <v>-7.297621722621328E-2</v>
      </c>
      <c r="J130">
        <f t="shared" si="18"/>
        <v>0.36882382675928366</v>
      </c>
      <c r="K130">
        <f t="shared" si="19"/>
        <v>-5.2542025106444096E-2</v>
      </c>
      <c r="L130">
        <f>'Sim Flight Params'!$B$46*J130+'Sim Flight Params'!$B$49*K130</f>
        <v>0.36882382675928366</v>
      </c>
      <c r="N130">
        <f t="shared" si="20"/>
        <v>1.625698564715947</v>
      </c>
      <c r="O130">
        <f t="shared" si="21"/>
        <v>-7.2976217226212794E-2</v>
      </c>
      <c r="P130">
        <f>'Sim Flight Params'!$B$46*N130+'Sim Flight Params'!$B$49*O130</f>
        <v>1.625698564715947</v>
      </c>
      <c r="Q130">
        <f t="shared" si="22"/>
        <v>0.10319999999999818</v>
      </c>
      <c r="S130">
        <f t="shared" si="16"/>
        <v>0.36882382675928366</v>
      </c>
      <c r="T130">
        <f t="shared" si="17"/>
        <v>1.625698564715947</v>
      </c>
      <c r="U130">
        <f t="shared" ref="U130:U193" si="23">T130-$B130</f>
        <v>0.10319999999999818</v>
      </c>
    </row>
    <row r="131" spans="1:21" x14ac:dyDescent="0.3">
      <c r="A131">
        <f>'Sim Flight'!B131</f>
        <v>6.45</v>
      </c>
      <c r="B131">
        <f>'Sim Flight'!L131</f>
        <v>1.5391383229110003</v>
      </c>
      <c r="C131">
        <f>'Sim Flight'!N131+'Sim Flight Params'!$B$45</f>
        <v>-7.5573257165076638E-2</v>
      </c>
      <c r="E131">
        <f t="shared" si="15"/>
        <v>4.9999999999999822E-2</v>
      </c>
      <c r="G131">
        <f>MEDIAN2(C131,'Sim Flight Params'!$B$47,2)</f>
        <v>-7.5573257165076638E-2</v>
      </c>
      <c r="H131">
        <f>AVERAGE2(G131,'Sim Flight Params'!$B$48,2)</f>
        <v>-7.5573257165076638E-2</v>
      </c>
      <c r="J131">
        <f t="shared" si="18"/>
        <v>0.36504516390102981</v>
      </c>
      <c r="K131">
        <f t="shared" si="19"/>
        <v>-5.1940798777267337E-2</v>
      </c>
      <c r="L131">
        <f>'Sim Flight Params'!$B$46*J131+'Sim Flight Params'!$B$49*K131</f>
        <v>0.36504516390102981</v>
      </c>
      <c r="N131">
        <f t="shared" si="20"/>
        <v>1.6439508229109985</v>
      </c>
      <c r="O131">
        <f t="shared" si="21"/>
        <v>-7.5573257165077165E-2</v>
      </c>
      <c r="P131">
        <f>'Sim Flight Params'!$B$46*N131+'Sim Flight Params'!$B$49*O131</f>
        <v>1.6439508229109985</v>
      </c>
      <c r="Q131">
        <f t="shared" si="22"/>
        <v>0.1048124999999982</v>
      </c>
      <c r="S131">
        <f t="shared" si="16"/>
        <v>0.36504516390102981</v>
      </c>
      <c r="T131">
        <f t="shared" si="17"/>
        <v>1.6439508229109985</v>
      </c>
      <c r="U131">
        <f t="shared" si="23"/>
        <v>0.1048124999999982</v>
      </c>
    </row>
    <row r="132" spans="1:21" x14ac:dyDescent="0.3">
      <c r="A132">
        <f>'Sim Flight'!B132</f>
        <v>6.5</v>
      </c>
      <c r="B132">
        <f>'Sim Flight'!L132</f>
        <v>1.555570233019602</v>
      </c>
      <c r="C132">
        <f>'Sim Flight'!N132+'Sim Flight Params'!$B$45</f>
        <v>-7.8139234579921182E-2</v>
      </c>
      <c r="E132">
        <f t="shared" ref="E132:E195" si="24">A132-A131</f>
        <v>4.9999999999999822E-2</v>
      </c>
      <c r="G132">
        <f>MEDIAN2(C132,'Sim Flight Params'!$B$47,2)</f>
        <v>-7.8139234579921182E-2</v>
      </c>
      <c r="H132">
        <f>AVERAGE2(G132,'Sim Flight Params'!$B$48,2)</f>
        <v>-7.8139234579921182E-2</v>
      </c>
      <c r="J132">
        <f t="shared" si="18"/>
        <v>0.36113820217203374</v>
      </c>
      <c r="K132">
        <f t="shared" si="19"/>
        <v>-5.1319548296891074E-2</v>
      </c>
      <c r="L132">
        <f>'Sim Flight Params'!$B$46*J132+'Sim Flight Params'!$B$49*K132</f>
        <v>0.36113820217203374</v>
      </c>
      <c r="N132">
        <f t="shared" si="20"/>
        <v>1.6620077330196001</v>
      </c>
      <c r="O132">
        <f t="shared" si="21"/>
        <v>-7.8139234579921724E-2</v>
      </c>
      <c r="P132">
        <f>'Sim Flight Params'!$B$46*N132+'Sim Flight Params'!$B$49*O132</f>
        <v>1.6620077330196001</v>
      </c>
      <c r="Q132">
        <f t="shared" si="22"/>
        <v>0.10643749999999819</v>
      </c>
      <c r="S132">
        <f t="shared" ref="S132:S195" si="25">S131+C132*$E132</f>
        <v>0.36113820217203374</v>
      </c>
      <c r="T132">
        <f t="shared" ref="T132:T195" si="26">T131+S132*$E132</f>
        <v>1.6620077330196001</v>
      </c>
      <c r="U132">
        <f t="shared" si="23"/>
        <v>0.10643749999999819</v>
      </c>
    </row>
    <row r="133" spans="1:21" x14ac:dyDescent="0.3">
      <c r="A133">
        <f>'Sim Flight'!B133</f>
        <v>6.55</v>
      </c>
      <c r="B133">
        <f>'Sim Flight'!L133</f>
        <v>1.5717879602276121</v>
      </c>
      <c r="C133">
        <f>'Sim Flight'!N133+'Sim Flight Params'!$B$45</f>
        <v>-8.0673160236599289E-2</v>
      </c>
      <c r="E133">
        <f t="shared" si="24"/>
        <v>4.9999999999999822E-2</v>
      </c>
      <c r="G133">
        <f>MEDIAN2(C133,'Sim Flight Params'!$B$47,2)</f>
        <v>-8.0673160236599289E-2</v>
      </c>
      <c r="H133">
        <f>AVERAGE2(G133,'Sim Flight Params'!$B$48,2)</f>
        <v>-8.0673160236599289E-2</v>
      </c>
      <c r="J133">
        <f t="shared" si="18"/>
        <v>0.35710454416020376</v>
      </c>
      <c r="K133">
        <f t="shared" si="19"/>
        <v>-5.0678513133562322E-2</v>
      </c>
      <c r="L133">
        <f>'Sim Flight Params'!$B$46*J133+'Sim Flight Params'!$B$49*K133</f>
        <v>0.35710454416020376</v>
      </c>
      <c r="N133">
        <f t="shared" si="20"/>
        <v>1.6798629602276103</v>
      </c>
      <c r="O133">
        <f t="shared" si="21"/>
        <v>-8.0673160236599831E-2</v>
      </c>
      <c r="P133">
        <f>'Sim Flight Params'!$B$46*N133+'Sim Flight Params'!$B$49*O133</f>
        <v>1.6798629602276103</v>
      </c>
      <c r="Q133">
        <f t="shared" si="22"/>
        <v>0.10807499999999814</v>
      </c>
      <c r="S133">
        <f t="shared" si="25"/>
        <v>0.35710454416020376</v>
      </c>
      <c r="T133">
        <f t="shared" si="26"/>
        <v>1.6798629602276103</v>
      </c>
      <c r="U133">
        <f t="shared" si="23"/>
        <v>0.10807499999999814</v>
      </c>
    </row>
    <row r="134" spans="1:21" x14ac:dyDescent="0.3">
      <c r="A134">
        <f>'Sim Flight'!B134</f>
        <v>6.6</v>
      </c>
      <c r="B134">
        <f>'Sim Flight'!L134</f>
        <v>1.5877852522924729</v>
      </c>
      <c r="C134">
        <f>'Sim Flight'!N134+'Sim Flight Params'!$B$45</f>
        <v>-8.3174057259761444E-2</v>
      </c>
      <c r="E134">
        <f t="shared" si="24"/>
        <v>4.9999999999999822E-2</v>
      </c>
      <c r="G134">
        <f>MEDIAN2(C134,'Sim Flight Params'!$B$47,2)</f>
        <v>-8.3174057259761444E-2</v>
      </c>
      <c r="H134">
        <f>AVERAGE2(G134,'Sim Flight Params'!$B$48,2)</f>
        <v>-8.3174057259761444E-2</v>
      </c>
      <c r="J134">
        <f t="shared" si="18"/>
        <v>0.35294584129721568</v>
      </c>
      <c r="K134">
        <f t="shared" si="19"/>
        <v>-5.0017940463243274E-2</v>
      </c>
      <c r="L134">
        <f>'Sim Flight Params'!$B$46*J134+'Sim Flight Params'!$B$49*K134</f>
        <v>0.35294584129721568</v>
      </c>
      <c r="N134">
        <f t="shared" si="20"/>
        <v>1.697510252292471</v>
      </c>
      <c r="O134">
        <f t="shared" si="21"/>
        <v>-8.3174057259761972E-2</v>
      </c>
      <c r="P134">
        <f>'Sim Flight Params'!$B$46*N134+'Sim Flight Params'!$B$49*O134</f>
        <v>1.697510252292471</v>
      </c>
      <c r="Q134">
        <f t="shared" si="22"/>
        <v>0.10972499999999807</v>
      </c>
      <c r="S134">
        <f t="shared" si="25"/>
        <v>0.35294584129721568</v>
      </c>
      <c r="T134">
        <f t="shared" si="26"/>
        <v>1.697510252292471</v>
      </c>
      <c r="U134">
        <f t="shared" si="23"/>
        <v>0.10972499999999807</v>
      </c>
    </row>
    <row r="135" spans="1:21" x14ac:dyDescent="0.3">
      <c r="A135">
        <f>'Sim Flight'!B135</f>
        <v>6.65</v>
      </c>
      <c r="B135">
        <f>'Sim Flight'!L135</f>
        <v>1.6035559419535714</v>
      </c>
      <c r="C135">
        <f>'Sim Flight'!N135+'Sim Flight Params'!$B$45</f>
        <v>-8.5640961505017252E-2</v>
      </c>
      <c r="E135">
        <f t="shared" si="24"/>
        <v>5.0000000000000711E-2</v>
      </c>
      <c r="G135">
        <f>MEDIAN2(C135,'Sim Flight Params'!$B$47,2)</f>
        <v>-8.5640961505017252E-2</v>
      </c>
      <c r="H135">
        <f>AVERAGE2(G135,'Sim Flight Params'!$B$48,2)</f>
        <v>-8.5640961505017252E-2</v>
      </c>
      <c r="J135">
        <f t="shared" ref="J135:J198" si="27">J134+H135*$E135</f>
        <v>0.34866379322196478</v>
      </c>
      <c r="K135">
        <f t="shared" ref="K135:K198" si="28">(H135-H134)/$E135</f>
        <v>-4.9338084905115452E-2</v>
      </c>
      <c r="L135">
        <f>'Sim Flight Params'!$B$46*J135+'Sim Flight Params'!$B$49*K135</f>
        <v>0.34866379322196478</v>
      </c>
      <c r="N135">
        <f t="shared" ref="N135:N198" si="29">N134+L135*$E135</f>
        <v>1.7149434419535694</v>
      </c>
      <c r="O135">
        <f t="shared" ref="O135:O198" si="30">(L135-L134)/$E135</f>
        <v>-8.5640961505016766E-2</v>
      </c>
      <c r="P135">
        <f>'Sim Flight Params'!$B$46*N135+'Sim Flight Params'!$B$49*O135</f>
        <v>1.7149434419535694</v>
      </c>
      <c r="Q135">
        <f t="shared" ref="Q135:Q198" si="31">P135-$B135</f>
        <v>0.11138749999999797</v>
      </c>
      <c r="S135">
        <f t="shared" si="25"/>
        <v>0.34866379322196478</v>
      </c>
      <c r="T135">
        <f t="shared" si="26"/>
        <v>1.7149434419535694</v>
      </c>
      <c r="U135">
        <f t="shared" si="23"/>
        <v>0.11138749999999797</v>
      </c>
    </row>
    <row r="136" spans="1:21" x14ac:dyDescent="0.3">
      <c r="A136">
        <f>'Sim Flight'!B136</f>
        <v>6.7</v>
      </c>
      <c r="B136">
        <f>'Sim Flight'!L136</f>
        <v>1.6190939493098342</v>
      </c>
      <c r="C136">
        <f>'Sim Flight'!N136+'Sim Flight Params'!$B$45</f>
        <v>-8.8072921934188919E-2</v>
      </c>
      <c r="E136">
        <f t="shared" si="24"/>
        <v>4.9999999999999822E-2</v>
      </c>
      <c r="G136">
        <f>MEDIAN2(C136,'Sim Flight Params'!$B$47,2)</f>
        <v>-8.8072921934188919E-2</v>
      </c>
      <c r="H136">
        <f>AVERAGE2(G136,'Sim Flight Params'!$B$48,2)</f>
        <v>-8.8072921934188919E-2</v>
      </c>
      <c r="J136">
        <f t="shared" si="27"/>
        <v>0.34426014712525532</v>
      </c>
      <c r="K136">
        <f t="shared" si="28"/>
        <v>-4.863920858343352E-2</v>
      </c>
      <c r="L136">
        <f>'Sim Flight Params'!$B$46*J136+'Sim Flight Params'!$B$49*K136</f>
        <v>0.34426014712525532</v>
      </c>
      <c r="N136">
        <f t="shared" si="29"/>
        <v>1.732156449309832</v>
      </c>
      <c r="O136">
        <f t="shared" si="30"/>
        <v>-8.807292193418946E-2</v>
      </c>
      <c r="P136">
        <f>'Sim Flight Params'!$B$46*N136+'Sim Flight Params'!$B$49*O136</f>
        <v>1.732156449309832</v>
      </c>
      <c r="Q136">
        <f t="shared" si="31"/>
        <v>0.11306249999999785</v>
      </c>
      <c r="S136">
        <f t="shared" si="25"/>
        <v>0.34426014712525532</v>
      </c>
      <c r="T136">
        <f t="shared" si="26"/>
        <v>1.732156449309832</v>
      </c>
      <c r="U136">
        <f t="shared" si="23"/>
        <v>0.11306249999999785</v>
      </c>
    </row>
    <row r="137" spans="1:21" x14ac:dyDescent="0.3">
      <c r="A137">
        <f>'Sim Flight'!B137</f>
        <v>6.75</v>
      </c>
      <c r="B137">
        <f>'Sim Flight'!L137</f>
        <v>1.6343932841636453</v>
      </c>
      <c r="C137">
        <f>'Sim Flight'!N137+'Sim Flight Params'!$B$45</f>
        <v>-9.0469000980675007E-2</v>
      </c>
      <c r="E137">
        <f t="shared" si="24"/>
        <v>4.9999999999999822E-2</v>
      </c>
      <c r="G137">
        <f>MEDIAN2(C137,'Sim Flight Params'!$B$47,2)</f>
        <v>-9.0469000980675007E-2</v>
      </c>
      <c r="H137">
        <f>AVERAGE2(G137,'Sim Flight Params'!$B$48,2)</f>
        <v>-9.0469000980675007E-2</v>
      </c>
      <c r="J137">
        <f t="shared" si="27"/>
        <v>0.33973669707622156</v>
      </c>
      <c r="K137">
        <f t="shared" si="28"/>
        <v>-4.7921580929721937E-2</v>
      </c>
      <c r="L137">
        <f>'Sim Flight Params'!$B$46*J137+'Sim Flight Params'!$B$49*K137</f>
        <v>0.33973669707622156</v>
      </c>
      <c r="N137">
        <f t="shared" si="29"/>
        <v>1.749143284163643</v>
      </c>
      <c r="O137">
        <f t="shared" si="30"/>
        <v>-9.0469000980675549E-2</v>
      </c>
      <c r="P137">
        <f>'Sim Flight Params'!$B$46*N137+'Sim Flight Params'!$B$49*O137</f>
        <v>1.749143284163643</v>
      </c>
      <c r="Q137">
        <f t="shared" si="31"/>
        <v>0.11474999999999769</v>
      </c>
      <c r="S137">
        <f t="shared" si="25"/>
        <v>0.33973669707622156</v>
      </c>
      <c r="T137">
        <f t="shared" si="26"/>
        <v>1.749143284163643</v>
      </c>
      <c r="U137">
        <f t="shared" si="23"/>
        <v>0.11474999999999769</v>
      </c>
    </row>
    <row r="138" spans="1:21" x14ac:dyDescent="0.3">
      <c r="A138">
        <f>'Sim Flight'!B138</f>
        <v>6.8</v>
      </c>
      <c r="B138">
        <f>'Sim Flight'!L138</f>
        <v>1.6494480483301834</v>
      </c>
      <c r="C138">
        <f>'Sim Flight'!N138+'Sim Flight Params'!$B$45</f>
        <v>-9.2828274909163358E-2</v>
      </c>
      <c r="E138">
        <f t="shared" si="24"/>
        <v>4.9999999999999822E-2</v>
      </c>
      <c r="G138">
        <f>MEDIAN2(C138,'Sim Flight Params'!$B$47,2)</f>
        <v>-9.2828274909163358E-2</v>
      </c>
      <c r="H138">
        <f>AVERAGE2(G138,'Sim Flight Params'!$B$48,2)</f>
        <v>-9.2828274909163358E-2</v>
      </c>
      <c r="J138">
        <f t="shared" si="27"/>
        <v>0.33509528333076338</v>
      </c>
      <c r="K138">
        <f t="shared" si="28"/>
        <v>-4.7185478569767181E-2</v>
      </c>
      <c r="L138">
        <f>'Sim Flight Params'!$B$46*J138+'Sim Flight Params'!$B$49*K138</f>
        <v>0.33509528333076338</v>
      </c>
      <c r="N138">
        <f t="shared" si="29"/>
        <v>1.7658980483301812</v>
      </c>
      <c r="O138">
        <f t="shared" si="30"/>
        <v>-9.2828274909163899E-2</v>
      </c>
      <c r="P138">
        <f>'Sim Flight Params'!$B$46*N138+'Sim Flight Params'!$B$49*O138</f>
        <v>1.7658980483301812</v>
      </c>
      <c r="Q138">
        <f t="shared" si="31"/>
        <v>0.11644999999999772</v>
      </c>
      <c r="S138">
        <f t="shared" si="25"/>
        <v>0.33509528333076338</v>
      </c>
      <c r="T138">
        <f t="shared" si="26"/>
        <v>1.7658980483301812</v>
      </c>
      <c r="U138">
        <f t="shared" si="23"/>
        <v>0.11644999999999772</v>
      </c>
    </row>
    <row r="139" spans="1:21" x14ac:dyDescent="0.3">
      <c r="A139">
        <f>'Sim Flight'!B139</f>
        <v>6.85</v>
      </c>
      <c r="B139">
        <f>'Sim Flight'!L139</f>
        <v>1.6642524379112813</v>
      </c>
      <c r="C139">
        <f>'Sim Flight'!N139+'Sim Flight Params'!$B$45</f>
        <v>-9.5149834176122355E-2</v>
      </c>
      <c r="E139">
        <f t="shared" si="24"/>
        <v>4.9999999999999822E-2</v>
      </c>
      <c r="G139">
        <f>MEDIAN2(C139,'Sim Flight Params'!$B$47,2)</f>
        <v>-9.5149834176122355E-2</v>
      </c>
      <c r="H139">
        <f>AVERAGE2(G139,'Sim Flight Params'!$B$48,2)</f>
        <v>-9.5149834176122355E-2</v>
      </c>
      <c r="J139">
        <f t="shared" si="27"/>
        <v>0.33033779162195726</v>
      </c>
      <c r="K139">
        <f t="shared" si="28"/>
        <v>-4.6431185339180114E-2</v>
      </c>
      <c r="L139">
        <f>'Sim Flight Params'!$B$46*J139+'Sim Flight Params'!$B$49*K139</f>
        <v>0.33033779162195726</v>
      </c>
      <c r="N139">
        <f t="shared" si="29"/>
        <v>1.782414937911279</v>
      </c>
      <c r="O139">
        <f t="shared" si="30"/>
        <v>-9.5149834176122883E-2</v>
      </c>
      <c r="P139">
        <f>'Sim Flight Params'!$B$46*N139+'Sim Flight Params'!$B$49*O139</f>
        <v>1.782414937911279</v>
      </c>
      <c r="Q139">
        <f t="shared" si="31"/>
        <v>0.11816249999999773</v>
      </c>
      <c r="S139">
        <f t="shared" si="25"/>
        <v>0.33033779162195726</v>
      </c>
      <c r="T139">
        <f t="shared" si="26"/>
        <v>1.782414937911279</v>
      </c>
      <c r="U139">
        <f t="shared" si="23"/>
        <v>0.11816249999999773</v>
      </c>
    </row>
    <row r="140" spans="1:21" x14ac:dyDescent="0.3">
      <c r="A140">
        <f>'Sim Flight'!B140</f>
        <v>6.9</v>
      </c>
      <c r="B140">
        <f>'Sim Flight'!L140</f>
        <v>1.6788007455329419</v>
      </c>
      <c r="C140">
        <f>'Sim Flight'!N140+'Sim Flight Params'!$B$45</f>
        <v>-9.7432783775010176E-2</v>
      </c>
      <c r="E140">
        <f t="shared" si="24"/>
        <v>5.0000000000000711E-2</v>
      </c>
      <c r="G140">
        <f>MEDIAN2(C140,'Sim Flight Params'!$B$47,2)</f>
        <v>-9.7432783775010176E-2</v>
      </c>
      <c r="H140">
        <f>AVERAGE2(G140,'Sim Flight Params'!$B$48,2)</f>
        <v>-9.7432783775010176E-2</v>
      </c>
      <c r="J140">
        <f t="shared" si="27"/>
        <v>0.3254661524332067</v>
      </c>
      <c r="K140">
        <f t="shared" si="28"/>
        <v>-4.5658991977755761E-2</v>
      </c>
      <c r="L140">
        <f>'Sim Flight Params'!$B$46*J140+'Sim Flight Params'!$B$49*K140</f>
        <v>0.3254661524332067</v>
      </c>
      <c r="N140">
        <f t="shared" si="29"/>
        <v>1.7986882455329396</v>
      </c>
      <c r="O140">
        <f t="shared" si="30"/>
        <v>-9.743278377500969E-2</v>
      </c>
      <c r="P140">
        <f>'Sim Flight Params'!$B$46*N140+'Sim Flight Params'!$B$49*O140</f>
        <v>1.7986882455329396</v>
      </c>
      <c r="Q140">
        <f t="shared" si="31"/>
        <v>0.1198874999999977</v>
      </c>
      <c r="S140">
        <f t="shared" si="25"/>
        <v>0.3254661524332067</v>
      </c>
      <c r="T140">
        <f t="shared" si="26"/>
        <v>1.7986882455329396</v>
      </c>
      <c r="U140">
        <f t="shared" si="23"/>
        <v>0.1198874999999977</v>
      </c>
    </row>
    <row r="141" spans="1:21" x14ac:dyDescent="0.3">
      <c r="A141">
        <f>'Sim Flight'!B141</f>
        <v>6.95</v>
      </c>
      <c r="B141">
        <f>'Sim Flight'!L141</f>
        <v>1.6930873625456357</v>
      </c>
      <c r="C141">
        <f>'Sim Flight'!N141+'Sim Flight Params'!$B$45</f>
        <v>-9.9676243586597033E-2</v>
      </c>
      <c r="E141">
        <f t="shared" si="24"/>
        <v>4.9999999999999822E-2</v>
      </c>
      <c r="G141">
        <f>MEDIAN2(C141,'Sim Flight Params'!$B$47,2)</f>
        <v>-9.9676243586597033E-2</v>
      </c>
      <c r="H141">
        <f>AVERAGE2(G141,'Sim Flight Params'!$B$48,2)</f>
        <v>-9.9676243586597033E-2</v>
      </c>
      <c r="J141">
        <f t="shared" si="27"/>
        <v>0.32048234025387684</v>
      </c>
      <c r="K141">
        <f t="shared" si="28"/>
        <v>-4.4869196231737289E-2</v>
      </c>
      <c r="L141">
        <f>'Sim Flight Params'!$B$46*J141+'Sim Flight Params'!$B$49*K141</f>
        <v>0.32048234025387684</v>
      </c>
      <c r="N141">
        <f t="shared" si="29"/>
        <v>1.8147123625456334</v>
      </c>
      <c r="O141">
        <f t="shared" si="30"/>
        <v>-9.9676243586597574E-2</v>
      </c>
      <c r="P141">
        <f>'Sim Flight Params'!$B$46*N141+'Sim Flight Params'!$B$49*O141</f>
        <v>1.8147123625456334</v>
      </c>
      <c r="Q141">
        <f t="shared" si="31"/>
        <v>0.12162499999999765</v>
      </c>
      <c r="S141">
        <f t="shared" si="25"/>
        <v>0.32048234025387684</v>
      </c>
      <c r="T141">
        <f t="shared" si="26"/>
        <v>1.8147123625456334</v>
      </c>
      <c r="U141">
        <f t="shared" si="23"/>
        <v>0.12162499999999765</v>
      </c>
    </row>
    <row r="142" spans="1:21" x14ac:dyDescent="0.3">
      <c r="A142">
        <f>'Sim Flight'!B142</f>
        <v>7</v>
      </c>
      <c r="B142">
        <f>'Sim Flight'!L142</f>
        <v>1.7071067811865475</v>
      </c>
      <c r="C142">
        <f>'Sim Flight'!N142+'Sim Flight Params'!$B$45</f>
        <v>-0.10187934871285202</v>
      </c>
      <c r="E142">
        <f t="shared" si="24"/>
        <v>4.9999999999999822E-2</v>
      </c>
      <c r="G142">
        <f>MEDIAN2(C142,'Sim Flight Params'!$B$47,2)</f>
        <v>-0.10187934871285202</v>
      </c>
      <c r="H142">
        <f>AVERAGE2(G142,'Sim Flight Params'!$B$48,2)</f>
        <v>-0.10187934871285202</v>
      </c>
      <c r="J142">
        <f t="shared" si="27"/>
        <v>0.31538837281823423</v>
      </c>
      <c r="K142">
        <f t="shared" si="28"/>
        <v>-4.4062102525099948E-2</v>
      </c>
      <c r="L142">
        <f>'Sim Flight Params'!$B$46*J142+'Sim Flight Params'!$B$49*K142</f>
        <v>0.31538837281823423</v>
      </c>
      <c r="N142">
        <f t="shared" si="29"/>
        <v>1.830481781186545</v>
      </c>
      <c r="O142">
        <f t="shared" si="30"/>
        <v>-0.10187934871285256</v>
      </c>
      <c r="P142">
        <f>'Sim Flight Params'!$B$46*N142+'Sim Flight Params'!$B$49*O142</f>
        <v>1.830481781186545</v>
      </c>
      <c r="Q142">
        <f t="shared" si="31"/>
        <v>0.12337499999999757</v>
      </c>
      <c r="S142">
        <f t="shared" si="25"/>
        <v>0.31538837281823423</v>
      </c>
      <c r="T142">
        <f t="shared" si="26"/>
        <v>1.830481781186545</v>
      </c>
      <c r="U142">
        <f t="shared" si="23"/>
        <v>0.12337499999999757</v>
      </c>
    </row>
    <row r="143" spans="1:21" x14ac:dyDescent="0.3">
      <c r="A143">
        <f>'Sim Flight'!B143</f>
        <v>7.05</v>
      </c>
      <c r="B143">
        <f>'Sim Flight'!L143</f>
        <v>1.7208535967029188</v>
      </c>
      <c r="C143">
        <f>'Sim Flight'!N143+'Sim Flight Params'!$B$45</f>
        <v>-0.10404124981614454</v>
      </c>
      <c r="E143">
        <f t="shared" si="24"/>
        <v>4.9999999999999822E-2</v>
      </c>
      <c r="G143">
        <f>MEDIAN2(C143,'Sim Flight Params'!$B$47,2)</f>
        <v>-0.10404124981614454</v>
      </c>
      <c r="H143">
        <f>AVERAGE2(G143,'Sim Flight Params'!$B$48,2)</f>
        <v>-0.10404124981614454</v>
      </c>
      <c r="J143">
        <f t="shared" si="27"/>
        <v>0.310186310327427</v>
      </c>
      <c r="K143">
        <f t="shared" si="28"/>
        <v>-4.3238022065850576E-2</v>
      </c>
      <c r="L143">
        <f>'Sim Flight Params'!$B$46*J143+'Sim Flight Params'!$B$49*K143</f>
        <v>0.310186310327427</v>
      </c>
      <c r="N143">
        <f t="shared" si="29"/>
        <v>1.8459910967029163</v>
      </c>
      <c r="O143">
        <f t="shared" si="30"/>
        <v>-0.10404124981614508</v>
      </c>
      <c r="P143">
        <f>'Sim Flight Params'!$B$46*N143+'Sim Flight Params'!$B$49*O143</f>
        <v>1.8459910967029163</v>
      </c>
      <c r="Q143">
        <f t="shared" si="31"/>
        <v>0.12513749999999746</v>
      </c>
      <c r="S143">
        <f t="shared" si="25"/>
        <v>0.310186310327427</v>
      </c>
      <c r="T143">
        <f t="shared" si="26"/>
        <v>1.8459910967029163</v>
      </c>
      <c r="U143">
        <f t="shared" si="23"/>
        <v>0.12513749999999746</v>
      </c>
    </row>
    <row r="144" spans="1:21" x14ac:dyDescent="0.3">
      <c r="A144">
        <f>'Sim Flight'!B144</f>
        <v>7.1</v>
      </c>
      <c r="B144">
        <f>'Sim Flight'!L144</f>
        <v>1.7343225094356853</v>
      </c>
      <c r="C144">
        <f>'Sim Flight'!N144+'Sim Flight Params'!$B$45</f>
        <v>-0.10616111344193918</v>
      </c>
      <c r="E144">
        <f t="shared" si="24"/>
        <v>4.9999999999999822E-2</v>
      </c>
      <c r="G144">
        <f>MEDIAN2(C144,'Sim Flight Params'!$B$47,2)</f>
        <v>-0.10616111344193918</v>
      </c>
      <c r="H144">
        <f>AVERAGE2(G144,'Sim Flight Params'!$B$48,2)</f>
        <v>-0.10616111344193918</v>
      </c>
      <c r="J144">
        <f t="shared" si="27"/>
        <v>0.30487825465533003</v>
      </c>
      <c r="K144">
        <f t="shared" si="28"/>
        <v>-4.2397272515892911E-2</v>
      </c>
      <c r="L144">
        <f>'Sim Flight Params'!$B$46*J144+'Sim Flight Params'!$B$49*K144</f>
        <v>0.30487825465533003</v>
      </c>
      <c r="N144">
        <f t="shared" si="29"/>
        <v>1.8612350094356827</v>
      </c>
      <c r="O144">
        <f t="shared" si="30"/>
        <v>-0.10616111344193972</v>
      </c>
      <c r="P144">
        <f>'Sim Flight Params'!$B$46*N144+'Sim Flight Params'!$B$49*O144</f>
        <v>1.8612350094356827</v>
      </c>
      <c r="Q144">
        <f t="shared" si="31"/>
        <v>0.12691249999999732</v>
      </c>
      <c r="S144">
        <f t="shared" si="25"/>
        <v>0.30487825465533003</v>
      </c>
      <c r="T144">
        <f t="shared" si="26"/>
        <v>1.8612350094356827</v>
      </c>
      <c r="U144">
        <f t="shared" si="23"/>
        <v>0.12691249999999732</v>
      </c>
    </row>
    <row r="145" spans="1:21" x14ac:dyDescent="0.3">
      <c r="A145">
        <f>'Sim Flight'!B145</f>
        <v>7.15</v>
      </c>
      <c r="B145">
        <f>'Sim Flight'!L145</f>
        <v>1.7475083268625968</v>
      </c>
      <c r="C145">
        <f>'Sim Flight'!N145+'Sim Flight Params'!$B$45</f>
        <v>-0.10823812234210034</v>
      </c>
      <c r="E145">
        <f t="shared" si="24"/>
        <v>5.0000000000000711E-2</v>
      </c>
      <c r="G145">
        <f>MEDIAN2(C145,'Sim Flight Params'!$B$47,2)</f>
        <v>-0.10823812234210034</v>
      </c>
      <c r="H145">
        <f>AVERAGE2(G145,'Sim Flight Params'!$B$48,2)</f>
        <v>-0.10823812234210034</v>
      </c>
      <c r="J145">
        <f t="shared" si="27"/>
        <v>0.29946634853822496</v>
      </c>
      <c r="K145">
        <f t="shared" si="28"/>
        <v>-4.1540178003222593E-2</v>
      </c>
      <c r="L145">
        <f>'Sim Flight Params'!$B$46*J145+'Sim Flight Params'!$B$49*K145</f>
        <v>0.29946634853822496</v>
      </c>
      <c r="N145">
        <f t="shared" si="29"/>
        <v>1.8762083268625942</v>
      </c>
      <c r="O145">
        <f t="shared" si="30"/>
        <v>-0.10823812234209985</v>
      </c>
      <c r="P145">
        <f>'Sim Flight Params'!$B$46*N145+'Sim Flight Params'!$B$49*O145</f>
        <v>1.8762083268625942</v>
      </c>
      <c r="Q145">
        <f t="shared" si="31"/>
        <v>0.12869999999999737</v>
      </c>
      <c r="S145">
        <f t="shared" si="25"/>
        <v>0.29946634853822496</v>
      </c>
      <c r="T145">
        <f t="shared" si="26"/>
        <v>1.8762083268625942</v>
      </c>
      <c r="U145">
        <f t="shared" si="23"/>
        <v>0.12869999999999737</v>
      </c>
    </row>
    <row r="146" spans="1:21" x14ac:dyDescent="0.3">
      <c r="A146">
        <f>'Sim Flight'!B146</f>
        <v>7.2</v>
      </c>
      <c r="B146">
        <f>'Sim Flight'!L146</f>
        <v>1.760405965600031</v>
      </c>
      <c r="C146">
        <f>'Sim Flight'!N146+'Sim Flight Params'!$B$45</f>
        <v>-0.11027147579081839</v>
      </c>
      <c r="E146">
        <f t="shared" si="24"/>
        <v>4.9999999999999822E-2</v>
      </c>
      <c r="G146">
        <f>MEDIAN2(C146,'Sim Flight Params'!$B$47,2)</f>
        <v>-0.11027147579081839</v>
      </c>
      <c r="H146">
        <f>AVERAGE2(G146,'Sim Flight Params'!$B$48,2)</f>
        <v>-0.11027147579081839</v>
      </c>
      <c r="J146">
        <f t="shared" si="27"/>
        <v>0.29395277474868403</v>
      </c>
      <c r="K146">
        <f t="shared" si="28"/>
        <v>-4.0667068974361155E-2</v>
      </c>
      <c r="L146">
        <f>'Sim Flight Params'!$B$46*J146+'Sim Flight Params'!$B$49*K146</f>
        <v>0.29395277474868403</v>
      </c>
      <c r="N146">
        <f t="shared" si="29"/>
        <v>1.8909059656000284</v>
      </c>
      <c r="O146">
        <f t="shared" si="30"/>
        <v>-0.11027147579081892</v>
      </c>
      <c r="P146">
        <f>'Sim Flight Params'!$B$46*N146+'Sim Flight Params'!$B$49*O146</f>
        <v>1.8909059656000284</v>
      </c>
      <c r="Q146">
        <f t="shared" si="31"/>
        <v>0.1304999999999974</v>
      </c>
      <c r="S146">
        <f t="shared" si="25"/>
        <v>0.29395277474868403</v>
      </c>
      <c r="T146">
        <f t="shared" si="26"/>
        <v>1.8909059656000284</v>
      </c>
      <c r="U146">
        <f t="shared" si="23"/>
        <v>0.1304999999999974</v>
      </c>
    </row>
    <row r="147" spans="1:21" x14ac:dyDescent="0.3">
      <c r="A147">
        <f>'Sim Flight'!B147</f>
        <v>7.25</v>
      </c>
      <c r="B147">
        <f>'Sim Flight'!L147</f>
        <v>1.7730104533627369</v>
      </c>
      <c r="C147">
        <f>'Sim Flight'!N147+'Sim Flight Params'!$B$45</f>
        <v>-0.11226038989135087</v>
      </c>
      <c r="E147">
        <f t="shared" si="24"/>
        <v>4.9999999999999822E-2</v>
      </c>
      <c r="G147">
        <f>MEDIAN2(C147,'Sim Flight Params'!$B$47,2)</f>
        <v>-0.11226038989135087</v>
      </c>
      <c r="H147">
        <f>AVERAGE2(G147,'Sim Flight Params'!$B$48,2)</f>
        <v>-0.11226038989135087</v>
      </c>
      <c r="J147">
        <f t="shared" si="27"/>
        <v>0.28833975525411648</v>
      </c>
      <c r="K147">
        <f t="shared" si="28"/>
        <v>-3.9778282010649729E-2</v>
      </c>
      <c r="L147">
        <f>'Sim Flight Params'!$B$46*J147+'Sim Flight Params'!$B$49*K147</f>
        <v>0.28833975525411648</v>
      </c>
      <c r="N147">
        <f t="shared" si="29"/>
        <v>1.9053229533627343</v>
      </c>
      <c r="O147">
        <f t="shared" si="30"/>
        <v>-0.11226038989135141</v>
      </c>
      <c r="P147">
        <f>'Sim Flight Params'!$B$46*N147+'Sim Flight Params'!$B$49*O147</f>
        <v>1.9053229533627343</v>
      </c>
      <c r="Q147">
        <f t="shared" si="31"/>
        <v>0.13231249999999739</v>
      </c>
      <c r="S147">
        <f t="shared" si="25"/>
        <v>0.28833975525411648</v>
      </c>
      <c r="T147">
        <f t="shared" si="26"/>
        <v>1.9053229533627343</v>
      </c>
      <c r="U147">
        <f t="shared" si="23"/>
        <v>0.13231249999999739</v>
      </c>
    </row>
    <row r="148" spans="1:21" x14ac:dyDescent="0.3">
      <c r="A148">
        <f>'Sim Flight'!B148</f>
        <v>7.3</v>
      </c>
      <c r="B148">
        <f>'Sim Flight'!L148</f>
        <v>1.7853169308807448</v>
      </c>
      <c r="C148">
        <f>'Sim Flight'!N148+'Sim Flight Params'!$B$45</f>
        <v>-0.11420409787915574</v>
      </c>
      <c r="E148">
        <f t="shared" si="24"/>
        <v>4.9999999999999822E-2</v>
      </c>
      <c r="G148">
        <f>MEDIAN2(C148,'Sim Flight Params'!$B$47,2)</f>
        <v>-0.11420409787915574</v>
      </c>
      <c r="H148">
        <f>AVERAGE2(G148,'Sim Flight Params'!$B$48,2)</f>
        <v>-0.11420409787915574</v>
      </c>
      <c r="J148">
        <f t="shared" si="27"/>
        <v>0.28262955036015869</v>
      </c>
      <c r="K148">
        <f t="shared" si="28"/>
        <v>-3.8874159756097509E-2</v>
      </c>
      <c r="L148">
        <f>'Sim Flight Params'!$B$46*J148+'Sim Flight Params'!$B$49*K148</f>
        <v>0.28262955036015869</v>
      </c>
      <c r="N148">
        <f t="shared" si="29"/>
        <v>1.9194544308807422</v>
      </c>
      <c r="O148">
        <f t="shared" si="30"/>
        <v>-0.11420409787915627</v>
      </c>
      <c r="P148">
        <f>'Sim Flight Params'!$B$46*N148+'Sim Flight Params'!$B$49*O148</f>
        <v>1.9194544308807422</v>
      </c>
      <c r="Q148">
        <f t="shared" si="31"/>
        <v>0.13413749999999736</v>
      </c>
      <c r="S148">
        <f t="shared" si="25"/>
        <v>0.28262955036015869</v>
      </c>
      <c r="T148">
        <f t="shared" si="26"/>
        <v>1.9194544308807422</v>
      </c>
      <c r="U148">
        <f t="shared" si="23"/>
        <v>0.13413749999999736</v>
      </c>
    </row>
    <row r="149" spans="1:21" x14ac:dyDescent="0.3">
      <c r="A149">
        <f>'Sim Flight'!B149</f>
        <v>7.35</v>
      </c>
      <c r="B149">
        <f>'Sim Flight'!L149</f>
        <v>1.7973206537727071</v>
      </c>
      <c r="C149">
        <f>'Sim Flight'!N149+'Sim Flight Params'!$B$45</f>
        <v>-0.11610185041827135</v>
      </c>
      <c r="E149">
        <f t="shared" si="24"/>
        <v>4.9999999999999822E-2</v>
      </c>
      <c r="G149">
        <f>MEDIAN2(C149,'Sim Flight Params'!$B$47,2)</f>
        <v>-0.11610185041827135</v>
      </c>
      <c r="H149">
        <f>AVERAGE2(G149,'Sim Flight Params'!$B$48,2)</f>
        <v>-0.11610185041827135</v>
      </c>
      <c r="J149">
        <f t="shared" si="27"/>
        <v>0.27682445783924514</v>
      </c>
      <c r="K149">
        <f t="shared" si="28"/>
        <v>-3.7955050782312448E-2</v>
      </c>
      <c r="L149">
        <f>'Sim Flight Params'!$B$46*J149+'Sim Flight Params'!$B$49*K149</f>
        <v>0.27682445783924514</v>
      </c>
      <c r="N149">
        <f t="shared" si="29"/>
        <v>1.9332956537727044</v>
      </c>
      <c r="O149">
        <f t="shared" si="30"/>
        <v>-0.11610185041827134</v>
      </c>
      <c r="P149">
        <f>'Sim Flight Params'!$B$46*N149+'Sim Flight Params'!$B$49*O149</f>
        <v>1.9332956537727044</v>
      </c>
      <c r="Q149">
        <f t="shared" si="31"/>
        <v>0.13597499999999729</v>
      </c>
      <c r="S149">
        <f t="shared" si="25"/>
        <v>0.27682445783924514</v>
      </c>
      <c r="T149">
        <f t="shared" si="26"/>
        <v>1.9332956537727044</v>
      </c>
      <c r="U149">
        <f t="shared" si="23"/>
        <v>0.13597499999999729</v>
      </c>
    </row>
    <row r="150" spans="1:21" x14ac:dyDescent="0.3">
      <c r="A150">
        <f>'Sim Flight'!B150</f>
        <v>7.4</v>
      </c>
      <c r="B150">
        <f>'Sim Flight'!L150</f>
        <v>1.8090169943749475</v>
      </c>
      <c r="C150">
        <f>'Sim Flight'!N150+'Sim Flight Params'!$B$45</f>
        <v>-0.1179529158888564</v>
      </c>
      <c r="E150">
        <f t="shared" si="24"/>
        <v>5.0000000000000711E-2</v>
      </c>
      <c r="G150">
        <f>MEDIAN2(C150,'Sim Flight Params'!$B$47,2)</f>
        <v>-0.1179529158888564</v>
      </c>
      <c r="H150">
        <f>AVERAGE2(G150,'Sim Flight Params'!$B$48,2)</f>
        <v>-0.1179529158888564</v>
      </c>
      <c r="J150">
        <f t="shared" si="27"/>
        <v>0.27092681204480223</v>
      </c>
      <c r="K150">
        <f t="shared" si="28"/>
        <v>-3.7021309411700315E-2</v>
      </c>
      <c r="L150">
        <f>'Sim Flight Params'!$B$46*J150+'Sim Flight Params'!$B$49*K150</f>
        <v>0.27092681204480223</v>
      </c>
      <c r="N150">
        <f t="shared" si="29"/>
        <v>1.9468419943749447</v>
      </c>
      <c r="O150">
        <f t="shared" si="30"/>
        <v>-0.11795291588885647</v>
      </c>
      <c r="P150">
        <f>'Sim Flight Params'!$B$46*N150+'Sim Flight Params'!$B$49*O150</f>
        <v>1.9468419943749447</v>
      </c>
      <c r="Q150">
        <f t="shared" si="31"/>
        <v>0.1378249999999972</v>
      </c>
      <c r="S150">
        <f t="shared" si="25"/>
        <v>0.27092681204480223</v>
      </c>
      <c r="T150">
        <f t="shared" si="26"/>
        <v>1.9468419943749447</v>
      </c>
      <c r="U150">
        <f t="shared" si="23"/>
        <v>0.1378249999999972</v>
      </c>
    </row>
    <row r="151" spans="1:21" x14ac:dyDescent="0.3">
      <c r="A151">
        <f>'Sim Flight'!B151</f>
        <v>7.45</v>
      </c>
      <c r="B151">
        <f>'Sim Flight'!L151</f>
        <v>1.8204014435255136</v>
      </c>
      <c r="C151">
        <f>'Sim Flight'!N151+'Sim Flight Params'!$B$45</f>
        <v>-0.11975658066960038</v>
      </c>
      <c r="E151">
        <f t="shared" si="24"/>
        <v>4.9999999999999822E-2</v>
      </c>
      <c r="G151">
        <f>MEDIAN2(C151,'Sim Flight Params'!$B$47,2)</f>
        <v>-0.11975658066960038</v>
      </c>
      <c r="H151">
        <f>AVERAGE2(G151,'Sim Flight Params'!$B$48,2)</f>
        <v>-0.11975658066960038</v>
      </c>
      <c r="J151">
        <f t="shared" si="27"/>
        <v>0.26493898301132224</v>
      </c>
      <c r="K151">
        <f t="shared" si="28"/>
        <v>-3.6073295614879722E-2</v>
      </c>
      <c r="L151">
        <f>'Sim Flight Params'!$B$46*J151+'Sim Flight Params'!$B$49*K151</f>
        <v>0.26493898301132224</v>
      </c>
      <c r="N151">
        <f t="shared" si="29"/>
        <v>1.9600889435255107</v>
      </c>
      <c r="O151">
        <f t="shared" si="30"/>
        <v>-0.11975658066960036</v>
      </c>
      <c r="P151">
        <f>'Sim Flight Params'!$B$46*N151+'Sim Flight Params'!$B$49*O151</f>
        <v>1.9600889435255107</v>
      </c>
      <c r="Q151">
        <f t="shared" si="31"/>
        <v>0.13968749999999708</v>
      </c>
      <c r="S151">
        <f t="shared" si="25"/>
        <v>0.26493898301132224</v>
      </c>
      <c r="T151">
        <f t="shared" si="26"/>
        <v>1.9600889435255107</v>
      </c>
      <c r="U151">
        <f t="shared" si="23"/>
        <v>0.13968749999999708</v>
      </c>
    </row>
    <row r="152" spans="1:21" x14ac:dyDescent="0.3">
      <c r="A152">
        <f>'Sim Flight'!B152</f>
        <v>7.5</v>
      </c>
      <c r="B152">
        <f>'Sim Flight'!L152</f>
        <v>1.8314696123025453</v>
      </c>
      <c r="C152">
        <f>'Sim Flight'!N152+'Sim Flight Params'!$B$45</f>
        <v>-0.12151214941374988</v>
      </c>
      <c r="E152">
        <f t="shared" si="24"/>
        <v>4.9999999999999822E-2</v>
      </c>
      <c r="G152">
        <f>MEDIAN2(C152,'Sim Flight Params'!$B$47,2)</f>
        <v>-0.12151214941374988</v>
      </c>
      <c r="H152">
        <f>AVERAGE2(G152,'Sim Flight Params'!$B$48,2)</f>
        <v>-0.12151214941374988</v>
      </c>
      <c r="J152">
        <f t="shared" si="27"/>
        <v>0.25886337554063477</v>
      </c>
      <c r="K152">
        <f t="shared" si="28"/>
        <v>-3.5111374882990223E-2</v>
      </c>
      <c r="L152">
        <f>'Sim Flight Params'!$B$46*J152+'Sim Flight Params'!$B$49*K152</f>
        <v>0.25886337554063477</v>
      </c>
      <c r="N152">
        <f t="shared" si="29"/>
        <v>1.9730321123025423</v>
      </c>
      <c r="O152">
        <f t="shared" si="30"/>
        <v>-0.12151214941374987</v>
      </c>
      <c r="P152">
        <f>'Sim Flight Params'!$B$46*N152+'Sim Flight Params'!$B$49*O152</f>
        <v>1.9730321123025423</v>
      </c>
      <c r="Q152">
        <f t="shared" si="31"/>
        <v>0.14156249999999693</v>
      </c>
      <c r="S152">
        <f t="shared" si="25"/>
        <v>0.25886337554063477</v>
      </c>
      <c r="T152">
        <f t="shared" si="26"/>
        <v>1.9730321123025423</v>
      </c>
      <c r="U152">
        <f t="shared" si="23"/>
        <v>0.14156249999999693</v>
      </c>
    </row>
    <row r="153" spans="1:21" x14ac:dyDescent="0.3">
      <c r="A153">
        <f>'Sim Flight'!B153</f>
        <v>7.55</v>
      </c>
      <c r="B153">
        <f>'Sim Flight'!L153</f>
        <v>1.8422172337162865</v>
      </c>
      <c r="C153">
        <f>'Sim Flight'!N153+'Sim Flight Params'!$B$45</f>
        <v>-0.1232189453162279</v>
      </c>
      <c r="E153">
        <f t="shared" si="24"/>
        <v>4.9999999999999822E-2</v>
      </c>
      <c r="G153">
        <f>MEDIAN2(C153,'Sim Flight Params'!$B$47,2)</f>
        <v>-0.1232189453162279</v>
      </c>
      <c r="H153">
        <f>AVERAGE2(G153,'Sim Flight Params'!$B$48,2)</f>
        <v>-0.1232189453162279</v>
      </c>
      <c r="J153">
        <f t="shared" si="27"/>
        <v>0.25270242827482337</v>
      </c>
      <c r="K153">
        <f t="shared" si="28"/>
        <v>-3.4135918049560517E-2</v>
      </c>
      <c r="L153">
        <f>'Sim Flight Params'!$B$46*J153+'Sim Flight Params'!$B$49*K153</f>
        <v>0.25270242827482337</v>
      </c>
      <c r="N153">
        <f t="shared" si="29"/>
        <v>1.9856672337162835</v>
      </c>
      <c r="O153">
        <f t="shared" si="30"/>
        <v>-0.12321894531622846</v>
      </c>
      <c r="P153">
        <f>'Sim Flight Params'!$B$46*N153+'Sim Flight Params'!$B$49*O153</f>
        <v>1.9856672337162835</v>
      </c>
      <c r="Q153">
        <f t="shared" si="31"/>
        <v>0.14344999999999697</v>
      </c>
      <c r="S153">
        <f t="shared" si="25"/>
        <v>0.25270242827482337</v>
      </c>
      <c r="T153">
        <f t="shared" si="26"/>
        <v>1.9856672337162835</v>
      </c>
      <c r="U153">
        <f t="shared" si="23"/>
        <v>0.14344999999999697</v>
      </c>
    </row>
    <row r="154" spans="1:21" x14ac:dyDescent="0.3">
      <c r="A154">
        <f>'Sim Flight'!B154</f>
        <v>7.6</v>
      </c>
      <c r="B154">
        <f>'Sim Flight'!L154</f>
        <v>1.8526401643540922</v>
      </c>
      <c r="C154">
        <f>'Sim Flight'!N154+'Sim Flight Params'!$B$45</f>
        <v>-0.12487631037422278</v>
      </c>
      <c r="E154">
        <f t="shared" si="24"/>
        <v>4.9999999999999822E-2</v>
      </c>
      <c r="G154">
        <f>MEDIAN2(C154,'Sim Flight Params'!$B$47,2)</f>
        <v>-0.12487631037422278</v>
      </c>
      <c r="H154">
        <f>AVERAGE2(G154,'Sim Flight Params'!$B$48,2)</f>
        <v>-0.12487631037422278</v>
      </c>
      <c r="J154">
        <f t="shared" si="27"/>
        <v>0.24645861275611225</v>
      </c>
      <c r="K154">
        <f t="shared" si="28"/>
        <v>-3.3147301159897731E-2</v>
      </c>
      <c r="L154">
        <f>'Sim Flight Params'!$B$46*J154+'Sim Flight Params'!$B$49*K154</f>
        <v>0.24645861275611225</v>
      </c>
      <c r="N154">
        <f t="shared" si="29"/>
        <v>1.9979901643540892</v>
      </c>
      <c r="O154">
        <f t="shared" si="30"/>
        <v>-0.12487631037422275</v>
      </c>
      <c r="P154">
        <f>'Sim Flight Params'!$B$46*N154+'Sim Flight Params'!$B$49*O154</f>
        <v>1.9979901643540892</v>
      </c>
      <c r="Q154">
        <f t="shared" si="31"/>
        <v>0.14534999999999698</v>
      </c>
      <c r="S154">
        <f t="shared" si="25"/>
        <v>0.24645861275611225</v>
      </c>
      <c r="T154">
        <f t="shared" si="26"/>
        <v>1.9979901643540892</v>
      </c>
      <c r="U154">
        <f t="shared" si="23"/>
        <v>0.14534999999999698</v>
      </c>
    </row>
    <row r="155" spans="1:21" x14ac:dyDescent="0.3">
      <c r="A155">
        <f>'Sim Flight'!B155</f>
        <v>7.65</v>
      </c>
      <c r="B155">
        <f>'Sim Flight'!L155</f>
        <v>1.8627343859777918</v>
      </c>
      <c r="C155">
        <f>'Sim Flight'!N155+'Sim Flight Params'!$B$45</f>
        <v>-0.126483605642461</v>
      </c>
      <c r="E155">
        <f t="shared" si="24"/>
        <v>5.0000000000000711E-2</v>
      </c>
      <c r="G155">
        <f>MEDIAN2(C155,'Sim Flight Params'!$B$47,2)</f>
        <v>-0.126483605642461</v>
      </c>
      <c r="H155">
        <f>AVERAGE2(G155,'Sim Flight Params'!$B$48,2)</f>
        <v>-0.126483605642461</v>
      </c>
      <c r="J155">
        <f t="shared" si="27"/>
        <v>0.24013443247398911</v>
      </c>
      <c r="K155">
        <f t="shared" si="28"/>
        <v>-3.2145905364763902E-2</v>
      </c>
      <c r="L155">
        <f>'Sim Flight Params'!$B$46*J155+'Sim Flight Params'!$B$49*K155</f>
        <v>0.24013443247398911</v>
      </c>
      <c r="N155">
        <f t="shared" si="29"/>
        <v>2.0099968859777886</v>
      </c>
      <c r="O155">
        <f t="shared" si="30"/>
        <v>-0.12648360564246106</v>
      </c>
      <c r="P155">
        <f>'Sim Flight Params'!$B$46*N155+'Sim Flight Params'!$B$49*O155</f>
        <v>2.0099968859777886</v>
      </c>
      <c r="Q155">
        <f t="shared" si="31"/>
        <v>0.14726249999999674</v>
      </c>
      <c r="S155">
        <f t="shared" si="25"/>
        <v>0.24013443247398911</v>
      </c>
      <c r="T155">
        <f t="shared" si="26"/>
        <v>2.0099968859777886</v>
      </c>
      <c r="U155">
        <f t="shared" si="23"/>
        <v>0.14726249999999674</v>
      </c>
    </row>
    <row r="156" spans="1:21" x14ac:dyDescent="0.3">
      <c r="A156">
        <f>'Sim Flight'!B156</f>
        <v>7.7</v>
      </c>
      <c r="B156">
        <f>'Sim Flight'!L156</f>
        <v>1.8724960070727972</v>
      </c>
      <c r="C156">
        <f>'Sim Flight'!N156+'Sim Flight Params'!$B$45</f>
        <v>-0.12804021147766012</v>
      </c>
      <c r="E156">
        <f t="shared" si="24"/>
        <v>4.9999999999999822E-2</v>
      </c>
      <c r="G156">
        <f>MEDIAN2(C156,'Sim Flight Params'!$B$47,2)</f>
        <v>-0.12804021147766012</v>
      </c>
      <c r="H156">
        <f>AVERAGE2(G156,'Sim Flight Params'!$B$48,2)</f>
        <v>-0.12804021147766012</v>
      </c>
      <c r="J156">
        <f t="shared" si="27"/>
        <v>0.23373242190010612</v>
      </c>
      <c r="K156">
        <f t="shared" si="28"/>
        <v>-3.1132116703982526E-2</v>
      </c>
      <c r="L156">
        <f>'Sim Flight Params'!$B$46*J156+'Sim Flight Params'!$B$49*K156</f>
        <v>0.23373242190010612</v>
      </c>
      <c r="N156">
        <f t="shared" si="29"/>
        <v>2.0216835070727939</v>
      </c>
      <c r="O156">
        <f t="shared" si="30"/>
        <v>-0.12804021147766009</v>
      </c>
      <c r="P156">
        <f>'Sim Flight Params'!$B$46*N156+'Sim Flight Params'!$B$49*O156</f>
        <v>2.0216835070727939</v>
      </c>
      <c r="Q156">
        <f t="shared" si="31"/>
        <v>0.1491874999999967</v>
      </c>
      <c r="S156">
        <f t="shared" si="25"/>
        <v>0.23373242190010612</v>
      </c>
      <c r="T156">
        <f t="shared" si="26"/>
        <v>2.0216835070727939</v>
      </c>
      <c r="U156">
        <f t="shared" si="23"/>
        <v>0.1491874999999967</v>
      </c>
    </row>
    <row r="157" spans="1:21" x14ac:dyDescent="0.3">
      <c r="A157">
        <f>'Sim Flight'!B157</f>
        <v>7.75</v>
      </c>
      <c r="B157">
        <f>'Sim Flight'!L157</f>
        <v>1.8819212643483549</v>
      </c>
      <c r="C157">
        <f>'Sim Flight'!N157+'Sim Flight Params'!$B$45</f>
        <v>-0.12954552777902964</v>
      </c>
      <c r="E157">
        <f t="shared" si="24"/>
        <v>4.9999999999999822E-2</v>
      </c>
      <c r="G157">
        <f>MEDIAN2(C157,'Sim Flight Params'!$B$47,2)</f>
        <v>-0.12954552777902964</v>
      </c>
      <c r="H157">
        <f>AVERAGE2(G157,'Sim Flight Params'!$B$48,2)</f>
        <v>-0.12954552777902964</v>
      </c>
      <c r="J157">
        <f t="shared" si="27"/>
        <v>0.22725514551115467</v>
      </c>
      <c r="K157">
        <f t="shared" si="28"/>
        <v>-3.0106326027390492E-2</v>
      </c>
      <c r="L157">
        <f>'Sim Flight Params'!$B$46*J157+'Sim Flight Params'!$B$49*K157</f>
        <v>0.22725514551115467</v>
      </c>
      <c r="N157">
        <f t="shared" si="29"/>
        <v>2.0330462643483518</v>
      </c>
      <c r="O157">
        <f t="shared" si="30"/>
        <v>-0.12954552777902964</v>
      </c>
      <c r="P157">
        <f>'Sim Flight Params'!$B$46*N157+'Sim Flight Params'!$B$49*O157</f>
        <v>2.0330462643483518</v>
      </c>
      <c r="Q157">
        <f t="shared" si="31"/>
        <v>0.15112499999999685</v>
      </c>
      <c r="S157">
        <f t="shared" si="25"/>
        <v>0.22725514551115467</v>
      </c>
      <c r="T157">
        <f t="shared" si="26"/>
        <v>2.0330462643483518</v>
      </c>
      <c r="U157">
        <f t="shared" si="23"/>
        <v>0.15112499999999685</v>
      </c>
    </row>
    <row r="158" spans="1:21" x14ac:dyDescent="0.3">
      <c r="A158">
        <f>'Sim Flight'!B158</f>
        <v>7.8</v>
      </c>
      <c r="B158">
        <f>'Sim Flight'!L158</f>
        <v>1.8910065241883678</v>
      </c>
      <c r="C158">
        <f>'Sim Flight'!N158+'Sim Flight Params'!$B$45</f>
        <v>-0.13099897421796672</v>
      </c>
      <c r="E158">
        <f t="shared" si="24"/>
        <v>4.9999999999999822E-2</v>
      </c>
      <c r="G158">
        <f>MEDIAN2(C158,'Sim Flight Params'!$B$47,2)</f>
        <v>-0.13099897421796672</v>
      </c>
      <c r="H158">
        <f>AVERAGE2(G158,'Sim Flight Params'!$B$48,2)</f>
        <v>-0.13099897421796672</v>
      </c>
      <c r="J158">
        <f t="shared" si="27"/>
        <v>0.22070519680025635</v>
      </c>
      <c r="K158">
        <f t="shared" si="28"/>
        <v>-2.9068928778741669E-2</v>
      </c>
      <c r="L158">
        <f>'Sim Flight Params'!$B$46*J158+'Sim Flight Params'!$B$49*K158</f>
        <v>0.22070519680025635</v>
      </c>
      <c r="N158">
        <f t="shared" si="29"/>
        <v>2.0440815241883645</v>
      </c>
      <c r="O158">
        <f t="shared" si="30"/>
        <v>-0.13099897421796672</v>
      </c>
      <c r="P158">
        <f>'Sim Flight Params'!$B$46*N158+'Sim Flight Params'!$B$49*O158</f>
        <v>2.0440815241883645</v>
      </c>
      <c r="Q158">
        <f t="shared" si="31"/>
        <v>0.15307499999999674</v>
      </c>
      <c r="S158">
        <f t="shared" si="25"/>
        <v>0.22070519680025635</v>
      </c>
      <c r="T158">
        <f t="shared" si="26"/>
        <v>2.0440815241883645</v>
      </c>
      <c r="U158">
        <f t="shared" si="23"/>
        <v>0.15307499999999674</v>
      </c>
    </row>
    <row r="159" spans="1:21" x14ac:dyDescent="0.3">
      <c r="A159">
        <f>'Sim Flight'!B159</f>
        <v>7.85</v>
      </c>
      <c r="B159">
        <f>'Sim Flight'!L159</f>
        <v>1.8997482840522213</v>
      </c>
      <c r="C159">
        <f>'Sim Flight'!N159+'Sim Flight Params'!$B$45</f>
        <v>-0.13239999046373901</v>
      </c>
      <c r="E159">
        <f t="shared" si="24"/>
        <v>4.9999999999999822E-2</v>
      </c>
      <c r="G159">
        <f>MEDIAN2(C159,'Sim Flight Params'!$B$47,2)</f>
        <v>-0.13239999046373901</v>
      </c>
      <c r="H159">
        <f>AVERAGE2(G159,'Sim Flight Params'!$B$48,2)</f>
        <v>-0.13239999046373901</v>
      </c>
      <c r="J159">
        <f t="shared" si="27"/>
        <v>0.21408519727706943</v>
      </c>
      <c r="K159">
        <f t="shared" si="28"/>
        <v>-2.8020324915446027E-2</v>
      </c>
      <c r="L159">
        <f>'Sim Flight Params'!$B$46*J159+'Sim Flight Params'!$B$49*K159</f>
        <v>0.21408519727706943</v>
      </c>
      <c r="N159">
        <f t="shared" si="29"/>
        <v>2.0547857840522181</v>
      </c>
      <c r="O159">
        <f t="shared" si="30"/>
        <v>-0.13239999046373899</v>
      </c>
      <c r="P159">
        <f>'Sim Flight Params'!$B$46*N159+'Sim Flight Params'!$B$49*O159</f>
        <v>2.0547857840522181</v>
      </c>
      <c r="Q159">
        <f t="shared" si="31"/>
        <v>0.15503749999999683</v>
      </c>
      <c r="S159">
        <f t="shared" si="25"/>
        <v>0.21408519727706943</v>
      </c>
      <c r="T159">
        <f t="shared" si="26"/>
        <v>2.0547857840522181</v>
      </c>
      <c r="U159">
        <f t="shared" si="23"/>
        <v>0.15503749999999683</v>
      </c>
    </row>
    <row r="160" spans="1:21" x14ac:dyDescent="0.3">
      <c r="A160">
        <f>'Sim Flight'!B160</f>
        <v>7.9</v>
      </c>
      <c r="B160">
        <f>'Sim Flight'!L160</f>
        <v>1.9081431738250814</v>
      </c>
      <c r="C160">
        <f>'Sim Flight'!N160+'Sim Flight Params'!$B$45</f>
        <v>-0.13374803639743163</v>
      </c>
      <c r="E160">
        <f t="shared" si="24"/>
        <v>5.0000000000000711E-2</v>
      </c>
      <c r="G160">
        <f>MEDIAN2(C160,'Sim Flight Params'!$B$47,2)</f>
        <v>-0.13374803639743163</v>
      </c>
      <c r="H160">
        <f>AVERAGE2(G160,'Sim Flight Params'!$B$48,2)</f>
        <v>-0.13374803639743163</v>
      </c>
      <c r="J160">
        <f t="shared" si="27"/>
        <v>0.20739779545719775</v>
      </c>
      <c r="K160">
        <f t="shared" si="28"/>
        <v>-2.6960918673851926E-2</v>
      </c>
      <c r="L160">
        <f>'Sim Flight Params'!$B$46*J160+'Sim Flight Params'!$B$49*K160</f>
        <v>0.20739779545719775</v>
      </c>
      <c r="N160">
        <f t="shared" si="29"/>
        <v>2.0651556738250783</v>
      </c>
      <c r="O160">
        <f t="shared" si="30"/>
        <v>-0.13374803639743171</v>
      </c>
      <c r="P160">
        <f>'Sim Flight Params'!$B$46*N160+'Sim Flight Params'!$B$49*O160</f>
        <v>2.0651556738250783</v>
      </c>
      <c r="Q160">
        <f t="shared" si="31"/>
        <v>0.15701249999999689</v>
      </c>
      <c r="S160">
        <f t="shared" si="25"/>
        <v>0.20739779545719775</v>
      </c>
      <c r="T160">
        <f t="shared" si="26"/>
        <v>2.0651556738250783</v>
      </c>
      <c r="U160">
        <f t="shared" si="23"/>
        <v>0.15701249999999689</v>
      </c>
    </row>
    <row r="161" spans="1:21" x14ac:dyDescent="0.3">
      <c r="A161">
        <f>'Sim Flight'!B161</f>
        <v>7.95</v>
      </c>
      <c r="B161">
        <f>'Sim Flight'!L161</f>
        <v>1.9161879571171359</v>
      </c>
      <c r="C161">
        <f>'Sim Flight'!N161+'Sim Flight Params'!$B$45</f>
        <v>-0.13504259232217258</v>
      </c>
      <c r="E161">
        <f t="shared" si="24"/>
        <v>4.9999999999999822E-2</v>
      </c>
      <c r="G161">
        <f>MEDIAN2(C161,'Sim Flight Params'!$B$47,2)</f>
        <v>-0.13504259232217258</v>
      </c>
      <c r="H161">
        <f>AVERAGE2(G161,'Sim Flight Params'!$B$48,2)</f>
        <v>-0.13504259232217258</v>
      </c>
      <c r="J161">
        <f t="shared" si="27"/>
        <v>0.20064566584108914</v>
      </c>
      <c r="K161">
        <f t="shared" si="28"/>
        <v>-2.5891118494819159E-2</v>
      </c>
      <c r="L161">
        <f>'Sim Flight Params'!$B$46*J161+'Sim Flight Params'!$B$49*K161</f>
        <v>0.20064566584108914</v>
      </c>
      <c r="N161">
        <f t="shared" si="29"/>
        <v>2.0751879571171328</v>
      </c>
      <c r="O161">
        <f t="shared" si="30"/>
        <v>-0.13504259232217256</v>
      </c>
      <c r="P161">
        <f>'Sim Flight Params'!$B$46*N161+'Sim Flight Params'!$B$49*O161</f>
        <v>2.0751879571171328</v>
      </c>
      <c r="Q161">
        <f t="shared" si="31"/>
        <v>0.15899999999999692</v>
      </c>
      <c r="S161">
        <f t="shared" si="25"/>
        <v>0.20064566584108914</v>
      </c>
      <c r="T161">
        <f t="shared" si="26"/>
        <v>2.0751879571171328</v>
      </c>
      <c r="U161">
        <f t="shared" si="23"/>
        <v>0.15899999999999692</v>
      </c>
    </row>
    <row r="162" spans="1:21" x14ac:dyDescent="0.3">
      <c r="A162">
        <f>'Sim Flight'!B162</f>
        <v>8</v>
      </c>
      <c r="B162">
        <f>'Sim Flight'!L162</f>
        <v>1.9238795325112867</v>
      </c>
      <c r="C162">
        <f>'Sim Flight'!N162+'Sim Flight Params'!$B$45</f>
        <v>-0.13628315916144379</v>
      </c>
      <c r="E162">
        <f t="shared" si="24"/>
        <v>4.9999999999999822E-2</v>
      </c>
      <c r="G162">
        <f>MEDIAN2(C162,'Sim Flight Params'!$B$47,2)</f>
        <v>-0.13628315916144379</v>
      </c>
      <c r="H162">
        <f>AVERAGE2(G162,'Sim Flight Params'!$B$48,2)</f>
        <v>-0.13628315916144379</v>
      </c>
      <c r="J162">
        <f t="shared" si="27"/>
        <v>0.19383150788301698</v>
      </c>
      <c r="K162">
        <f t="shared" si="28"/>
        <v>-2.4811336785424219E-2</v>
      </c>
      <c r="L162">
        <f>'Sim Flight Params'!$B$46*J162+'Sim Flight Params'!$B$49*K162</f>
        <v>0.19383150788301698</v>
      </c>
      <c r="N162">
        <f t="shared" si="29"/>
        <v>2.0848795325112834</v>
      </c>
      <c r="O162">
        <f t="shared" si="30"/>
        <v>-0.13628315916144376</v>
      </c>
      <c r="P162">
        <f>'Sim Flight Params'!$B$46*N162+'Sim Flight Params'!$B$49*O162</f>
        <v>2.0848795325112834</v>
      </c>
      <c r="Q162">
        <f t="shared" si="31"/>
        <v>0.1609999999999967</v>
      </c>
      <c r="S162">
        <f t="shared" si="25"/>
        <v>0.19383150788301698</v>
      </c>
      <c r="T162">
        <f t="shared" si="26"/>
        <v>2.0848795325112834</v>
      </c>
      <c r="U162">
        <f t="shared" si="23"/>
        <v>0.1609999999999967</v>
      </c>
    </row>
    <row r="163" spans="1:21" x14ac:dyDescent="0.3">
      <c r="A163">
        <f>'Sim Flight'!B163</f>
        <v>8.0500000000000007</v>
      </c>
      <c r="B163">
        <f>'Sim Flight'!L163</f>
        <v>1.9312149347588035</v>
      </c>
      <c r="C163">
        <f>'Sim Flight'!N163+'Sim Flight Params'!$B$45</f>
        <v>-0.13746925865371648</v>
      </c>
      <c r="E163">
        <f t="shared" si="24"/>
        <v>5.0000000000000711E-2</v>
      </c>
      <c r="G163">
        <f>MEDIAN2(C163,'Sim Flight Params'!$B$47,2)</f>
        <v>-0.13746925865371648</v>
      </c>
      <c r="H163">
        <f>AVERAGE2(G163,'Sim Flight Params'!$B$48,2)</f>
        <v>-0.13746925865371648</v>
      </c>
      <c r="J163">
        <f t="shared" si="27"/>
        <v>0.18695804495033105</v>
      </c>
      <c r="K163">
        <f t="shared" si="28"/>
        <v>-2.372198984545348E-2</v>
      </c>
      <c r="L163">
        <f>'Sim Flight Params'!$B$46*J163+'Sim Flight Params'!$B$49*K163</f>
        <v>0.18695804495033105</v>
      </c>
      <c r="N163">
        <f t="shared" si="29"/>
        <v>2.0942274347588001</v>
      </c>
      <c r="O163">
        <f t="shared" si="30"/>
        <v>-0.13746925865371656</v>
      </c>
      <c r="P163">
        <f>'Sim Flight Params'!$B$46*N163+'Sim Flight Params'!$B$49*O163</f>
        <v>2.0942274347588001</v>
      </c>
      <c r="Q163">
        <f t="shared" si="31"/>
        <v>0.16301249999999667</v>
      </c>
      <c r="S163">
        <f t="shared" si="25"/>
        <v>0.18695804495033105</v>
      </c>
      <c r="T163">
        <f t="shared" si="26"/>
        <v>2.0942274347588001</v>
      </c>
      <c r="U163">
        <f t="shared" si="23"/>
        <v>0.16301249999999667</v>
      </c>
    </row>
    <row r="164" spans="1:21" x14ac:dyDescent="0.3">
      <c r="A164">
        <f>'Sim Flight'!B164</f>
        <v>8.1</v>
      </c>
      <c r="B164">
        <f>'Sim Flight'!L164</f>
        <v>1.938191335922484</v>
      </c>
      <c r="C164">
        <f>'Sim Flight'!N164+'Sim Flight Params'!$B$45</f>
        <v>-0.13860043353435408</v>
      </c>
      <c r="E164">
        <f t="shared" si="24"/>
        <v>4.9999999999998934E-2</v>
      </c>
      <c r="G164">
        <f>MEDIAN2(C164,'Sim Flight Params'!$B$47,2)</f>
        <v>-0.13860043353435408</v>
      </c>
      <c r="H164">
        <f>AVERAGE2(G164,'Sim Flight Params'!$B$48,2)</f>
        <v>-0.13860043353435408</v>
      </c>
      <c r="J164">
        <f t="shared" si="27"/>
        <v>0.1800280232736135</v>
      </c>
      <c r="K164">
        <f t="shared" si="28"/>
        <v>-2.2623497612752546E-2</v>
      </c>
      <c r="L164">
        <f>'Sim Flight Params'!$B$46*J164+'Sim Flight Params'!$B$49*K164</f>
        <v>0.1800280232736135</v>
      </c>
      <c r="N164">
        <f t="shared" si="29"/>
        <v>2.1032288359224807</v>
      </c>
      <c r="O164">
        <f t="shared" si="30"/>
        <v>-0.13860043353435397</v>
      </c>
      <c r="P164">
        <f>'Sim Flight Params'!$B$46*N164+'Sim Flight Params'!$B$49*O164</f>
        <v>2.1032288359224807</v>
      </c>
      <c r="Q164">
        <f t="shared" si="31"/>
        <v>0.16503749999999662</v>
      </c>
      <c r="S164">
        <f t="shared" si="25"/>
        <v>0.1800280232736135</v>
      </c>
      <c r="T164">
        <f t="shared" si="26"/>
        <v>2.1032288359224807</v>
      </c>
      <c r="U164">
        <f t="shared" si="23"/>
        <v>0.16503749999999662</v>
      </c>
    </row>
    <row r="165" spans="1:21" x14ac:dyDescent="0.3">
      <c r="A165">
        <f>'Sim Flight'!B165</f>
        <v>8.15</v>
      </c>
      <c r="B165">
        <f>'Sim Flight'!L165</f>
        <v>1.9448060464668782</v>
      </c>
      <c r="C165">
        <f>'Sim Flight'!N165+'Sim Flight Params'!$B$45</f>
        <v>-0.13967624771468751</v>
      </c>
      <c r="E165">
        <f t="shared" si="24"/>
        <v>5.0000000000000711E-2</v>
      </c>
      <c r="G165">
        <f>MEDIAN2(C165,'Sim Flight Params'!$B$47,2)</f>
        <v>-0.13967624771468751</v>
      </c>
      <c r="H165">
        <f>AVERAGE2(G165,'Sim Flight Params'!$B$48,2)</f>
        <v>-0.13967624771468751</v>
      </c>
      <c r="J165">
        <f t="shared" si="27"/>
        <v>0.17304421088787902</v>
      </c>
      <c r="K165">
        <f t="shared" si="28"/>
        <v>-2.1516283606668157E-2</v>
      </c>
      <c r="L165">
        <f>'Sim Flight Params'!$B$46*J165+'Sim Flight Params'!$B$49*K165</f>
        <v>0.17304421088787902</v>
      </c>
      <c r="N165">
        <f t="shared" si="29"/>
        <v>2.1118810464668747</v>
      </c>
      <c r="O165">
        <f t="shared" si="30"/>
        <v>-0.13967624771468756</v>
      </c>
      <c r="P165">
        <f>'Sim Flight Params'!$B$46*N165+'Sim Flight Params'!$B$49*O165</f>
        <v>2.1118810464668747</v>
      </c>
      <c r="Q165">
        <f t="shared" si="31"/>
        <v>0.16707499999999653</v>
      </c>
      <c r="S165">
        <f t="shared" si="25"/>
        <v>0.17304421088787902</v>
      </c>
      <c r="T165">
        <f t="shared" si="26"/>
        <v>2.1118810464668747</v>
      </c>
      <c r="U165">
        <f t="shared" si="23"/>
        <v>0.16707499999999653</v>
      </c>
    </row>
    <row r="166" spans="1:21" x14ac:dyDescent="0.3">
      <c r="A166">
        <f>'Sim Flight'!B166</f>
        <v>8.1999999999999993</v>
      </c>
      <c r="B166">
        <f>'Sim Flight'!L166</f>
        <v>1.9510565162951534</v>
      </c>
      <c r="C166">
        <f>'Sim Flight'!N166+'Sim Flight Params'!$B$45</f>
        <v>-0.14069628644745069</v>
      </c>
      <c r="E166">
        <f t="shared" si="24"/>
        <v>4.9999999999998934E-2</v>
      </c>
      <c r="G166">
        <f>MEDIAN2(C166,'Sim Flight Params'!$B$47,2)</f>
        <v>-0.14069628644745069</v>
      </c>
      <c r="H166">
        <f>AVERAGE2(G166,'Sim Flight Params'!$B$48,2)</f>
        <v>-0.14069628644745069</v>
      </c>
      <c r="J166">
        <f t="shared" si="27"/>
        <v>0.16600939656550665</v>
      </c>
      <c r="K166">
        <f t="shared" si="28"/>
        <v>-2.0400774655264121E-2</v>
      </c>
      <c r="L166">
        <f>'Sim Flight Params'!$B$46*J166+'Sim Flight Params'!$B$49*K166</f>
        <v>0.16600939656550665</v>
      </c>
      <c r="N166">
        <f t="shared" si="29"/>
        <v>2.1201815162951498</v>
      </c>
      <c r="O166">
        <f t="shared" si="30"/>
        <v>-0.14069628644745058</v>
      </c>
      <c r="P166">
        <f>'Sim Flight Params'!$B$46*N166+'Sim Flight Params'!$B$49*O166</f>
        <v>2.1201815162951498</v>
      </c>
      <c r="Q166">
        <f t="shared" si="31"/>
        <v>0.16912499999999642</v>
      </c>
      <c r="S166">
        <f t="shared" si="25"/>
        <v>0.16600939656550665</v>
      </c>
      <c r="T166">
        <f t="shared" si="26"/>
        <v>2.1201815162951498</v>
      </c>
      <c r="U166">
        <f t="shared" si="23"/>
        <v>0.16912499999999642</v>
      </c>
    </row>
    <row r="167" spans="1:21" x14ac:dyDescent="0.3">
      <c r="A167">
        <f>'Sim Flight'!B167</f>
        <v>8.25</v>
      </c>
      <c r="B167">
        <f>'Sim Flight'!L167</f>
        <v>1.9569403357322088</v>
      </c>
      <c r="C167">
        <f>'Sim Flight'!N167+'Sim Flight Params'!$B$45</f>
        <v>-0.14166015648802807</v>
      </c>
      <c r="E167">
        <f t="shared" si="24"/>
        <v>5.0000000000000711E-2</v>
      </c>
      <c r="G167">
        <f>MEDIAN2(C167,'Sim Flight Params'!$B$47,2)</f>
        <v>-0.14166015648802807</v>
      </c>
      <c r="H167">
        <f>AVERAGE2(G167,'Sim Flight Params'!$B$48,2)</f>
        <v>-0.14166015648802807</v>
      </c>
      <c r="J167">
        <f t="shared" si="27"/>
        <v>0.15892638874110515</v>
      </c>
      <c r="K167">
        <f t="shared" si="28"/>
        <v>-1.9277400811547333E-2</v>
      </c>
      <c r="L167">
        <f>'Sim Flight Params'!$B$46*J167+'Sim Flight Params'!$B$49*K167</f>
        <v>0.15892638874110515</v>
      </c>
      <c r="N167">
        <f t="shared" si="29"/>
        <v>2.1281278357322053</v>
      </c>
      <c r="O167">
        <f t="shared" si="30"/>
        <v>-0.14166015648802785</v>
      </c>
      <c r="P167">
        <f>'Sim Flight Params'!$B$46*N167+'Sim Flight Params'!$B$49*O167</f>
        <v>2.1281278357322053</v>
      </c>
      <c r="Q167">
        <f t="shared" si="31"/>
        <v>0.1711874999999965</v>
      </c>
      <c r="S167">
        <f t="shared" si="25"/>
        <v>0.15892638874110515</v>
      </c>
      <c r="T167">
        <f t="shared" si="26"/>
        <v>2.1281278357322053</v>
      </c>
      <c r="U167">
        <f t="shared" si="23"/>
        <v>0.1711874999999965</v>
      </c>
    </row>
    <row r="168" spans="1:21" x14ac:dyDescent="0.3">
      <c r="A168">
        <f>'Sim Flight'!B168</f>
        <v>8.3000000000000007</v>
      </c>
      <c r="B168">
        <f>'Sim Flight'!L168</f>
        <v>1.9624552364536472</v>
      </c>
      <c r="C168">
        <f>'Sim Flight'!N168+'Sim Flight Params'!$B$45</f>
        <v>-0.14256748624682025</v>
      </c>
      <c r="E168">
        <f t="shared" si="24"/>
        <v>5.0000000000000711E-2</v>
      </c>
      <c r="G168">
        <f>MEDIAN2(C168,'Sim Flight Params'!$B$47,2)</f>
        <v>-0.14256748624682025</v>
      </c>
      <c r="H168">
        <f>AVERAGE2(G168,'Sim Flight Params'!$B$48,2)</f>
        <v>-0.14256748624682025</v>
      </c>
      <c r="J168">
        <f t="shared" si="27"/>
        <v>0.15179801442876403</v>
      </c>
      <c r="K168">
        <f t="shared" si="28"/>
        <v>-1.8146595175843348E-2</v>
      </c>
      <c r="L168">
        <f>'Sim Flight Params'!$B$46*J168+'Sim Flight Params'!$B$49*K168</f>
        <v>0.15179801442876403</v>
      </c>
      <c r="N168">
        <f t="shared" si="29"/>
        <v>2.1357177364536435</v>
      </c>
      <c r="O168">
        <f t="shared" si="30"/>
        <v>-0.14256748624682034</v>
      </c>
      <c r="P168">
        <f>'Sim Flight Params'!$B$46*N168+'Sim Flight Params'!$B$49*O168</f>
        <v>2.1357177364536435</v>
      </c>
      <c r="Q168">
        <f t="shared" si="31"/>
        <v>0.17326249999999632</v>
      </c>
      <c r="S168">
        <f t="shared" si="25"/>
        <v>0.15179801442876403</v>
      </c>
      <c r="T168">
        <f t="shared" si="26"/>
        <v>2.1357177364536435</v>
      </c>
      <c r="U168">
        <f t="shared" si="23"/>
        <v>0.17326249999999632</v>
      </c>
    </row>
    <row r="169" spans="1:21" x14ac:dyDescent="0.3">
      <c r="A169">
        <f>'Sim Flight'!B169</f>
        <v>8.35</v>
      </c>
      <c r="B169">
        <f>'Sim Flight'!L169</f>
        <v>1.9675990923602598</v>
      </c>
      <c r="C169">
        <f>'Sim Flight'!N169+'Sim Flight Params'!$B$45</f>
        <v>-0.14341792593022773</v>
      </c>
      <c r="E169">
        <f t="shared" si="24"/>
        <v>4.9999999999998934E-2</v>
      </c>
      <c r="G169">
        <f>MEDIAN2(C169,'Sim Flight Params'!$B$47,2)</f>
        <v>-0.14341792593022773</v>
      </c>
      <c r="H169">
        <f>AVERAGE2(G169,'Sim Flight Params'!$B$48,2)</f>
        <v>-0.14341792593022773</v>
      </c>
      <c r="J169">
        <f t="shared" si="27"/>
        <v>0.14462711813225279</v>
      </c>
      <c r="K169">
        <f t="shared" si="28"/>
        <v>-1.7008793668149922E-2</v>
      </c>
      <c r="L169">
        <f>'Sim Flight Params'!$B$46*J169+'Sim Flight Params'!$B$49*K169</f>
        <v>0.14462711813225279</v>
      </c>
      <c r="N169">
        <f t="shared" si="29"/>
        <v>2.1429490923602561</v>
      </c>
      <c r="O169">
        <f t="shared" si="30"/>
        <v>-0.1434179259302279</v>
      </c>
      <c r="P169">
        <f>'Sim Flight Params'!$B$46*N169+'Sim Flight Params'!$B$49*O169</f>
        <v>2.1429490923602561</v>
      </c>
      <c r="Q169">
        <f t="shared" si="31"/>
        <v>0.17534999999999634</v>
      </c>
      <c r="S169">
        <f t="shared" si="25"/>
        <v>0.14462711813225279</v>
      </c>
      <c r="T169">
        <f t="shared" si="26"/>
        <v>2.1429490923602561</v>
      </c>
      <c r="U169">
        <f t="shared" si="23"/>
        <v>0.17534999999999634</v>
      </c>
    </row>
    <row r="170" spans="1:21" x14ac:dyDescent="0.3">
      <c r="A170">
        <f>'Sim Flight'!B170</f>
        <v>8.4</v>
      </c>
      <c r="B170">
        <f>'Sim Flight'!L170</f>
        <v>1.9723699203976766</v>
      </c>
      <c r="C170">
        <f>'Sim Flight'!N170+'Sim Flight Params'!$B$45</f>
        <v>-0.14421114767838761</v>
      </c>
      <c r="E170">
        <f t="shared" si="24"/>
        <v>5.0000000000000711E-2</v>
      </c>
      <c r="G170">
        <f>MEDIAN2(C170,'Sim Flight Params'!$B$47,2)</f>
        <v>-0.14421114767838761</v>
      </c>
      <c r="H170">
        <f>AVERAGE2(G170,'Sim Flight Params'!$B$48,2)</f>
        <v>-0.14421114767838761</v>
      </c>
      <c r="J170">
        <f t="shared" si="27"/>
        <v>0.13741656074833331</v>
      </c>
      <c r="K170">
        <f t="shared" si="28"/>
        <v>-1.5864434963197335E-2</v>
      </c>
      <c r="L170">
        <f>'Sim Flight Params'!$B$46*J170+'Sim Flight Params'!$B$49*K170</f>
        <v>0.13741656074833331</v>
      </c>
      <c r="N170">
        <f t="shared" si="29"/>
        <v>2.1498199203976727</v>
      </c>
      <c r="O170">
        <f t="shared" si="30"/>
        <v>-0.14421114767838766</v>
      </c>
      <c r="P170">
        <f>'Sim Flight Params'!$B$46*N170+'Sim Flight Params'!$B$49*O170</f>
        <v>2.1498199203976727</v>
      </c>
      <c r="Q170">
        <f t="shared" si="31"/>
        <v>0.17744999999999611</v>
      </c>
      <c r="S170">
        <f t="shared" si="25"/>
        <v>0.13741656074833331</v>
      </c>
      <c r="T170">
        <f t="shared" si="26"/>
        <v>2.1498199203976727</v>
      </c>
      <c r="U170">
        <f t="shared" si="23"/>
        <v>0.17744999999999611</v>
      </c>
    </row>
    <row r="171" spans="1:21" x14ac:dyDescent="0.3">
      <c r="A171">
        <f>'Sim Flight'!B171</f>
        <v>8.4499999999999993</v>
      </c>
      <c r="B171">
        <f>'Sim Flight'!L171</f>
        <v>1.9767658813208724</v>
      </c>
      <c r="C171">
        <f>'Sim Flight'!N171+'Sim Flight Params'!$B$45</f>
        <v>-0.1449468456883253</v>
      </c>
      <c r="E171">
        <f t="shared" si="24"/>
        <v>4.9999999999998934E-2</v>
      </c>
      <c r="G171">
        <f>MEDIAN2(C171,'Sim Flight Params'!$B$47,2)</f>
        <v>-0.1449468456883253</v>
      </c>
      <c r="H171">
        <f>AVERAGE2(G171,'Sim Flight Params'!$B$48,2)</f>
        <v>-0.1449468456883253</v>
      </c>
      <c r="J171">
        <f t="shared" si="27"/>
        <v>0.13016921846391719</v>
      </c>
      <c r="K171">
        <f t="shared" si="28"/>
        <v>-1.4713960198754242E-2</v>
      </c>
      <c r="L171">
        <f>'Sim Flight Params'!$B$46*J171+'Sim Flight Params'!$B$49*K171</f>
        <v>0.13016921846391719</v>
      </c>
      <c r="N171">
        <f t="shared" si="29"/>
        <v>2.1563283813208685</v>
      </c>
      <c r="O171">
        <f t="shared" si="30"/>
        <v>-0.14494684568832547</v>
      </c>
      <c r="P171">
        <f>'Sim Flight Params'!$B$46*N171+'Sim Flight Params'!$B$49*O171</f>
        <v>2.1563283813208685</v>
      </c>
      <c r="Q171">
        <f t="shared" si="31"/>
        <v>0.17956249999999607</v>
      </c>
      <c r="S171">
        <f t="shared" si="25"/>
        <v>0.13016921846391719</v>
      </c>
      <c r="T171">
        <f t="shared" si="26"/>
        <v>2.1563283813208685</v>
      </c>
      <c r="U171">
        <f t="shared" si="23"/>
        <v>0.17956249999999607</v>
      </c>
    </row>
    <row r="172" spans="1:21" x14ac:dyDescent="0.3">
      <c r="A172">
        <f>'Sim Flight'!B172</f>
        <v>8.5</v>
      </c>
      <c r="B172">
        <f>'Sim Flight'!L172</f>
        <v>1.9807852804032304</v>
      </c>
      <c r="C172">
        <f>'Sim Flight'!N172+'Sim Flight Params'!$B$45</f>
        <v>-0.14562473633517239</v>
      </c>
      <c r="E172">
        <f t="shared" si="24"/>
        <v>5.0000000000000711E-2</v>
      </c>
      <c r="G172">
        <f>MEDIAN2(C172,'Sim Flight Params'!$B$47,2)</f>
        <v>-0.14562473633517239</v>
      </c>
      <c r="H172">
        <f>AVERAGE2(G172,'Sim Flight Params'!$B$48,2)</f>
        <v>-0.14562473633517239</v>
      </c>
      <c r="J172">
        <f t="shared" si="27"/>
        <v>0.12288798164715846</v>
      </c>
      <c r="K172">
        <f t="shared" si="28"/>
        <v>-1.3557812936941612E-2</v>
      </c>
      <c r="L172">
        <f>'Sim Flight Params'!$B$46*J172+'Sim Flight Params'!$B$49*K172</f>
        <v>0.12288798164715846</v>
      </c>
      <c r="N172">
        <f t="shared" si="29"/>
        <v>2.1624727804032267</v>
      </c>
      <c r="O172">
        <f t="shared" si="30"/>
        <v>-0.14562473633517245</v>
      </c>
      <c r="P172">
        <f>'Sim Flight Params'!$B$46*N172+'Sim Flight Params'!$B$49*O172</f>
        <v>2.1624727804032267</v>
      </c>
      <c r="Q172">
        <f t="shared" si="31"/>
        <v>0.18168749999999623</v>
      </c>
      <c r="S172">
        <f t="shared" si="25"/>
        <v>0.12288798164715846</v>
      </c>
      <c r="T172">
        <f t="shared" si="26"/>
        <v>2.1624727804032267</v>
      </c>
      <c r="U172">
        <f t="shared" si="23"/>
        <v>0.18168749999999623</v>
      </c>
    </row>
    <row r="173" spans="1:21" x14ac:dyDescent="0.3">
      <c r="A173">
        <f>'Sim Flight'!B173</f>
        <v>8.5500000000000007</v>
      </c>
      <c r="B173">
        <f>'Sim Flight'!L173</f>
        <v>1.9844265680898916</v>
      </c>
      <c r="C173">
        <f>'Sim Flight'!N173+'Sim Flight Params'!$B$45</f>
        <v>-0.1462445582787473</v>
      </c>
      <c r="E173">
        <f t="shared" si="24"/>
        <v>5.0000000000000711E-2</v>
      </c>
      <c r="G173">
        <f>MEDIAN2(C173,'Sim Flight Params'!$B$47,2)</f>
        <v>-0.1462445582787473</v>
      </c>
      <c r="H173">
        <f>AVERAGE2(G173,'Sim Flight Params'!$B$48,2)</f>
        <v>-0.1462445582787473</v>
      </c>
      <c r="J173">
        <f t="shared" si="27"/>
        <v>0.11557575373322099</v>
      </c>
      <c r="K173">
        <f t="shared" si="28"/>
        <v>-1.2396438871497929E-2</v>
      </c>
      <c r="L173">
        <f>'Sim Flight Params'!$B$46*J173+'Sim Flight Params'!$B$49*K173</f>
        <v>0.11557575373322099</v>
      </c>
      <c r="N173">
        <f t="shared" si="29"/>
        <v>2.1682515680898877</v>
      </c>
      <c r="O173">
        <f t="shared" si="30"/>
        <v>-0.14624455827874736</v>
      </c>
      <c r="P173">
        <f>'Sim Flight Params'!$B$46*N173+'Sim Flight Params'!$B$49*O173</f>
        <v>2.1682515680898877</v>
      </c>
      <c r="Q173">
        <f t="shared" si="31"/>
        <v>0.18382499999999613</v>
      </c>
      <c r="S173">
        <f t="shared" si="25"/>
        <v>0.11557575373322099</v>
      </c>
      <c r="T173">
        <f t="shared" si="26"/>
        <v>2.1682515680898877</v>
      </c>
      <c r="U173">
        <f t="shared" si="23"/>
        <v>0.18382499999999613</v>
      </c>
    </row>
    <row r="174" spans="1:21" x14ac:dyDescent="0.3">
      <c r="A174">
        <f>'Sim Flight'!B174</f>
        <v>8.6</v>
      </c>
      <c r="B174">
        <f>'Sim Flight'!L174</f>
        <v>1.9876883405951378</v>
      </c>
      <c r="C174">
        <f>'Sim Flight'!N174+'Sim Flight Params'!$B$45</f>
        <v>-0.1468060725659511</v>
      </c>
      <c r="E174">
        <f t="shared" si="24"/>
        <v>4.9999999999998934E-2</v>
      </c>
      <c r="G174">
        <f>MEDIAN2(C174,'Sim Flight Params'!$B$47,2)</f>
        <v>-0.1468060725659511</v>
      </c>
      <c r="H174">
        <f>AVERAGE2(G174,'Sim Flight Params'!$B$48,2)</f>
        <v>-0.1468060725659511</v>
      </c>
      <c r="J174">
        <f t="shared" si="27"/>
        <v>0.10823545010492359</v>
      </c>
      <c r="K174">
        <f t="shared" si="28"/>
        <v>-1.1230285744076269E-2</v>
      </c>
      <c r="L174">
        <f>'Sim Flight Params'!$B$46*J174+'Sim Flight Params'!$B$49*K174</f>
        <v>0.10823545010492359</v>
      </c>
      <c r="N174">
        <f t="shared" si="29"/>
        <v>2.1736633405951338</v>
      </c>
      <c r="O174">
        <f t="shared" si="30"/>
        <v>-0.14680607256595099</v>
      </c>
      <c r="P174">
        <f>'Sim Flight Params'!$B$46*N174+'Sim Flight Params'!$B$49*O174</f>
        <v>2.1736633405951338</v>
      </c>
      <c r="Q174">
        <f t="shared" si="31"/>
        <v>0.185974999999996</v>
      </c>
      <c r="S174">
        <f t="shared" si="25"/>
        <v>0.10823545010492359</v>
      </c>
      <c r="T174">
        <f t="shared" si="26"/>
        <v>2.1736633405951338</v>
      </c>
      <c r="U174">
        <f t="shared" si="23"/>
        <v>0.185974999999996</v>
      </c>
    </row>
    <row r="175" spans="1:21" x14ac:dyDescent="0.3">
      <c r="A175">
        <f>'Sim Flight'!B175</f>
        <v>8.65</v>
      </c>
      <c r="B175">
        <f>'Sim Flight'!L175</f>
        <v>1.9905693404435771</v>
      </c>
      <c r="C175">
        <f>'Sim Flight'!N175+'Sim Flight Params'!$B$45</f>
        <v>-0.14730906272276389</v>
      </c>
      <c r="E175">
        <f t="shared" si="24"/>
        <v>5.0000000000000711E-2</v>
      </c>
      <c r="G175">
        <f>MEDIAN2(C175,'Sim Flight Params'!$B$47,2)</f>
        <v>-0.14730906272276389</v>
      </c>
      <c r="H175">
        <f>AVERAGE2(G175,'Sim Flight Params'!$B$48,2)</f>
        <v>-0.14730906272276389</v>
      </c>
      <c r="J175">
        <f t="shared" si="27"/>
        <v>0.10086999696878529</v>
      </c>
      <c r="K175">
        <f t="shared" si="28"/>
        <v>-1.0059803136255731E-2</v>
      </c>
      <c r="L175">
        <f>'Sim Flight Params'!$B$46*J175+'Sim Flight Params'!$B$49*K175</f>
        <v>0.10086999696878529</v>
      </c>
      <c r="N175">
        <f t="shared" si="29"/>
        <v>2.178706840443573</v>
      </c>
      <c r="O175">
        <f t="shared" si="30"/>
        <v>-0.14730906272276398</v>
      </c>
      <c r="P175">
        <f>'Sim Flight Params'!$B$46*N175+'Sim Flight Params'!$B$49*O175</f>
        <v>2.178706840443573</v>
      </c>
      <c r="Q175">
        <f t="shared" si="31"/>
        <v>0.18813749999999585</v>
      </c>
      <c r="S175">
        <f t="shared" si="25"/>
        <v>0.10086999696878529</v>
      </c>
      <c r="T175">
        <f t="shared" si="26"/>
        <v>2.178706840443573</v>
      </c>
      <c r="U175">
        <f t="shared" si="23"/>
        <v>0.18813749999999585</v>
      </c>
    </row>
    <row r="176" spans="1:21" x14ac:dyDescent="0.3">
      <c r="A176">
        <f>'Sim Flight'!B176</f>
        <v>8.6999999999999993</v>
      </c>
      <c r="B176">
        <f>'Sim Flight'!L176</f>
        <v>1.9930684569549264</v>
      </c>
      <c r="C176">
        <f>'Sim Flight'!N176+'Sim Flight Params'!$B$45</f>
        <v>-0.14775333483600764</v>
      </c>
      <c r="E176">
        <f t="shared" si="24"/>
        <v>4.9999999999998934E-2</v>
      </c>
      <c r="G176">
        <f>MEDIAN2(C176,'Sim Flight Params'!$B$47,2)</f>
        <v>-0.14775333483600764</v>
      </c>
      <c r="H176">
        <f>AVERAGE2(G176,'Sim Flight Params'!$B$48,2)</f>
        <v>-0.14775333483600764</v>
      </c>
      <c r="J176">
        <f t="shared" si="27"/>
        <v>9.3482330226985072E-2</v>
      </c>
      <c r="K176">
        <f t="shared" si="28"/>
        <v>-8.8854422648750545E-3</v>
      </c>
      <c r="L176">
        <f>'Sim Flight Params'!$B$46*J176+'Sim Flight Params'!$B$49*K176</f>
        <v>9.3482330226985072E-2</v>
      </c>
      <c r="N176">
        <f t="shared" si="29"/>
        <v>2.1833809569549221</v>
      </c>
      <c r="O176">
        <f t="shared" si="30"/>
        <v>-0.14775333483600753</v>
      </c>
      <c r="P176">
        <f>'Sim Flight Params'!$B$46*N176+'Sim Flight Params'!$B$49*O176</f>
        <v>2.1833809569549221</v>
      </c>
      <c r="Q176">
        <f t="shared" si="31"/>
        <v>0.19031249999999567</v>
      </c>
      <c r="S176">
        <f t="shared" si="25"/>
        <v>9.3482330226985072E-2</v>
      </c>
      <c r="T176">
        <f t="shared" si="26"/>
        <v>2.1833809569549221</v>
      </c>
      <c r="U176">
        <f t="shared" si="23"/>
        <v>0.19031249999999567</v>
      </c>
    </row>
    <row r="177" spans="1:21" x14ac:dyDescent="0.3">
      <c r="A177">
        <f>'Sim Flight'!B177</f>
        <v>8.75</v>
      </c>
      <c r="B177">
        <f>'Sim Flight'!L177</f>
        <v>1.9951847266721967</v>
      </c>
      <c r="C177">
        <f>'Sim Flight'!N177+'Sim Flight Params'!$B$45</f>
        <v>-0.14813871763161587</v>
      </c>
      <c r="E177">
        <f t="shared" si="24"/>
        <v>5.0000000000000711E-2</v>
      </c>
      <c r="G177">
        <f>MEDIAN2(C177,'Sim Flight Params'!$B$47,2)</f>
        <v>-0.14813871763161587</v>
      </c>
      <c r="H177">
        <f>AVERAGE2(G177,'Sim Flight Params'!$B$48,2)</f>
        <v>-0.14813871763161587</v>
      </c>
      <c r="J177">
        <f t="shared" si="27"/>
        <v>8.6075394345404177E-2</v>
      </c>
      <c r="K177">
        <f t="shared" si="28"/>
        <v>-7.7076559121646033E-3</v>
      </c>
      <c r="L177">
        <f>'Sim Flight Params'!$B$46*J177+'Sim Flight Params'!$B$49*K177</f>
        <v>8.6075394345404177E-2</v>
      </c>
      <c r="N177">
        <f t="shared" si="29"/>
        <v>2.1876847266721922</v>
      </c>
      <c r="O177">
        <f t="shared" si="30"/>
        <v>-0.14813871763161579</v>
      </c>
      <c r="P177">
        <f>'Sim Flight Params'!$B$46*N177+'Sim Flight Params'!$B$49*O177</f>
        <v>2.1876847266721922</v>
      </c>
      <c r="Q177">
        <f t="shared" si="31"/>
        <v>0.19249999999999545</v>
      </c>
      <c r="S177">
        <f t="shared" si="25"/>
        <v>8.6075394345404177E-2</v>
      </c>
      <c r="T177">
        <f t="shared" si="26"/>
        <v>2.1876847266721922</v>
      </c>
      <c r="U177">
        <f t="shared" si="23"/>
        <v>0.19249999999999545</v>
      </c>
    </row>
    <row r="178" spans="1:21" x14ac:dyDescent="0.3">
      <c r="A178">
        <f>'Sim Flight'!B178</f>
        <v>8.8000000000000007</v>
      </c>
      <c r="B178">
        <f>'Sim Flight'!L178</f>
        <v>1.9969173337331281</v>
      </c>
      <c r="C178">
        <f>'Sim Flight'!N178+'Sim Flight Params'!$B$45</f>
        <v>-0.14846506253556938</v>
      </c>
      <c r="E178">
        <f t="shared" si="24"/>
        <v>5.0000000000000711E-2</v>
      </c>
      <c r="G178">
        <f>MEDIAN2(C178,'Sim Flight Params'!$B$47,2)</f>
        <v>-0.14846506253556938</v>
      </c>
      <c r="H178">
        <f>AVERAGE2(G178,'Sim Flight Params'!$B$48,2)</f>
        <v>-0.14846506253556938</v>
      </c>
      <c r="J178">
        <f t="shared" si="27"/>
        <v>7.8652141218625599E-2</v>
      </c>
      <c r="K178">
        <f t="shared" si="28"/>
        <v>-6.5268980790699387E-3</v>
      </c>
      <c r="L178">
        <f>'Sim Flight Params'!$B$46*J178+'Sim Flight Params'!$B$49*K178</f>
        <v>7.8652141218625599E-2</v>
      </c>
      <c r="N178">
        <f t="shared" si="29"/>
        <v>2.1916173337331233</v>
      </c>
      <c r="O178">
        <f t="shared" si="30"/>
        <v>-0.14846506253556946</v>
      </c>
      <c r="P178">
        <f>'Sim Flight Params'!$B$46*N178+'Sim Flight Params'!$B$49*O178</f>
        <v>2.1916173337331233</v>
      </c>
      <c r="Q178">
        <f t="shared" si="31"/>
        <v>0.19469999999999521</v>
      </c>
      <c r="S178">
        <f t="shared" si="25"/>
        <v>7.8652141218625599E-2</v>
      </c>
      <c r="T178">
        <f t="shared" si="26"/>
        <v>2.1916173337331233</v>
      </c>
      <c r="U178">
        <f t="shared" si="23"/>
        <v>0.19469999999999521</v>
      </c>
    </row>
    <row r="179" spans="1:21" x14ac:dyDescent="0.3">
      <c r="A179">
        <f>'Sim Flight'!B179</f>
        <v>8.85</v>
      </c>
      <c r="B179">
        <f>'Sim Flight'!L179</f>
        <v>1.9982656101847158</v>
      </c>
      <c r="C179">
        <f>'Sim Flight'!N179+'Sim Flight Params'!$B$45</f>
        <v>-0.14873224373742966</v>
      </c>
      <c r="E179">
        <f t="shared" si="24"/>
        <v>4.9999999999998934E-2</v>
      </c>
      <c r="G179">
        <f>MEDIAN2(C179,'Sim Flight Params'!$B$47,2)</f>
        <v>-0.14873224373742966</v>
      </c>
      <c r="H179">
        <f>AVERAGE2(G179,'Sim Flight Params'!$B$48,2)</f>
        <v>-0.14873224373742966</v>
      </c>
      <c r="J179">
        <f t="shared" si="27"/>
        <v>7.1215529031754279E-2</v>
      </c>
      <c r="K179">
        <f t="shared" si="28"/>
        <v>-5.3436240372057879E-3</v>
      </c>
      <c r="L179">
        <f>'Sim Flight Params'!$B$46*J179+'Sim Flight Params'!$B$49*K179</f>
        <v>7.1215529031754279E-2</v>
      </c>
      <c r="N179">
        <f t="shared" si="29"/>
        <v>2.195178110184711</v>
      </c>
      <c r="O179">
        <f t="shared" si="30"/>
        <v>-0.14873224373742955</v>
      </c>
      <c r="P179">
        <f>'Sim Flight Params'!$B$46*N179+'Sim Flight Params'!$B$49*O179</f>
        <v>2.195178110184711</v>
      </c>
      <c r="Q179">
        <f t="shared" si="31"/>
        <v>0.19691249999999516</v>
      </c>
      <c r="S179">
        <f t="shared" si="25"/>
        <v>7.1215529031754279E-2</v>
      </c>
      <c r="T179">
        <f t="shared" si="26"/>
        <v>2.195178110184711</v>
      </c>
      <c r="U179">
        <f t="shared" si="23"/>
        <v>0.19691249999999516</v>
      </c>
    </row>
    <row r="180" spans="1:21" x14ac:dyDescent="0.3">
      <c r="A180">
        <f>'Sim Flight'!B180</f>
        <v>8.9</v>
      </c>
      <c r="B180">
        <f>'Sim Flight'!L180</f>
        <v>1.999229036240723</v>
      </c>
      <c r="C180">
        <f>'Sim Flight'!N180+'Sim Flight Params'!$B$45</f>
        <v>-0.14894015823223899</v>
      </c>
      <c r="E180">
        <f t="shared" si="24"/>
        <v>5.0000000000000711E-2</v>
      </c>
      <c r="G180">
        <f>MEDIAN2(C180,'Sim Flight Params'!$B$47,2)</f>
        <v>-0.14894015823223899</v>
      </c>
      <c r="H180">
        <f>AVERAGE2(G180,'Sim Flight Params'!$B$48,2)</f>
        <v>-0.14894015823223899</v>
      </c>
      <c r="J180">
        <f t="shared" si="27"/>
        <v>6.3768521120142224E-2</v>
      </c>
      <c r="K180">
        <f t="shared" si="28"/>
        <v>-4.1582898961866586E-3</v>
      </c>
      <c r="L180">
        <f>'Sim Flight Params'!$B$46*J180+'Sim Flight Params'!$B$49*K180</f>
        <v>6.3768521120142224E-2</v>
      </c>
      <c r="N180">
        <f t="shared" si="29"/>
        <v>2.1983665362407181</v>
      </c>
      <c r="O180">
        <f t="shared" si="30"/>
        <v>-0.14894015823223899</v>
      </c>
      <c r="P180">
        <f>'Sim Flight Params'!$B$46*N180+'Sim Flight Params'!$B$49*O180</f>
        <v>2.1983665362407181</v>
      </c>
      <c r="Q180">
        <f t="shared" si="31"/>
        <v>0.19913749999999508</v>
      </c>
      <c r="S180">
        <f t="shared" si="25"/>
        <v>6.3768521120142224E-2</v>
      </c>
      <c r="T180">
        <f t="shared" si="26"/>
        <v>2.1983665362407181</v>
      </c>
      <c r="U180">
        <f t="shared" si="23"/>
        <v>0.19913749999999508</v>
      </c>
    </row>
    <row r="181" spans="1:21" x14ac:dyDescent="0.3">
      <c r="A181">
        <f>'Sim Flight'!B181</f>
        <v>8.9499999999999993</v>
      </c>
      <c r="B181">
        <f>'Sim Flight'!L181</f>
        <v>1.9998072404820648</v>
      </c>
      <c r="C181">
        <f>'Sim Flight'!N181+'Sim Flight Params'!$B$45</f>
        <v>-0.1490887258661456</v>
      </c>
      <c r="E181">
        <f t="shared" si="24"/>
        <v>4.9999999999998934E-2</v>
      </c>
      <c r="G181">
        <f>MEDIAN2(C181,'Sim Flight Params'!$B$47,2)</f>
        <v>-0.1490887258661456</v>
      </c>
      <c r="H181">
        <f>AVERAGE2(G181,'Sim Flight Params'!$B$48,2)</f>
        <v>-0.1490887258661456</v>
      </c>
      <c r="J181">
        <f t="shared" si="27"/>
        <v>5.6314084826835101E-2</v>
      </c>
      <c r="K181">
        <f t="shared" si="28"/>
        <v>-2.971352678132263E-3</v>
      </c>
      <c r="L181">
        <f>'Sim Flight Params'!$B$46*J181+'Sim Flight Params'!$B$49*K181</f>
        <v>5.6314084826835101E-2</v>
      </c>
      <c r="N181">
        <f t="shared" si="29"/>
        <v>2.2011822404820598</v>
      </c>
      <c r="O181">
        <f t="shared" si="30"/>
        <v>-0.14908872586614566</v>
      </c>
      <c r="P181">
        <f>'Sim Flight Params'!$B$46*N181+'Sim Flight Params'!$B$49*O181</f>
        <v>2.2011822404820598</v>
      </c>
      <c r="Q181">
        <f t="shared" si="31"/>
        <v>0.20137499999999497</v>
      </c>
      <c r="S181">
        <f t="shared" si="25"/>
        <v>5.6314084826835101E-2</v>
      </c>
      <c r="T181">
        <f t="shared" si="26"/>
        <v>2.2011822404820598</v>
      </c>
      <c r="U181">
        <f t="shared" si="23"/>
        <v>0.20137499999999497</v>
      </c>
    </row>
    <row r="182" spans="1:21" x14ac:dyDescent="0.3">
      <c r="A182">
        <f>'Sim Flight'!B182</f>
        <v>9</v>
      </c>
      <c r="B182">
        <f>'Sim Flight'!L182</f>
        <v>2</v>
      </c>
      <c r="C182">
        <f>'Sim Flight'!N182+'Sim Flight Params'!$B$45</f>
        <v>-0.1491778893626538</v>
      </c>
      <c r="E182">
        <f t="shared" si="24"/>
        <v>5.0000000000000711E-2</v>
      </c>
      <c r="G182">
        <f>MEDIAN2(C182,'Sim Flight Params'!$B$47,2)</f>
        <v>-0.1491778893626538</v>
      </c>
      <c r="H182">
        <f>AVERAGE2(G182,'Sim Flight Params'!$B$48,2)</f>
        <v>-0.1491778893626538</v>
      </c>
      <c r="J182">
        <f t="shared" si="27"/>
        <v>4.8855190358702304E-2</v>
      </c>
      <c r="K182">
        <f t="shared" si="28"/>
        <v>-1.7832699301639522E-3</v>
      </c>
      <c r="L182">
        <f>'Sim Flight Params'!$B$46*J182+'Sim Flight Params'!$B$49*K182</f>
        <v>4.8855190358702304E-2</v>
      </c>
      <c r="N182">
        <f t="shared" si="29"/>
        <v>2.2036249999999948</v>
      </c>
      <c r="O182">
        <f t="shared" si="30"/>
        <v>-0.14917788936265383</v>
      </c>
      <c r="P182">
        <f>'Sim Flight Params'!$B$46*N182+'Sim Flight Params'!$B$49*O182</f>
        <v>2.2036249999999948</v>
      </c>
      <c r="Q182">
        <f t="shared" si="31"/>
        <v>0.20362499999999484</v>
      </c>
      <c r="S182">
        <f t="shared" si="25"/>
        <v>4.8855190358702304E-2</v>
      </c>
      <c r="T182">
        <f t="shared" si="26"/>
        <v>2.2036249999999948</v>
      </c>
      <c r="U182">
        <f t="shared" si="23"/>
        <v>0.20362499999999484</v>
      </c>
    </row>
    <row r="183" spans="1:21" x14ac:dyDescent="0.3">
      <c r="A183">
        <f>'Sim Flight'!B183</f>
        <v>9.0500000000000007</v>
      </c>
      <c r="B183">
        <f>'Sim Flight'!L183</f>
        <v>2</v>
      </c>
      <c r="C183">
        <f>'Sim Flight'!N183+'Sim Flight Params'!$B$45</f>
        <v>-7.2103807174070417E-2</v>
      </c>
      <c r="E183">
        <f t="shared" si="24"/>
        <v>5.0000000000000711E-2</v>
      </c>
      <c r="G183">
        <f>MEDIAN2(C183,'Sim Flight Params'!$B$47,2)</f>
        <v>-7.2103807174070417E-2</v>
      </c>
      <c r="H183">
        <f>AVERAGE2(G183,'Sim Flight Params'!$B$48,2)</f>
        <v>-7.2103807174070417E-2</v>
      </c>
      <c r="J183">
        <f t="shared" si="27"/>
        <v>4.5249999999998729E-2</v>
      </c>
      <c r="K183">
        <f t="shared" si="28"/>
        <v>1.5414816437716459</v>
      </c>
      <c r="L183">
        <f>'Sim Flight Params'!$B$46*J183+'Sim Flight Params'!$B$49*K183</f>
        <v>4.5249999999998729E-2</v>
      </c>
      <c r="N183">
        <f t="shared" si="29"/>
        <v>2.2058874999999949</v>
      </c>
      <c r="O183">
        <f t="shared" si="30"/>
        <v>-7.2103807174070472E-2</v>
      </c>
      <c r="P183">
        <f>'Sim Flight Params'!$B$46*N183+'Sim Flight Params'!$B$49*O183</f>
        <v>2.2058874999999949</v>
      </c>
      <c r="Q183">
        <f t="shared" si="31"/>
        <v>0.20588749999999489</v>
      </c>
      <c r="S183">
        <f t="shared" si="25"/>
        <v>4.5249999999998729E-2</v>
      </c>
      <c r="T183">
        <f t="shared" si="26"/>
        <v>2.2058874999999949</v>
      </c>
      <c r="U183">
        <f t="shared" si="23"/>
        <v>0.20588749999999489</v>
      </c>
    </row>
    <row r="184" spans="1:21" x14ac:dyDescent="0.3">
      <c r="A184">
        <f>'Sim Flight'!B184</f>
        <v>9.1</v>
      </c>
      <c r="B184">
        <f>'Sim Flight'!L184</f>
        <v>2</v>
      </c>
      <c r="C184">
        <f>'Sim Flight'!N184+'Sim Flight Params'!$B$45</f>
        <v>5.0000000000000001E-3</v>
      </c>
      <c r="E184">
        <f t="shared" si="24"/>
        <v>4.9999999999998934E-2</v>
      </c>
      <c r="G184">
        <f>MEDIAN2(C184,'Sim Flight Params'!$B$47,2)</f>
        <v>5.0000000000000001E-3</v>
      </c>
      <c r="H184">
        <f>AVERAGE2(G184,'Sim Flight Params'!$B$48,2)</f>
        <v>5.0000000000000001E-3</v>
      </c>
      <c r="J184">
        <f t="shared" si="27"/>
        <v>4.5499999999998722E-2</v>
      </c>
      <c r="K184">
        <f t="shared" si="28"/>
        <v>1.5420761434814414</v>
      </c>
      <c r="L184">
        <f>'Sim Flight Params'!$B$46*J184+'Sim Flight Params'!$B$49*K184</f>
        <v>4.5499999999998722E-2</v>
      </c>
      <c r="N184">
        <f t="shared" si="29"/>
        <v>2.2081624999999949</v>
      </c>
      <c r="O184">
        <f t="shared" si="30"/>
        <v>4.9999999999999723E-3</v>
      </c>
      <c r="P184">
        <f>'Sim Flight Params'!$B$46*N184+'Sim Flight Params'!$B$49*O184</f>
        <v>2.2081624999999949</v>
      </c>
      <c r="Q184">
        <f t="shared" si="31"/>
        <v>0.20816249999999492</v>
      </c>
      <c r="S184">
        <f t="shared" si="25"/>
        <v>4.5499999999998722E-2</v>
      </c>
      <c r="T184">
        <f t="shared" si="26"/>
        <v>2.2081624999999949</v>
      </c>
      <c r="U184">
        <f t="shared" si="23"/>
        <v>0.20816249999999492</v>
      </c>
    </row>
    <row r="185" spans="1:21" x14ac:dyDescent="0.3">
      <c r="A185">
        <f>'Sim Flight'!B185</f>
        <v>9.1499999999999897</v>
      </c>
      <c r="B185">
        <f>'Sim Flight'!L185</f>
        <v>2</v>
      </c>
      <c r="C185">
        <f>'Sim Flight'!N185+'Sim Flight Params'!$B$45</f>
        <v>5.0000000000000001E-3</v>
      </c>
      <c r="E185">
        <f t="shared" si="24"/>
        <v>4.9999999999990052E-2</v>
      </c>
      <c r="G185">
        <f>MEDIAN2(C185,'Sim Flight Params'!$B$47,2)</f>
        <v>5.0000000000000001E-3</v>
      </c>
      <c r="H185">
        <f>AVERAGE2(G185,'Sim Flight Params'!$B$48,2)</f>
        <v>5.0000000000000001E-3</v>
      </c>
      <c r="J185">
        <f t="shared" si="27"/>
        <v>4.5749999999998674E-2</v>
      </c>
      <c r="K185">
        <f t="shared" si="28"/>
        <v>0</v>
      </c>
      <c r="L185">
        <f>'Sim Flight Params'!$B$46*J185+'Sim Flight Params'!$B$49*K185</f>
        <v>4.5749999999998674E-2</v>
      </c>
      <c r="N185">
        <f t="shared" si="29"/>
        <v>2.2104499999999945</v>
      </c>
      <c r="O185">
        <f t="shared" si="30"/>
        <v>5.0000000000000279E-3</v>
      </c>
      <c r="P185">
        <f>'Sim Flight Params'!$B$46*N185+'Sim Flight Params'!$B$49*O185</f>
        <v>2.2104499999999945</v>
      </c>
      <c r="Q185">
        <f t="shared" si="31"/>
        <v>0.21044999999999447</v>
      </c>
      <c r="S185">
        <f t="shared" si="25"/>
        <v>4.5749999999998674E-2</v>
      </c>
      <c r="T185">
        <f t="shared" si="26"/>
        <v>2.2104499999999945</v>
      </c>
      <c r="U185">
        <f t="shared" si="23"/>
        <v>0.21044999999999447</v>
      </c>
    </row>
    <row r="186" spans="1:21" x14ac:dyDescent="0.3">
      <c r="A186">
        <f>'Sim Flight'!B186</f>
        <v>9.1999999999999904</v>
      </c>
      <c r="B186">
        <f>'Sim Flight'!L186</f>
        <v>2</v>
      </c>
      <c r="C186">
        <f>'Sim Flight'!N186+'Sim Flight Params'!$B$45</f>
        <v>5.0000000000000001E-3</v>
      </c>
      <c r="E186">
        <f t="shared" si="24"/>
        <v>5.0000000000000711E-2</v>
      </c>
      <c r="G186">
        <f>MEDIAN2(C186,'Sim Flight Params'!$B$47,2)</f>
        <v>5.0000000000000001E-3</v>
      </c>
      <c r="H186">
        <f>AVERAGE2(G186,'Sim Flight Params'!$B$48,2)</f>
        <v>5.0000000000000001E-3</v>
      </c>
      <c r="J186">
        <f t="shared" si="27"/>
        <v>4.5999999999998674E-2</v>
      </c>
      <c r="K186">
        <f t="shared" si="28"/>
        <v>0</v>
      </c>
      <c r="L186">
        <f>'Sim Flight Params'!$B$46*J186+'Sim Flight Params'!$B$49*K186</f>
        <v>4.5999999999998674E-2</v>
      </c>
      <c r="N186">
        <f t="shared" si="29"/>
        <v>2.2127499999999944</v>
      </c>
      <c r="O186">
        <f t="shared" si="30"/>
        <v>4.9999999999999333E-3</v>
      </c>
      <c r="P186">
        <f>'Sim Flight Params'!$B$46*N186+'Sim Flight Params'!$B$49*O186</f>
        <v>2.2127499999999944</v>
      </c>
      <c r="Q186">
        <f t="shared" si="31"/>
        <v>0.21274999999999444</v>
      </c>
      <c r="S186">
        <f t="shared" si="25"/>
        <v>4.5999999999998674E-2</v>
      </c>
      <c r="T186">
        <f t="shared" si="26"/>
        <v>2.2127499999999944</v>
      </c>
      <c r="U186">
        <f t="shared" si="23"/>
        <v>0.21274999999999444</v>
      </c>
    </row>
    <row r="187" spans="1:21" x14ac:dyDescent="0.3">
      <c r="A187">
        <f>'Sim Flight'!B187</f>
        <v>9.2499999999999893</v>
      </c>
      <c r="B187">
        <f>'Sim Flight'!L187</f>
        <v>2</v>
      </c>
      <c r="C187">
        <f>'Sim Flight'!N187+'Sim Flight Params'!$B$45</f>
        <v>5.0000000000000001E-3</v>
      </c>
      <c r="E187">
        <f t="shared" si="24"/>
        <v>4.9999999999998934E-2</v>
      </c>
      <c r="G187">
        <f>MEDIAN2(C187,'Sim Flight Params'!$B$47,2)</f>
        <v>5.0000000000000001E-3</v>
      </c>
      <c r="H187">
        <f>AVERAGE2(G187,'Sim Flight Params'!$B$48,2)</f>
        <v>5.0000000000000001E-3</v>
      </c>
      <c r="J187">
        <f t="shared" si="27"/>
        <v>4.6249999999998667E-2</v>
      </c>
      <c r="K187">
        <f t="shared" si="28"/>
        <v>0</v>
      </c>
      <c r="L187">
        <f>'Sim Flight Params'!$B$46*J187+'Sim Flight Params'!$B$49*K187</f>
        <v>4.6249999999998667E-2</v>
      </c>
      <c r="N187">
        <f t="shared" si="29"/>
        <v>2.2150624999999944</v>
      </c>
      <c r="O187">
        <f t="shared" si="30"/>
        <v>4.9999999999999723E-3</v>
      </c>
      <c r="P187">
        <f>'Sim Flight Params'!$B$46*N187+'Sim Flight Params'!$B$49*O187</f>
        <v>2.2150624999999944</v>
      </c>
      <c r="Q187">
        <f t="shared" si="31"/>
        <v>0.21506249999999438</v>
      </c>
      <c r="S187">
        <f t="shared" si="25"/>
        <v>4.6249999999998667E-2</v>
      </c>
      <c r="T187">
        <f t="shared" si="26"/>
        <v>2.2150624999999944</v>
      </c>
      <c r="U187">
        <f t="shared" si="23"/>
        <v>0.21506249999999438</v>
      </c>
    </row>
    <row r="188" spans="1:21" x14ac:dyDescent="0.3">
      <c r="A188">
        <f>'Sim Flight'!B188</f>
        <v>9.2999999999999901</v>
      </c>
      <c r="B188">
        <f>'Sim Flight'!L188</f>
        <v>2</v>
      </c>
      <c r="C188">
        <f>'Sim Flight'!N188+'Sim Flight Params'!$B$45</f>
        <v>5.0000000000000001E-3</v>
      </c>
      <c r="E188">
        <f t="shared" si="24"/>
        <v>5.0000000000000711E-2</v>
      </c>
      <c r="G188">
        <f>MEDIAN2(C188,'Sim Flight Params'!$B$47,2)</f>
        <v>5.0000000000000001E-3</v>
      </c>
      <c r="H188">
        <f>AVERAGE2(G188,'Sim Flight Params'!$B$48,2)</f>
        <v>5.0000000000000001E-3</v>
      </c>
      <c r="J188">
        <f t="shared" si="27"/>
        <v>4.6499999999998667E-2</v>
      </c>
      <c r="K188">
        <f t="shared" si="28"/>
        <v>0</v>
      </c>
      <c r="L188">
        <f>'Sim Flight Params'!$B$46*J188+'Sim Flight Params'!$B$49*K188</f>
        <v>4.6499999999998667E-2</v>
      </c>
      <c r="N188">
        <f t="shared" si="29"/>
        <v>2.2173874999999943</v>
      </c>
      <c r="O188">
        <f t="shared" si="30"/>
        <v>4.9999999999999333E-3</v>
      </c>
      <c r="P188">
        <f>'Sim Flight Params'!$B$46*N188+'Sim Flight Params'!$B$49*O188</f>
        <v>2.2173874999999943</v>
      </c>
      <c r="Q188">
        <f t="shared" si="31"/>
        <v>0.21738749999999429</v>
      </c>
      <c r="S188">
        <f t="shared" si="25"/>
        <v>4.6499999999998667E-2</v>
      </c>
      <c r="T188">
        <f t="shared" si="26"/>
        <v>2.2173874999999943</v>
      </c>
      <c r="U188">
        <f t="shared" si="23"/>
        <v>0.21738749999999429</v>
      </c>
    </row>
    <row r="189" spans="1:21" x14ac:dyDescent="0.3">
      <c r="A189">
        <f>'Sim Flight'!B189</f>
        <v>9.3499999999999908</v>
      </c>
      <c r="B189">
        <f>'Sim Flight'!L189</f>
        <v>2</v>
      </c>
      <c r="C189">
        <f>'Sim Flight'!N189+'Sim Flight Params'!$B$45</f>
        <v>5.0000000000000001E-3</v>
      </c>
      <c r="E189">
        <f t="shared" si="24"/>
        <v>5.0000000000000711E-2</v>
      </c>
      <c r="G189">
        <f>MEDIAN2(C189,'Sim Flight Params'!$B$47,2)</f>
        <v>5.0000000000000001E-3</v>
      </c>
      <c r="H189">
        <f>AVERAGE2(G189,'Sim Flight Params'!$B$48,2)</f>
        <v>5.0000000000000001E-3</v>
      </c>
      <c r="J189">
        <f t="shared" si="27"/>
        <v>4.6749999999998668E-2</v>
      </c>
      <c r="K189">
        <f t="shared" si="28"/>
        <v>0</v>
      </c>
      <c r="L189">
        <f>'Sim Flight Params'!$B$46*J189+'Sim Flight Params'!$B$49*K189</f>
        <v>4.6749999999998668E-2</v>
      </c>
      <c r="N189">
        <f t="shared" si="29"/>
        <v>2.2197249999999942</v>
      </c>
      <c r="O189">
        <f t="shared" si="30"/>
        <v>4.9999999999999333E-3</v>
      </c>
      <c r="P189">
        <f>'Sim Flight Params'!$B$46*N189+'Sim Flight Params'!$B$49*O189</f>
        <v>2.2197249999999942</v>
      </c>
      <c r="Q189">
        <f t="shared" si="31"/>
        <v>0.21972499999999417</v>
      </c>
      <c r="S189">
        <f t="shared" si="25"/>
        <v>4.6749999999998668E-2</v>
      </c>
      <c r="T189">
        <f t="shared" si="26"/>
        <v>2.2197249999999942</v>
      </c>
      <c r="U189">
        <f t="shared" si="23"/>
        <v>0.21972499999999417</v>
      </c>
    </row>
    <row r="190" spans="1:21" x14ac:dyDescent="0.3">
      <c r="A190">
        <f>'Sim Flight'!B190</f>
        <v>9.3999999999999897</v>
      </c>
      <c r="B190">
        <f>'Sim Flight'!L190</f>
        <v>2</v>
      </c>
      <c r="C190">
        <f>'Sim Flight'!N190+'Sim Flight Params'!$B$45</f>
        <v>5.0000000000000001E-3</v>
      </c>
      <c r="E190">
        <f t="shared" si="24"/>
        <v>4.9999999999998934E-2</v>
      </c>
      <c r="G190">
        <f>MEDIAN2(C190,'Sim Flight Params'!$B$47,2)</f>
        <v>5.0000000000000001E-3</v>
      </c>
      <c r="H190">
        <f>AVERAGE2(G190,'Sim Flight Params'!$B$48,2)</f>
        <v>5.0000000000000001E-3</v>
      </c>
      <c r="J190">
        <f t="shared" si="27"/>
        <v>4.6999999999998661E-2</v>
      </c>
      <c r="K190">
        <f t="shared" si="28"/>
        <v>0</v>
      </c>
      <c r="L190">
        <f>'Sim Flight Params'!$B$46*J190+'Sim Flight Params'!$B$49*K190</f>
        <v>4.6999999999998661E-2</v>
      </c>
      <c r="N190">
        <f t="shared" si="29"/>
        <v>2.222074999999994</v>
      </c>
      <c r="O190">
        <f t="shared" si="30"/>
        <v>4.9999999999999723E-3</v>
      </c>
      <c r="P190">
        <f>'Sim Flight Params'!$B$46*N190+'Sim Flight Params'!$B$49*O190</f>
        <v>2.222074999999994</v>
      </c>
      <c r="Q190">
        <f t="shared" si="31"/>
        <v>0.22207499999999403</v>
      </c>
      <c r="S190">
        <f t="shared" si="25"/>
        <v>4.6999999999998661E-2</v>
      </c>
      <c r="T190">
        <f t="shared" si="26"/>
        <v>2.222074999999994</v>
      </c>
      <c r="U190">
        <f t="shared" si="23"/>
        <v>0.22207499999999403</v>
      </c>
    </row>
    <row r="191" spans="1:21" x14ac:dyDescent="0.3">
      <c r="A191">
        <f>'Sim Flight'!B191</f>
        <v>9.4499999999999904</v>
      </c>
      <c r="B191">
        <f>'Sim Flight'!L191</f>
        <v>2</v>
      </c>
      <c r="C191">
        <f>'Sim Flight'!N191+'Sim Flight Params'!$B$45</f>
        <v>5.0000000000000001E-3</v>
      </c>
      <c r="E191">
        <f t="shared" si="24"/>
        <v>5.0000000000000711E-2</v>
      </c>
      <c r="G191">
        <f>MEDIAN2(C191,'Sim Flight Params'!$B$47,2)</f>
        <v>5.0000000000000001E-3</v>
      </c>
      <c r="H191">
        <f>AVERAGE2(G191,'Sim Flight Params'!$B$48,2)</f>
        <v>5.0000000000000001E-3</v>
      </c>
      <c r="J191">
        <f t="shared" si="27"/>
        <v>4.7249999999998661E-2</v>
      </c>
      <c r="K191">
        <f t="shared" si="28"/>
        <v>0</v>
      </c>
      <c r="L191">
        <f>'Sim Flight Params'!$B$46*J191+'Sim Flight Params'!$B$49*K191</f>
        <v>4.7249999999998661E-2</v>
      </c>
      <c r="N191">
        <f t="shared" si="29"/>
        <v>2.2244374999999939</v>
      </c>
      <c r="O191">
        <f t="shared" si="30"/>
        <v>4.9999999999999333E-3</v>
      </c>
      <c r="P191">
        <f>'Sim Flight Params'!$B$46*N191+'Sim Flight Params'!$B$49*O191</f>
        <v>2.2244374999999939</v>
      </c>
      <c r="Q191">
        <f t="shared" si="31"/>
        <v>0.22443749999999385</v>
      </c>
      <c r="S191">
        <f t="shared" si="25"/>
        <v>4.7249999999998661E-2</v>
      </c>
      <c r="T191">
        <f t="shared" si="26"/>
        <v>2.2244374999999939</v>
      </c>
      <c r="U191">
        <f t="shared" si="23"/>
        <v>0.22443749999999385</v>
      </c>
    </row>
    <row r="192" spans="1:21" x14ac:dyDescent="0.3">
      <c r="A192">
        <f>'Sim Flight'!B192</f>
        <v>9.4999999999999805</v>
      </c>
      <c r="B192">
        <f>'Sim Flight'!L192</f>
        <v>2</v>
      </c>
      <c r="C192">
        <f>'Sim Flight'!N192+'Sim Flight Params'!$B$45</f>
        <v>5.0000000000000001E-3</v>
      </c>
      <c r="E192">
        <f t="shared" si="24"/>
        <v>4.9999999999990052E-2</v>
      </c>
      <c r="G192">
        <f>MEDIAN2(C192,'Sim Flight Params'!$B$47,2)</f>
        <v>5.0000000000000001E-3</v>
      </c>
      <c r="H192">
        <f>AVERAGE2(G192,'Sim Flight Params'!$B$48,2)</f>
        <v>5.0000000000000001E-3</v>
      </c>
      <c r="J192">
        <f t="shared" si="27"/>
        <v>4.7499999999998613E-2</v>
      </c>
      <c r="K192">
        <f t="shared" si="28"/>
        <v>0</v>
      </c>
      <c r="L192">
        <f>'Sim Flight Params'!$B$46*J192+'Sim Flight Params'!$B$49*K192</f>
        <v>4.7499999999998613E-2</v>
      </c>
      <c r="N192">
        <f t="shared" si="29"/>
        <v>2.2268124999999932</v>
      </c>
      <c r="O192">
        <f t="shared" si="30"/>
        <v>5.0000000000000279E-3</v>
      </c>
      <c r="P192">
        <f>'Sim Flight Params'!$B$46*N192+'Sim Flight Params'!$B$49*O192</f>
        <v>2.2268124999999932</v>
      </c>
      <c r="Q192">
        <f t="shared" si="31"/>
        <v>0.2268124999999932</v>
      </c>
      <c r="S192">
        <f t="shared" si="25"/>
        <v>4.7499999999998613E-2</v>
      </c>
      <c r="T192">
        <f t="shared" si="26"/>
        <v>2.2268124999999932</v>
      </c>
      <c r="U192">
        <f t="shared" si="23"/>
        <v>0.2268124999999932</v>
      </c>
    </row>
    <row r="193" spans="1:21" x14ac:dyDescent="0.3">
      <c r="A193">
        <f>'Sim Flight'!B193</f>
        <v>9.5499999999999794</v>
      </c>
      <c r="B193">
        <f>'Sim Flight'!L193</f>
        <v>2</v>
      </c>
      <c r="C193">
        <f>'Sim Flight'!N193+'Sim Flight Params'!$B$45</f>
        <v>5.0000000000000001E-3</v>
      </c>
      <c r="E193">
        <f t="shared" si="24"/>
        <v>4.9999999999998934E-2</v>
      </c>
      <c r="G193">
        <f>MEDIAN2(C193,'Sim Flight Params'!$B$47,2)</f>
        <v>5.0000000000000001E-3</v>
      </c>
      <c r="H193">
        <f>AVERAGE2(G193,'Sim Flight Params'!$B$48,2)</f>
        <v>5.0000000000000001E-3</v>
      </c>
      <c r="J193">
        <f t="shared" si="27"/>
        <v>4.7749999999998606E-2</v>
      </c>
      <c r="K193">
        <f t="shared" si="28"/>
        <v>0</v>
      </c>
      <c r="L193">
        <f>'Sim Flight Params'!$B$46*J193+'Sim Flight Params'!$B$49*K193</f>
        <v>4.7749999999998606E-2</v>
      </c>
      <c r="N193">
        <f t="shared" si="29"/>
        <v>2.229199999999993</v>
      </c>
      <c r="O193">
        <f t="shared" si="30"/>
        <v>4.9999999999999723E-3</v>
      </c>
      <c r="P193">
        <f>'Sim Flight Params'!$B$46*N193+'Sim Flight Params'!$B$49*O193</f>
        <v>2.229199999999993</v>
      </c>
      <c r="Q193">
        <f t="shared" si="31"/>
        <v>0.22919999999999296</v>
      </c>
      <c r="S193">
        <f t="shared" si="25"/>
        <v>4.7749999999998606E-2</v>
      </c>
      <c r="T193">
        <f t="shared" si="26"/>
        <v>2.229199999999993</v>
      </c>
      <c r="U193">
        <f t="shared" si="23"/>
        <v>0.22919999999999296</v>
      </c>
    </row>
    <row r="194" spans="1:21" x14ac:dyDescent="0.3">
      <c r="A194">
        <f>'Sim Flight'!B194</f>
        <v>9.5999999999999801</v>
      </c>
      <c r="B194">
        <f>'Sim Flight'!L194</f>
        <v>2</v>
      </c>
      <c r="C194">
        <f>'Sim Flight'!N194+'Sim Flight Params'!$B$45</f>
        <v>5.0000000000000001E-3</v>
      </c>
      <c r="E194">
        <f t="shared" si="24"/>
        <v>5.0000000000000711E-2</v>
      </c>
      <c r="G194">
        <f>MEDIAN2(C194,'Sim Flight Params'!$B$47,2)</f>
        <v>5.0000000000000001E-3</v>
      </c>
      <c r="H194">
        <f>AVERAGE2(G194,'Sim Flight Params'!$B$48,2)</f>
        <v>5.0000000000000001E-3</v>
      </c>
      <c r="J194">
        <f t="shared" si="27"/>
        <v>4.7999999999998606E-2</v>
      </c>
      <c r="K194">
        <f t="shared" si="28"/>
        <v>0</v>
      </c>
      <c r="L194">
        <f>'Sim Flight Params'!$B$46*J194+'Sim Flight Params'!$B$49*K194</f>
        <v>4.7999999999998606E-2</v>
      </c>
      <c r="N194">
        <f t="shared" si="29"/>
        <v>2.2315999999999931</v>
      </c>
      <c r="O194">
        <f t="shared" si="30"/>
        <v>4.9999999999999333E-3</v>
      </c>
      <c r="P194">
        <f>'Sim Flight Params'!$B$46*N194+'Sim Flight Params'!$B$49*O194</f>
        <v>2.2315999999999931</v>
      </c>
      <c r="Q194">
        <f t="shared" si="31"/>
        <v>0.23159999999999314</v>
      </c>
      <c r="S194">
        <f t="shared" si="25"/>
        <v>4.7999999999998606E-2</v>
      </c>
      <c r="T194">
        <f t="shared" si="26"/>
        <v>2.2315999999999931</v>
      </c>
      <c r="U194">
        <f t="shared" ref="U194:U257" si="32">T194-$B194</f>
        <v>0.23159999999999314</v>
      </c>
    </row>
    <row r="195" spans="1:21" x14ac:dyDescent="0.3">
      <c r="A195">
        <f>'Sim Flight'!B195</f>
        <v>9.6499999999999808</v>
      </c>
      <c r="B195">
        <f>'Sim Flight'!L195</f>
        <v>2</v>
      </c>
      <c r="C195">
        <f>'Sim Flight'!N195+'Sim Flight Params'!$B$45</f>
        <v>5.0000000000000001E-3</v>
      </c>
      <c r="E195">
        <f t="shared" si="24"/>
        <v>5.0000000000000711E-2</v>
      </c>
      <c r="G195">
        <f>MEDIAN2(C195,'Sim Flight Params'!$B$47,2)</f>
        <v>5.0000000000000001E-3</v>
      </c>
      <c r="H195">
        <f>AVERAGE2(G195,'Sim Flight Params'!$B$48,2)</f>
        <v>5.0000000000000001E-3</v>
      </c>
      <c r="J195">
        <f t="shared" si="27"/>
        <v>4.8249999999998607E-2</v>
      </c>
      <c r="K195">
        <f t="shared" si="28"/>
        <v>0</v>
      </c>
      <c r="L195">
        <f>'Sim Flight Params'!$B$46*J195+'Sim Flight Params'!$B$49*K195</f>
        <v>4.8249999999998607E-2</v>
      </c>
      <c r="N195">
        <f t="shared" si="29"/>
        <v>2.2340124999999933</v>
      </c>
      <c r="O195">
        <f t="shared" si="30"/>
        <v>4.9999999999999333E-3</v>
      </c>
      <c r="P195">
        <f>'Sim Flight Params'!$B$46*N195+'Sim Flight Params'!$B$49*O195</f>
        <v>2.2340124999999933</v>
      </c>
      <c r="Q195">
        <f t="shared" si="31"/>
        <v>0.2340124999999933</v>
      </c>
      <c r="S195">
        <f t="shared" si="25"/>
        <v>4.8249999999998607E-2</v>
      </c>
      <c r="T195">
        <f t="shared" si="26"/>
        <v>2.2340124999999933</v>
      </c>
      <c r="U195">
        <f t="shared" si="32"/>
        <v>0.2340124999999933</v>
      </c>
    </row>
    <row r="196" spans="1:21" x14ac:dyDescent="0.3">
      <c r="A196">
        <f>'Sim Flight'!B196</f>
        <v>9.6999999999999797</v>
      </c>
      <c r="B196">
        <f>'Sim Flight'!L196</f>
        <v>2</v>
      </c>
      <c r="C196">
        <f>'Sim Flight'!N196+'Sim Flight Params'!$B$45</f>
        <v>5.0000000000000001E-3</v>
      </c>
      <c r="E196">
        <f t="shared" ref="E196:E259" si="33">A196-A195</f>
        <v>4.9999999999998934E-2</v>
      </c>
      <c r="G196">
        <f>MEDIAN2(C196,'Sim Flight Params'!$B$47,2)</f>
        <v>5.0000000000000001E-3</v>
      </c>
      <c r="H196">
        <f>AVERAGE2(G196,'Sim Flight Params'!$B$48,2)</f>
        <v>5.0000000000000001E-3</v>
      </c>
      <c r="J196">
        <f t="shared" si="27"/>
        <v>4.84999999999986E-2</v>
      </c>
      <c r="K196">
        <f t="shared" si="28"/>
        <v>0</v>
      </c>
      <c r="L196">
        <f>'Sim Flight Params'!$B$46*J196+'Sim Flight Params'!$B$49*K196</f>
        <v>4.84999999999986E-2</v>
      </c>
      <c r="N196">
        <f t="shared" si="29"/>
        <v>2.236437499999993</v>
      </c>
      <c r="O196">
        <f t="shared" si="30"/>
        <v>4.9999999999999723E-3</v>
      </c>
      <c r="P196">
        <f>'Sim Flight Params'!$B$46*N196+'Sim Flight Params'!$B$49*O196</f>
        <v>2.236437499999993</v>
      </c>
      <c r="Q196">
        <f t="shared" si="31"/>
        <v>0.23643749999999297</v>
      </c>
      <c r="S196">
        <f t="shared" ref="S196:S259" si="34">S195+C196*$E196</f>
        <v>4.84999999999986E-2</v>
      </c>
      <c r="T196">
        <f t="shared" ref="T196:T259" si="35">T195+S196*$E196</f>
        <v>2.236437499999993</v>
      </c>
      <c r="U196">
        <f t="shared" si="32"/>
        <v>0.23643749999999297</v>
      </c>
    </row>
    <row r="197" spans="1:21" x14ac:dyDescent="0.3">
      <c r="A197">
        <f>'Sim Flight'!B197</f>
        <v>9.7499999999999805</v>
      </c>
      <c r="B197">
        <f>'Sim Flight'!L197</f>
        <v>2</v>
      </c>
      <c r="C197">
        <f>'Sim Flight'!N197+'Sim Flight Params'!$B$45</f>
        <v>5.0000000000000001E-3</v>
      </c>
      <c r="E197">
        <f t="shared" si="33"/>
        <v>5.0000000000000711E-2</v>
      </c>
      <c r="G197">
        <f>MEDIAN2(C197,'Sim Flight Params'!$B$47,2)</f>
        <v>5.0000000000000001E-3</v>
      </c>
      <c r="H197">
        <f>AVERAGE2(G197,'Sim Flight Params'!$B$48,2)</f>
        <v>5.0000000000000001E-3</v>
      </c>
      <c r="J197">
        <f t="shared" si="27"/>
        <v>4.87499999999986E-2</v>
      </c>
      <c r="K197">
        <f t="shared" si="28"/>
        <v>0</v>
      </c>
      <c r="L197">
        <f>'Sim Flight Params'!$B$46*J197+'Sim Flight Params'!$B$49*K197</f>
        <v>4.87499999999986E-2</v>
      </c>
      <c r="N197">
        <f t="shared" si="29"/>
        <v>2.2388749999999931</v>
      </c>
      <c r="O197">
        <f t="shared" si="30"/>
        <v>4.9999999999999333E-3</v>
      </c>
      <c r="P197">
        <f>'Sim Flight Params'!$B$46*N197+'Sim Flight Params'!$B$49*O197</f>
        <v>2.2388749999999931</v>
      </c>
      <c r="Q197">
        <f t="shared" si="31"/>
        <v>0.23887499999999307</v>
      </c>
      <c r="S197">
        <f t="shared" si="34"/>
        <v>4.87499999999986E-2</v>
      </c>
      <c r="T197">
        <f t="shared" si="35"/>
        <v>2.2388749999999931</v>
      </c>
      <c r="U197">
        <f t="shared" si="32"/>
        <v>0.23887499999999307</v>
      </c>
    </row>
    <row r="198" spans="1:21" x14ac:dyDescent="0.3">
      <c r="A198">
        <f>'Sim Flight'!B198</f>
        <v>9.7999999999999794</v>
      </c>
      <c r="B198">
        <f>'Sim Flight'!L198</f>
        <v>2</v>
      </c>
      <c r="C198">
        <f>'Sim Flight'!N198+'Sim Flight Params'!$B$45</f>
        <v>5.0000000000000001E-3</v>
      </c>
      <c r="E198">
        <f t="shared" si="33"/>
        <v>4.9999999999998934E-2</v>
      </c>
      <c r="G198">
        <f>MEDIAN2(C198,'Sim Flight Params'!$B$47,2)</f>
        <v>5.0000000000000001E-3</v>
      </c>
      <c r="H198">
        <f>AVERAGE2(G198,'Sim Flight Params'!$B$48,2)</f>
        <v>5.0000000000000001E-3</v>
      </c>
      <c r="J198">
        <f t="shared" si="27"/>
        <v>4.8999999999998593E-2</v>
      </c>
      <c r="K198">
        <f t="shared" si="28"/>
        <v>0</v>
      </c>
      <c r="L198">
        <f>'Sim Flight Params'!$B$46*J198+'Sim Flight Params'!$B$49*K198</f>
        <v>4.8999999999998593E-2</v>
      </c>
      <c r="N198">
        <f t="shared" si="29"/>
        <v>2.2413249999999931</v>
      </c>
      <c r="O198">
        <f t="shared" si="30"/>
        <v>4.9999999999999723E-3</v>
      </c>
      <c r="P198">
        <f>'Sim Flight Params'!$B$46*N198+'Sim Flight Params'!$B$49*O198</f>
        <v>2.2413249999999931</v>
      </c>
      <c r="Q198">
        <f t="shared" si="31"/>
        <v>0.24132499999999313</v>
      </c>
      <c r="S198">
        <f t="shared" si="34"/>
        <v>4.8999999999998593E-2</v>
      </c>
      <c r="T198">
        <f t="shared" si="35"/>
        <v>2.2413249999999931</v>
      </c>
      <c r="U198">
        <f t="shared" si="32"/>
        <v>0.24132499999999313</v>
      </c>
    </row>
    <row r="199" spans="1:21" x14ac:dyDescent="0.3">
      <c r="A199">
        <f>'Sim Flight'!B199</f>
        <v>9.8499999999999801</v>
      </c>
      <c r="B199">
        <f>'Sim Flight'!L199</f>
        <v>2</v>
      </c>
      <c r="C199">
        <f>'Sim Flight'!N199+'Sim Flight Params'!$B$45</f>
        <v>5.0000000000000001E-3</v>
      </c>
      <c r="E199">
        <f t="shared" si="33"/>
        <v>5.0000000000000711E-2</v>
      </c>
      <c r="G199">
        <f>MEDIAN2(C199,'Sim Flight Params'!$B$47,2)</f>
        <v>5.0000000000000001E-3</v>
      </c>
      <c r="H199">
        <f>AVERAGE2(G199,'Sim Flight Params'!$B$48,2)</f>
        <v>5.0000000000000001E-3</v>
      </c>
      <c r="J199">
        <f t="shared" ref="J199:J262" si="36">J198+H199*$E199</f>
        <v>4.9249999999998594E-2</v>
      </c>
      <c r="K199">
        <f t="shared" ref="K199:K262" si="37">(H199-H198)/$E199</f>
        <v>0</v>
      </c>
      <c r="L199">
        <f>'Sim Flight Params'!$B$46*J199+'Sim Flight Params'!$B$49*K199</f>
        <v>4.9249999999998594E-2</v>
      </c>
      <c r="N199">
        <f t="shared" ref="N199:N262" si="38">N198+L199*$E199</f>
        <v>2.2437874999999932</v>
      </c>
      <c r="O199">
        <f t="shared" ref="O199:O262" si="39">(L199-L198)/$E199</f>
        <v>4.9999999999999333E-3</v>
      </c>
      <c r="P199">
        <f>'Sim Flight Params'!$B$46*N199+'Sim Flight Params'!$B$49*O199</f>
        <v>2.2437874999999932</v>
      </c>
      <c r="Q199">
        <f t="shared" ref="Q199:Q262" si="40">P199-$B199</f>
        <v>0.24378749999999316</v>
      </c>
      <c r="S199">
        <f t="shared" si="34"/>
        <v>4.9249999999998594E-2</v>
      </c>
      <c r="T199">
        <f t="shared" si="35"/>
        <v>2.2437874999999932</v>
      </c>
      <c r="U199">
        <f t="shared" si="32"/>
        <v>0.24378749999999316</v>
      </c>
    </row>
    <row r="200" spans="1:21" x14ac:dyDescent="0.3">
      <c r="A200">
        <f>'Sim Flight'!B200</f>
        <v>9.8999999999999808</v>
      </c>
      <c r="B200">
        <f>'Sim Flight'!L200</f>
        <v>2</v>
      </c>
      <c r="C200">
        <f>'Sim Flight'!N200+'Sim Flight Params'!$B$45</f>
        <v>5.0000000000000001E-3</v>
      </c>
      <c r="E200">
        <f t="shared" si="33"/>
        <v>5.0000000000000711E-2</v>
      </c>
      <c r="G200">
        <f>MEDIAN2(C200,'Sim Flight Params'!$B$47,2)</f>
        <v>5.0000000000000001E-3</v>
      </c>
      <c r="H200">
        <f>AVERAGE2(G200,'Sim Flight Params'!$B$48,2)</f>
        <v>5.0000000000000001E-3</v>
      </c>
      <c r="J200">
        <f t="shared" si="36"/>
        <v>4.9499999999998594E-2</v>
      </c>
      <c r="K200">
        <f t="shared" si="37"/>
        <v>0</v>
      </c>
      <c r="L200">
        <f>'Sim Flight Params'!$B$46*J200+'Sim Flight Params'!$B$49*K200</f>
        <v>4.9499999999998594E-2</v>
      </c>
      <c r="N200">
        <f t="shared" si="38"/>
        <v>2.2462624999999932</v>
      </c>
      <c r="O200">
        <f t="shared" si="39"/>
        <v>4.9999999999999333E-3</v>
      </c>
      <c r="P200">
        <f>'Sim Flight Params'!$B$46*N200+'Sim Flight Params'!$B$49*O200</f>
        <v>2.2462624999999932</v>
      </c>
      <c r="Q200">
        <f t="shared" si="40"/>
        <v>0.24626249999999317</v>
      </c>
      <c r="S200">
        <f t="shared" si="34"/>
        <v>4.9499999999998594E-2</v>
      </c>
      <c r="T200">
        <f t="shared" si="35"/>
        <v>2.2462624999999932</v>
      </c>
      <c r="U200">
        <f t="shared" si="32"/>
        <v>0.24626249999999317</v>
      </c>
    </row>
    <row r="201" spans="1:21" x14ac:dyDescent="0.3">
      <c r="A201">
        <f>'Sim Flight'!B201</f>
        <v>9.9499999999999709</v>
      </c>
      <c r="B201">
        <f>'Sim Flight'!L201</f>
        <v>2</v>
      </c>
      <c r="C201">
        <f>'Sim Flight'!N201+'Sim Flight Params'!$B$45</f>
        <v>5.0000000000000001E-3</v>
      </c>
      <c r="E201">
        <f t="shared" si="33"/>
        <v>4.9999999999990052E-2</v>
      </c>
      <c r="G201">
        <f>MEDIAN2(C201,'Sim Flight Params'!$B$47,2)</f>
        <v>5.0000000000000001E-3</v>
      </c>
      <c r="H201">
        <f>AVERAGE2(G201,'Sim Flight Params'!$B$48,2)</f>
        <v>5.0000000000000001E-3</v>
      </c>
      <c r="J201">
        <f t="shared" si="36"/>
        <v>4.9749999999998545E-2</v>
      </c>
      <c r="K201">
        <f t="shared" si="37"/>
        <v>0</v>
      </c>
      <c r="L201">
        <f>'Sim Flight Params'!$B$46*J201+'Sim Flight Params'!$B$49*K201</f>
        <v>4.9749999999998545E-2</v>
      </c>
      <c r="N201">
        <f t="shared" si="38"/>
        <v>2.2487499999999927</v>
      </c>
      <c r="O201">
        <f t="shared" si="39"/>
        <v>5.0000000000000279E-3</v>
      </c>
      <c r="P201">
        <f>'Sim Flight Params'!$B$46*N201+'Sim Flight Params'!$B$49*O201</f>
        <v>2.2487499999999927</v>
      </c>
      <c r="Q201">
        <f t="shared" si="40"/>
        <v>0.2487499999999927</v>
      </c>
      <c r="S201">
        <f t="shared" si="34"/>
        <v>4.9749999999998545E-2</v>
      </c>
      <c r="T201">
        <f t="shared" si="35"/>
        <v>2.2487499999999927</v>
      </c>
      <c r="U201">
        <f t="shared" si="32"/>
        <v>0.2487499999999927</v>
      </c>
    </row>
    <row r="202" spans="1:21" x14ac:dyDescent="0.3">
      <c r="A202">
        <f>'Sim Flight'!B202</f>
        <v>9.9999999999999698</v>
      </c>
      <c r="B202">
        <f>'Sim Flight'!L202</f>
        <v>2</v>
      </c>
      <c r="C202">
        <f>'Sim Flight'!N202+'Sim Flight Params'!$B$45</f>
        <v>5.0000000000000001E-3</v>
      </c>
      <c r="E202">
        <f t="shared" si="33"/>
        <v>4.9999999999998934E-2</v>
      </c>
      <c r="G202">
        <f>MEDIAN2(C202,'Sim Flight Params'!$B$47,2)</f>
        <v>5.0000000000000001E-3</v>
      </c>
      <c r="H202">
        <f>AVERAGE2(G202,'Sim Flight Params'!$B$48,2)</f>
        <v>5.0000000000000001E-3</v>
      </c>
      <c r="J202">
        <f t="shared" si="36"/>
        <v>4.9999999999998539E-2</v>
      </c>
      <c r="K202">
        <f t="shared" si="37"/>
        <v>0</v>
      </c>
      <c r="L202">
        <f>'Sim Flight Params'!$B$46*J202+'Sim Flight Params'!$B$49*K202</f>
        <v>4.9999999999998539E-2</v>
      </c>
      <c r="N202">
        <f t="shared" si="38"/>
        <v>2.2512499999999926</v>
      </c>
      <c r="O202">
        <f t="shared" si="39"/>
        <v>4.9999999999999723E-3</v>
      </c>
      <c r="P202">
        <f>'Sim Flight Params'!$B$46*N202+'Sim Flight Params'!$B$49*O202</f>
        <v>2.2512499999999926</v>
      </c>
      <c r="Q202">
        <f t="shared" si="40"/>
        <v>0.25124999999999265</v>
      </c>
      <c r="S202">
        <f t="shared" si="34"/>
        <v>4.9999999999998539E-2</v>
      </c>
      <c r="T202">
        <f t="shared" si="35"/>
        <v>2.2512499999999926</v>
      </c>
      <c r="U202">
        <f t="shared" si="32"/>
        <v>0.25124999999999265</v>
      </c>
    </row>
    <row r="203" spans="1:21" x14ac:dyDescent="0.3">
      <c r="A203">
        <f>'Sim Flight'!B203</f>
        <v>10.050000000000001</v>
      </c>
      <c r="B203">
        <f>'Sim Flight'!L203</f>
        <v>2</v>
      </c>
      <c r="C203">
        <f>'Sim Flight'!N203+'Sim Flight Params'!$B$45</f>
        <v>5.0000000000000001E-3</v>
      </c>
      <c r="E203">
        <f t="shared" si="33"/>
        <v>5.0000000000030909E-2</v>
      </c>
      <c r="G203">
        <f>MEDIAN2(C203,'Sim Flight Params'!$B$47,2)</f>
        <v>5.0000000000000001E-3</v>
      </c>
      <c r="H203">
        <f>AVERAGE2(G203,'Sim Flight Params'!$B$48,2)</f>
        <v>5.0000000000000001E-3</v>
      </c>
      <c r="J203">
        <f t="shared" si="36"/>
        <v>5.0249999999998692E-2</v>
      </c>
      <c r="K203">
        <f t="shared" si="37"/>
        <v>0</v>
      </c>
      <c r="L203">
        <f>'Sim Flight Params'!$B$46*J203+'Sim Flight Params'!$B$49*K203</f>
        <v>5.0249999999998692E-2</v>
      </c>
      <c r="N203">
        <f t="shared" si="38"/>
        <v>2.2537624999999943</v>
      </c>
      <c r="O203">
        <f t="shared" si="39"/>
        <v>4.9999999999999663E-3</v>
      </c>
      <c r="P203">
        <f>'Sim Flight Params'!$B$46*N203+'Sim Flight Params'!$B$49*O203</f>
        <v>2.2537624999999943</v>
      </c>
      <c r="Q203">
        <f t="shared" si="40"/>
        <v>0.25376249999999434</v>
      </c>
      <c r="S203">
        <f t="shared" si="34"/>
        <v>5.0249999999998692E-2</v>
      </c>
      <c r="T203">
        <f t="shared" si="35"/>
        <v>2.2537624999999943</v>
      </c>
      <c r="U203">
        <f t="shared" si="32"/>
        <v>0.25376249999999434</v>
      </c>
    </row>
    <row r="204" spans="1:21" x14ac:dyDescent="0.3">
      <c r="A204">
        <f>'Sim Flight'!B204</f>
        <v>10.1</v>
      </c>
      <c r="B204">
        <f>'Sim Flight'!L204</f>
        <v>2</v>
      </c>
      <c r="C204">
        <f>'Sim Flight'!N204+'Sim Flight Params'!$B$45</f>
        <v>5.0000000000000001E-3</v>
      </c>
      <c r="E204">
        <f t="shared" si="33"/>
        <v>4.9999999999998934E-2</v>
      </c>
      <c r="G204">
        <f>MEDIAN2(C204,'Sim Flight Params'!$B$47,2)</f>
        <v>5.0000000000000001E-3</v>
      </c>
      <c r="H204">
        <f>AVERAGE2(G204,'Sim Flight Params'!$B$48,2)</f>
        <v>5.0000000000000001E-3</v>
      </c>
      <c r="J204">
        <f t="shared" si="36"/>
        <v>5.0499999999998685E-2</v>
      </c>
      <c r="K204">
        <f t="shared" si="37"/>
        <v>0</v>
      </c>
      <c r="L204">
        <f>'Sim Flight Params'!$B$46*J204+'Sim Flight Params'!$B$49*K204</f>
        <v>5.0499999999998685E-2</v>
      </c>
      <c r="N204">
        <f t="shared" si="38"/>
        <v>2.2562874999999942</v>
      </c>
      <c r="O204">
        <f t="shared" si="39"/>
        <v>4.9999999999999723E-3</v>
      </c>
      <c r="P204">
        <f>'Sim Flight Params'!$B$46*N204+'Sim Flight Params'!$B$49*O204</f>
        <v>2.2562874999999942</v>
      </c>
      <c r="Q204">
        <f t="shared" si="40"/>
        <v>0.25628749999999423</v>
      </c>
      <c r="S204">
        <f t="shared" si="34"/>
        <v>5.0499999999998685E-2</v>
      </c>
      <c r="T204">
        <f t="shared" si="35"/>
        <v>2.2562874999999942</v>
      </c>
      <c r="U204">
        <f t="shared" si="32"/>
        <v>0.25628749999999423</v>
      </c>
    </row>
    <row r="205" spans="1:21" x14ac:dyDescent="0.3">
      <c r="A205">
        <f>'Sim Flight'!B205</f>
        <v>10.15</v>
      </c>
      <c r="B205">
        <f>'Sim Flight'!L205</f>
        <v>2</v>
      </c>
      <c r="C205">
        <f>'Sim Flight'!N205+'Sim Flight Params'!$B$45</f>
        <v>5.0000000000000001E-3</v>
      </c>
      <c r="E205">
        <f t="shared" si="33"/>
        <v>5.0000000000000711E-2</v>
      </c>
      <c r="G205">
        <f>MEDIAN2(C205,'Sim Flight Params'!$B$47,2)</f>
        <v>5.0000000000000001E-3</v>
      </c>
      <c r="H205">
        <f>AVERAGE2(G205,'Sim Flight Params'!$B$48,2)</f>
        <v>5.0000000000000001E-3</v>
      </c>
      <c r="J205">
        <f t="shared" si="36"/>
        <v>5.0749999999998685E-2</v>
      </c>
      <c r="K205">
        <f t="shared" si="37"/>
        <v>0</v>
      </c>
      <c r="L205">
        <f>'Sim Flight Params'!$B$46*J205+'Sim Flight Params'!$B$49*K205</f>
        <v>5.0749999999998685E-2</v>
      </c>
      <c r="N205">
        <f t="shared" si="38"/>
        <v>2.2588249999999941</v>
      </c>
      <c r="O205">
        <f t="shared" si="39"/>
        <v>4.9999999999999333E-3</v>
      </c>
      <c r="P205">
        <f>'Sim Flight Params'!$B$46*N205+'Sim Flight Params'!$B$49*O205</f>
        <v>2.2588249999999941</v>
      </c>
      <c r="Q205">
        <f t="shared" si="40"/>
        <v>0.25882499999999409</v>
      </c>
      <c r="S205">
        <f t="shared" si="34"/>
        <v>5.0749999999998685E-2</v>
      </c>
      <c r="T205">
        <f t="shared" si="35"/>
        <v>2.2588249999999941</v>
      </c>
      <c r="U205">
        <f t="shared" si="32"/>
        <v>0.25882499999999409</v>
      </c>
    </row>
    <row r="206" spans="1:21" x14ac:dyDescent="0.3">
      <c r="A206">
        <f>'Sim Flight'!B206</f>
        <v>10.199999999999999</v>
      </c>
      <c r="B206">
        <f>'Sim Flight'!L206</f>
        <v>2</v>
      </c>
      <c r="C206">
        <f>'Sim Flight'!N206+'Sim Flight Params'!$B$45</f>
        <v>5.0000000000000001E-3</v>
      </c>
      <c r="E206">
        <f t="shared" si="33"/>
        <v>4.9999999999998934E-2</v>
      </c>
      <c r="G206">
        <f>MEDIAN2(C206,'Sim Flight Params'!$B$47,2)</f>
        <v>5.0000000000000001E-3</v>
      </c>
      <c r="H206">
        <f>AVERAGE2(G206,'Sim Flight Params'!$B$48,2)</f>
        <v>5.0000000000000001E-3</v>
      </c>
      <c r="J206">
        <f t="shared" si="36"/>
        <v>5.0999999999998678E-2</v>
      </c>
      <c r="K206">
        <f t="shared" si="37"/>
        <v>0</v>
      </c>
      <c r="L206">
        <f>'Sim Flight Params'!$B$46*J206+'Sim Flight Params'!$B$49*K206</f>
        <v>5.0999999999998678E-2</v>
      </c>
      <c r="N206">
        <f t="shared" si="38"/>
        <v>2.2613749999999939</v>
      </c>
      <c r="O206">
        <f t="shared" si="39"/>
        <v>4.9999999999999723E-3</v>
      </c>
      <c r="P206">
        <f>'Sim Flight Params'!$B$46*N206+'Sim Flight Params'!$B$49*O206</f>
        <v>2.2613749999999939</v>
      </c>
      <c r="Q206">
        <f t="shared" si="40"/>
        <v>0.26137499999999392</v>
      </c>
      <c r="S206">
        <f t="shared" si="34"/>
        <v>5.0999999999998678E-2</v>
      </c>
      <c r="T206">
        <f t="shared" si="35"/>
        <v>2.2613749999999939</v>
      </c>
      <c r="U206">
        <f t="shared" si="32"/>
        <v>0.26137499999999392</v>
      </c>
    </row>
    <row r="207" spans="1:21" x14ac:dyDescent="0.3">
      <c r="A207">
        <f>'Sim Flight'!B207</f>
        <v>10.25</v>
      </c>
      <c r="B207">
        <f>'Sim Flight'!L207</f>
        <v>2</v>
      </c>
      <c r="C207">
        <f>'Sim Flight'!N207+'Sim Flight Params'!$B$45</f>
        <v>5.0000000000000001E-3</v>
      </c>
      <c r="E207">
        <f t="shared" si="33"/>
        <v>5.0000000000000711E-2</v>
      </c>
      <c r="G207">
        <f>MEDIAN2(C207,'Sim Flight Params'!$B$47,2)</f>
        <v>5.0000000000000001E-3</v>
      </c>
      <c r="H207">
        <f>AVERAGE2(G207,'Sim Flight Params'!$B$48,2)</f>
        <v>5.0000000000000001E-3</v>
      </c>
      <c r="J207">
        <f t="shared" si="36"/>
        <v>5.1249999999998679E-2</v>
      </c>
      <c r="K207">
        <f t="shared" si="37"/>
        <v>0</v>
      </c>
      <c r="L207">
        <f>'Sim Flight Params'!$B$46*J207+'Sim Flight Params'!$B$49*K207</f>
        <v>5.1249999999998679E-2</v>
      </c>
      <c r="N207">
        <f t="shared" si="38"/>
        <v>2.2639374999999937</v>
      </c>
      <c r="O207">
        <f t="shared" si="39"/>
        <v>4.9999999999999333E-3</v>
      </c>
      <c r="P207">
        <f>'Sim Flight Params'!$B$46*N207+'Sim Flight Params'!$B$49*O207</f>
        <v>2.2639374999999937</v>
      </c>
      <c r="Q207">
        <f t="shared" si="40"/>
        <v>0.26393749999999372</v>
      </c>
      <c r="S207">
        <f t="shared" si="34"/>
        <v>5.1249999999998679E-2</v>
      </c>
      <c r="T207">
        <f t="shared" si="35"/>
        <v>2.2639374999999937</v>
      </c>
      <c r="U207">
        <f t="shared" si="32"/>
        <v>0.26393749999999372</v>
      </c>
    </row>
    <row r="208" spans="1:21" x14ac:dyDescent="0.3">
      <c r="A208">
        <f>'Sim Flight'!B208</f>
        <v>10.3</v>
      </c>
      <c r="B208">
        <f>'Sim Flight'!L208</f>
        <v>2</v>
      </c>
      <c r="C208">
        <f>'Sim Flight'!N208+'Sim Flight Params'!$B$45</f>
        <v>5.0000000000000001E-3</v>
      </c>
      <c r="E208">
        <f t="shared" si="33"/>
        <v>5.0000000000000711E-2</v>
      </c>
      <c r="G208">
        <f>MEDIAN2(C208,'Sim Flight Params'!$B$47,2)</f>
        <v>5.0000000000000001E-3</v>
      </c>
      <c r="H208">
        <f>AVERAGE2(G208,'Sim Flight Params'!$B$48,2)</f>
        <v>5.0000000000000001E-3</v>
      </c>
      <c r="J208">
        <f t="shared" si="36"/>
        <v>5.1499999999998679E-2</v>
      </c>
      <c r="K208">
        <f t="shared" si="37"/>
        <v>0</v>
      </c>
      <c r="L208">
        <f>'Sim Flight Params'!$B$46*J208+'Sim Flight Params'!$B$49*K208</f>
        <v>5.1499999999998679E-2</v>
      </c>
      <c r="N208">
        <f t="shared" si="38"/>
        <v>2.2665124999999935</v>
      </c>
      <c r="O208">
        <f t="shared" si="39"/>
        <v>4.9999999999999333E-3</v>
      </c>
      <c r="P208">
        <f>'Sim Flight Params'!$B$46*N208+'Sim Flight Params'!$B$49*O208</f>
        <v>2.2665124999999935</v>
      </c>
      <c r="Q208">
        <f t="shared" si="40"/>
        <v>0.26651249999999349</v>
      </c>
      <c r="S208">
        <f t="shared" si="34"/>
        <v>5.1499999999998679E-2</v>
      </c>
      <c r="T208">
        <f t="shared" si="35"/>
        <v>2.2665124999999935</v>
      </c>
      <c r="U208">
        <f t="shared" si="32"/>
        <v>0.26651249999999349</v>
      </c>
    </row>
    <row r="209" spans="1:21" x14ac:dyDescent="0.3">
      <c r="A209">
        <f>'Sim Flight'!B209</f>
        <v>10.35</v>
      </c>
      <c r="B209">
        <f>'Sim Flight'!L209</f>
        <v>2</v>
      </c>
      <c r="C209">
        <f>'Sim Flight'!N209+'Sim Flight Params'!$B$45</f>
        <v>5.0000000000000001E-3</v>
      </c>
      <c r="E209">
        <f t="shared" si="33"/>
        <v>4.9999999999998934E-2</v>
      </c>
      <c r="G209">
        <f>MEDIAN2(C209,'Sim Flight Params'!$B$47,2)</f>
        <v>5.0000000000000001E-3</v>
      </c>
      <c r="H209">
        <f>AVERAGE2(G209,'Sim Flight Params'!$B$48,2)</f>
        <v>5.0000000000000001E-3</v>
      </c>
      <c r="J209">
        <f t="shared" si="36"/>
        <v>5.1749999999998672E-2</v>
      </c>
      <c r="K209">
        <f t="shared" si="37"/>
        <v>0</v>
      </c>
      <c r="L209">
        <f>'Sim Flight Params'!$B$46*J209+'Sim Flight Params'!$B$49*K209</f>
        <v>5.1749999999998672E-2</v>
      </c>
      <c r="N209">
        <f t="shared" si="38"/>
        <v>2.2690999999999932</v>
      </c>
      <c r="O209">
        <f t="shared" si="39"/>
        <v>4.9999999999999723E-3</v>
      </c>
      <c r="P209">
        <f>'Sim Flight Params'!$B$46*N209+'Sim Flight Params'!$B$49*O209</f>
        <v>2.2690999999999932</v>
      </c>
      <c r="Q209">
        <f t="shared" si="40"/>
        <v>0.26909999999999323</v>
      </c>
      <c r="S209">
        <f t="shared" si="34"/>
        <v>5.1749999999998672E-2</v>
      </c>
      <c r="T209">
        <f t="shared" si="35"/>
        <v>2.2690999999999932</v>
      </c>
      <c r="U209">
        <f t="shared" si="32"/>
        <v>0.26909999999999323</v>
      </c>
    </row>
    <row r="210" spans="1:21" x14ac:dyDescent="0.3">
      <c r="A210">
        <f>'Sim Flight'!B210</f>
        <v>10.4</v>
      </c>
      <c r="B210">
        <f>'Sim Flight'!L210</f>
        <v>2</v>
      </c>
      <c r="C210">
        <f>'Sim Flight'!N210+'Sim Flight Params'!$B$45</f>
        <v>5.0000000000000001E-3</v>
      </c>
      <c r="E210">
        <f t="shared" si="33"/>
        <v>5.0000000000000711E-2</v>
      </c>
      <c r="G210">
        <f>MEDIAN2(C210,'Sim Flight Params'!$B$47,2)</f>
        <v>5.0000000000000001E-3</v>
      </c>
      <c r="H210">
        <f>AVERAGE2(G210,'Sim Flight Params'!$B$48,2)</f>
        <v>5.0000000000000001E-3</v>
      </c>
      <c r="J210">
        <f t="shared" si="36"/>
        <v>5.1999999999998672E-2</v>
      </c>
      <c r="K210">
        <f t="shared" si="37"/>
        <v>0</v>
      </c>
      <c r="L210">
        <f>'Sim Flight Params'!$B$46*J210+'Sim Flight Params'!$B$49*K210</f>
        <v>5.1999999999998672E-2</v>
      </c>
      <c r="N210">
        <f t="shared" si="38"/>
        <v>2.2716999999999934</v>
      </c>
      <c r="O210">
        <f t="shared" si="39"/>
        <v>4.9999999999999333E-3</v>
      </c>
      <c r="P210">
        <f>'Sim Flight Params'!$B$46*N210+'Sim Flight Params'!$B$49*O210</f>
        <v>2.2716999999999934</v>
      </c>
      <c r="Q210">
        <f t="shared" si="40"/>
        <v>0.27169999999999339</v>
      </c>
      <c r="S210">
        <f t="shared" si="34"/>
        <v>5.1999999999998672E-2</v>
      </c>
      <c r="T210">
        <f t="shared" si="35"/>
        <v>2.2716999999999934</v>
      </c>
      <c r="U210">
        <f t="shared" si="32"/>
        <v>0.27169999999999339</v>
      </c>
    </row>
    <row r="211" spans="1:21" x14ac:dyDescent="0.3">
      <c r="A211">
        <f>'Sim Flight'!B211</f>
        <v>10.45</v>
      </c>
      <c r="B211">
        <f>'Sim Flight'!L211</f>
        <v>2</v>
      </c>
      <c r="C211">
        <f>'Sim Flight'!N211+'Sim Flight Params'!$B$45</f>
        <v>5.0000000000000001E-3</v>
      </c>
      <c r="E211">
        <f t="shared" si="33"/>
        <v>4.9999999999998934E-2</v>
      </c>
      <c r="G211">
        <f>MEDIAN2(C211,'Sim Flight Params'!$B$47,2)</f>
        <v>5.0000000000000001E-3</v>
      </c>
      <c r="H211">
        <f>AVERAGE2(G211,'Sim Flight Params'!$B$48,2)</f>
        <v>5.0000000000000001E-3</v>
      </c>
      <c r="J211">
        <f t="shared" si="36"/>
        <v>5.2249999999998666E-2</v>
      </c>
      <c r="K211">
        <f t="shared" si="37"/>
        <v>0</v>
      </c>
      <c r="L211">
        <f>'Sim Flight Params'!$B$46*J211+'Sim Flight Params'!$B$49*K211</f>
        <v>5.2249999999998666E-2</v>
      </c>
      <c r="N211">
        <f t="shared" si="38"/>
        <v>2.2743124999999931</v>
      </c>
      <c r="O211">
        <f t="shared" si="39"/>
        <v>4.9999999999999723E-3</v>
      </c>
      <c r="P211">
        <f>'Sim Flight Params'!$B$46*N211+'Sim Flight Params'!$B$49*O211</f>
        <v>2.2743124999999931</v>
      </c>
      <c r="Q211">
        <f t="shared" si="40"/>
        <v>0.27431249999999308</v>
      </c>
      <c r="S211">
        <f t="shared" si="34"/>
        <v>5.2249999999998666E-2</v>
      </c>
      <c r="T211">
        <f t="shared" si="35"/>
        <v>2.2743124999999931</v>
      </c>
      <c r="U211">
        <f t="shared" si="32"/>
        <v>0.27431249999999308</v>
      </c>
    </row>
    <row r="212" spans="1:21" x14ac:dyDescent="0.3">
      <c r="A212">
        <f>'Sim Flight'!B212</f>
        <v>10.5</v>
      </c>
      <c r="B212">
        <f>'Sim Flight'!L212</f>
        <v>2</v>
      </c>
      <c r="C212">
        <f>'Sim Flight'!N212+'Sim Flight Params'!$B$45</f>
        <v>5.0000000000000001E-3</v>
      </c>
      <c r="E212">
        <f t="shared" si="33"/>
        <v>5.0000000000000711E-2</v>
      </c>
      <c r="G212">
        <f>MEDIAN2(C212,'Sim Flight Params'!$B$47,2)</f>
        <v>5.0000000000000001E-3</v>
      </c>
      <c r="H212">
        <f>AVERAGE2(G212,'Sim Flight Params'!$B$48,2)</f>
        <v>5.0000000000000001E-3</v>
      </c>
      <c r="J212">
        <f t="shared" si="36"/>
        <v>5.2499999999998666E-2</v>
      </c>
      <c r="K212">
        <f t="shared" si="37"/>
        <v>0</v>
      </c>
      <c r="L212">
        <f>'Sim Flight Params'!$B$46*J212+'Sim Flight Params'!$B$49*K212</f>
        <v>5.2499999999998666E-2</v>
      </c>
      <c r="N212">
        <f t="shared" si="38"/>
        <v>2.2769374999999932</v>
      </c>
      <c r="O212">
        <f t="shared" si="39"/>
        <v>4.9999999999999333E-3</v>
      </c>
      <c r="P212">
        <f>'Sim Flight Params'!$B$46*N212+'Sim Flight Params'!$B$49*O212</f>
        <v>2.2769374999999932</v>
      </c>
      <c r="Q212">
        <f t="shared" si="40"/>
        <v>0.27693749999999318</v>
      </c>
      <c r="S212">
        <f t="shared" si="34"/>
        <v>5.2499999999998666E-2</v>
      </c>
      <c r="T212">
        <f t="shared" si="35"/>
        <v>2.2769374999999932</v>
      </c>
      <c r="U212">
        <f t="shared" si="32"/>
        <v>0.27693749999999318</v>
      </c>
    </row>
    <row r="213" spans="1:21" x14ac:dyDescent="0.3">
      <c r="A213">
        <f>'Sim Flight'!B213</f>
        <v>10.55</v>
      </c>
      <c r="B213">
        <f>'Sim Flight'!L213</f>
        <v>2</v>
      </c>
      <c r="C213">
        <f>'Sim Flight'!N213+'Sim Flight Params'!$B$45</f>
        <v>5.0000000000000001E-3</v>
      </c>
      <c r="E213">
        <f t="shared" si="33"/>
        <v>5.0000000000000711E-2</v>
      </c>
      <c r="G213">
        <f>MEDIAN2(C213,'Sim Flight Params'!$B$47,2)</f>
        <v>5.0000000000000001E-3</v>
      </c>
      <c r="H213">
        <f>AVERAGE2(G213,'Sim Flight Params'!$B$48,2)</f>
        <v>5.0000000000000001E-3</v>
      </c>
      <c r="J213">
        <f t="shared" si="36"/>
        <v>5.2749999999998666E-2</v>
      </c>
      <c r="K213">
        <f t="shared" si="37"/>
        <v>0</v>
      </c>
      <c r="L213">
        <f>'Sim Flight Params'!$B$46*J213+'Sim Flight Params'!$B$49*K213</f>
        <v>5.2749999999998666E-2</v>
      </c>
      <c r="N213">
        <f t="shared" si="38"/>
        <v>2.2795749999999932</v>
      </c>
      <c r="O213">
        <f t="shared" si="39"/>
        <v>4.9999999999999333E-3</v>
      </c>
      <c r="P213">
        <f>'Sim Flight Params'!$B$46*N213+'Sim Flight Params'!$B$49*O213</f>
        <v>2.2795749999999932</v>
      </c>
      <c r="Q213">
        <f t="shared" si="40"/>
        <v>0.27957499999999325</v>
      </c>
      <c r="S213">
        <f t="shared" si="34"/>
        <v>5.2749999999998666E-2</v>
      </c>
      <c r="T213">
        <f t="shared" si="35"/>
        <v>2.2795749999999932</v>
      </c>
      <c r="U213">
        <f t="shared" si="32"/>
        <v>0.27957499999999325</v>
      </c>
    </row>
    <row r="214" spans="1:21" x14ac:dyDescent="0.3">
      <c r="A214">
        <f>'Sim Flight'!B214</f>
        <v>10.6</v>
      </c>
      <c r="B214">
        <f>'Sim Flight'!L214</f>
        <v>2</v>
      </c>
      <c r="C214">
        <f>'Sim Flight'!N214+'Sim Flight Params'!$B$45</f>
        <v>5.0000000000000001E-3</v>
      </c>
      <c r="E214">
        <f t="shared" si="33"/>
        <v>4.9999999999998934E-2</v>
      </c>
      <c r="G214">
        <f>MEDIAN2(C214,'Sim Flight Params'!$B$47,2)</f>
        <v>5.0000000000000001E-3</v>
      </c>
      <c r="H214">
        <f>AVERAGE2(G214,'Sim Flight Params'!$B$48,2)</f>
        <v>5.0000000000000001E-3</v>
      </c>
      <c r="J214">
        <f t="shared" si="36"/>
        <v>5.2999999999998659E-2</v>
      </c>
      <c r="K214">
        <f t="shared" si="37"/>
        <v>0</v>
      </c>
      <c r="L214">
        <f>'Sim Flight Params'!$B$46*J214+'Sim Flight Params'!$B$49*K214</f>
        <v>5.2999999999998659E-2</v>
      </c>
      <c r="N214">
        <f t="shared" si="38"/>
        <v>2.2822249999999933</v>
      </c>
      <c r="O214">
        <f t="shared" si="39"/>
        <v>4.9999999999999723E-3</v>
      </c>
      <c r="P214">
        <f>'Sim Flight Params'!$B$46*N214+'Sim Flight Params'!$B$49*O214</f>
        <v>2.2822249999999933</v>
      </c>
      <c r="Q214">
        <f t="shared" si="40"/>
        <v>0.28222499999999329</v>
      </c>
      <c r="S214">
        <f t="shared" si="34"/>
        <v>5.2999999999998659E-2</v>
      </c>
      <c r="T214">
        <f t="shared" si="35"/>
        <v>2.2822249999999933</v>
      </c>
      <c r="U214">
        <f t="shared" si="32"/>
        <v>0.28222499999999329</v>
      </c>
    </row>
    <row r="215" spans="1:21" x14ac:dyDescent="0.3">
      <c r="A215">
        <f>'Sim Flight'!B215</f>
        <v>10.65</v>
      </c>
      <c r="B215">
        <f>'Sim Flight'!L215</f>
        <v>2</v>
      </c>
      <c r="C215">
        <f>'Sim Flight'!N215+'Sim Flight Params'!$B$45</f>
        <v>5.0000000000000001E-3</v>
      </c>
      <c r="E215">
        <f t="shared" si="33"/>
        <v>5.0000000000000711E-2</v>
      </c>
      <c r="G215">
        <f>MEDIAN2(C215,'Sim Flight Params'!$B$47,2)</f>
        <v>5.0000000000000001E-3</v>
      </c>
      <c r="H215">
        <f>AVERAGE2(G215,'Sim Flight Params'!$B$48,2)</f>
        <v>5.0000000000000001E-3</v>
      </c>
      <c r="J215">
        <f t="shared" si="36"/>
        <v>5.324999999999866E-2</v>
      </c>
      <c r="K215">
        <f t="shared" si="37"/>
        <v>0</v>
      </c>
      <c r="L215">
        <f>'Sim Flight Params'!$B$46*J215+'Sim Flight Params'!$B$49*K215</f>
        <v>5.324999999999866E-2</v>
      </c>
      <c r="N215">
        <f t="shared" si="38"/>
        <v>2.2848874999999933</v>
      </c>
      <c r="O215">
        <f t="shared" si="39"/>
        <v>4.9999999999999333E-3</v>
      </c>
      <c r="P215">
        <f>'Sim Flight Params'!$B$46*N215+'Sim Flight Params'!$B$49*O215</f>
        <v>2.2848874999999933</v>
      </c>
      <c r="Q215">
        <f t="shared" si="40"/>
        <v>0.2848874999999933</v>
      </c>
      <c r="S215">
        <f t="shared" si="34"/>
        <v>5.324999999999866E-2</v>
      </c>
      <c r="T215">
        <f t="shared" si="35"/>
        <v>2.2848874999999933</v>
      </c>
      <c r="U215">
        <f t="shared" si="32"/>
        <v>0.2848874999999933</v>
      </c>
    </row>
    <row r="216" spans="1:21" x14ac:dyDescent="0.3">
      <c r="A216">
        <f>'Sim Flight'!B216</f>
        <v>10.7</v>
      </c>
      <c r="B216">
        <f>'Sim Flight'!L216</f>
        <v>2</v>
      </c>
      <c r="C216">
        <f>'Sim Flight'!N216+'Sim Flight Params'!$B$45</f>
        <v>5.0000000000000001E-3</v>
      </c>
      <c r="E216">
        <f t="shared" si="33"/>
        <v>4.9999999999998934E-2</v>
      </c>
      <c r="G216">
        <f>MEDIAN2(C216,'Sim Flight Params'!$B$47,2)</f>
        <v>5.0000000000000001E-3</v>
      </c>
      <c r="H216">
        <f>AVERAGE2(G216,'Sim Flight Params'!$B$48,2)</f>
        <v>5.0000000000000001E-3</v>
      </c>
      <c r="J216">
        <f t="shared" si="36"/>
        <v>5.3499999999998653E-2</v>
      </c>
      <c r="K216">
        <f t="shared" si="37"/>
        <v>0</v>
      </c>
      <c r="L216">
        <f>'Sim Flight Params'!$B$46*J216+'Sim Flight Params'!$B$49*K216</f>
        <v>5.3499999999998653E-2</v>
      </c>
      <c r="N216">
        <f t="shared" si="38"/>
        <v>2.2875624999999933</v>
      </c>
      <c r="O216">
        <f t="shared" si="39"/>
        <v>4.9999999999999723E-3</v>
      </c>
      <c r="P216">
        <f>'Sim Flight Params'!$B$46*N216+'Sim Flight Params'!$B$49*O216</f>
        <v>2.2875624999999933</v>
      </c>
      <c r="Q216">
        <f t="shared" si="40"/>
        <v>0.28756249999999328</v>
      </c>
      <c r="S216">
        <f t="shared" si="34"/>
        <v>5.3499999999998653E-2</v>
      </c>
      <c r="T216">
        <f t="shared" si="35"/>
        <v>2.2875624999999933</v>
      </c>
      <c r="U216">
        <f t="shared" si="32"/>
        <v>0.28756249999999328</v>
      </c>
    </row>
    <row r="217" spans="1:21" x14ac:dyDescent="0.3">
      <c r="A217">
        <f>'Sim Flight'!B217</f>
        <v>10.75</v>
      </c>
      <c r="B217">
        <f>'Sim Flight'!L217</f>
        <v>2</v>
      </c>
      <c r="C217">
        <f>'Sim Flight'!N217+'Sim Flight Params'!$B$45</f>
        <v>5.0000000000000001E-3</v>
      </c>
      <c r="E217">
        <f t="shared" si="33"/>
        <v>5.0000000000000711E-2</v>
      </c>
      <c r="G217">
        <f>MEDIAN2(C217,'Sim Flight Params'!$B$47,2)</f>
        <v>5.0000000000000001E-3</v>
      </c>
      <c r="H217">
        <f>AVERAGE2(G217,'Sim Flight Params'!$B$48,2)</f>
        <v>5.0000000000000001E-3</v>
      </c>
      <c r="J217">
        <f t="shared" si="36"/>
        <v>5.3749999999998653E-2</v>
      </c>
      <c r="K217">
        <f t="shared" si="37"/>
        <v>0</v>
      </c>
      <c r="L217">
        <f>'Sim Flight Params'!$B$46*J217+'Sim Flight Params'!$B$49*K217</f>
        <v>5.3749999999998653E-2</v>
      </c>
      <c r="N217">
        <f t="shared" si="38"/>
        <v>2.2902499999999932</v>
      </c>
      <c r="O217">
        <f t="shared" si="39"/>
        <v>4.9999999999999333E-3</v>
      </c>
      <c r="P217">
        <f>'Sim Flight Params'!$B$46*N217+'Sim Flight Params'!$B$49*O217</f>
        <v>2.2902499999999932</v>
      </c>
      <c r="Q217">
        <f t="shared" si="40"/>
        <v>0.29024999999999324</v>
      </c>
      <c r="S217">
        <f t="shared" si="34"/>
        <v>5.3749999999998653E-2</v>
      </c>
      <c r="T217">
        <f t="shared" si="35"/>
        <v>2.2902499999999932</v>
      </c>
      <c r="U217">
        <f t="shared" si="32"/>
        <v>0.29024999999999324</v>
      </c>
    </row>
    <row r="218" spans="1:21" x14ac:dyDescent="0.3">
      <c r="A218">
        <f>'Sim Flight'!B218</f>
        <v>10.8</v>
      </c>
      <c r="B218">
        <f>'Sim Flight'!L218</f>
        <v>2</v>
      </c>
      <c r="C218">
        <f>'Sim Flight'!N218+'Sim Flight Params'!$B$45</f>
        <v>5.0000000000000001E-3</v>
      </c>
      <c r="E218">
        <f t="shared" si="33"/>
        <v>5.0000000000000711E-2</v>
      </c>
      <c r="G218">
        <f>MEDIAN2(C218,'Sim Flight Params'!$B$47,2)</f>
        <v>5.0000000000000001E-3</v>
      </c>
      <c r="H218">
        <f>AVERAGE2(G218,'Sim Flight Params'!$B$48,2)</f>
        <v>5.0000000000000001E-3</v>
      </c>
      <c r="J218">
        <f t="shared" si="36"/>
        <v>5.3999999999998653E-2</v>
      </c>
      <c r="K218">
        <f t="shared" si="37"/>
        <v>0</v>
      </c>
      <c r="L218">
        <f>'Sim Flight Params'!$B$46*J218+'Sim Flight Params'!$B$49*K218</f>
        <v>5.3999999999998653E-2</v>
      </c>
      <c r="N218">
        <f t="shared" si="38"/>
        <v>2.2929499999999932</v>
      </c>
      <c r="O218">
        <f t="shared" si="39"/>
        <v>4.9999999999999333E-3</v>
      </c>
      <c r="P218">
        <f>'Sim Flight Params'!$B$46*N218+'Sim Flight Params'!$B$49*O218</f>
        <v>2.2929499999999932</v>
      </c>
      <c r="Q218">
        <f t="shared" si="40"/>
        <v>0.29294999999999316</v>
      </c>
      <c r="S218">
        <f t="shared" si="34"/>
        <v>5.3999999999998653E-2</v>
      </c>
      <c r="T218">
        <f t="shared" si="35"/>
        <v>2.2929499999999932</v>
      </c>
      <c r="U218">
        <f t="shared" si="32"/>
        <v>0.29294999999999316</v>
      </c>
    </row>
    <row r="219" spans="1:21" x14ac:dyDescent="0.3">
      <c r="A219">
        <f>'Sim Flight'!B219</f>
        <v>10.85</v>
      </c>
      <c r="B219">
        <f>'Sim Flight'!L219</f>
        <v>2</v>
      </c>
      <c r="C219">
        <f>'Sim Flight'!N219+'Sim Flight Params'!$B$45</f>
        <v>5.0000000000000001E-3</v>
      </c>
      <c r="E219">
        <f t="shared" si="33"/>
        <v>4.9999999999998934E-2</v>
      </c>
      <c r="G219">
        <f>MEDIAN2(C219,'Sim Flight Params'!$B$47,2)</f>
        <v>5.0000000000000001E-3</v>
      </c>
      <c r="H219">
        <f>AVERAGE2(G219,'Sim Flight Params'!$B$48,2)</f>
        <v>5.0000000000000001E-3</v>
      </c>
      <c r="J219">
        <f t="shared" si="36"/>
        <v>5.4249999999998647E-2</v>
      </c>
      <c r="K219">
        <f t="shared" si="37"/>
        <v>0</v>
      </c>
      <c r="L219">
        <f>'Sim Flight Params'!$B$46*J219+'Sim Flight Params'!$B$49*K219</f>
        <v>5.4249999999998647E-2</v>
      </c>
      <c r="N219">
        <f t="shared" si="38"/>
        <v>2.2956624999999931</v>
      </c>
      <c r="O219">
        <f t="shared" si="39"/>
        <v>4.9999999999999723E-3</v>
      </c>
      <c r="P219">
        <f>'Sim Flight Params'!$B$46*N219+'Sim Flight Params'!$B$49*O219</f>
        <v>2.2956624999999931</v>
      </c>
      <c r="Q219">
        <f t="shared" si="40"/>
        <v>0.29566249999999306</v>
      </c>
      <c r="S219">
        <f t="shared" si="34"/>
        <v>5.4249999999998647E-2</v>
      </c>
      <c r="T219">
        <f t="shared" si="35"/>
        <v>2.2956624999999931</v>
      </c>
      <c r="U219">
        <f t="shared" si="32"/>
        <v>0.29566249999999306</v>
      </c>
    </row>
    <row r="220" spans="1:21" x14ac:dyDescent="0.3">
      <c r="A220">
        <f>'Sim Flight'!B220</f>
        <v>10.9</v>
      </c>
      <c r="B220">
        <f>'Sim Flight'!L220</f>
        <v>2</v>
      </c>
      <c r="C220">
        <f>'Sim Flight'!N220+'Sim Flight Params'!$B$45</f>
        <v>5.0000000000000001E-3</v>
      </c>
      <c r="E220">
        <f t="shared" si="33"/>
        <v>5.0000000000000711E-2</v>
      </c>
      <c r="G220">
        <f>MEDIAN2(C220,'Sim Flight Params'!$B$47,2)</f>
        <v>5.0000000000000001E-3</v>
      </c>
      <c r="H220">
        <f>AVERAGE2(G220,'Sim Flight Params'!$B$48,2)</f>
        <v>5.0000000000000001E-3</v>
      </c>
      <c r="J220">
        <f t="shared" si="36"/>
        <v>5.4499999999998647E-2</v>
      </c>
      <c r="K220">
        <f t="shared" si="37"/>
        <v>0</v>
      </c>
      <c r="L220">
        <f>'Sim Flight Params'!$B$46*J220+'Sim Flight Params'!$B$49*K220</f>
        <v>5.4499999999998647E-2</v>
      </c>
      <c r="N220">
        <f t="shared" si="38"/>
        <v>2.2983874999999929</v>
      </c>
      <c r="O220">
        <f t="shared" si="39"/>
        <v>4.9999999999999333E-3</v>
      </c>
      <c r="P220">
        <f>'Sim Flight Params'!$B$46*N220+'Sim Flight Params'!$B$49*O220</f>
        <v>2.2983874999999929</v>
      </c>
      <c r="Q220">
        <f t="shared" si="40"/>
        <v>0.29838749999999292</v>
      </c>
      <c r="S220">
        <f t="shared" si="34"/>
        <v>5.4499999999998647E-2</v>
      </c>
      <c r="T220">
        <f t="shared" si="35"/>
        <v>2.2983874999999929</v>
      </c>
      <c r="U220">
        <f t="shared" si="32"/>
        <v>0.29838749999999292</v>
      </c>
    </row>
    <row r="221" spans="1:21" x14ac:dyDescent="0.3">
      <c r="A221">
        <f>'Sim Flight'!B221</f>
        <v>10.9499999999999</v>
      </c>
      <c r="B221">
        <f>'Sim Flight'!L221</f>
        <v>2</v>
      </c>
      <c r="C221">
        <f>'Sim Flight'!N221+'Sim Flight Params'!$B$45</f>
        <v>5.0000000000000001E-3</v>
      </c>
      <c r="E221">
        <f t="shared" si="33"/>
        <v>4.9999999999899458E-2</v>
      </c>
      <c r="G221">
        <f>MEDIAN2(C221,'Sim Flight Params'!$B$47,2)</f>
        <v>5.0000000000000001E-3</v>
      </c>
      <c r="H221">
        <f>AVERAGE2(G221,'Sim Flight Params'!$B$48,2)</f>
        <v>5.0000000000000001E-3</v>
      </c>
      <c r="J221">
        <f t="shared" si="36"/>
        <v>5.4749999999998147E-2</v>
      </c>
      <c r="K221">
        <f t="shared" si="37"/>
        <v>0</v>
      </c>
      <c r="L221">
        <f>'Sim Flight Params'!$B$46*J221+'Sim Flight Params'!$B$49*K221</f>
        <v>5.4749999999998147E-2</v>
      </c>
      <c r="N221">
        <f t="shared" si="38"/>
        <v>2.3011249999999874</v>
      </c>
      <c r="O221">
        <f t="shared" si="39"/>
        <v>5.0000000000000669E-3</v>
      </c>
      <c r="P221">
        <f>'Sim Flight Params'!$B$46*N221+'Sim Flight Params'!$B$49*O221</f>
        <v>2.3011249999999874</v>
      </c>
      <c r="Q221">
        <f t="shared" si="40"/>
        <v>0.30112499999998743</v>
      </c>
      <c r="S221">
        <f t="shared" si="34"/>
        <v>5.4749999999998147E-2</v>
      </c>
      <c r="T221">
        <f t="shared" si="35"/>
        <v>2.3011249999999874</v>
      </c>
      <c r="U221">
        <f t="shared" si="32"/>
        <v>0.30112499999998743</v>
      </c>
    </row>
    <row r="222" spans="1:21" x14ac:dyDescent="0.3">
      <c r="A222">
        <f>'Sim Flight'!B222</f>
        <v>11</v>
      </c>
      <c r="B222">
        <f>'Sim Flight'!L222</f>
        <v>2</v>
      </c>
      <c r="C222">
        <f>'Sim Flight'!N222+'Sim Flight Params'!$B$45</f>
        <v>5.0000000000000001E-3</v>
      </c>
      <c r="E222">
        <f t="shared" si="33"/>
        <v>5.0000000000100187E-2</v>
      </c>
      <c r="G222">
        <f>MEDIAN2(C222,'Sim Flight Params'!$B$47,2)</f>
        <v>5.0000000000000001E-3</v>
      </c>
      <c r="H222">
        <f>AVERAGE2(G222,'Sim Flight Params'!$B$48,2)</f>
        <v>5.0000000000000001E-3</v>
      </c>
      <c r="J222">
        <f t="shared" si="36"/>
        <v>5.4999999999998647E-2</v>
      </c>
      <c r="K222">
        <f t="shared" si="37"/>
        <v>0</v>
      </c>
      <c r="L222">
        <f>'Sim Flight Params'!$B$46*J222+'Sim Flight Params'!$B$49*K222</f>
        <v>5.4999999999998647E-2</v>
      </c>
      <c r="N222">
        <f t="shared" si="38"/>
        <v>2.303874999999993</v>
      </c>
      <c r="O222">
        <f t="shared" si="39"/>
        <v>4.9999999999999776E-3</v>
      </c>
      <c r="P222">
        <f>'Sim Flight Params'!$B$46*N222+'Sim Flight Params'!$B$49*O222</f>
        <v>2.303874999999993</v>
      </c>
      <c r="Q222">
        <f t="shared" si="40"/>
        <v>0.30387499999999301</v>
      </c>
      <c r="S222">
        <f t="shared" si="34"/>
        <v>5.4999999999998647E-2</v>
      </c>
      <c r="T222">
        <f t="shared" si="35"/>
        <v>2.303874999999993</v>
      </c>
      <c r="U222">
        <f t="shared" si="32"/>
        <v>0.30387499999999301</v>
      </c>
    </row>
    <row r="223" spans="1:21" x14ac:dyDescent="0.3">
      <c r="A223">
        <f>'Sim Flight'!B223</f>
        <v>11.05</v>
      </c>
      <c r="B223">
        <f>'Sim Flight'!L223</f>
        <v>2</v>
      </c>
      <c r="C223">
        <f>'Sim Flight'!N223+'Sim Flight Params'!$B$45</f>
        <v>5.0000000000000001E-3</v>
      </c>
      <c r="E223">
        <f t="shared" si="33"/>
        <v>5.0000000000000711E-2</v>
      </c>
      <c r="G223">
        <f>MEDIAN2(C223,'Sim Flight Params'!$B$47,2)</f>
        <v>5.0000000000000001E-3</v>
      </c>
      <c r="H223">
        <f>AVERAGE2(G223,'Sim Flight Params'!$B$48,2)</f>
        <v>5.0000000000000001E-3</v>
      </c>
      <c r="J223">
        <f t="shared" si="36"/>
        <v>5.5249999999998647E-2</v>
      </c>
      <c r="K223">
        <f t="shared" si="37"/>
        <v>0</v>
      </c>
      <c r="L223">
        <f>'Sim Flight Params'!$B$46*J223+'Sim Flight Params'!$B$49*K223</f>
        <v>5.5249999999998647E-2</v>
      </c>
      <c r="N223">
        <f t="shared" si="38"/>
        <v>2.3066374999999928</v>
      </c>
      <c r="O223">
        <f t="shared" si="39"/>
        <v>4.9999999999999333E-3</v>
      </c>
      <c r="P223">
        <f>'Sim Flight Params'!$B$46*N223+'Sim Flight Params'!$B$49*O223</f>
        <v>2.3066374999999928</v>
      </c>
      <c r="Q223">
        <f t="shared" si="40"/>
        <v>0.30663749999999279</v>
      </c>
      <c r="S223">
        <f t="shared" si="34"/>
        <v>5.5249999999998647E-2</v>
      </c>
      <c r="T223">
        <f t="shared" si="35"/>
        <v>2.3066374999999928</v>
      </c>
      <c r="U223">
        <f t="shared" si="32"/>
        <v>0.30663749999999279</v>
      </c>
    </row>
    <row r="224" spans="1:21" x14ac:dyDescent="0.3">
      <c r="A224">
        <f>'Sim Flight'!B224</f>
        <v>11.1</v>
      </c>
      <c r="B224">
        <f>'Sim Flight'!L224</f>
        <v>2</v>
      </c>
      <c r="C224">
        <f>'Sim Flight'!N224+'Sim Flight Params'!$B$45</f>
        <v>5.0000000000000001E-3</v>
      </c>
      <c r="E224">
        <f t="shared" si="33"/>
        <v>4.9999999999998934E-2</v>
      </c>
      <c r="G224">
        <f>MEDIAN2(C224,'Sim Flight Params'!$B$47,2)</f>
        <v>5.0000000000000001E-3</v>
      </c>
      <c r="H224">
        <f>AVERAGE2(G224,'Sim Flight Params'!$B$48,2)</f>
        <v>5.0000000000000001E-3</v>
      </c>
      <c r="J224">
        <f t="shared" si="36"/>
        <v>5.5499999999998641E-2</v>
      </c>
      <c r="K224">
        <f t="shared" si="37"/>
        <v>0</v>
      </c>
      <c r="L224">
        <f>'Sim Flight Params'!$B$46*J224+'Sim Flight Params'!$B$49*K224</f>
        <v>5.5499999999998641E-2</v>
      </c>
      <c r="N224">
        <f t="shared" si="38"/>
        <v>2.3094124999999925</v>
      </c>
      <c r="O224">
        <f t="shared" si="39"/>
        <v>4.9999999999999723E-3</v>
      </c>
      <c r="P224">
        <f>'Sim Flight Params'!$B$46*N224+'Sim Flight Params'!$B$49*O224</f>
        <v>2.3094124999999925</v>
      </c>
      <c r="Q224">
        <f t="shared" si="40"/>
        <v>0.30941249999999254</v>
      </c>
      <c r="S224">
        <f t="shared" si="34"/>
        <v>5.5499999999998641E-2</v>
      </c>
      <c r="T224">
        <f t="shared" si="35"/>
        <v>2.3094124999999925</v>
      </c>
      <c r="U224">
        <f t="shared" si="32"/>
        <v>0.30941249999999254</v>
      </c>
    </row>
    <row r="225" spans="1:21" x14ac:dyDescent="0.3">
      <c r="A225">
        <f>'Sim Flight'!B225</f>
        <v>11.149999999999901</v>
      </c>
      <c r="B225">
        <f>'Sim Flight'!L225</f>
        <v>2</v>
      </c>
      <c r="C225">
        <f>'Sim Flight'!N225+'Sim Flight Params'!$B$45</f>
        <v>5.0000000000000001E-3</v>
      </c>
      <c r="E225">
        <f t="shared" si="33"/>
        <v>4.9999999999901235E-2</v>
      </c>
      <c r="G225">
        <f>MEDIAN2(C225,'Sim Flight Params'!$B$47,2)</f>
        <v>5.0000000000000001E-3</v>
      </c>
      <c r="H225">
        <f>AVERAGE2(G225,'Sim Flight Params'!$B$48,2)</f>
        <v>5.0000000000000001E-3</v>
      </c>
      <c r="J225">
        <f t="shared" si="36"/>
        <v>5.5749999999998148E-2</v>
      </c>
      <c r="K225">
        <f t="shared" si="37"/>
        <v>0</v>
      </c>
      <c r="L225">
        <f>'Sim Flight Params'!$B$46*J225+'Sim Flight Params'!$B$49*K225</f>
        <v>5.5749999999998148E-2</v>
      </c>
      <c r="N225">
        <f t="shared" si="38"/>
        <v>2.3121999999999869</v>
      </c>
      <c r="O225">
        <f t="shared" si="39"/>
        <v>5.0000000000000279E-3</v>
      </c>
      <c r="P225">
        <f>'Sim Flight Params'!$B$46*N225+'Sim Flight Params'!$B$49*O225</f>
        <v>2.3121999999999869</v>
      </c>
      <c r="Q225">
        <f t="shared" si="40"/>
        <v>0.31219999999998693</v>
      </c>
      <c r="S225">
        <f t="shared" si="34"/>
        <v>5.5749999999998148E-2</v>
      </c>
      <c r="T225">
        <f t="shared" si="35"/>
        <v>2.3121999999999869</v>
      </c>
      <c r="U225">
        <f t="shared" si="32"/>
        <v>0.31219999999998693</v>
      </c>
    </row>
    <row r="226" spans="1:21" x14ac:dyDescent="0.3">
      <c r="A226">
        <f>'Sim Flight'!B226</f>
        <v>11.1999999999999</v>
      </c>
      <c r="B226">
        <f>'Sim Flight'!L226</f>
        <v>2</v>
      </c>
      <c r="C226">
        <f>'Sim Flight'!N226+'Sim Flight Params'!$B$45</f>
        <v>5.0000000000000001E-3</v>
      </c>
      <c r="E226">
        <f t="shared" si="33"/>
        <v>4.9999999999998934E-2</v>
      </c>
      <c r="G226">
        <f>MEDIAN2(C226,'Sim Flight Params'!$B$47,2)</f>
        <v>5.0000000000000001E-3</v>
      </c>
      <c r="H226">
        <f>AVERAGE2(G226,'Sim Flight Params'!$B$48,2)</f>
        <v>5.0000000000000001E-3</v>
      </c>
      <c r="J226">
        <f t="shared" si="36"/>
        <v>5.5999999999998142E-2</v>
      </c>
      <c r="K226">
        <f t="shared" si="37"/>
        <v>0</v>
      </c>
      <c r="L226">
        <f>'Sim Flight Params'!$B$46*J226+'Sim Flight Params'!$B$49*K226</f>
        <v>5.5999999999998142E-2</v>
      </c>
      <c r="N226">
        <f t="shared" si="38"/>
        <v>2.3149999999999866</v>
      </c>
      <c r="O226">
        <f t="shared" si="39"/>
        <v>4.9999999999999723E-3</v>
      </c>
      <c r="P226">
        <f>'Sim Flight Params'!$B$46*N226+'Sim Flight Params'!$B$49*O226</f>
        <v>2.3149999999999866</v>
      </c>
      <c r="Q226">
        <f t="shared" si="40"/>
        <v>0.31499999999998662</v>
      </c>
      <c r="S226">
        <f t="shared" si="34"/>
        <v>5.5999999999998142E-2</v>
      </c>
      <c r="T226">
        <f t="shared" si="35"/>
        <v>2.3149999999999866</v>
      </c>
      <c r="U226">
        <f t="shared" si="32"/>
        <v>0.31499999999998662</v>
      </c>
    </row>
    <row r="227" spans="1:21" x14ac:dyDescent="0.3">
      <c r="A227">
        <f>'Sim Flight'!B227</f>
        <v>11.249999999999901</v>
      </c>
      <c r="B227">
        <f>'Sim Flight'!L227</f>
        <v>2</v>
      </c>
      <c r="C227">
        <f>'Sim Flight'!N227+'Sim Flight Params'!$B$45</f>
        <v>5.0000000000000001E-3</v>
      </c>
      <c r="E227">
        <f t="shared" si="33"/>
        <v>5.0000000000000711E-2</v>
      </c>
      <c r="G227">
        <f>MEDIAN2(C227,'Sim Flight Params'!$B$47,2)</f>
        <v>5.0000000000000001E-3</v>
      </c>
      <c r="H227">
        <f>AVERAGE2(G227,'Sim Flight Params'!$B$48,2)</f>
        <v>5.0000000000000001E-3</v>
      </c>
      <c r="J227">
        <f t="shared" si="36"/>
        <v>5.6249999999998142E-2</v>
      </c>
      <c r="K227">
        <f t="shared" si="37"/>
        <v>0</v>
      </c>
      <c r="L227">
        <f>'Sim Flight Params'!$B$46*J227+'Sim Flight Params'!$B$49*K227</f>
        <v>5.6249999999998142E-2</v>
      </c>
      <c r="N227">
        <f t="shared" si="38"/>
        <v>2.3178124999999867</v>
      </c>
      <c r="O227">
        <f t="shared" si="39"/>
        <v>4.9999999999999333E-3</v>
      </c>
      <c r="P227">
        <f>'Sim Flight Params'!$B$46*N227+'Sim Flight Params'!$B$49*O227</f>
        <v>2.3178124999999867</v>
      </c>
      <c r="Q227">
        <f t="shared" si="40"/>
        <v>0.31781249999998673</v>
      </c>
      <c r="S227">
        <f t="shared" si="34"/>
        <v>5.6249999999998142E-2</v>
      </c>
      <c r="T227">
        <f t="shared" si="35"/>
        <v>2.3178124999999867</v>
      </c>
      <c r="U227">
        <f t="shared" si="32"/>
        <v>0.31781249999998673</v>
      </c>
    </row>
    <row r="228" spans="1:21" x14ac:dyDescent="0.3">
      <c r="A228">
        <f>'Sim Flight'!B228</f>
        <v>11.299999999999899</v>
      </c>
      <c r="B228">
        <f>'Sim Flight'!L228</f>
        <v>2</v>
      </c>
      <c r="C228">
        <f>'Sim Flight'!N228+'Sim Flight Params'!$B$45</f>
        <v>5.0000000000000001E-3</v>
      </c>
      <c r="E228">
        <f t="shared" si="33"/>
        <v>4.9999999999998934E-2</v>
      </c>
      <c r="G228">
        <f>MEDIAN2(C228,'Sim Flight Params'!$B$47,2)</f>
        <v>5.0000000000000001E-3</v>
      </c>
      <c r="H228">
        <f>AVERAGE2(G228,'Sim Flight Params'!$B$48,2)</f>
        <v>5.0000000000000001E-3</v>
      </c>
      <c r="J228">
        <f t="shared" si="36"/>
        <v>5.6499999999998135E-2</v>
      </c>
      <c r="K228">
        <f t="shared" si="37"/>
        <v>0</v>
      </c>
      <c r="L228">
        <f>'Sim Flight Params'!$B$46*J228+'Sim Flight Params'!$B$49*K228</f>
        <v>5.6499999999998135E-2</v>
      </c>
      <c r="N228">
        <f t="shared" si="38"/>
        <v>2.3206374999999864</v>
      </c>
      <c r="O228">
        <f t="shared" si="39"/>
        <v>4.9999999999999723E-3</v>
      </c>
      <c r="P228">
        <f>'Sim Flight Params'!$B$46*N228+'Sim Flight Params'!$B$49*O228</f>
        <v>2.3206374999999864</v>
      </c>
      <c r="Q228">
        <f t="shared" si="40"/>
        <v>0.32063749999998636</v>
      </c>
      <c r="S228">
        <f t="shared" si="34"/>
        <v>5.6499999999998135E-2</v>
      </c>
      <c r="T228">
        <f t="shared" si="35"/>
        <v>2.3206374999999864</v>
      </c>
      <c r="U228">
        <f t="shared" si="32"/>
        <v>0.32063749999998636</v>
      </c>
    </row>
    <row r="229" spans="1:21" x14ac:dyDescent="0.3">
      <c r="A229">
        <f>'Sim Flight'!B229</f>
        <v>11.3499999999999</v>
      </c>
      <c r="B229">
        <f>'Sim Flight'!L229</f>
        <v>2</v>
      </c>
      <c r="C229">
        <f>'Sim Flight'!N229+'Sim Flight Params'!$B$45</f>
        <v>5.0000000000000001E-3</v>
      </c>
      <c r="E229">
        <f t="shared" si="33"/>
        <v>5.0000000000000711E-2</v>
      </c>
      <c r="G229">
        <f>MEDIAN2(C229,'Sim Flight Params'!$B$47,2)</f>
        <v>5.0000000000000001E-3</v>
      </c>
      <c r="H229">
        <f>AVERAGE2(G229,'Sim Flight Params'!$B$48,2)</f>
        <v>5.0000000000000001E-3</v>
      </c>
      <c r="J229">
        <f t="shared" si="36"/>
        <v>5.6749999999998135E-2</v>
      </c>
      <c r="K229">
        <f t="shared" si="37"/>
        <v>0</v>
      </c>
      <c r="L229">
        <f>'Sim Flight Params'!$B$46*J229+'Sim Flight Params'!$B$49*K229</f>
        <v>5.6749999999998135E-2</v>
      </c>
      <c r="N229">
        <f t="shared" si="38"/>
        <v>2.3234749999999864</v>
      </c>
      <c r="O229">
        <f t="shared" si="39"/>
        <v>4.9999999999999333E-3</v>
      </c>
      <c r="P229">
        <f>'Sim Flight Params'!$B$46*N229+'Sim Flight Params'!$B$49*O229</f>
        <v>2.3234749999999864</v>
      </c>
      <c r="Q229">
        <f t="shared" si="40"/>
        <v>0.32347499999998641</v>
      </c>
      <c r="S229">
        <f t="shared" si="34"/>
        <v>5.6749999999998135E-2</v>
      </c>
      <c r="T229">
        <f t="shared" si="35"/>
        <v>2.3234749999999864</v>
      </c>
      <c r="U229">
        <f t="shared" si="32"/>
        <v>0.32347499999998641</v>
      </c>
    </row>
    <row r="230" spans="1:21" x14ac:dyDescent="0.3">
      <c r="A230">
        <f>'Sim Flight'!B230</f>
        <v>11.399999999999901</v>
      </c>
      <c r="B230">
        <f>'Sim Flight'!L230</f>
        <v>2</v>
      </c>
      <c r="C230">
        <f>'Sim Flight'!N230+'Sim Flight Params'!$B$45</f>
        <v>5.0000000000000001E-3</v>
      </c>
      <c r="E230">
        <f t="shared" si="33"/>
        <v>5.0000000000000711E-2</v>
      </c>
      <c r="G230">
        <f>MEDIAN2(C230,'Sim Flight Params'!$B$47,2)</f>
        <v>5.0000000000000001E-3</v>
      </c>
      <c r="H230">
        <f>AVERAGE2(G230,'Sim Flight Params'!$B$48,2)</f>
        <v>5.0000000000000001E-3</v>
      </c>
      <c r="J230">
        <f t="shared" si="36"/>
        <v>5.6999999999998135E-2</v>
      </c>
      <c r="K230">
        <f t="shared" si="37"/>
        <v>0</v>
      </c>
      <c r="L230">
        <f>'Sim Flight Params'!$B$46*J230+'Sim Flight Params'!$B$49*K230</f>
        <v>5.6999999999998135E-2</v>
      </c>
      <c r="N230">
        <f t="shared" si="38"/>
        <v>2.3263249999999864</v>
      </c>
      <c r="O230">
        <f t="shared" si="39"/>
        <v>4.9999999999999333E-3</v>
      </c>
      <c r="P230">
        <f>'Sim Flight Params'!$B$46*N230+'Sim Flight Params'!$B$49*O230</f>
        <v>2.3263249999999864</v>
      </c>
      <c r="Q230">
        <f t="shared" si="40"/>
        <v>0.32632499999998643</v>
      </c>
      <c r="S230">
        <f t="shared" si="34"/>
        <v>5.6999999999998135E-2</v>
      </c>
      <c r="T230">
        <f t="shared" si="35"/>
        <v>2.3263249999999864</v>
      </c>
      <c r="U230">
        <f t="shared" si="32"/>
        <v>0.32632499999998643</v>
      </c>
    </row>
    <row r="231" spans="1:21" x14ac:dyDescent="0.3">
      <c r="A231">
        <f>'Sim Flight'!B231</f>
        <v>11.4499999999999</v>
      </c>
      <c r="B231">
        <f>'Sim Flight'!L231</f>
        <v>2</v>
      </c>
      <c r="C231">
        <f>'Sim Flight'!N231+'Sim Flight Params'!$B$45</f>
        <v>5.0000000000000001E-3</v>
      </c>
      <c r="E231">
        <f t="shared" si="33"/>
        <v>4.9999999999998934E-2</v>
      </c>
      <c r="G231">
        <f>MEDIAN2(C231,'Sim Flight Params'!$B$47,2)</f>
        <v>5.0000000000000001E-3</v>
      </c>
      <c r="H231">
        <f>AVERAGE2(G231,'Sim Flight Params'!$B$48,2)</f>
        <v>5.0000000000000001E-3</v>
      </c>
      <c r="J231">
        <f t="shared" si="36"/>
        <v>5.7249999999998129E-2</v>
      </c>
      <c r="K231">
        <f t="shared" si="37"/>
        <v>0</v>
      </c>
      <c r="L231">
        <f>'Sim Flight Params'!$B$46*J231+'Sim Flight Params'!$B$49*K231</f>
        <v>5.7249999999998129E-2</v>
      </c>
      <c r="N231">
        <f t="shared" si="38"/>
        <v>2.3291874999999864</v>
      </c>
      <c r="O231">
        <f t="shared" si="39"/>
        <v>4.9999999999999723E-3</v>
      </c>
      <c r="P231">
        <f>'Sim Flight Params'!$B$46*N231+'Sim Flight Params'!$B$49*O231</f>
        <v>2.3291874999999864</v>
      </c>
      <c r="Q231">
        <f t="shared" si="40"/>
        <v>0.32918749999998642</v>
      </c>
      <c r="S231">
        <f t="shared" si="34"/>
        <v>5.7249999999998129E-2</v>
      </c>
      <c r="T231">
        <f t="shared" si="35"/>
        <v>2.3291874999999864</v>
      </c>
      <c r="U231">
        <f t="shared" si="32"/>
        <v>0.32918749999998642</v>
      </c>
    </row>
    <row r="232" spans="1:21" x14ac:dyDescent="0.3">
      <c r="A232">
        <f>'Sim Flight'!B232</f>
        <v>11.499999999999901</v>
      </c>
      <c r="B232">
        <f>'Sim Flight'!L232</f>
        <v>2</v>
      </c>
      <c r="C232">
        <f>'Sim Flight'!N232+'Sim Flight Params'!$B$45</f>
        <v>5.0000000000000001E-3</v>
      </c>
      <c r="E232">
        <f t="shared" si="33"/>
        <v>5.0000000000000711E-2</v>
      </c>
      <c r="G232">
        <f>MEDIAN2(C232,'Sim Flight Params'!$B$47,2)</f>
        <v>5.0000000000000001E-3</v>
      </c>
      <c r="H232">
        <f>AVERAGE2(G232,'Sim Flight Params'!$B$48,2)</f>
        <v>5.0000000000000001E-3</v>
      </c>
      <c r="J232">
        <f t="shared" si="36"/>
        <v>5.7499999999998129E-2</v>
      </c>
      <c r="K232">
        <f t="shared" si="37"/>
        <v>0</v>
      </c>
      <c r="L232">
        <f>'Sim Flight Params'!$B$46*J232+'Sim Flight Params'!$B$49*K232</f>
        <v>5.7499999999998129E-2</v>
      </c>
      <c r="N232">
        <f t="shared" si="38"/>
        <v>2.3320624999999864</v>
      </c>
      <c r="O232">
        <f t="shared" si="39"/>
        <v>4.9999999999999333E-3</v>
      </c>
      <c r="P232">
        <f>'Sim Flight Params'!$B$46*N232+'Sim Flight Params'!$B$49*O232</f>
        <v>2.3320624999999864</v>
      </c>
      <c r="Q232">
        <f t="shared" si="40"/>
        <v>0.33206249999998638</v>
      </c>
      <c r="S232">
        <f t="shared" si="34"/>
        <v>5.7499999999998129E-2</v>
      </c>
      <c r="T232">
        <f t="shared" si="35"/>
        <v>2.3320624999999864</v>
      </c>
      <c r="U232">
        <f t="shared" si="32"/>
        <v>0.33206249999998638</v>
      </c>
    </row>
    <row r="233" spans="1:21" x14ac:dyDescent="0.3">
      <c r="A233">
        <f>'Sim Flight'!B233</f>
        <v>11.549999999999899</v>
      </c>
      <c r="B233">
        <f>'Sim Flight'!L233</f>
        <v>2</v>
      </c>
      <c r="C233">
        <f>'Sim Flight'!N233+'Sim Flight Params'!$B$45</f>
        <v>5.0000000000000001E-3</v>
      </c>
      <c r="E233">
        <f t="shared" si="33"/>
        <v>4.9999999999998934E-2</v>
      </c>
      <c r="G233">
        <f>MEDIAN2(C233,'Sim Flight Params'!$B$47,2)</f>
        <v>5.0000000000000001E-3</v>
      </c>
      <c r="H233">
        <f>AVERAGE2(G233,'Sim Flight Params'!$B$48,2)</f>
        <v>5.0000000000000001E-3</v>
      </c>
      <c r="J233">
        <f t="shared" si="36"/>
        <v>5.7749999999998122E-2</v>
      </c>
      <c r="K233">
        <f t="shared" si="37"/>
        <v>0</v>
      </c>
      <c r="L233">
        <f>'Sim Flight Params'!$B$46*J233+'Sim Flight Params'!$B$49*K233</f>
        <v>5.7749999999998122E-2</v>
      </c>
      <c r="N233">
        <f t="shared" si="38"/>
        <v>2.3349499999999863</v>
      </c>
      <c r="O233">
        <f t="shared" si="39"/>
        <v>4.9999999999999723E-3</v>
      </c>
      <c r="P233">
        <f>'Sim Flight Params'!$B$46*N233+'Sim Flight Params'!$B$49*O233</f>
        <v>2.3349499999999863</v>
      </c>
      <c r="Q233">
        <f t="shared" si="40"/>
        <v>0.33494999999998631</v>
      </c>
      <c r="S233">
        <f t="shared" si="34"/>
        <v>5.7749999999998122E-2</v>
      </c>
      <c r="T233">
        <f t="shared" si="35"/>
        <v>2.3349499999999863</v>
      </c>
      <c r="U233">
        <f t="shared" si="32"/>
        <v>0.33494999999998631</v>
      </c>
    </row>
    <row r="234" spans="1:21" x14ac:dyDescent="0.3">
      <c r="A234">
        <f>'Sim Flight'!B234</f>
        <v>11.5999999999999</v>
      </c>
      <c r="B234">
        <f>'Sim Flight'!L234</f>
        <v>2</v>
      </c>
      <c r="C234">
        <f>'Sim Flight'!N234+'Sim Flight Params'!$B$45</f>
        <v>5.0000000000000001E-3</v>
      </c>
      <c r="E234">
        <f t="shared" si="33"/>
        <v>5.0000000000000711E-2</v>
      </c>
      <c r="G234">
        <f>MEDIAN2(C234,'Sim Flight Params'!$B$47,2)</f>
        <v>5.0000000000000001E-3</v>
      </c>
      <c r="H234">
        <f>AVERAGE2(G234,'Sim Flight Params'!$B$48,2)</f>
        <v>5.0000000000000001E-3</v>
      </c>
      <c r="J234">
        <f t="shared" si="36"/>
        <v>5.7999999999998123E-2</v>
      </c>
      <c r="K234">
        <f t="shared" si="37"/>
        <v>0</v>
      </c>
      <c r="L234">
        <f>'Sim Flight Params'!$B$46*J234+'Sim Flight Params'!$B$49*K234</f>
        <v>5.7999999999998123E-2</v>
      </c>
      <c r="N234">
        <f t="shared" si="38"/>
        <v>2.3378499999999862</v>
      </c>
      <c r="O234">
        <f t="shared" si="39"/>
        <v>4.9999999999999333E-3</v>
      </c>
      <c r="P234">
        <f>'Sim Flight Params'!$B$46*N234+'Sim Flight Params'!$B$49*O234</f>
        <v>2.3378499999999862</v>
      </c>
      <c r="Q234">
        <f t="shared" si="40"/>
        <v>0.33784999999998622</v>
      </c>
      <c r="S234">
        <f t="shared" si="34"/>
        <v>5.7999999999998123E-2</v>
      </c>
      <c r="T234">
        <f t="shared" si="35"/>
        <v>2.3378499999999862</v>
      </c>
      <c r="U234">
        <f t="shared" si="32"/>
        <v>0.33784999999998622</v>
      </c>
    </row>
    <row r="235" spans="1:21" x14ac:dyDescent="0.3">
      <c r="A235">
        <f>'Sim Flight'!B235</f>
        <v>11.649999999999901</v>
      </c>
      <c r="B235">
        <f>'Sim Flight'!L235</f>
        <v>2</v>
      </c>
      <c r="C235">
        <f>'Sim Flight'!N235+'Sim Flight Params'!$B$45</f>
        <v>5.0000000000000001E-3</v>
      </c>
      <c r="E235">
        <f t="shared" si="33"/>
        <v>5.0000000000000711E-2</v>
      </c>
      <c r="G235">
        <f>MEDIAN2(C235,'Sim Flight Params'!$B$47,2)</f>
        <v>5.0000000000000001E-3</v>
      </c>
      <c r="H235">
        <f>AVERAGE2(G235,'Sim Flight Params'!$B$48,2)</f>
        <v>5.0000000000000001E-3</v>
      </c>
      <c r="J235">
        <f t="shared" si="36"/>
        <v>5.8249999999998123E-2</v>
      </c>
      <c r="K235">
        <f t="shared" si="37"/>
        <v>0</v>
      </c>
      <c r="L235">
        <f>'Sim Flight Params'!$B$46*J235+'Sim Flight Params'!$B$49*K235</f>
        <v>5.8249999999998123E-2</v>
      </c>
      <c r="N235">
        <f t="shared" si="38"/>
        <v>2.3407624999999861</v>
      </c>
      <c r="O235">
        <f t="shared" si="39"/>
        <v>4.9999999999999333E-3</v>
      </c>
      <c r="P235">
        <f>'Sim Flight Params'!$B$46*N235+'Sim Flight Params'!$B$49*O235</f>
        <v>2.3407624999999861</v>
      </c>
      <c r="Q235">
        <f t="shared" si="40"/>
        <v>0.34076249999998609</v>
      </c>
      <c r="S235">
        <f t="shared" si="34"/>
        <v>5.8249999999998123E-2</v>
      </c>
      <c r="T235">
        <f t="shared" si="35"/>
        <v>2.3407624999999861</v>
      </c>
      <c r="U235">
        <f t="shared" si="32"/>
        <v>0.34076249999998609</v>
      </c>
    </row>
    <row r="236" spans="1:21" x14ac:dyDescent="0.3">
      <c r="A236">
        <f>'Sim Flight'!B236</f>
        <v>11.6999999999999</v>
      </c>
      <c r="B236">
        <f>'Sim Flight'!L236</f>
        <v>2</v>
      </c>
      <c r="C236">
        <f>'Sim Flight'!N236+'Sim Flight Params'!$B$45</f>
        <v>5.0000000000000001E-3</v>
      </c>
      <c r="E236">
        <f t="shared" si="33"/>
        <v>4.9999999999998934E-2</v>
      </c>
      <c r="G236">
        <f>MEDIAN2(C236,'Sim Flight Params'!$B$47,2)</f>
        <v>5.0000000000000001E-3</v>
      </c>
      <c r="H236">
        <f>AVERAGE2(G236,'Sim Flight Params'!$B$48,2)</f>
        <v>5.0000000000000001E-3</v>
      </c>
      <c r="J236">
        <f t="shared" si="36"/>
        <v>5.8499999999998116E-2</v>
      </c>
      <c r="K236">
        <f t="shared" si="37"/>
        <v>0</v>
      </c>
      <c r="L236">
        <f>'Sim Flight Params'!$B$46*J236+'Sim Flight Params'!$B$49*K236</f>
        <v>5.8499999999998116E-2</v>
      </c>
      <c r="N236">
        <f t="shared" si="38"/>
        <v>2.3436874999999859</v>
      </c>
      <c r="O236">
        <f t="shared" si="39"/>
        <v>4.9999999999999723E-3</v>
      </c>
      <c r="P236">
        <f>'Sim Flight Params'!$B$46*N236+'Sim Flight Params'!$B$49*O236</f>
        <v>2.3436874999999859</v>
      </c>
      <c r="Q236">
        <f t="shared" si="40"/>
        <v>0.34368749999998593</v>
      </c>
      <c r="S236">
        <f t="shared" si="34"/>
        <v>5.8499999999998116E-2</v>
      </c>
      <c r="T236">
        <f t="shared" si="35"/>
        <v>2.3436874999999859</v>
      </c>
      <c r="U236">
        <f t="shared" si="32"/>
        <v>0.34368749999998593</v>
      </c>
    </row>
    <row r="237" spans="1:21" x14ac:dyDescent="0.3">
      <c r="A237">
        <f>'Sim Flight'!B237</f>
        <v>11.749999999999901</v>
      </c>
      <c r="B237">
        <f>'Sim Flight'!L237</f>
        <v>2</v>
      </c>
      <c r="C237">
        <f>'Sim Flight'!N237+'Sim Flight Params'!$B$45</f>
        <v>5.0000000000000001E-3</v>
      </c>
      <c r="E237">
        <f t="shared" si="33"/>
        <v>5.0000000000000711E-2</v>
      </c>
      <c r="G237">
        <f>MEDIAN2(C237,'Sim Flight Params'!$B$47,2)</f>
        <v>5.0000000000000001E-3</v>
      </c>
      <c r="H237">
        <f>AVERAGE2(G237,'Sim Flight Params'!$B$48,2)</f>
        <v>5.0000000000000001E-3</v>
      </c>
      <c r="J237">
        <f t="shared" si="36"/>
        <v>5.8749999999998116E-2</v>
      </c>
      <c r="K237">
        <f t="shared" si="37"/>
        <v>0</v>
      </c>
      <c r="L237">
        <f>'Sim Flight Params'!$B$46*J237+'Sim Flight Params'!$B$49*K237</f>
        <v>5.8749999999998116E-2</v>
      </c>
      <c r="N237">
        <f t="shared" si="38"/>
        <v>2.3466249999999858</v>
      </c>
      <c r="O237">
        <f t="shared" si="39"/>
        <v>4.9999999999999333E-3</v>
      </c>
      <c r="P237">
        <f>'Sim Flight Params'!$B$46*N237+'Sim Flight Params'!$B$49*O237</f>
        <v>2.3466249999999858</v>
      </c>
      <c r="Q237">
        <f t="shared" si="40"/>
        <v>0.34662499999998575</v>
      </c>
      <c r="S237">
        <f t="shared" si="34"/>
        <v>5.8749999999998116E-2</v>
      </c>
      <c r="T237">
        <f t="shared" si="35"/>
        <v>2.3466249999999858</v>
      </c>
      <c r="U237">
        <f t="shared" si="32"/>
        <v>0.34662499999998575</v>
      </c>
    </row>
    <row r="238" spans="1:21" x14ac:dyDescent="0.3">
      <c r="A238">
        <f>'Sim Flight'!B238</f>
        <v>11.799999999999899</v>
      </c>
      <c r="B238">
        <f>'Sim Flight'!L238</f>
        <v>2</v>
      </c>
      <c r="C238">
        <f>'Sim Flight'!N238+'Sim Flight Params'!$B$45</f>
        <v>5.0000000000000001E-3</v>
      </c>
      <c r="E238">
        <f t="shared" si="33"/>
        <v>4.9999999999998934E-2</v>
      </c>
      <c r="G238">
        <f>MEDIAN2(C238,'Sim Flight Params'!$B$47,2)</f>
        <v>5.0000000000000001E-3</v>
      </c>
      <c r="H238">
        <f>AVERAGE2(G238,'Sim Flight Params'!$B$48,2)</f>
        <v>5.0000000000000001E-3</v>
      </c>
      <c r="J238">
        <f t="shared" si="36"/>
        <v>5.899999999999811E-2</v>
      </c>
      <c r="K238">
        <f t="shared" si="37"/>
        <v>0</v>
      </c>
      <c r="L238">
        <f>'Sim Flight Params'!$B$46*J238+'Sim Flight Params'!$B$49*K238</f>
        <v>5.899999999999811E-2</v>
      </c>
      <c r="N238">
        <f t="shared" si="38"/>
        <v>2.3495749999999855</v>
      </c>
      <c r="O238">
        <f t="shared" si="39"/>
        <v>4.9999999999999723E-3</v>
      </c>
      <c r="P238">
        <f>'Sim Flight Params'!$B$46*N238+'Sim Flight Params'!$B$49*O238</f>
        <v>2.3495749999999855</v>
      </c>
      <c r="Q238">
        <f t="shared" si="40"/>
        <v>0.34957499999998554</v>
      </c>
      <c r="S238">
        <f t="shared" si="34"/>
        <v>5.899999999999811E-2</v>
      </c>
      <c r="T238">
        <f t="shared" si="35"/>
        <v>2.3495749999999855</v>
      </c>
      <c r="U238">
        <f t="shared" si="32"/>
        <v>0.34957499999998554</v>
      </c>
    </row>
    <row r="239" spans="1:21" x14ac:dyDescent="0.3">
      <c r="A239">
        <f>'Sim Flight'!B239</f>
        <v>11.8499999999999</v>
      </c>
      <c r="B239">
        <f>'Sim Flight'!L239</f>
        <v>2</v>
      </c>
      <c r="C239">
        <f>'Sim Flight'!N239+'Sim Flight Params'!$B$45</f>
        <v>5.0000000000000001E-3</v>
      </c>
      <c r="E239">
        <f t="shared" si="33"/>
        <v>5.0000000000000711E-2</v>
      </c>
      <c r="G239">
        <f>MEDIAN2(C239,'Sim Flight Params'!$B$47,2)</f>
        <v>5.0000000000000001E-3</v>
      </c>
      <c r="H239">
        <f>AVERAGE2(G239,'Sim Flight Params'!$B$48,2)</f>
        <v>5.0000000000000001E-3</v>
      </c>
      <c r="J239">
        <f t="shared" si="36"/>
        <v>5.924999999999811E-2</v>
      </c>
      <c r="K239">
        <f t="shared" si="37"/>
        <v>0</v>
      </c>
      <c r="L239">
        <f>'Sim Flight Params'!$B$46*J239+'Sim Flight Params'!$B$49*K239</f>
        <v>5.924999999999811E-2</v>
      </c>
      <c r="N239">
        <f t="shared" si="38"/>
        <v>2.3525374999999853</v>
      </c>
      <c r="O239">
        <f t="shared" si="39"/>
        <v>4.9999999999999333E-3</v>
      </c>
      <c r="P239">
        <f>'Sim Flight Params'!$B$46*N239+'Sim Flight Params'!$B$49*O239</f>
        <v>2.3525374999999853</v>
      </c>
      <c r="Q239">
        <f t="shared" si="40"/>
        <v>0.35253749999998529</v>
      </c>
      <c r="S239">
        <f t="shared" si="34"/>
        <v>5.924999999999811E-2</v>
      </c>
      <c r="T239">
        <f t="shared" si="35"/>
        <v>2.3525374999999853</v>
      </c>
      <c r="U239">
        <f t="shared" si="32"/>
        <v>0.35253749999998529</v>
      </c>
    </row>
    <row r="240" spans="1:21" x14ac:dyDescent="0.3">
      <c r="A240">
        <f>'Sim Flight'!B240</f>
        <v>11.899999999999901</v>
      </c>
      <c r="B240">
        <f>'Sim Flight'!L240</f>
        <v>2</v>
      </c>
      <c r="C240">
        <f>'Sim Flight'!N240+'Sim Flight Params'!$B$45</f>
        <v>5.0000000000000001E-3</v>
      </c>
      <c r="E240">
        <f t="shared" si="33"/>
        <v>5.0000000000000711E-2</v>
      </c>
      <c r="G240">
        <f>MEDIAN2(C240,'Sim Flight Params'!$B$47,2)</f>
        <v>5.0000000000000001E-3</v>
      </c>
      <c r="H240">
        <f>AVERAGE2(G240,'Sim Flight Params'!$B$48,2)</f>
        <v>5.0000000000000001E-3</v>
      </c>
      <c r="J240">
        <f t="shared" si="36"/>
        <v>5.949999999999811E-2</v>
      </c>
      <c r="K240">
        <f t="shared" si="37"/>
        <v>0</v>
      </c>
      <c r="L240">
        <f>'Sim Flight Params'!$B$46*J240+'Sim Flight Params'!$B$49*K240</f>
        <v>5.949999999999811E-2</v>
      </c>
      <c r="N240">
        <f t="shared" si="38"/>
        <v>2.355512499999985</v>
      </c>
      <c r="O240">
        <f t="shared" si="39"/>
        <v>4.9999999999999333E-3</v>
      </c>
      <c r="P240">
        <f>'Sim Flight Params'!$B$46*N240+'Sim Flight Params'!$B$49*O240</f>
        <v>2.355512499999985</v>
      </c>
      <c r="Q240">
        <f t="shared" si="40"/>
        <v>0.35551249999998502</v>
      </c>
      <c r="S240">
        <f t="shared" si="34"/>
        <v>5.949999999999811E-2</v>
      </c>
      <c r="T240">
        <f t="shared" si="35"/>
        <v>2.355512499999985</v>
      </c>
      <c r="U240">
        <f t="shared" si="32"/>
        <v>0.35551249999998502</v>
      </c>
    </row>
    <row r="241" spans="1:21" x14ac:dyDescent="0.3">
      <c r="A241">
        <f>'Sim Flight'!B241</f>
        <v>11.9499999999999</v>
      </c>
      <c r="B241">
        <f>'Sim Flight'!L241</f>
        <v>2</v>
      </c>
      <c r="C241">
        <f>'Sim Flight'!N241+'Sim Flight Params'!$B$45</f>
        <v>5.0000000000000001E-3</v>
      </c>
      <c r="E241">
        <f t="shared" si="33"/>
        <v>4.9999999999998934E-2</v>
      </c>
      <c r="G241">
        <f>MEDIAN2(C241,'Sim Flight Params'!$B$47,2)</f>
        <v>5.0000000000000001E-3</v>
      </c>
      <c r="H241">
        <f>AVERAGE2(G241,'Sim Flight Params'!$B$48,2)</f>
        <v>5.0000000000000001E-3</v>
      </c>
      <c r="J241">
        <f t="shared" si="36"/>
        <v>5.9749999999998103E-2</v>
      </c>
      <c r="K241">
        <f t="shared" si="37"/>
        <v>0</v>
      </c>
      <c r="L241">
        <f>'Sim Flight Params'!$B$46*J241+'Sim Flight Params'!$B$49*K241</f>
        <v>5.9749999999998103E-2</v>
      </c>
      <c r="N241">
        <f t="shared" si="38"/>
        <v>2.3584999999999847</v>
      </c>
      <c r="O241">
        <f t="shared" si="39"/>
        <v>4.9999999999999723E-3</v>
      </c>
      <c r="P241">
        <f>'Sim Flight Params'!$B$46*N241+'Sim Flight Params'!$B$49*O241</f>
        <v>2.3584999999999847</v>
      </c>
      <c r="Q241">
        <f t="shared" si="40"/>
        <v>0.35849999999998472</v>
      </c>
      <c r="S241">
        <f t="shared" si="34"/>
        <v>5.9749999999998103E-2</v>
      </c>
      <c r="T241">
        <f t="shared" si="35"/>
        <v>2.3584999999999847</v>
      </c>
      <c r="U241">
        <f t="shared" si="32"/>
        <v>0.35849999999998472</v>
      </c>
    </row>
    <row r="242" spans="1:21" x14ac:dyDescent="0.3">
      <c r="A242">
        <f>'Sim Flight'!B242</f>
        <v>11.999999999999901</v>
      </c>
      <c r="B242">
        <f>'Sim Flight'!L242</f>
        <v>2</v>
      </c>
      <c r="C242">
        <f>'Sim Flight'!N242+'Sim Flight Params'!$B$45</f>
        <v>5.0000000000000001E-3</v>
      </c>
      <c r="E242">
        <f t="shared" si="33"/>
        <v>5.0000000000000711E-2</v>
      </c>
      <c r="G242">
        <f>MEDIAN2(C242,'Sim Flight Params'!$B$47,2)</f>
        <v>5.0000000000000001E-3</v>
      </c>
      <c r="H242">
        <f>AVERAGE2(G242,'Sim Flight Params'!$B$48,2)</f>
        <v>5.0000000000000001E-3</v>
      </c>
      <c r="J242">
        <f t="shared" si="36"/>
        <v>5.9999999999998103E-2</v>
      </c>
      <c r="K242">
        <f t="shared" si="37"/>
        <v>0</v>
      </c>
      <c r="L242">
        <f>'Sim Flight Params'!$B$46*J242+'Sim Flight Params'!$B$49*K242</f>
        <v>5.9999999999998103E-2</v>
      </c>
      <c r="N242">
        <f t="shared" si="38"/>
        <v>2.3614999999999848</v>
      </c>
      <c r="O242">
        <f t="shared" si="39"/>
        <v>4.9999999999999333E-3</v>
      </c>
      <c r="P242">
        <f>'Sim Flight Params'!$B$46*N242+'Sim Flight Params'!$B$49*O242</f>
        <v>2.3614999999999848</v>
      </c>
      <c r="Q242">
        <f t="shared" si="40"/>
        <v>0.36149999999998483</v>
      </c>
      <c r="S242">
        <f t="shared" si="34"/>
        <v>5.9999999999998103E-2</v>
      </c>
      <c r="T242">
        <f t="shared" si="35"/>
        <v>2.3614999999999848</v>
      </c>
      <c r="U242">
        <f t="shared" si="32"/>
        <v>0.36149999999998483</v>
      </c>
    </row>
    <row r="243" spans="1:21" x14ac:dyDescent="0.3">
      <c r="A243">
        <f>'Sim Flight'!B243</f>
        <v>12.049999999999899</v>
      </c>
      <c r="B243">
        <f>'Sim Flight'!L243</f>
        <v>1.9997959183673477</v>
      </c>
      <c r="C243">
        <f>'Sim Flight'!N243+'Sim Flight Params'!$B$45</f>
        <v>-7.6632653060918071E-2</v>
      </c>
      <c r="E243">
        <f t="shared" si="33"/>
        <v>4.9999999999998934E-2</v>
      </c>
      <c r="G243">
        <f>MEDIAN2(C243,'Sim Flight Params'!$B$47,2)</f>
        <v>-7.6632653060918071E-2</v>
      </c>
      <c r="H243">
        <f>AVERAGE2(G243,'Sim Flight Params'!$B$48,2)</f>
        <v>-7.6632653060918071E-2</v>
      </c>
      <c r="J243">
        <f t="shared" si="36"/>
        <v>5.6168367346952283E-2</v>
      </c>
      <c r="K243">
        <f t="shared" si="37"/>
        <v>-1.6326530612183963</v>
      </c>
      <c r="L243">
        <f>'Sim Flight Params'!$B$46*J243+'Sim Flight Params'!$B$49*K243</f>
        <v>5.6168367346952283E-2</v>
      </c>
      <c r="N243">
        <f t="shared" si="38"/>
        <v>2.3643084183673322</v>
      </c>
      <c r="O243">
        <f t="shared" si="39"/>
        <v>-7.6632653060918043E-2</v>
      </c>
      <c r="P243">
        <f>'Sim Flight Params'!$B$46*N243+'Sim Flight Params'!$B$49*O243</f>
        <v>2.3643084183673322</v>
      </c>
      <c r="Q243">
        <f t="shared" si="40"/>
        <v>0.36451249999998447</v>
      </c>
      <c r="S243">
        <f t="shared" si="34"/>
        <v>5.6168367346952283E-2</v>
      </c>
      <c r="T243">
        <f t="shared" si="35"/>
        <v>2.3643084183673322</v>
      </c>
      <c r="U243">
        <f t="shared" si="32"/>
        <v>0.36451249999998447</v>
      </c>
    </row>
    <row r="244" spans="1:21" x14ac:dyDescent="0.3">
      <c r="A244">
        <f>'Sim Flight'!B244</f>
        <v>12.0999999999999</v>
      </c>
      <c r="B244">
        <f>'Sim Flight'!L244</f>
        <v>1.9991836734693893</v>
      </c>
      <c r="C244">
        <f>'Sim Flight'!N244+'Sim Flight Params'!$B$45</f>
        <v>-0.15826530612244341</v>
      </c>
      <c r="E244">
        <f t="shared" si="33"/>
        <v>5.0000000000000711E-2</v>
      </c>
      <c r="G244">
        <f>MEDIAN2(C244,'Sim Flight Params'!$B$47,2)</f>
        <v>-0.15826530612244341</v>
      </c>
      <c r="H244">
        <f>AVERAGE2(G244,'Sim Flight Params'!$B$48,2)</f>
        <v>-0.15826530612244341</v>
      </c>
      <c r="J244">
        <f t="shared" si="36"/>
        <v>4.825510204083E-2</v>
      </c>
      <c r="K244">
        <f t="shared" si="37"/>
        <v>-1.6326530612304837</v>
      </c>
      <c r="L244">
        <f>'Sim Flight Params'!$B$46*J244+'Sim Flight Params'!$B$49*K244</f>
        <v>4.825510204083E-2</v>
      </c>
      <c r="N244">
        <f t="shared" si="38"/>
        <v>2.3667211734693736</v>
      </c>
      <c r="O244">
        <f t="shared" si="39"/>
        <v>-0.15826530612244341</v>
      </c>
      <c r="P244">
        <f>'Sim Flight Params'!$B$46*N244+'Sim Flight Params'!$B$49*O244</f>
        <v>2.3667211734693736</v>
      </c>
      <c r="Q244">
        <f t="shared" si="40"/>
        <v>0.36753749999998431</v>
      </c>
      <c r="S244">
        <f t="shared" si="34"/>
        <v>4.825510204083E-2</v>
      </c>
      <c r="T244">
        <f t="shared" si="35"/>
        <v>2.3667211734693736</v>
      </c>
      <c r="U244">
        <f t="shared" si="32"/>
        <v>0.36753749999998431</v>
      </c>
    </row>
    <row r="245" spans="1:21" x14ac:dyDescent="0.3">
      <c r="A245">
        <f>'Sim Flight'!B245</f>
        <v>12.149999999999901</v>
      </c>
      <c r="B245">
        <f>'Sim Flight'!L245</f>
        <v>1.998163265306125</v>
      </c>
      <c r="C245">
        <f>'Sim Flight'!N245+'Sim Flight Params'!$B$45</f>
        <v>-0.15826530612235742</v>
      </c>
      <c r="E245">
        <f t="shared" si="33"/>
        <v>5.0000000000000711E-2</v>
      </c>
      <c r="G245">
        <f>MEDIAN2(C245,'Sim Flight Params'!$B$47,2)</f>
        <v>-0.15826530612235742</v>
      </c>
      <c r="H245">
        <f>AVERAGE2(G245,'Sim Flight Params'!$B$48,2)</f>
        <v>-0.15826530612235742</v>
      </c>
      <c r="J245">
        <f t="shared" si="36"/>
        <v>4.0341836734712019E-2</v>
      </c>
      <c r="K245">
        <f t="shared" si="37"/>
        <v>1.719735465144343E-12</v>
      </c>
      <c r="L245">
        <f>'Sim Flight Params'!$B$46*J245+'Sim Flight Params'!$B$49*K245</f>
        <v>4.0341836734712019E-2</v>
      </c>
      <c r="N245">
        <f t="shared" si="38"/>
        <v>2.3687382653061091</v>
      </c>
      <c r="O245">
        <f t="shared" si="39"/>
        <v>-0.15826530612235737</v>
      </c>
      <c r="P245">
        <f>'Sim Flight Params'!$B$46*N245+'Sim Flight Params'!$B$49*O245</f>
        <v>2.3687382653061091</v>
      </c>
      <c r="Q245">
        <f t="shared" si="40"/>
        <v>0.37057499999998411</v>
      </c>
      <c r="S245">
        <f t="shared" si="34"/>
        <v>4.0341836734712019E-2</v>
      </c>
      <c r="T245">
        <f t="shared" si="35"/>
        <v>2.3687382653061091</v>
      </c>
      <c r="U245">
        <f t="shared" si="32"/>
        <v>0.37057499999998411</v>
      </c>
    </row>
    <row r="246" spans="1:21" x14ac:dyDescent="0.3">
      <c r="A246">
        <f>'Sim Flight'!B246</f>
        <v>12.1999999999999</v>
      </c>
      <c r="B246">
        <f>'Sim Flight'!L246</f>
        <v>1.9967346938775543</v>
      </c>
      <c r="C246">
        <f>'Sim Flight'!N246+'Sim Flight Params'!$B$45</f>
        <v>-0.15826530612256126</v>
      </c>
      <c r="E246">
        <f t="shared" si="33"/>
        <v>4.9999999999998934E-2</v>
      </c>
      <c r="G246">
        <f>MEDIAN2(C246,'Sim Flight Params'!$B$47,2)</f>
        <v>-0.15826530612256126</v>
      </c>
      <c r="H246">
        <f>AVERAGE2(G246,'Sim Flight Params'!$B$48,2)</f>
        <v>-0.15826530612256126</v>
      </c>
      <c r="J246">
        <f t="shared" si="36"/>
        <v>3.2428571428584123E-2</v>
      </c>
      <c r="K246">
        <f t="shared" si="37"/>
        <v>-4.0767389464236621E-12</v>
      </c>
      <c r="L246">
        <f>'Sim Flight Params'!$B$46*J246+'Sim Flight Params'!$B$49*K246</f>
        <v>3.2428571428584123E-2</v>
      </c>
      <c r="N246">
        <f t="shared" si="38"/>
        <v>2.3703596938775382</v>
      </c>
      <c r="O246">
        <f t="shared" si="39"/>
        <v>-0.15826530612256132</v>
      </c>
      <c r="P246">
        <f>'Sim Flight Params'!$B$46*N246+'Sim Flight Params'!$B$49*O246</f>
        <v>2.3703596938775382</v>
      </c>
      <c r="Q246">
        <f t="shared" si="40"/>
        <v>0.37362499999998389</v>
      </c>
      <c r="S246">
        <f t="shared" si="34"/>
        <v>3.2428571428584123E-2</v>
      </c>
      <c r="T246">
        <f t="shared" si="35"/>
        <v>2.3703596938775382</v>
      </c>
      <c r="U246">
        <f t="shared" si="32"/>
        <v>0.37362499999998389</v>
      </c>
    </row>
    <row r="247" spans="1:21" x14ac:dyDescent="0.3">
      <c r="A247">
        <f>'Sim Flight'!B247</f>
        <v>12.249999999999901</v>
      </c>
      <c r="B247">
        <f>'Sim Flight'!L247</f>
        <v>1.9948979591836775</v>
      </c>
      <c r="C247">
        <f>'Sim Flight'!N247+'Sim Flight Params'!$B$45</f>
        <v>-0.15826530612242598</v>
      </c>
      <c r="E247">
        <f t="shared" si="33"/>
        <v>5.0000000000000711E-2</v>
      </c>
      <c r="G247">
        <f>MEDIAN2(C247,'Sim Flight Params'!$B$47,2)</f>
        <v>-0.15826530612242598</v>
      </c>
      <c r="H247">
        <f>AVERAGE2(G247,'Sim Flight Params'!$B$48,2)</f>
        <v>-0.15826530612242598</v>
      </c>
      <c r="J247">
        <f t="shared" si="36"/>
        <v>2.4515306122462711E-2</v>
      </c>
      <c r="K247">
        <f t="shared" si="37"/>
        <v>2.7056135110114681E-12</v>
      </c>
      <c r="L247">
        <f>'Sim Flight Params'!$B$46*J247+'Sim Flight Params'!$B$49*K247</f>
        <v>2.4515306122462711E-2</v>
      </c>
      <c r="N247">
        <f t="shared" si="38"/>
        <v>2.3715854591836614</v>
      </c>
      <c r="O247">
        <f t="shared" si="39"/>
        <v>-0.15826530612242598</v>
      </c>
      <c r="P247">
        <f>'Sim Flight Params'!$B$46*N247+'Sim Flight Params'!$B$49*O247</f>
        <v>2.3715854591836614</v>
      </c>
      <c r="Q247">
        <f t="shared" si="40"/>
        <v>0.37668749999998385</v>
      </c>
      <c r="S247">
        <f t="shared" si="34"/>
        <v>2.4515306122462711E-2</v>
      </c>
      <c r="T247">
        <f t="shared" si="35"/>
        <v>2.3715854591836614</v>
      </c>
      <c r="U247">
        <f t="shared" si="32"/>
        <v>0.37668749999998385</v>
      </c>
    </row>
    <row r="248" spans="1:21" x14ac:dyDescent="0.3">
      <c r="A248">
        <f>'Sim Flight'!B248</f>
        <v>12.299999999999899</v>
      </c>
      <c r="B248">
        <f>'Sim Flight'!L248</f>
        <v>1.9926530612244948</v>
      </c>
      <c r="C248">
        <f>'Sim Flight'!N248+'Sim Flight Params'!$B$45</f>
        <v>-0.15826530612239514</v>
      </c>
      <c r="E248">
        <f t="shared" si="33"/>
        <v>4.9999999999998934E-2</v>
      </c>
      <c r="G248">
        <f>MEDIAN2(C248,'Sim Flight Params'!$B$47,2)</f>
        <v>-0.15826530612239514</v>
      </c>
      <c r="H248">
        <f>AVERAGE2(G248,'Sim Flight Params'!$B$48,2)</f>
        <v>-0.15826530612239514</v>
      </c>
      <c r="J248">
        <f t="shared" si="36"/>
        <v>1.6602040816343124E-2</v>
      </c>
      <c r="K248">
        <f t="shared" si="37"/>
        <v>6.1672889017928758E-13</v>
      </c>
      <c r="L248">
        <f>'Sim Flight Params'!$B$46*J248+'Sim Flight Params'!$B$49*K248</f>
        <v>1.6602040816343124E-2</v>
      </c>
      <c r="N248">
        <f t="shared" si="38"/>
        <v>2.3724155612244786</v>
      </c>
      <c r="O248">
        <f t="shared" si="39"/>
        <v>-0.15826530612239512</v>
      </c>
      <c r="P248">
        <f>'Sim Flight Params'!$B$46*N248+'Sim Flight Params'!$B$49*O248</f>
        <v>2.3724155612244786</v>
      </c>
      <c r="Q248">
        <f t="shared" si="40"/>
        <v>0.37976249999998379</v>
      </c>
      <c r="S248">
        <f t="shared" si="34"/>
        <v>1.6602040816343124E-2</v>
      </c>
      <c r="T248">
        <f t="shared" si="35"/>
        <v>2.3724155612244786</v>
      </c>
      <c r="U248">
        <f t="shared" si="32"/>
        <v>0.37976249999998379</v>
      </c>
    </row>
    <row r="249" spans="1:21" x14ac:dyDescent="0.3">
      <c r="A249">
        <f>'Sim Flight'!B249</f>
        <v>12.3499999999999</v>
      </c>
      <c r="B249">
        <f>'Sim Flight'!L249</f>
        <v>1.9900000000000058</v>
      </c>
      <c r="C249">
        <f>'Sim Flight'!N249+'Sim Flight Params'!$B$45</f>
        <v>-0.15826530612250314</v>
      </c>
      <c r="E249">
        <f t="shared" si="33"/>
        <v>5.0000000000000711E-2</v>
      </c>
      <c r="G249">
        <f>MEDIAN2(C249,'Sim Flight Params'!$B$47,2)</f>
        <v>-0.15826530612250314</v>
      </c>
      <c r="H249">
        <f>AVERAGE2(G249,'Sim Flight Params'!$B$48,2)</f>
        <v>-0.15826530612250314</v>
      </c>
      <c r="J249">
        <f t="shared" si="36"/>
        <v>8.6887755102178534E-3</v>
      </c>
      <c r="K249">
        <f t="shared" si="37"/>
        <v>-2.1599388944082114E-12</v>
      </c>
      <c r="L249">
        <f>'Sim Flight Params'!$B$46*J249+'Sim Flight Params'!$B$49*K249</f>
        <v>8.6887755102178534E-3</v>
      </c>
      <c r="N249">
        <f t="shared" si="38"/>
        <v>2.3728499999999895</v>
      </c>
      <c r="O249">
        <f t="shared" si="39"/>
        <v>-0.15826530612250314</v>
      </c>
      <c r="P249">
        <f>'Sim Flight Params'!$B$46*N249+'Sim Flight Params'!$B$49*O249</f>
        <v>2.3728499999999895</v>
      </c>
      <c r="Q249">
        <f t="shared" si="40"/>
        <v>0.3828499999999837</v>
      </c>
      <c r="S249">
        <f t="shared" si="34"/>
        <v>8.6887755102178534E-3</v>
      </c>
      <c r="T249">
        <f t="shared" si="35"/>
        <v>2.3728499999999895</v>
      </c>
      <c r="U249">
        <f t="shared" si="32"/>
        <v>0.3828499999999837</v>
      </c>
    </row>
    <row r="250" spans="1:21" x14ac:dyDescent="0.3">
      <c r="A250">
        <f>'Sim Flight'!B250</f>
        <v>12.399999999999901</v>
      </c>
      <c r="B250">
        <f>'Sim Flight'!L250</f>
        <v>1.9869387755102106</v>
      </c>
      <c r="C250">
        <f>'Sim Flight'!N250+'Sim Flight Params'!$B$45</f>
        <v>-0.15826530612244638</v>
      </c>
      <c r="E250">
        <f t="shared" si="33"/>
        <v>5.0000000000000711E-2</v>
      </c>
      <c r="G250">
        <f>MEDIAN2(C250,'Sim Flight Params'!$B$47,2)</f>
        <v>-0.15826530612244638</v>
      </c>
      <c r="H250">
        <f>AVERAGE2(G250,'Sim Flight Params'!$B$48,2)</f>
        <v>-0.15826530612244638</v>
      </c>
      <c r="J250">
        <f t="shared" si="36"/>
        <v>7.7551020409542121E-4</v>
      </c>
      <c r="K250">
        <f t="shared" si="37"/>
        <v>1.1352030426792064E-12</v>
      </c>
      <c r="L250">
        <f>'Sim Flight Params'!$B$46*J250+'Sim Flight Params'!$B$49*K250</f>
        <v>7.7551020409542121E-4</v>
      </c>
      <c r="N250">
        <f t="shared" si="38"/>
        <v>2.3728887755101944</v>
      </c>
      <c r="O250">
        <f t="shared" si="39"/>
        <v>-0.15826530612244638</v>
      </c>
      <c r="P250">
        <f>'Sim Flight Params'!$B$46*N250+'Sim Flight Params'!$B$49*O250</f>
        <v>2.3728887755101944</v>
      </c>
      <c r="Q250">
        <f t="shared" si="40"/>
        <v>0.38594999999998381</v>
      </c>
      <c r="S250">
        <f t="shared" si="34"/>
        <v>7.7551020409542121E-4</v>
      </c>
      <c r="T250">
        <f t="shared" si="35"/>
        <v>2.3728887755101944</v>
      </c>
      <c r="U250">
        <f t="shared" si="32"/>
        <v>0.38594999999998381</v>
      </c>
    </row>
    <row r="251" spans="1:21" x14ac:dyDescent="0.3">
      <c r="A251">
        <f>'Sim Flight'!B251</f>
        <v>12.4499999999999</v>
      </c>
      <c r="B251">
        <f>'Sim Flight'!L251</f>
        <v>1.9834693877551095</v>
      </c>
      <c r="C251">
        <f>'Sim Flight'!N251+'Sim Flight Params'!$B$45</f>
        <v>-0.15826530612241263</v>
      </c>
      <c r="E251">
        <f t="shared" si="33"/>
        <v>4.9999999999998934E-2</v>
      </c>
      <c r="G251">
        <f>MEDIAN2(C251,'Sim Flight Params'!$B$47,2)</f>
        <v>-0.15826530612241263</v>
      </c>
      <c r="H251">
        <f>AVERAGE2(G251,'Sim Flight Params'!$B$48,2)</f>
        <v>-0.15826530612241263</v>
      </c>
      <c r="J251">
        <f t="shared" si="36"/>
        <v>-7.137755102025042E-3</v>
      </c>
      <c r="K251">
        <f t="shared" si="37"/>
        <v>6.7501559897210962E-13</v>
      </c>
      <c r="L251">
        <f>'Sim Flight Params'!$B$46*J251+'Sim Flight Params'!$B$49*K251</f>
        <v>-7.137755102025042E-3</v>
      </c>
      <c r="N251">
        <f t="shared" si="38"/>
        <v>2.3725318877550929</v>
      </c>
      <c r="O251">
        <f t="shared" si="39"/>
        <v>-0.15826530612241263</v>
      </c>
      <c r="P251">
        <f>'Sim Flight Params'!$B$46*N251+'Sim Flight Params'!$B$49*O251</f>
        <v>2.3725318877550929</v>
      </c>
      <c r="Q251">
        <f t="shared" si="40"/>
        <v>0.38906249999998344</v>
      </c>
      <c r="S251">
        <f t="shared" si="34"/>
        <v>-7.137755102025042E-3</v>
      </c>
      <c r="T251">
        <f t="shared" si="35"/>
        <v>2.3725318877550929</v>
      </c>
      <c r="U251">
        <f t="shared" si="32"/>
        <v>0.38906249999998344</v>
      </c>
    </row>
    <row r="252" spans="1:21" x14ac:dyDescent="0.3">
      <c r="A252">
        <f>'Sim Flight'!B252</f>
        <v>12.499999999999901</v>
      </c>
      <c r="B252">
        <f>'Sim Flight'!L252</f>
        <v>1.9795918367347021</v>
      </c>
      <c r="C252">
        <f>'Sim Flight'!N252+'Sim Flight Params'!$B$45</f>
        <v>-0.15826530612248579</v>
      </c>
      <c r="E252">
        <f t="shared" si="33"/>
        <v>5.0000000000000711E-2</v>
      </c>
      <c r="G252">
        <f>MEDIAN2(C252,'Sim Flight Params'!$B$47,2)</f>
        <v>-0.15826530612248579</v>
      </c>
      <c r="H252">
        <f>AVERAGE2(G252,'Sim Flight Params'!$B$48,2)</f>
        <v>-0.15826530612248579</v>
      </c>
      <c r="J252">
        <f t="shared" si="36"/>
        <v>-1.5051020408149445E-2</v>
      </c>
      <c r="K252">
        <f t="shared" si="37"/>
        <v>-1.4632739464559355E-12</v>
      </c>
      <c r="L252">
        <f>'Sim Flight Params'!$B$46*J252+'Sim Flight Params'!$B$49*K252</f>
        <v>-1.5051020408149445E-2</v>
      </c>
      <c r="N252">
        <f t="shared" si="38"/>
        <v>2.3717793367346856</v>
      </c>
      <c r="O252">
        <f t="shared" si="39"/>
        <v>-0.15826530612248579</v>
      </c>
      <c r="P252">
        <f>'Sim Flight Params'!$B$46*N252+'Sim Flight Params'!$B$49*O252</f>
        <v>2.3717793367346856</v>
      </c>
      <c r="Q252">
        <f t="shared" si="40"/>
        <v>0.39218749999998348</v>
      </c>
      <c r="S252">
        <f t="shared" si="34"/>
        <v>-1.5051020408149445E-2</v>
      </c>
      <c r="T252">
        <f t="shared" si="35"/>
        <v>2.3717793367346856</v>
      </c>
      <c r="U252">
        <f t="shared" si="32"/>
        <v>0.39218749999998348</v>
      </c>
    </row>
    <row r="253" spans="1:21" x14ac:dyDescent="0.3">
      <c r="A253">
        <f>'Sim Flight'!B253</f>
        <v>12.549999999999899</v>
      </c>
      <c r="B253">
        <f>'Sim Flight'!L253</f>
        <v>1.9753061224489885</v>
      </c>
      <c r="C253">
        <f>'Sim Flight'!N253+'Sim Flight Params'!$B$45</f>
        <v>-0.15826530612251297</v>
      </c>
      <c r="E253">
        <f t="shared" si="33"/>
        <v>4.9999999999998934E-2</v>
      </c>
      <c r="G253">
        <f>MEDIAN2(C253,'Sim Flight Params'!$B$47,2)</f>
        <v>-0.15826530612251297</v>
      </c>
      <c r="H253">
        <f>AVERAGE2(G253,'Sim Flight Params'!$B$48,2)</f>
        <v>-0.15826530612251297</v>
      </c>
      <c r="J253">
        <f t="shared" si="36"/>
        <v>-2.2964285714274925E-2</v>
      </c>
      <c r="K253">
        <f t="shared" si="37"/>
        <v>-5.4345417055402574E-13</v>
      </c>
      <c r="L253">
        <f>'Sim Flight Params'!$B$46*J253+'Sim Flight Params'!$B$49*K253</f>
        <v>-2.2964285714274925E-2</v>
      </c>
      <c r="N253">
        <f t="shared" si="38"/>
        <v>2.3706311224489718</v>
      </c>
      <c r="O253">
        <f t="shared" si="39"/>
        <v>-0.15826530612251297</v>
      </c>
      <c r="P253">
        <f>'Sim Flight Params'!$B$46*N253+'Sim Flight Params'!$B$49*O253</f>
        <v>2.3706311224489718</v>
      </c>
      <c r="Q253">
        <f t="shared" si="40"/>
        <v>0.39532499999998327</v>
      </c>
      <c r="S253">
        <f t="shared" si="34"/>
        <v>-2.2964285714274925E-2</v>
      </c>
      <c r="T253">
        <f t="shared" si="35"/>
        <v>2.3706311224489718</v>
      </c>
      <c r="U253">
        <f t="shared" si="32"/>
        <v>0.39532499999998327</v>
      </c>
    </row>
    <row r="254" spans="1:21" x14ac:dyDescent="0.3">
      <c r="A254">
        <f>'Sim Flight'!B254</f>
        <v>12.5999999999999</v>
      </c>
      <c r="B254">
        <f>'Sim Flight'!L254</f>
        <v>1.970612244897969</v>
      </c>
      <c r="C254">
        <f>'Sim Flight'!N254+'Sim Flight Params'!$B$45</f>
        <v>-0.1582653061222965</v>
      </c>
      <c r="E254">
        <f t="shared" si="33"/>
        <v>5.0000000000000711E-2</v>
      </c>
      <c r="G254">
        <f>MEDIAN2(C254,'Sim Flight Params'!$B$47,2)</f>
        <v>-0.1582653061222965</v>
      </c>
      <c r="H254">
        <f>AVERAGE2(G254,'Sim Flight Params'!$B$48,2)</f>
        <v>-0.1582653061222965</v>
      </c>
      <c r="J254">
        <f t="shared" si="36"/>
        <v>-3.0877551020389863E-2</v>
      </c>
      <c r="K254">
        <f t="shared" si="37"/>
        <v>4.3293146845257365E-12</v>
      </c>
      <c r="L254">
        <f>'Sim Flight Params'!$B$46*J254+'Sim Flight Params'!$B$49*K254</f>
        <v>-3.0877551020389863E-2</v>
      </c>
      <c r="N254">
        <f t="shared" si="38"/>
        <v>2.3690872448979521</v>
      </c>
      <c r="O254">
        <f t="shared" si="39"/>
        <v>-0.1582653061222965</v>
      </c>
      <c r="P254">
        <f>'Sim Flight Params'!$B$46*N254+'Sim Flight Params'!$B$49*O254</f>
        <v>2.3690872448979521</v>
      </c>
      <c r="Q254">
        <f t="shared" si="40"/>
        <v>0.39847499999998304</v>
      </c>
      <c r="S254">
        <f t="shared" si="34"/>
        <v>-3.0877551020389863E-2</v>
      </c>
      <c r="T254">
        <f t="shared" si="35"/>
        <v>2.3690872448979521</v>
      </c>
      <c r="U254">
        <f t="shared" si="32"/>
        <v>0.39847499999998304</v>
      </c>
    </row>
    <row r="255" spans="1:21" x14ac:dyDescent="0.3">
      <c r="A255">
        <f>'Sim Flight'!B255</f>
        <v>12.649999999999901</v>
      </c>
      <c r="B255">
        <f>'Sim Flight'!L255</f>
        <v>1.9655102040816432</v>
      </c>
      <c r="C255">
        <f>'Sim Flight'!N255+'Sim Flight Params'!$B$45</f>
        <v>-0.1582653061225352</v>
      </c>
      <c r="E255">
        <f t="shared" si="33"/>
        <v>5.0000000000000711E-2</v>
      </c>
      <c r="G255">
        <f>MEDIAN2(C255,'Sim Flight Params'!$B$47,2)</f>
        <v>-0.1582653061225352</v>
      </c>
      <c r="H255">
        <f>AVERAGE2(G255,'Sim Flight Params'!$B$48,2)</f>
        <v>-0.1582653061225352</v>
      </c>
      <c r="J255">
        <f t="shared" si="36"/>
        <v>-3.8790816326516736E-2</v>
      </c>
      <c r="K255">
        <f t="shared" si="37"/>
        <v>-4.7739590058881053E-12</v>
      </c>
      <c r="L255">
        <f>'Sim Flight Params'!$B$46*J255+'Sim Flight Params'!$B$49*K255</f>
        <v>-3.8790816326516736E-2</v>
      </c>
      <c r="N255">
        <f t="shared" si="38"/>
        <v>2.367147704081626</v>
      </c>
      <c r="O255">
        <f t="shared" si="39"/>
        <v>-0.1582653061225352</v>
      </c>
      <c r="P255">
        <f>'Sim Flight Params'!$B$46*N255+'Sim Flight Params'!$B$49*O255</f>
        <v>2.367147704081626</v>
      </c>
      <c r="Q255">
        <f t="shared" si="40"/>
        <v>0.40163749999998277</v>
      </c>
      <c r="S255">
        <f t="shared" si="34"/>
        <v>-3.8790816326516736E-2</v>
      </c>
      <c r="T255">
        <f t="shared" si="35"/>
        <v>2.367147704081626</v>
      </c>
      <c r="U255">
        <f t="shared" si="32"/>
        <v>0.40163749999998277</v>
      </c>
    </row>
    <row r="256" spans="1:21" x14ac:dyDescent="0.3">
      <c r="A256">
        <f>'Sim Flight'!B256</f>
        <v>12.6999999999999</v>
      </c>
      <c r="B256">
        <f>'Sim Flight'!L256</f>
        <v>1.9600000000000115</v>
      </c>
      <c r="C256">
        <f>'Sim Flight'!N256+'Sim Flight Params'!$B$45</f>
        <v>-0.15826530612244136</v>
      </c>
      <c r="E256">
        <f t="shared" si="33"/>
        <v>4.9999999999998934E-2</v>
      </c>
      <c r="G256">
        <f>MEDIAN2(C256,'Sim Flight Params'!$B$47,2)</f>
        <v>-0.15826530612244136</v>
      </c>
      <c r="H256">
        <f>AVERAGE2(G256,'Sim Flight Params'!$B$48,2)</f>
        <v>-0.15826530612244136</v>
      </c>
      <c r="J256">
        <f t="shared" si="36"/>
        <v>-4.6704081632638637E-2</v>
      </c>
      <c r="K256">
        <f t="shared" si="37"/>
        <v>1.8768320231288671E-12</v>
      </c>
      <c r="L256">
        <f>'Sim Flight Params'!$B$46*J256+'Sim Flight Params'!$B$49*K256</f>
        <v>-4.6704081632638637E-2</v>
      </c>
      <c r="N256">
        <f t="shared" si="38"/>
        <v>2.364812499999994</v>
      </c>
      <c r="O256">
        <f t="shared" si="39"/>
        <v>-0.15826530612244141</v>
      </c>
      <c r="P256">
        <f>'Sim Flight Params'!$B$46*N256+'Sim Flight Params'!$B$49*O256</f>
        <v>2.364812499999994</v>
      </c>
      <c r="Q256">
        <f t="shared" si="40"/>
        <v>0.40481249999998248</v>
      </c>
      <c r="S256">
        <f t="shared" si="34"/>
        <v>-4.6704081632638637E-2</v>
      </c>
      <c r="T256">
        <f t="shared" si="35"/>
        <v>2.364812499999994</v>
      </c>
      <c r="U256">
        <f t="shared" si="32"/>
        <v>0.40481249999998248</v>
      </c>
    </row>
    <row r="257" spans="1:21" x14ac:dyDescent="0.3">
      <c r="A257">
        <f>'Sim Flight'!B257</f>
        <v>12.749999999999901</v>
      </c>
      <c r="B257">
        <f>'Sim Flight'!L257</f>
        <v>1.9540816326530734</v>
      </c>
      <c r="C257">
        <f>'Sim Flight'!N257+'Sim Flight Params'!$B$45</f>
        <v>-0.15826530612245693</v>
      </c>
      <c r="E257">
        <f t="shared" si="33"/>
        <v>5.0000000000000711E-2</v>
      </c>
      <c r="G257">
        <f>MEDIAN2(C257,'Sim Flight Params'!$B$47,2)</f>
        <v>-0.15826530612245693</v>
      </c>
      <c r="H257">
        <f>AVERAGE2(G257,'Sim Flight Params'!$B$48,2)</f>
        <v>-0.15826530612245693</v>
      </c>
      <c r="J257">
        <f t="shared" si="36"/>
        <v>-5.4617346938761593E-2</v>
      </c>
      <c r="K257">
        <f t="shared" si="37"/>
        <v>-3.1141755840735197E-13</v>
      </c>
      <c r="L257">
        <f>'Sim Flight Params'!$B$46*J257+'Sim Flight Params'!$B$49*K257</f>
        <v>-5.4617346938761593E-2</v>
      </c>
      <c r="N257">
        <f t="shared" si="38"/>
        <v>2.362081632653056</v>
      </c>
      <c r="O257">
        <f t="shared" si="39"/>
        <v>-0.15826530612245687</v>
      </c>
      <c r="P257">
        <f>'Sim Flight Params'!$B$46*N257+'Sim Flight Params'!$B$49*O257</f>
        <v>2.362081632653056</v>
      </c>
      <c r="Q257">
        <f t="shared" si="40"/>
        <v>0.4079999999999826</v>
      </c>
      <c r="S257">
        <f t="shared" si="34"/>
        <v>-5.4617346938761593E-2</v>
      </c>
      <c r="T257">
        <f t="shared" si="35"/>
        <v>2.362081632653056</v>
      </c>
      <c r="U257">
        <f t="shared" si="32"/>
        <v>0.4079999999999826</v>
      </c>
    </row>
    <row r="258" spans="1:21" x14ac:dyDescent="0.3">
      <c r="A258">
        <f>'Sim Flight'!B258</f>
        <v>12.799999999999899</v>
      </c>
      <c r="B258">
        <f>'Sim Flight'!L258</f>
        <v>1.9477551020408295</v>
      </c>
      <c r="C258">
        <f>'Sim Flight'!N258+'Sim Flight Params'!$B$45</f>
        <v>-0.15826530612245301</v>
      </c>
      <c r="E258">
        <f t="shared" si="33"/>
        <v>4.9999999999998934E-2</v>
      </c>
      <c r="G258">
        <f>MEDIAN2(C258,'Sim Flight Params'!$B$47,2)</f>
        <v>-0.15826530612245301</v>
      </c>
      <c r="H258">
        <f>AVERAGE2(G258,'Sim Flight Params'!$B$48,2)</f>
        <v>-0.15826530612245301</v>
      </c>
      <c r="J258">
        <f t="shared" si="36"/>
        <v>-6.2530612244884071E-2</v>
      </c>
      <c r="K258">
        <f t="shared" si="37"/>
        <v>7.8270723236075202E-14</v>
      </c>
      <c r="L258">
        <f>'Sim Flight Params'!$B$46*J258+'Sim Flight Params'!$B$49*K258</f>
        <v>-6.2530612244884071E-2</v>
      </c>
      <c r="N258">
        <f t="shared" si="38"/>
        <v>2.3589551020408117</v>
      </c>
      <c r="O258">
        <f t="shared" si="39"/>
        <v>-0.15826530612245293</v>
      </c>
      <c r="P258">
        <f>'Sim Flight Params'!$B$46*N258+'Sim Flight Params'!$B$49*O258</f>
        <v>2.3589551020408117</v>
      </c>
      <c r="Q258">
        <f t="shared" si="40"/>
        <v>0.41119999999998225</v>
      </c>
      <c r="S258">
        <f t="shared" si="34"/>
        <v>-6.2530612244884071E-2</v>
      </c>
      <c r="T258">
        <f t="shared" si="35"/>
        <v>2.3589551020408117</v>
      </c>
      <c r="U258">
        <f t="shared" ref="U258:U321" si="41">T258-$B258</f>
        <v>0.41119999999998225</v>
      </c>
    </row>
    <row r="259" spans="1:21" x14ac:dyDescent="0.3">
      <c r="A259">
        <f>'Sim Flight'!B259</f>
        <v>12.8499999999999</v>
      </c>
      <c r="B259">
        <f>'Sim Flight'!L259</f>
        <v>1.9410204081632791</v>
      </c>
      <c r="C259">
        <f>'Sim Flight'!N259+'Sim Flight Params'!$B$45</f>
        <v>-0.15826530612244527</v>
      </c>
      <c r="E259">
        <f t="shared" si="33"/>
        <v>5.0000000000000711E-2</v>
      </c>
      <c r="G259">
        <f>MEDIAN2(C259,'Sim Flight Params'!$B$47,2)</f>
        <v>-0.15826530612244527</v>
      </c>
      <c r="H259">
        <f>AVERAGE2(G259,'Sim Flight Params'!$B$48,2)</f>
        <v>-0.15826530612244527</v>
      </c>
      <c r="J259">
        <f t="shared" si="36"/>
        <v>-7.0443877551006451E-2</v>
      </c>
      <c r="K259">
        <f t="shared" si="37"/>
        <v>1.5487611193520714E-13</v>
      </c>
      <c r="L259">
        <f>'Sim Flight Params'!$B$46*J259+'Sim Flight Params'!$B$49*K259</f>
        <v>-7.0443877551006451E-2</v>
      </c>
      <c r="N259">
        <f t="shared" si="38"/>
        <v>2.3554329081632615</v>
      </c>
      <c r="O259">
        <f t="shared" si="39"/>
        <v>-0.15826530612244535</v>
      </c>
      <c r="P259">
        <f>'Sim Flight Params'!$B$46*N259+'Sim Flight Params'!$B$49*O259</f>
        <v>2.3554329081632615</v>
      </c>
      <c r="Q259">
        <f t="shared" si="40"/>
        <v>0.41441249999998231</v>
      </c>
      <c r="S259">
        <f t="shared" si="34"/>
        <v>-7.0443877551006451E-2</v>
      </c>
      <c r="T259">
        <f t="shared" si="35"/>
        <v>2.3554329081632615</v>
      </c>
      <c r="U259">
        <f t="shared" si="41"/>
        <v>0.41441249999998231</v>
      </c>
    </row>
    <row r="260" spans="1:21" x14ac:dyDescent="0.3">
      <c r="A260">
        <f>'Sim Flight'!B260</f>
        <v>12.899999999999901</v>
      </c>
      <c r="B260">
        <f>'Sim Flight'!L260</f>
        <v>1.9338775510204227</v>
      </c>
      <c r="C260">
        <f>'Sim Flight'!N260+'Sim Flight Params'!$B$45</f>
        <v>-0.15826530612244638</v>
      </c>
      <c r="E260">
        <f t="shared" ref="E260:E323" si="42">A260-A259</f>
        <v>5.0000000000000711E-2</v>
      </c>
      <c r="G260">
        <f>MEDIAN2(C260,'Sim Flight Params'!$B$47,2)</f>
        <v>-0.15826530612244638</v>
      </c>
      <c r="H260">
        <f>AVERAGE2(G260,'Sim Flight Params'!$B$48,2)</f>
        <v>-0.15826530612244638</v>
      </c>
      <c r="J260">
        <f t="shared" si="36"/>
        <v>-7.8357142857128886E-2</v>
      </c>
      <c r="K260">
        <f t="shared" si="37"/>
        <v>-2.2204460492502815E-14</v>
      </c>
      <c r="L260">
        <f>'Sim Flight Params'!$B$46*J260+'Sim Flight Params'!$B$49*K260</f>
        <v>-7.8357142857128886E-2</v>
      </c>
      <c r="N260">
        <f t="shared" si="38"/>
        <v>2.3515150510204048</v>
      </c>
      <c r="O260">
        <f t="shared" si="39"/>
        <v>-0.15826530612244646</v>
      </c>
      <c r="P260">
        <f>'Sim Flight Params'!$B$46*N260+'Sim Flight Params'!$B$49*O260</f>
        <v>2.3515150510204048</v>
      </c>
      <c r="Q260">
        <f t="shared" si="40"/>
        <v>0.41763749999998212</v>
      </c>
      <c r="S260">
        <f t="shared" ref="S260:S323" si="43">S259+C260*$E260</f>
        <v>-7.8357142857128886E-2</v>
      </c>
      <c r="T260">
        <f t="shared" ref="T260:T323" si="44">T259+S260*$E260</f>
        <v>2.3515150510204048</v>
      </c>
      <c r="U260">
        <f t="shared" si="41"/>
        <v>0.41763749999998212</v>
      </c>
    </row>
    <row r="261" spans="1:21" x14ac:dyDescent="0.3">
      <c r="A261">
        <f>'Sim Flight'!B261</f>
        <v>12.9499999999999</v>
      </c>
      <c r="B261">
        <f>'Sim Flight'!L261</f>
        <v>1.9263265306122603</v>
      </c>
      <c r="C261">
        <f>'Sim Flight'!N261+'Sim Flight Params'!$B$45</f>
        <v>-0.1582653061224705</v>
      </c>
      <c r="E261">
        <f t="shared" si="42"/>
        <v>4.9999999999998934E-2</v>
      </c>
      <c r="G261">
        <f>MEDIAN2(C261,'Sim Flight Params'!$B$47,2)</f>
        <v>-0.1582653061224705</v>
      </c>
      <c r="H261">
        <f>AVERAGE2(G261,'Sim Flight Params'!$B$48,2)</f>
        <v>-0.1582653061224705</v>
      </c>
      <c r="J261">
        <f t="shared" si="36"/>
        <v>-8.6270408163252238E-2</v>
      </c>
      <c r="K261">
        <f t="shared" si="37"/>
        <v>-4.8239190419964082E-13</v>
      </c>
      <c r="L261">
        <f>'Sim Flight Params'!$B$46*J261+'Sim Flight Params'!$B$49*K261</f>
        <v>-8.6270408163252238E-2</v>
      </c>
      <c r="N261">
        <f t="shared" si="38"/>
        <v>2.3472015306122422</v>
      </c>
      <c r="O261">
        <f t="shared" si="39"/>
        <v>-0.15826530612247042</v>
      </c>
      <c r="P261">
        <f>'Sim Flight Params'!$B$46*N261+'Sim Flight Params'!$B$49*O261</f>
        <v>2.3472015306122422</v>
      </c>
      <c r="Q261">
        <f t="shared" si="40"/>
        <v>0.4208749999999819</v>
      </c>
      <c r="S261">
        <f t="shared" si="43"/>
        <v>-8.6270408163252238E-2</v>
      </c>
      <c r="T261">
        <f t="shared" si="44"/>
        <v>2.3472015306122422</v>
      </c>
      <c r="U261">
        <f t="shared" si="41"/>
        <v>0.4208749999999819</v>
      </c>
    </row>
    <row r="262" spans="1:21" x14ac:dyDescent="0.3">
      <c r="A262">
        <f>'Sim Flight'!B262</f>
        <v>12.999999999999901</v>
      </c>
      <c r="B262">
        <f>'Sim Flight'!L262</f>
        <v>1.9183673469387919</v>
      </c>
      <c r="C262">
        <f>'Sim Flight'!N262+'Sim Flight Params'!$B$45</f>
        <v>-0.15826530612233869</v>
      </c>
      <c r="E262">
        <f t="shared" si="42"/>
        <v>5.0000000000000711E-2</v>
      </c>
      <c r="G262">
        <f>MEDIAN2(C262,'Sim Flight Params'!$B$47,2)</f>
        <v>-0.15826530612233869</v>
      </c>
      <c r="H262">
        <f>AVERAGE2(G262,'Sim Flight Params'!$B$48,2)</f>
        <v>-0.15826530612233869</v>
      </c>
      <c r="J262">
        <f t="shared" si="36"/>
        <v>-9.4183673469369289E-2</v>
      </c>
      <c r="K262">
        <f t="shared" si="37"/>
        <v>2.6362245719723966E-12</v>
      </c>
      <c r="L262">
        <f>'Sim Flight Params'!$B$46*J262+'Sim Flight Params'!$B$49*K262</f>
        <v>-9.4183673469369289E-2</v>
      </c>
      <c r="N262">
        <f t="shared" si="38"/>
        <v>2.3424923469387737</v>
      </c>
      <c r="O262">
        <f t="shared" si="39"/>
        <v>-0.15826530612233877</v>
      </c>
      <c r="P262">
        <f>'Sim Flight Params'!$B$46*N262+'Sim Flight Params'!$B$49*O262</f>
        <v>2.3424923469387737</v>
      </c>
      <c r="Q262">
        <f t="shared" si="40"/>
        <v>0.42412499999998188</v>
      </c>
      <c r="S262">
        <f t="shared" si="43"/>
        <v>-9.4183673469369289E-2</v>
      </c>
      <c r="T262">
        <f t="shared" si="44"/>
        <v>2.3424923469387737</v>
      </c>
      <c r="U262">
        <f t="shared" si="41"/>
        <v>0.42412499999998188</v>
      </c>
    </row>
    <row r="263" spans="1:21" x14ac:dyDescent="0.3">
      <c r="A263">
        <f>'Sim Flight'!B263</f>
        <v>13.049999999999899</v>
      </c>
      <c r="B263">
        <f>'Sim Flight'!L263</f>
        <v>1.9100000000000172</v>
      </c>
      <c r="C263">
        <f>'Sim Flight'!N263+'Sim Flight Params'!$B$45</f>
        <v>-0.15826530612257153</v>
      </c>
      <c r="E263">
        <f t="shared" si="42"/>
        <v>4.9999999999998934E-2</v>
      </c>
      <c r="G263">
        <f>MEDIAN2(C263,'Sim Flight Params'!$B$47,2)</f>
        <v>-0.15826530612257153</v>
      </c>
      <c r="H263">
        <f>AVERAGE2(G263,'Sim Flight Params'!$B$48,2)</f>
        <v>-0.15826530612257153</v>
      </c>
      <c r="J263">
        <f t="shared" ref="J263:J326" si="45">J262+H263*$E263</f>
        <v>-0.10209693877549769</v>
      </c>
      <c r="K263">
        <f t="shared" ref="K263:K326" si="46">(H263-H262)/$E263</f>
        <v>-4.6568304767903185E-12</v>
      </c>
      <c r="L263">
        <f>'Sim Flight Params'!$B$46*J263+'Sim Flight Params'!$B$49*K263</f>
        <v>-0.10209693877549769</v>
      </c>
      <c r="N263">
        <f t="shared" ref="N263:N326" si="47">N262+L263*$E263</f>
        <v>2.3373874999999988</v>
      </c>
      <c r="O263">
        <f t="shared" ref="O263:O326" si="48">(L263-L262)/$E263</f>
        <v>-0.15826530612257145</v>
      </c>
      <c r="P263">
        <f>'Sim Flight Params'!$B$46*N263+'Sim Flight Params'!$B$49*O263</f>
        <v>2.3373874999999988</v>
      </c>
      <c r="Q263">
        <f t="shared" ref="Q263:Q326" si="49">P263-$B263</f>
        <v>0.4273874999999816</v>
      </c>
      <c r="S263">
        <f t="shared" si="43"/>
        <v>-0.10209693877549769</v>
      </c>
      <c r="T263">
        <f t="shared" si="44"/>
        <v>2.3373874999999988</v>
      </c>
      <c r="U263">
        <f t="shared" si="41"/>
        <v>0.4273874999999816</v>
      </c>
    </row>
    <row r="264" spans="1:21" x14ac:dyDescent="0.3">
      <c r="A264">
        <f>'Sim Flight'!B264</f>
        <v>13.0999999999999</v>
      </c>
      <c r="B264">
        <f>'Sim Flight'!L264</f>
        <v>1.9012244897959363</v>
      </c>
      <c r="C264">
        <f>'Sim Flight'!N264+'Sim Flight Params'!$B$45</f>
        <v>-0.15826530612241585</v>
      </c>
      <c r="E264">
        <f t="shared" si="42"/>
        <v>5.0000000000000711E-2</v>
      </c>
      <c r="G264">
        <f>MEDIAN2(C264,'Sim Flight Params'!$B$47,2)</f>
        <v>-0.15826530612241585</v>
      </c>
      <c r="H264">
        <f>AVERAGE2(G264,'Sim Flight Params'!$B$48,2)</f>
        <v>-0.15826530612241585</v>
      </c>
      <c r="J264">
        <f t="shared" si="45"/>
        <v>-0.1100102040816186</v>
      </c>
      <c r="K264">
        <f t="shared" si="46"/>
        <v>3.1136204725612071E-12</v>
      </c>
      <c r="L264">
        <f>'Sim Flight Params'!$B$46*J264+'Sim Flight Params'!$B$49*K264</f>
        <v>-0.1100102040816186</v>
      </c>
      <c r="N264">
        <f t="shared" si="47"/>
        <v>2.331886989795918</v>
      </c>
      <c r="O264">
        <f t="shared" si="48"/>
        <v>-0.15826530612241593</v>
      </c>
      <c r="P264">
        <f>'Sim Flight Params'!$B$46*N264+'Sim Flight Params'!$B$49*O264</f>
        <v>2.331886989795918</v>
      </c>
      <c r="Q264">
        <f t="shared" si="49"/>
        <v>0.43066249999998174</v>
      </c>
      <c r="S264">
        <f t="shared" si="43"/>
        <v>-0.1100102040816186</v>
      </c>
      <c r="T264">
        <f t="shared" si="44"/>
        <v>2.331886989795918</v>
      </c>
      <c r="U264">
        <f t="shared" si="41"/>
        <v>0.43066249999998174</v>
      </c>
    </row>
    <row r="265" spans="1:21" x14ac:dyDescent="0.3">
      <c r="A265">
        <f>'Sim Flight'!B265</f>
        <v>13.149999999999901</v>
      </c>
      <c r="B265">
        <f>'Sim Flight'!L265</f>
        <v>1.8920408163265492</v>
      </c>
      <c r="C265">
        <f>'Sim Flight'!N265+'Sim Flight Params'!$B$45</f>
        <v>-0.15826530612244638</v>
      </c>
      <c r="E265">
        <f t="shared" si="42"/>
        <v>5.0000000000000711E-2</v>
      </c>
      <c r="G265">
        <f>MEDIAN2(C265,'Sim Flight Params'!$B$47,2)</f>
        <v>-0.15826530612244638</v>
      </c>
      <c r="H265">
        <f>AVERAGE2(G265,'Sim Flight Params'!$B$48,2)</f>
        <v>-0.15826530612244638</v>
      </c>
      <c r="J265">
        <f t="shared" si="45"/>
        <v>-0.11792346938774104</v>
      </c>
      <c r="K265">
        <f t="shared" si="46"/>
        <v>-6.1062266354382741E-13</v>
      </c>
      <c r="L265">
        <f>'Sim Flight Params'!$B$46*J265+'Sim Flight Params'!$B$49*K265</f>
        <v>-0.11792346938774104</v>
      </c>
      <c r="N265">
        <f t="shared" si="47"/>
        <v>2.3259908163265308</v>
      </c>
      <c r="O265">
        <f t="shared" si="48"/>
        <v>-0.15826530612244646</v>
      </c>
      <c r="P265">
        <f>'Sim Flight Params'!$B$46*N265+'Sim Flight Params'!$B$49*O265</f>
        <v>2.3259908163265308</v>
      </c>
      <c r="Q265">
        <f t="shared" si="49"/>
        <v>0.43394999999998163</v>
      </c>
      <c r="S265">
        <f t="shared" si="43"/>
        <v>-0.11792346938774104</v>
      </c>
      <c r="T265">
        <f t="shared" si="44"/>
        <v>2.3259908163265308</v>
      </c>
      <c r="U265">
        <f t="shared" si="41"/>
        <v>0.43394999999998163</v>
      </c>
    </row>
    <row r="266" spans="1:21" x14ac:dyDescent="0.3">
      <c r="A266">
        <f>'Sim Flight'!B266</f>
        <v>13.1999999999999</v>
      </c>
      <c r="B266">
        <f>'Sim Flight'!L266</f>
        <v>1.8824489795918564</v>
      </c>
      <c r="C266">
        <f>'Sim Flight'!N266+'Sim Flight Params'!$B$45</f>
        <v>-0.15826530612241055</v>
      </c>
      <c r="E266">
        <f t="shared" si="42"/>
        <v>4.9999999999998934E-2</v>
      </c>
      <c r="G266">
        <f>MEDIAN2(C266,'Sim Flight Params'!$B$47,2)</f>
        <v>-0.15826530612241055</v>
      </c>
      <c r="H266">
        <f>AVERAGE2(G266,'Sim Flight Params'!$B$48,2)</f>
        <v>-0.15826530612241055</v>
      </c>
      <c r="J266">
        <f t="shared" si="45"/>
        <v>-0.12583673469386139</v>
      </c>
      <c r="K266">
        <f t="shared" si="46"/>
        <v>7.1664896239555379E-13</v>
      </c>
      <c r="L266">
        <f>'Sim Flight Params'!$B$46*J266+'Sim Flight Params'!$B$49*K266</f>
        <v>-0.12583673469386139</v>
      </c>
      <c r="N266">
        <f t="shared" si="47"/>
        <v>2.3196989795918377</v>
      </c>
      <c r="O266">
        <f t="shared" si="48"/>
        <v>-0.15826530612241047</v>
      </c>
      <c r="P266">
        <f>'Sim Flight Params'!$B$46*N266+'Sim Flight Params'!$B$49*O266</f>
        <v>2.3196989795918377</v>
      </c>
      <c r="Q266">
        <f t="shared" si="49"/>
        <v>0.43724999999998126</v>
      </c>
      <c r="S266">
        <f t="shared" si="43"/>
        <v>-0.12583673469386139</v>
      </c>
      <c r="T266">
        <f t="shared" si="44"/>
        <v>2.3196989795918377</v>
      </c>
      <c r="U266">
        <f t="shared" si="41"/>
        <v>0.43724999999998126</v>
      </c>
    </row>
    <row r="267" spans="1:21" x14ac:dyDescent="0.3">
      <c r="A267">
        <f>'Sim Flight'!B267</f>
        <v>13.249999999999901</v>
      </c>
      <c r="B267">
        <f>'Sim Flight'!L267</f>
        <v>1.8724489795918571</v>
      </c>
      <c r="C267">
        <f>'Sim Flight'!N267+'Sim Flight Params'!$B$45</f>
        <v>-0.15826530612248801</v>
      </c>
      <c r="E267">
        <f t="shared" si="42"/>
        <v>5.0000000000000711E-2</v>
      </c>
      <c r="G267">
        <f>MEDIAN2(C267,'Sim Flight Params'!$B$47,2)</f>
        <v>-0.15826530612248801</v>
      </c>
      <c r="H267">
        <f>AVERAGE2(G267,'Sim Flight Params'!$B$48,2)</f>
        <v>-0.15826530612248801</v>
      </c>
      <c r="J267">
        <f t="shared" si="45"/>
        <v>-0.13374999999998591</v>
      </c>
      <c r="K267">
        <f t="shared" si="46"/>
        <v>-1.5493162308643839E-12</v>
      </c>
      <c r="L267">
        <f>'Sim Flight Params'!$B$46*J267+'Sim Flight Params'!$B$49*K267</f>
        <v>-0.13374999999998591</v>
      </c>
      <c r="N267">
        <f t="shared" si="47"/>
        <v>2.3130114795918382</v>
      </c>
      <c r="O267">
        <f t="shared" si="48"/>
        <v>-0.1582653061224881</v>
      </c>
      <c r="P267">
        <f>'Sim Flight Params'!$B$46*N267+'Sim Flight Params'!$B$49*O267</f>
        <v>2.3130114795918382</v>
      </c>
      <c r="Q267">
        <f t="shared" si="49"/>
        <v>0.44056249999998109</v>
      </c>
      <c r="S267">
        <f t="shared" si="43"/>
        <v>-0.13374999999998591</v>
      </c>
      <c r="T267">
        <f t="shared" si="44"/>
        <v>2.3130114795918382</v>
      </c>
      <c r="U267">
        <f t="shared" si="41"/>
        <v>0.44056249999998109</v>
      </c>
    </row>
    <row r="268" spans="1:21" x14ac:dyDescent="0.3">
      <c r="A268">
        <f>'Sim Flight'!B268</f>
        <v>13.299999999999899</v>
      </c>
      <c r="B268">
        <f>'Sim Flight'!L268</f>
        <v>1.8620408163265521</v>
      </c>
      <c r="C268">
        <f>'Sim Flight'!N268+'Sim Flight Params'!$B$45</f>
        <v>-0.15826530612242221</v>
      </c>
      <c r="E268">
        <f t="shared" si="42"/>
        <v>4.9999999999998934E-2</v>
      </c>
      <c r="G268">
        <f>MEDIAN2(C268,'Sim Flight Params'!$B$47,2)</f>
        <v>-0.15826530612242221</v>
      </c>
      <c r="H268">
        <f>AVERAGE2(G268,'Sim Flight Params'!$B$48,2)</f>
        <v>-0.15826530612242221</v>
      </c>
      <c r="J268">
        <f t="shared" si="45"/>
        <v>-0.14166326530610684</v>
      </c>
      <c r="K268">
        <f t="shared" si="46"/>
        <v>1.3161693956931511E-12</v>
      </c>
      <c r="L268">
        <f>'Sim Flight Params'!$B$46*J268+'Sim Flight Params'!$B$49*K268</f>
        <v>-0.14166326530610684</v>
      </c>
      <c r="N268">
        <f t="shared" si="47"/>
        <v>2.3059283163265332</v>
      </c>
      <c r="O268">
        <f t="shared" si="48"/>
        <v>-0.15826530612242212</v>
      </c>
      <c r="P268">
        <f>'Sim Flight Params'!$B$46*N268+'Sim Flight Params'!$B$49*O268</f>
        <v>2.3059283163265332</v>
      </c>
      <c r="Q268">
        <f t="shared" si="49"/>
        <v>0.44388749999998112</v>
      </c>
      <c r="S268">
        <f t="shared" si="43"/>
        <v>-0.14166326530610684</v>
      </c>
      <c r="T268">
        <f t="shared" si="44"/>
        <v>2.3059283163265332</v>
      </c>
      <c r="U268">
        <f t="shared" si="41"/>
        <v>0.44388749999998112</v>
      </c>
    </row>
    <row r="269" spans="1:21" x14ac:dyDescent="0.3">
      <c r="A269">
        <f>'Sim Flight'!B269</f>
        <v>13.3499999999999</v>
      </c>
      <c r="B269">
        <f>'Sim Flight'!L269</f>
        <v>1.8512244897959405</v>
      </c>
      <c r="C269">
        <f>'Sim Flight'!N269+'Sim Flight Params'!$B$45</f>
        <v>-0.1582653061224758</v>
      </c>
      <c r="E269">
        <f t="shared" si="42"/>
        <v>5.0000000000000711E-2</v>
      </c>
      <c r="G269">
        <f>MEDIAN2(C269,'Sim Flight Params'!$B$47,2)</f>
        <v>-0.1582653061224758</v>
      </c>
      <c r="H269">
        <f>AVERAGE2(G269,'Sim Flight Params'!$B$48,2)</f>
        <v>-0.1582653061224758</v>
      </c>
      <c r="J269">
        <f t="shared" si="45"/>
        <v>-0.14957653061223075</v>
      </c>
      <c r="K269">
        <f t="shared" si="46"/>
        <v>-1.0719203302755735E-12</v>
      </c>
      <c r="L269">
        <f>'Sim Flight Params'!$B$46*J269+'Sim Flight Params'!$B$49*K269</f>
        <v>-0.14957653061223075</v>
      </c>
      <c r="N269">
        <f t="shared" si="47"/>
        <v>2.2984494897959213</v>
      </c>
      <c r="O269">
        <f t="shared" si="48"/>
        <v>-0.15826530612247589</v>
      </c>
      <c r="P269">
        <f>'Sim Flight Params'!$B$46*N269+'Sim Flight Params'!$B$49*O269</f>
        <v>2.2984494897959213</v>
      </c>
      <c r="Q269">
        <f t="shared" si="49"/>
        <v>0.44722499999998089</v>
      </c>
      <c r="S269">
        <f t="shared" si="43"/>
        <v>-0.14957653061223075</v>
      </c>
      <c r="T269">
        <f t="shared" si="44"/>
        <v>2.2984494897959213</v>
      </c>
      <c r="U269">
        <f t="shared" si="41"/>
        <v>0.44722499999998089</v>
      </c>
    </row>
    <row r="270" spans="1:21" x14ac:dyDescent="0.3">
      <c r="A270">
        <f>'Sim Flight'!B270</f>
        <v>13.399999999999901</v>
      </c>
      <c r="B270">
        <f>'Sim Flight'!L270</f>
        <v>1.8400000000000227</v>
      </c>
      <c r="C270">
        <f>'Sim Flight'!N270+'Sim Flight Params'!$B$45</f>
        <v>-0.15826530612244638</v>
      </c>
      <c r="E270">
        <f t="shared" si="42"/>
        <v>5.0000000000000711E-2</v>
      </c>
      <c r="G270">
        <f>MEDIAN2(C270,'Sim Flight Params'!$B$47,2)</f>
        <v>-0.15826530612244638</v>
      </c>
      <c r="H270">
        <f>AVERAGE2(G270,'Sim Flight Params'!$B$48,2)</f>
        <v>-0.15826530612244638</v>
      </c>
      <c r="J270">
        <f t="shared" si="45"/>
        <v>-0.15748979591835319</v>
      </c>
      <c r="K270">
        <f t="shared" si="46"/>
        <v>5.8841820305132459E-13</v>
      </c>
      <c r="L270">
        <f>'Sim Flight Params'!$B$46*J270+'Sim Flight Params'!$B$49*K270</f>
        <v>-0.15748979591835319</v>
      </c>
      <c r="N270">
        <f t="shared" si="47"/>
        <v>2.2905750000000036</v>
      </c>
      <c r="O270">
        <f t="shared" si="48"/>
        <v>-0.15826530612244646</v>
      </c>
      <c r="P270">
        <f>'Sim Flight Params'!$B$46*N270+'Sim Flight Params'!$B$49*O270</f>
        <v>2.2905750000000036</v>
      </c>
      <c r="Q270">
        <f t="shared" si="49"/>
        <v>0.45057499999998085</v>
      </c>
      <c r="S270">
        <f t="shared" si="43"/>
        <v>-0.15748979591835319</v>
      </c>
      <c r="T270">
        <f t="shared" si="44"/>
        <v>2.2905750000000036</v>
      </c>
      <c r="U270">
        <f t="shared" si="41"/>
        <v>0.45057499999998085</v>
      </c>
    </row>
    <row r="271" spans="1:21" x14ac:dyDescent="0.3">
      <c r="A271">
        <f>'Sim Flight'!B271</f>
        <v>13.4499999999999</v>
      </c>
      <c r="B271">
        <f>'Sim Flight'!L271</f>
        <v>1.8283673469387991</v>
      </c>
      <c r="C271">
        <f>'Sim Flight'!N271+'Sim Flight Params'!$B$45</f>
        <v>-0.15826530612252879</v>
      </c>
      <c r="E271">
        <f t="shared" si="42"/>
        <v>4.9999999999998934E-2</v>
      </c>
      <c r="G271">
        <f>MEDIAN2(C271,'Sim Flight Params'!$B$47,2)</f>
        <v>-0.15826530612252879</v>
      </c>
      <c r="H271">
        <f>AVERAGE2(G271,'Sim Flight Params'!$B$48,2)</f>
        <v>-0.15826530612252879</v>
      </c>
      <c r="J271">
        <f t="shared" si="45"/>
        <v>-0.16540306122447945</v>
      </c>
      <c r="K271">
        <f t="shared" si="46"/>
        <v>-1.64812608005608E-12</v>
      </c>
      <c r="L271">
        <f>'Sim Flight Params'!$B$46*J271+'Sim Flight Params'!$B$49*K271</f>
        <v>-0.16540306122447945</v>
      </c>
      <c r="N271">
        <f t="shared" si="47"/>
        <v>2.2823048469387799</v>
      </c>
      <c r="O271">
        <f t="shared" si="48"/>
        <v>-0.1582653061225287</v>
      </c>
      <c r="P271">
        <f>'Sim Flight Params'!$B$46*N271+'Sim Flight Params'!$B$49*O271</f>
        <v>2.2823048469387799</v>
      </c>
      <c r="Q271">
        <f t="shared" si="49"/>
        <v>0.45393749999998079</v>
      </c>
      <c r="S271">
        <f t="shared" si="43"/>
        <v>-0.16540306122447945</v>
      </c>
      <c r="T271">
        <f t="shared" si="44"/>
        <v>2.2823048469387799</v>
      </c>
      <c r="U271">
        <f t="shared" si="41"/>
        <v>0.45393749999998079</v>
      </c>
    </row>
    <row r="272" spans="1:21" x14ac:dyDescent="0.3">
      <c r="A272">
        <f>'Sim Flight'!B272</f>
        <v>13.499999999999901</v>
      </c>
      <c r="B272">
        <f>'Sim Flight'!L272</f>
        <v>1.8163265306122693</v>
      </c>
      <c r="C272">
        <f>'Sim Flight'!N272+'Sim Flight Params'!$B$45</f>
        <v>-0.15826530612228096</v>
      </c>
      <c r="E272">
        <f t="shared" si="42"/>
        <v>5.0000000000000711E-2</v>
      </c>
      <c r="G272">
        <f>MEDIAN2(C272,'Sim Flight Params'!$B$47,2)</f>
        <v>-0.15826530612228096</v>
      </c>
      <c r="H272">
        <f>AVERAGE2(G272,'Sim Flight Params'!$B$48,2)</f>
        <v>-0.15826530612228096</v>
      </c>
      <c r="J272">
        <f t="shared" si="45"/>
        <v>-0.17331632653059362</v>
      </c>
      <c r="K272">
        <f t="shared" si="46"/>
        <v>4.9565906934389411E-12</v>
      </c>
      <c r="L272">
        <f>'Sim Flight Params'!$B$46*J272+'Sim Flight Params'!$B$49*K272</f>
        <v>-0.17331632653059362</v>
      </c>
      <c r="N272">
        <f t="shared" si="47"/>
        <v>2.2736390306122503</v>
      </c>
      <c r="O272">
        <f t="shared" si="48"/>
        <v>-0.15826530612228104</v>
      </c>
      <c r="P272">
        <f>'Sim Flight Params'!$B$46*N272+'Sim Flight Params'!$B$49*O272</f>
        <v>2.2736390306122503</v>
      </c>
      <c r="Q272">
        <f t="shared" si="49"/>
        <v>0.45731249999998091</v>
      </c>
      <c r="S272">
        <f t="shared" si="43"/>
        <v>-0.17331632653059362</v>
      </c>
      <c r="T272">
        <f t="shared" si="44"/>
        <v>2.2736390306122503</v>
      </c>
      <c r="U272">
        <f t="shared" si="41"/>
        <v>0.45731249999998091</v>
      </c>
    </row>
    <row r="273" spans="1:21" x14ac:dyDescent="0.3">
      <c r="A273">
        <f>'Sim Flight'!B273</f>
        <v>13.549999999999899</v>
      </c>
      <c r="B273">
        <f>'Sim Flight'!L273</f>
        <v>1.8038775510204337</v>
      </c>
      <c r="C273">
        <f>'Sim Flight'!N273+'Sim Flight Params'!$B$45</f>
        <v>-0.15826530612253989</v>
      </c>
      <c r="E273">
        <f t="shared" si="42"/>
        <v>4.9999999999998934E-2</v>
      </c>
      <c r="G273">
        <f>MEDIAN2(C273,'Sim Flight Params'!$B$47,2)</f>
        <v>-0.15826530612253989</v>
      </c>
      <c r="H273">
        <f>AVERAGE2(G273,'Sim Flight Params'!$B$48,2)</f>
        <v>-0.15826530612253989</v>
      </c>
      <c r="J273">
        <f t="shared" si="45"/>
        <v>-0.18122959183672044</v>
      </c>
      <c r="K273">
        <f t="shared" si="46"/>
        <v>-5.1786352983641534E-12</v>
      </c>
      <c r="L273">
        <f>'Sim Flight Params'!$B$46*J273+'Sim Flight Params'!$B$49*K273</f>
        <v>-0.18122959183672044</v>
      </c>
      <c r="N273">
        <f t="shared" si="47"/>
        <v>2.2645775510204142</v>
      </c>
      <c r="O273">
        <f t="shared" si="48"/>
        <v>-0.15826530612253981</v>
      </c>
      <c r="P273">
        <f>'Sim Flight Params'!$B$46*N273+'Sim Flight Params'!$B$49*O273</f>
        <v>2.2645775510204142</v>
      </c>
      <c r="Q273">
        <f t="shared" si="49"/>
        <v>0.46069999999998057</v>
      </c>
      <c r="S273">
        <f t="shared" si="43"/>
        <v>-0.18122959183672044</v>
      </c>
      <c r="T273">
        <f t="shared" si="44"/>
        <v>2.2645775510204142</v>
      </c>
      <c r="U273">
        <f t="shared" si="41"/>
        <v>0.46069999999998057</v>
      </c>
    </row>
    <row r="274" spans="1:21" x14ac:dyDescent="0.3">
      <c r="A274">
        <f>'Sim Flight'!B274</f>
        <v>13.5999999999999</v>
      </c>
      <c r="B274">
        <f>'Sim Flight'!L274</f>
        <v>1.7910204081632914</v>
      </c>
      <c r="C274">
        <f>'Sim Flight'!N274+'Sim Flight Params'!$B$45</f>
        <v>-0.15826530612244694</v>
      </c>
      <c r="E274">
        <f t="shared" si="42"/>
        <v>5.0000000000000711E-2</v>
      </c>
      <c r="G274">
        <f>MEDIAN2(C274,'Sim Flight Params'!$B$47,2)</f>
        <v>-0.15826530612244694</v>
      </c>
      <c r="H274">
        <f>AVERAGE2(G274,'Sim Flight Params'!$B$48,2)</f>
        <v>-0.15826530612244694</v>
      </c>
      <c r="J274">
        <f t="shared" si="45"/>
        <v>-0.1891428571428429</v>
      </c>
      <c r="K274">
        <f t="shared" si="46"/>
        <v>1.8590684547347984E-12</v>
      </c>
      <c r="L274">
        <f>'Sim Flight Params'!$B$46*J274+'Sim Flight Params'!$B$49*K274</f>
        <v>-0.1891428571428429</v>
      </c>
      <c r="N274">
        <f t="shared" si="47"/>
        <v>2.2551204081632719</v>
      </c>
      <c r="O274">
        <f t="shared" si="48"/>
        <v>-0.15826530612244702</v>
      </c>
      <c r="P274">
        <f>'Sim Flight Params'!$B$46*N274+'Sim Flight Params'!$B$49*O274</f>
        <v>2.2551204081632719</v>
      </c>
      <c r="Q274">
        <f t="shared" si="49"/>
        <v>0.46409999999998042</v>
      </c>
      <c r="S274">
        <f t="shared" si="43"/>
        <v>-0.1891428571428429</v>
      </c>
      <c r="T274">
        <f t="shared" si="44"/>
        <v>2.2551204081632719</v>
      </c>
      <c r="U274">
        <f t="shared" si="41"/>
        <v>0.46409999999998042</v>
      </c>
    </row>
    <row r="275" spans="1:21" x14ac:dyDescent="0.3">
      <c r="A275">
        <f>'Sim Flight'!B275</f>
        <v>13.649999999999901</v>
      </c>
      <c r="B275">
        <f>'Sim Flight'!L275</f>
        <v>1.7777551020408431</v>
      </c>
      <c r="C275">
        <f>'Sim Flight'!N275+'Sim Flight Params'!$B$45</f>
        <v>-0.15826530612244638</v>
      </c>
      <c r="E275">
        <f t="shared" si="42"/>
        <v>5.0000000000000711E-2</v>
      </c>
      <c r="G275">
        <f>MEDIAN2(C275,'Sim Flight Params'!$B$47,2)</f>
        <v>-0.15826530612244638</v>
      </c>
      <c r="H275">
        <f>AVERAGE2(G275,'Sim Flight Params'!$B$48,2)</f>
        <v>-0.15826530612244638</v>
      </c>
      <c r="J275">
        <f t="shared" si="45"/>
        <v>-0.19705612244896534</v>
      </c>
      <c r="K275">
        <f t="shared" si="46"/>
        <v>1.1102230246251408E-14</v>
      </c>
      <c r="L275">
        <f>'Sim Flight Params'!$B$46*J275+'Sim Flight Params'!$B$49*K275</f>
        <v>-0.19705612244896534</v>
      </c>
      <c r="N275">
        <f t="shared" si="47"/>
        <v>2.2452676020408235</v>
      </c>
      <c r="O275">
        <f t="shared" si="48"/>
        <v>-0.15826530612244646</v>
      </c>
      <c r="P275">
        <f>'Sim Flight Params'!$B$46*N275+'Sim Flight Params'!$B$49*O275</f>
        <v>2.2452676020408235</v>
      </c>
      <c r="Q275">
        <f t="shared" si="49"/>
        <v>0.46751249999998046</v>
      </c>
      <c r="S275">
        <f t="shared" si="43"/>
        <v>-0.19705612244896534</v>
      </c>
      <c r="T275">
        <f t="shared" si="44"/>
        <v>2.2452676020408235</v>
      </c>
      <c r="U275">
        <f t="shared" si="41"/>
        <v>0.46751249999998046</v>
      </c>
    </row>
    <row r="276" spans="1:21" x14ac:dyDescent="0.3">
      <c r="A276">
        <f>'Sim Flight'!B276</f>
        <v>13.6999999999999</v>
      </c>
      <c r="B276">
        <f>'Sim Flight'!L276</f>
        <v>1.764081632653089</v>
      </c>
      <c r="C276">
        <f>'Sim Flight'!N276+'Sim Flight Params'!$B$45</f>
        <v>-0.15826530612246884</v>
      </c>
      <c r="E276">
        <f t="shared" si="42"/>
        <v>4.9999999999998934E-2</v>
      </c>
      <c r="G276">
        <f>MEDIAN2(C276,'Sim Flight Params'!$B$47,2)</f>
        <v>-0.15826530612246884</v>
      </c>
      <c r="H276">
        <f>AVERAGE2(G276,'Sim Flight Params'!$B$48,2)</f>
        <v>-0.15826530612246884</v>
      </c>
      <c r="J276">
        <f t="shared" si="45"/>
        <v>-0.20496938775508861</v>
      </c>
      <c r="K276">
        <f t="shared" si="46"/>
        <v>-4.4908521346088541E-13</v>
      </c>
      <c r="L276">
        <f>'Sim Flight Params'!$B$46*J276+'Sim Flight Params'!$B$49*K276</f>
        <v>-0.20496938775508861</v>
      </c>
      <c r="N276">
        <f t="shared" si="47"/>
        <v>2.2350191326530693</v>
      </c>
      <c r="O276">
        <f t="shared" si="48"/>
        <v>-0.15826530612246875</v>
      </c>
      <c r="P276">
        <f>'Sim Flight Params'!$B$46*N276+'Sim Flight Params'!$B$49*O276</f>
        <v>2.2350191326530693</v>
      </c>
      <c r="Q276">
        <f t="shared" si="49"/>
        <v>0.47093749999998025</v>
      </c>
      <c r="S276">
        <f t="shared" si="43"/>
        <v>-0.20496938775508861</v>
      </c>
      <c r="T276">
        <f t="shared" si="44"/>
        <v>2.2350191326530693</v>
      </c>
      <c r="U276">
        <f t="shared" si="41"/>
        <v>0.47093749999998025</v>
      </c>
    </row>
    <row r="277" spans="1:21" x14ac:dyDescent="0.3">
      <c r="A277">
        <f>'Sim Flight'!B277</f>
        <v>13.749999999999901</v>
      </c>
      <c r="B277">
        <f>'Sim Flight'!L277</f>
        <v>1.7500000000000284</v>
      </c>
      <c r="C277">
        <f>'Sim Flight'!N277+'Sim Flight Params'!$B$45</f>
        <v>-0.15826530612242973</v>
      </c>
      <c r="E277">
        <f t="shared" si="42"/>
        <v>5.0000000000000711E-2</v>
      </c>
      <c r="G277">
        <f>MEDIAN2(C277,'Sim Flight Params'!$B$47,2)</f>
        <v>-0.15826530612242973</v>
      </c>
      <c r="H277">
        <f>AVERAGE2(G277,'Sim Flight Params'!$B$48,2)</f>
        <v>-0.15826530612242973</v>
      </c>
      <c r="J277">
        <f t="shared" si="45"/>
        <v>-0.21288265306121021</v>
      </c>
      <c r="K277">
        <f t="shared" si="46"/>
        <v>7.8215212084841168E-13</v>
      </c>
      <c r="L277">
        <f>'Sim Flight Params'!$B$46*J277+'Sim Flight Params'!$B$49*K277</f>
        <v>-0.21288265306121021</v>
      </c>
      <c r="N277">
        <f t="shared" si="47"/>
        <v>2.2243750000000087</v>
      </c>
      <c r="O277">
        <f t="shared" si="48"/>
        <v>-0.15826530612242981</v>
      </c>
      <c r="P277">
        <f>'Sim Flight Params'!$B$46*N277+'Sim Flight Params'!$B$49*O277</f>
        <v>2.2243750000000087</v>
      </c>
      <c r="Q277">
        <f t="shared" si="49"/>
        <v>0.47437499999998023</v>
      </c>
      <c r="S277">
        <f t="shared" si="43"/>
        <v>-0.21288265306121021</v>
      </c>
      <c r="T277">
        <f t="shared" si="44"/>
        <v>2.2243750000000087</v>
      </c>
      <c r="U277">
        <f t="shared" si="41"/>
        <v>0.47437499999998023</v>
      </c>
    </row>
    <row r="278" spans="1:21" x14ac:dyDescent="0.3">
      <c r="A278">
        <f>'Sim Flight'!B278</f>
        <v>13.799999999999899</v>
      </c>
      <c r="B278">
        <f>'Sim Flight'!L278</f>
        <v>1.7355102040816621</v>
      </c>
      <c r="C278">
        <f>'Sim Flight'!N278+'Sim Flight Params'!$B$45</f>
        <v>-0.15826530612247994</v>
      </c>
      <c r="E278">
        <f t="shared" si="42"/>
        <v>4.9999999999998934E-2</v>
      </c>
      <c r="G278">
        <f>MEDIAN2(C278,'Sim Flight Params'!$B$47,2)</f>
        <v>-0.15826530612247994</v>
      </c>
      <c r="H278">
        <f>AVERAGE2(G278,'Sim Flight Params'!$B$48,2)</f>
        <v>-0.15826530612247994</v>
      </c>
      <c r="J278">
        <f t="shared" si="45"/>
        <v>-0.22079591836733403</v>
      </c>
      <c r="K278">
        <f t="shared" si="46"/>
        <v>-1.0041967257734755E-12</v>
      </c>
      <c r="L278">
        <f>'Sim Flight Params'!$B$46*J278+'Sim Flight Params'!$B$49*K278</f>
        <v>-0.22079591836733403</v>
      </c>
      <c r="N278">
        <f t="shared" si="47"/>
        <v>2.2133352040816421</v>
      </c>
      <c r="O278">
        <f t="shared" si="48"/>
        <v>-0.15826530612247985</v>
      </c>
      <c r="P278">
        <f>'Sim Flight Params'!$B$46*N278+'Sim Flight Params'!$B$49*O278</f>
        <v>2.2133352040816421</v>
      </c>
      <c r="Q278">
        <f t="shared" si="49"/>
        <v>0.47782499999997996</v>
      </c>
      <c r="S278">
        <f t="shared" si="43"/>
        <v>-0.22079591836733403</v>
      </c>
      <c r="T278">
        <f t="shared" si="44"/>
        <v>2.2133352040816421</v>
      </c>
      <c r="U278">
        <f t="shared" si="41"/>
        <v>0.47782499999997996</v>
      </c>
    </row>
    <row r="279" spans="1:21" x14ac:dyDescent="0.3">
      <c r="A279">
        <f>'Sim Flight'!B279</f>
        <v>13.8499999999999</v>
      </c>
      <c r="B279">
        <f>'Sim Flight'!L279</f>
        <v>1.7206122448979895</v>
      </c>
      <c r="C279">
        <f>'Sim Flight'!N279+'Sim Flight Params'!$B$45</f>
        <v>-0.15826530612232981</v>
      </c>
      <c r="E279">
        <f t="shared" si="42"/>
        <v>5.0000000000000711E-2</v>
      </c>
      <c r="G279">
        <f>MEDIAN2(C279,'Sim Flight Params'!$B$47,2)</f>
        <v>-0.15826530612232981</v>
      </c>
      <c r="H279">
        <f>AVERAGE2(G279,'Sim Flight Params'!$B$48,2)</f>
        <v>-0.15826530612232981</v>
      </c>
      <c r="J279">
        <f t="shared" si="45"/>
        <v>-0.22870918367345064</v>
      </c>
      <c r="K279">
        <f t="shared" si="46"/>
        <v>3.0025981700986931E-12</v>
      </c>
      <c r="L279">
        <f>'Sim Flight Params'!$B$46*J279+'Sim Flight Params'!$B$49*K279</f>
        <v>-0.22870918367345064</v>
      </c>
      <c r="N279">
        <f t="shared" si="47"/>
        <v>2.2018997448979696</v>
      </c>
      <c r="O279">
        <f t="shared" si="48"/>
        <v>-0.15826530612232989</v>
      </c>
      <c r="P279">
        <f>'Sim Flight Params'!$B$46*N279+'Sim Flight Params'!$B$49*O279</f>
        <v>2.2018997448979696</v>
      </c>
      <c r="Q279">
        <f t="shared" si="49"/>
        <v>0.48128749999998011</v>
      </c>
      <c r="S279">
        <f t="shared" si="43"/>
        <v>-0.22870918367345064</v>
      </c>
      <c r="T279">
        <f t="shared" si="44"/>
        <v>2.2018997448979696</v>
      </c>
      <c r="U279">
        <f t="shared" si="41"/>
        <v>0.48128749999998011</v>
      </c>
    </row>
    <row r="280" spans="1:21" x14ac:dyDescent="0.3">
      <c r="A280">
        <f>'Sim Flight'!B280</f>
        <v>13.899999999999901</v>
      </c>
      <c r="B280">
        <f>'Sim Flight'!L280</f>
        <v>1.7053061224490103</v>
      </c>
      <c r="C280">
        <f>'Sim Flight'!N280+'Sim Flight Params'!$B$45</f>
        <v>-0.15826530612262402</v>
      </c>
      <c r="E280">
        <f t="shared" si="42"/>
        <v>5.0000000000000711E-2</v>
      </c>
      <c r="G280">
        <f>MEDIAN2(C280,'Sim Flight Params'!$B$47,2)</f>
        <v>-0.15826530612262402</v>
      </c>
      <c r="H280">
        <f>AVERAGE2(G280,'Sim Flight Params'!$B$48,2)</f>
        <v>-0.15826530612262402</v>
      </c>
      <c r="J280">
        <f t="shared" si="45"/>
        <v>-0.23662244897958196</v>
      </c>
      <c r="K280">
        <f t="shared" si="46"/>
        <v>-5.8841820305132457E-12</v>
      </c>
      <c r="L280">
        <f>'Sim Flight Params'!$B$46*J280+'Sim Flight Params'!$B$49*K280</f>
        <v>-0.23662244897958196</v>
      </c>
      <c r="N280">
        <f t="shared" si="47"/>
        <v>2.1900686224489903</v>
      </c>
      <c r="O280">
        <f t="shared" si="48"/>
        <v>-0.1582653061226241</v>
      </c>
      <c r="P280">
        <f>'Sim Flight Params'!$B$46*N280+'Sim Flight Params'!$B$49*O280</f>
        <v>2.1900686224489903</v>
      </c>
      <c r="Q280">
        <f t="shared" si="49"/>
        <v>0.48476249999998</v>
      </c>
      <c r="S280">
        <f t="shared" si="43"/>
        <v>-0.23662244897958196</v>
      </c>
      <c r="T280">
        <f t="shared" si="44"/>
        <v>2.1900686224489903</v>
      </c>
      <c r="U280">
        <f t="shared" si="41"/>
        <v>0.48476249999998</v>
      </c>
    </row>
    <row r="281" spans="1:21" x14ac:dyDescent="0.3">
      <c r="A281">
        <f>'Sim Flight'!B281</f>
        <v>13.9499999999999</v>
      </c>
      <c r="B281">
        <f>'Sim Flight'!L281</f>
        <v>1.6895918367347258</v>
      </c>
      <c r="C281">
        <f>'Sim Flight'!N281+'Sim Flight Params'!$B$45</f>
        <v>-0.15826530612232007</v>
      </c>
      <c r="E281">
        <f t="shared" si="42"/>
        <v>4.9999999999998934E-2</v>
      </c>
      <c r="G281">
        <f>MEDIAN2(C281,'Sim Flight Params'!$B$47,2)</f>
        <v>-0.15826530612232007</v>
      </c>
      <c r="H281">
        <f>AVERAGE2(G281,'Sim Flight Params'!$B$48,2)</f>
        <v>-0.15826530612232007</v>
      </c>
      <c r="J281">
        <f t="shared" si="45"/>
        <v>-0.24453571428569779</v>
      </c>
      <c r="K281">
        <f t="shared" si="46"/>
        <v>6.0790261713351739E-12</v>
      </c>
      <c r="L281">
        <f>'Sim Flight Params'!$B$46*J281+'Sim Flight Params'!$B$49*K281</f>
        <v>-0.24453571428569779</v>
      </c>
      <c r="N281">
        <f t="shared" si="47"/>
        <v>2.1778418367347054</v>
      </c>
      <c r="O281">
        <f t="shared" si="48"/>
        <v>-0.15826530612231998</v>
      </c>
      <c r="P281">
        <f>'Sim Flight Params'!$B$46*N281+'Sim Flight Params'!$B$49*O281</f>
        <v>2.1778418367347054</v>
      </c>
      <c r="Q281">
        <f t="shared" si="49"/>
        <v>0.48824999999997964</v>
      </c>
      <c r="S281">
        <f t="shared" si="43"/>
        <v>-0.24453571428569779</v>
      </c>
      <c r="T281">
        <f t="shared" si="44"/>
        <v>2.1778418367347054</v>
      </c>
      <c r="U281">
        <f t="shared" si="41"/>
        <v>0.48824999999997964</v>
      </c>
    </row>
    <row r="282" spans="1:21" x14ac:dyDescent="0.3">
      <c r="A282">
        <f>'Sim Flight'!B282</f>
        <v>13.999999999999901</v>
      </c>
      <c r="B282">
        <f>'Sim Flight'!L282</f>
        <v>1.6734693877551345</v>
      </c>
      <c r="C282">
        <f>'Sim Flight'!N282+'Sim Flight Params'!$B$45</f>
        <v>-0.15826530612248857</v>
      </c>
      <c r="E282">
        <f t="shared" si="42"/>
        <v>5.0000000000000711E-2</v>
      </c>
      <c r="G282">
        <f>MEDIAN2(C282,'Sim Flight Params'!$B$47,2)</f>
        <v>-0.15826530612248857</v>
      </c>
      <c r="H282">
        <f>AVERAGE2(G282,'Sim Flight Params'!$B$48,2)</f>
        <v>-0.15826530612248857</v>
      </c>
      <c r="J282">
        <f t="shared" si="45"/>
        <v>-0.25244897959182233</v>
      </c>
      <c r="K282">
        <f t="shared" si="46"/>
        <v>-3.3700819912496146E-12</v>
      </c>
      <c r="L282">
        <f>'Sim Flight Params'!$B$46*J282+'Sim Flight Params'!$B$49*K282</f>
        <v>-0.25244897959182233</v>
      </c>
      <c r="N282">
        <f t="shared" si="47"/>
        <v>2.1652193877551142</v>
      </c>
      <c r="O282">
        <f t="shared" si="48"/>
        <v>-0.15826530612248865</v>
      </c>
      <c r="P282">
        <f>'Sim Flight Params'!$B$46*N282+'Sim Flight Params'!$B$49*O282</f>
        <v>2.1652193877551142</v>
      </c>
      <c r="Q282">
        <f t="shared" si="49"/>
        <v>0.4917499999999797</v>
      </c>
      <c r="S282">
        <f t="shared" si="43"/>
        <v>-0.25244897959182233</v>
      </c>
      <c r="T282">
        <f t="shared" si="44"/>
        <v>2.1652193877551142</v>
      </c>
      <c r="U282">
        <f t="shared" si="41"/>
        <v>0.4917499999999797</v>
      </c>
    </row>
    <row r="283" spans="1:21" x14ac:dyDescent="0.3">
      <c r="A283">
        <f>'Sim Flight'!B283</f>
        <v>14.049999999999899</v>
      </c>
      <c r="B283">
        <f>'Sim Flight'!L283</f>
        <v>1.6569387755102376</v>
      </c>
      <c r="C283">
        <f>'Sim Flight'!N283+'Sim Flight Params'!$B$45</f>
        <v>-0.15826530612250991</v>
      </c>
      <c r="E283">
        <f t="shared" si="42"/>
        <v>4.9999999999998934E-2</v>
      </c>
      <c r="G283">
        <f>MEDIAN2(C283,'Sim Flight Params'!$B$47,2)</f>
        <v>-0.15826530612250991</v>
      </c>
      <c r="H283">
        <f>AVERAGE2(G283,'Sim Flight Params'!$B$48,2)</f>
        <v>-0.15826530612250991</v>
      </c>
      <c r="J283">
        <f t="shared" si="45"/>
        <v>-0.26036224489794768</v>
      </c>
      <c r="K283">
        <f t="shared" si="46"/>
        <v>-4.2688075296838178E-13</v>
      </c>
      <c r="L283">
        <f>'Sim Flight Params'!$B$46*J283+'Sim Flight Params'!$B$49*K283</f>
        <v>-0.26036224489794768</v>
      </c>
      <c r="N283">
        <f t="shared" si="47"/>
        <v>2.1522012755102171</v>
      </c>
      <c r="O283">
        <f t="shared" si="48"/>
        <v>-0.15826530612251039</v>
      </c>
      <c r="P283">
        <f>'Sim Flight Params'!$B$46*N283+'Sim Flight Params'!$B$49*O283</f>
        <v>2.1522012755102171</v>
      </c>
      <c r="Q283">
        <f t="shared" si="49"/>
        <v>0.49526249999997951</v>
      </c>
      <c r="S283">
        <f t="shared" si="43"/>
        <v>-0.26036224489794768</v>
      </c>
      <c r="T283">
        <f t="shared" si="44"/>
        <v>2.1522012755102171</v>
      </c>
      <c r="U283">
        <f t="shared" si="41"/>
        <v>0.49526249999997951</v>
      </c>
    </row>
    <row r="284" spans="1:21" x14ac:dyDescent="0.3">
      <c r="A284">
        <f>'Sim Flight'!B284</f>
        <v>14.0999999999999</v>
      </c>
      <c r="B284">
        <f>'Sim Flight'!L284</f>
        <v>1.6400000000000343</v>
      </c>
      <c r="C284">
        <f>'Sim Flight'!N284+'Sim Flight Params'!$B$45</f>
        <v>-0.15826530612229983</v>
      </c>
      <c r="E284">
        <f t="shared" si="42"/>
        <v>5.0000000000000711E-2</v>
      </c>
      <c r="G284">
        <f>MEDIAN2(C284,'Sim Flight Params'!$B$47,2)</f>
        <v>-0.15826530612229983</v>
      </c>
      <c r="H284">
        <f>AVERAGE2(G284,'Sim Flight Params'!$B$48,2)</f>
        <v>-0.15826530612229983</v>
      </c>
      <c r="J284">
        <f t="shared" si="45"/>
        <v>-0.26827551020406276</v>
      </c>
      <c r="K284">
        <f t="shared" si="46"/>
        <v>4.2016390366938452E-12</v>
      </c>
      <c r="L284">
        <f>'Sim Flight Params'!$B$46*J284+'Sim Flight Params'!$B$49*K284</f>
        <v>-0.26827551020406276</v>
      </c>
      <c r="N284">
        <f t="shared" si="47"/>
        <v>2.1387875000000136</v>
      </c>
      <c r="O284">
        <f t="shared" si="48"/>
        <v>-0.15826530612229936</v>
      </c>
      <c r="P284">
        <f>'Sim Flight Params'!$B$46*N284+'Sim Flight Params'!$B$49*O284</f>
        <v>2.1387875000000136</v>
      </c>
      <c r="Q284">
        <f t="shared" si="49"/>
        <v>0.49878749999997929</v>
      </c>
      <c r="S284">
        <f t="shared" si="43"/>
        <v>-0.26827551020406276</v>
      </c>
      <c r="T284">
        <f t="shared" si="44"/>
        <v>2.1387875000000136</v>
      </c>
      <c r="U284">
        <f t="shared" si="41"/>
        <v>0.49878749999997929</v>
      </c>
    </row>
    <row r="285" spans="1:21" x14ac:dyDescent="0.3">
      <c r="A285">
        <f>'Sim Flight'!B285</f>
        <v>14.149999999999901</v>
      </c>
      <c r="B285">
        <f>'Sim Flight'!L285</f>
        <v>1.6226530612245245</v>
      </c>
      <c r="C285">
        <f>'Sim Flight'!N285+'Sim Flight Params'!$B$45</f>
        <v>-0.15826530612262402</v>
      </c>
      <c r="E285">
        <f t="shared" si="42"/>
        <v>5.0000000000000711E-2</v>
      </c>
      <c r="G285">
        <f>MEDIAN2(C285,'Sim Flight Params'!$B$47,2)</f>
        <v>-0.15826530612262402</v>
      </c>
      <c r="H285">
        <f>AVERAGE2(G285,'Sim Flight Params'!$B$48,2)</f>
        <v>-0.15826530612262402</v>
      </c>
      <c r="J285">
        <f t="shared" si="45"/>
        <v>-0.27618877551019405</v>
      </c>
      <c r="K285">
        <f t="shared" si="46"/>
        <v>-6.4837024638108221E-12</v>
      </c>
      <c r="L285">
        <f>'Sim Flight Params'!$B$46*J285+'Sim Flight Params'!$B$49*K285</f>
        <v>-0.27618877551019405</v>
      </c>
      <c r="N285">
        <f t="shared" si="47"/>
        <v>2.1249780612245037</v>
      </c>
      <c r="O285">
        <f t="shared" si="48"/>
        <v>-0.15826530612262354</v>
      </c>
      <c r="P285">
        <f>'Sim Flight Params'!$B$46*N285+'Sim Flight Params'!$B$49*O285</f>
        <v>2.1249780612245037</v>
      </c>
      <c r="Q285">
        <f t="shared" si="49"/>
        <v>0.50232499999997926</v>
      </c>
      <c r="S285">
        <f t="shared" si="43"/>
        <v>-0.27618877551019405</v>
      </c>
      <c r="T285">
        <f t="shared" si="44"/>
        <v>2.1249780612245037</v>
      </c>
      <c r="U285">
        <f t="shared" si="41"/>
        <v>0.50232499999997926</v>
      </c>
    </row>
    <row r="286" spans="1:21" x14ac:dyDescent="0.3">
      <c r="A286">
        <f>'Sim Flight'!B286</f>
        <v>14.1999999999999</v>
      </c>
      <c r="B286">
        <f>'Sim Flight'!L286</f>
        <v>1.6048979591837096</v>
      </c>
      <c r="C286">
        <f>'Sim Flight'!N286+'Sim Flight Params'!$B$45</f>
        <v>-0.15826530612226011</v>
      </c>
      <c r="E286">
        <f t="shared" si="42"/>
        <v>4.9999999999998934E-2</v>
      </c>
      <c r="G286">
        <f>MEDIAN2(C286,'Sim Flight Params'!$B$47,2)</f>
        <v>-0.15826530612226011</v>
      </c>
      <c r="H286">
        <f>AVERAGE2(G286,'Sim Flight Params'!$B$48,2)</f>
        <v>-0.15826530612226011</v>
      </c>
      <c r="J286">
        <f t="shared" si="45"/>
        <v>-0.28410204081630691</v>
      </c>
      <c r="K286">
        <f t="shared" si="46"/>
        <v>7.2780670379303688E-12</v>
      </c>
      <c r="L286">
        <f>'Sim Flight Params'!$B$46*J286+'Sim Flight Params'!$B$49*K286</f>
        <v>-0.28410204081630691</v>
      </c>
      <c r="N286">
        <f t="shared" si="47"/>
        <v>2.1107729591836888</v>
      </c>
      <c r="O286">
        <f t="shared" si="48"/>
        <v>-0.15826530612226059</v>
      </c>
      <c r="P286">
        <f>'Sim Flight Params'!$B$46*N286+'Sim Flight Params'!$B$49*O286</f>
        <v>2.1107729591836888</v>
      </c>
      <c r="Q286">
        <f t="shared" si="49"/>
        <v>0.5058749999999792</v>
      </c>
      <c r="S286">
        <f t="shared" si="43"/>
        <v>-0.28410204081630691</v>
      </c>
      <c r="T286">
        <f t="shared" si="44"/>
        <v>2.1107729591836888</v>
      </c>
      <c r="U286">
        <f t="shared" si="41"/>
        <v>0.5058749999999792</v>
      </c>
    </row>
    <row r="287" spans="1:21" x14ac:dyDescent="0.3">
      <c r="A287">
        <f>'Sim Flight'!B287</f>
        <v>14.249999999999901</v>
      </c>
      <c r="B287">
        <f>'Sim Flight'!L287</f>
        <v>1.5867346938775875</v>
      </c>
      <c r="C287">
        <f>'Sim Flight'!N287+'Sim Flight Params'!$B$45</f>
        <v>-0.15826530612263845</v>
      </c>
      <c r="E287">
        <f t="shared" si="42"/>
        <v>5.0000000000000711E-2</v>
      </c>
      <c r="G287">
        <f>MEDIAN2(C287,'Sim Flight Params'!$B$47,2)</f>
        <v>-0.15826530612263845</v>
      </c>
      <c r="H287">
        <f>AVERAGE2(G287,'Sim Flight Params'!$B$48,2)</f>
        <v>-0.15826530612263845</v>
      </c>
      <c r="J287">
        <f t="shared" si="45"/>
        <v>-0.29201530612243892</v>
      </c>
      <c r="K287">
        <f t="shared" si="46"/>
        <v>-7.5667250243326462E-12</v>
      </c>
      <c r="L287">
        <f>'Sim Flight Params'!$B$46*J287+'Sim Flight Params'!$B$49*K287</f>
        <v>-0.29201530612243892</v>
      </c>
      <c r="N287">
        <f t="shared" si="47"/>
        <v>2.0961721938775666</v>
      </c>
      <c r="O287">
        <f t="shared" si="48"/>
        <v>-0.15826530612263798</v>
      </c>
      <c r="P287">
        <f>'Sim Flight Params'!$B$46*N287+'Sim Flight Params'!$B$49*O287</f>
        <v>2.0961721938775666</v>
      </c>
      <c r="Q287">
        <f t="shared" si="49"/>
        <v>0.50943749999997912</v>
      </c>
      <c r="S287">
        <f t="shared" si="43"/>
        <v>-0.29201530612243892</v>
      </c>
      <c r="T287">
        <f t="shared" si="44"/>
        <v>2.0961721938775666</v>
      </c>
      <c r="U287">
        <f t="shared" si="41"/>
        <v>0.50943749999997912</v>
      </c>
    </row>
    <row r="288" spans="1:21" x14ac:dyDescent="0.3">
      <c r="A288">
        <f>'Sim Flight'!B288</f>
        <v>14.299999999999899</v>
      </c>
      <c r="B288">
        <f>'Sim Flight'!L288</f>
        <v>1.5681632653061603</v>
      </c>
      <c r="C288">
        <f>'Sim Flight'!N288+'Sim Flight Params'!$B$45</f>
        <v>-0.15826530612227233</v>
      </c>
      <c r="E288">
        <f t="shared" si="42"/>
        <v>4.9999999999998934E-2</v>
      </c>
      <c r="G288">
        <f>MEDIAN2(C288,'Sim Flight Params'!$B$47,2)</f>
        <v>-0.15826530612227233</v>
      </c>
      <c r="H288">
        <f>AVERAGE2(G288,'Sim Flight Params'!$B$48,2)</f>
        <v>-0.15826530612227233</v>
      </c>
      <c r="J288">
        <f t="shared" si="45"/>
        <v>-0.29992857142855239</v>
      </c>
      <c r="K288">
        <f t="shared" si="46"/>
        <v>7.3224759589153767E-12</v>
      </c>
      <c r="L288">
        <f>'Sim Flight Params'!$B$46*J288+'Sim Flight Params'!$B$49*K288</f>
        <v>-0.29992857142855239</v>
      </c>
      <c r="N288">
        <f t="shared" si="47"/>
        <v>2.0811757653061393</v>
      </c>
      <c r="O288">
        <f t="shared" si="48"/>
        <v>-0.1582653061222728</v>
      </c>
      <c r="P288">
        <f>'Sim Flight Params'!$B$46*N288+'Sim Flight Params'!$B$49*O288</f>
        <v>2.0811757653061393</v>
      </c>
      <c r="Q288">
        <f t="shared" si="49"/>
        <v>0.513012499999979</v>
      </c>
      <c r="S288">
        <f t="shared" si="43"/>
        <v>-0.29992857142855239</v>
      </c>
      <c r="T288">
        <f t="shared" si="44"/>
        <v>2.0811757653061393</v>
      </c>
      <c r="U288">
        <f t="shared" si="41"/>
        <v>0.513012499999979</v>
      </c>
    </row>
    <row r="289" spans="1:21" x14ac:dyDescent="0.3">
      <c r="A289">
        <f>'Sim Flight'!B289</f>
        <v>14.3499999999999</v>
      </c>
      <c r="B289">
        <f>'Sim Flight'!L289</f>
        <v>1.549183673469426</v>
      </c>
      <c r="C289">
        <f>'Sim Flight'!N289+'Sim Flight Params'!$B$45</f>
        <v>-0.15826530612262624</v>
      </c>
      <c r="E289">
        <f t="shared" si="42"/>
        <v>5.0000000000000711E-2</v>
      </c>
      <c r="G289">
        <f>MEDIAN2(C289,'Sim Flight Params'!$B$47,2)</f>
        <v>-0.15826530612262624</v>
      </c>
      <c r="H289">
        <f>AVERAGE2(G289,'Sim Flight Params'!$B$48,2)</f>
        <v>-0.15826530612262624</v>
      </c>
      <c r="J289">
        <f t="shared" si="45"/>
        <v>-0.30784183673468379</v>
      </c>
      <c r="K289">
        <f t="shared" si="46"/>
        <v>-7.0782268934975845E-12</v>
      </c>
      <c r="L289">
        <f>'Sim Flight Params'!$B$46*J289+'Sim Flight Params'!$B$49*K289</f>
        <v>-0.30784183673468379</v>
      </c>
      <c r="N289">
        <f t="shared" si="47"/>
        <v>2.0657836734694048</v>
      </c>
      <c r="O289">
        <f t="shared" si="48"/>
        <v>-0.15826530612262577</v>
      </c>
      <c r="P289">
        <f>'Sim Flight Params'!$B$46*N289+'Sim Flight Params'!$B$49*O289</f>
        <v>2.0657836734694048</v>
      </c>
      <c r="Q289">
        <f t="shared" si="49"/>
        <v>0.51659999999997885</v>
      </c>
      <c r="S289">
        <f t="shared" si="43"/>
        <v>-0.30784183673468379</v>
      </c>
      <c r="T289">
        <f t="shared" si="44"/>
        <v>2.0657836734694048</v>
      </c>
      <c r="U289">
        <f t="shared" si="41"/>
        <v>0.51659999999997885</v>
      </c>
    </row>
    <row r="290" spans="1:21" x14ac:dyDescent="0.3">
      <c r="A290">
        <f>'Sim Flight'!B290</f>
        <v>14.399999999999901</v>
      </c>
      <c r="B290">
        <f>'Sim Flight'!L290</f>
        <v>1.5297959183673857</v>
      </c>
      <c r="C290">
        <f>'Sim Flight'!N290+'Sim Flight Params'!$B$45</f>
        <v>-0.15826530612235756</v>
      </c>
      <c r="E290">
        <f t="shared" si="42"/>
        <v>5.0000000000000711E-2</v>
      </c>
      <c r="G290">
        <f>MEDIAN2(C290,'Sim Flight Params'!$B$47,2)</f>
        <v>-0.15826530612235756</v>
      </c>
      <c r="H290">
        <f>AVERAGE2(G290,'Sim Flight Params'!$B$48,2)</f>
        <v>-0.15826530612235756</v>
      </c>
      <c r="J290">
        <f t="shared" si="45"/>
        <v>-0.31575510204080176</v>
      </c>
      <c r="K290">
        <f t="shared" si="46"/>
        <v>5.3734794391856809E-12</v>
      </c>
      <c r="L290">
        <f>'Sim Flight Params'!$B$46*J290+'Sim Flight Params'!$B$49*K290</f>
        <v>-0.31575510204080176</v>
      </c>
      <c r="N290">
        <f t="shared" si="47"/>
        <v>2.0499959183673644</v>
      </c>
      <c r="O290">
        <f t="shared" si="48"/>
        <v>-0.15826530612235709</v>
      </c>
      <c r="P290">
        <f>'Sim Flight Params'!$B$46*N290+'Sim Flight Params'!$B$49*O290</f>
        <v>2.0499959183673644</v>
      </c>
      <c r="Q290">
        <f t="shared" si="49"/>
        <v>0.52019999999997868</v>
      </c>
      <c r="S290">
        <f t="shared" si="43"/>
        <v>-0.31575510204080176</v>
      </c>
      <c r="T290">
        <f t="shared" si="44"/>
        <v>2.0499959183673644</v>
      </c>
      <c r="U290">
        <f t="shared" si="41"/>
        <v>0.52019999999997868</v>
      </c>
    </row>
    <row r="291" spans="1:21" x14ac:dyDescent="0.3">
      <c r="A291">
        <f>'Sim Flight'!B291</f>
        <v>14.4499999999999</v>
      </c>
      <c r="B291">
        <f>'Sim Flight'!L291</f>
        <v>1.51000000000004</v>
      </c>
      <c r="C291">
        <f>'Sim Flight'!N291+'Sim Flight Params'!$B$45</f>
        <v>-0.15826530612246661</v>
      </c>
      <c r="E291">
        <f t="shared" si="42"/>
        <v>4.9999999999998934E-2</v>
      </c>
      <c r="G291">
        <f>MEDIAN2(C291,'Sim Flight Params'!$B$47,2)</f>
        <v>-0.15826530612246661</v>
      </c>
      <c r="H291">
        <f>AVERAGE2(G291,'Sim Flight Params'!$B$48,2)</f>
        <v>-0.15826530612246661</v>
      </c>
      <c r="J291">
        <f t="shared" si="45"/>
        <v>-0.32366836734692495</v>
      </c>
      <c r="K291">
        <f t="shared" si="46"/>
        <v>-2.1810331318761665E-12</v>
      </c>
      <c r="L291">
        <f>'Sim Flight Params'!$B$46*J291+'Sim Flight Params'!$B$49*K291</f>
        <v>-0.32366836734692495</v>
      </c>
      <c r="N291">
        <f t="shared" si="47"/>
        <v>2.0338125000000185</v>
      </c>
      <c r="O291">
        <f t="shared" si="48"/>
        <v>-0.15826530612246709</v>
      </c>
      <c r="P291">
        <f>'Sim Flight Params'!$B$46*N291+'Sim Flight Params'!$B$49*O291</f>
        <v>2.0338125000000185</v>
      </c>
      <c r="Q291">
        <f t="shared" si="49"/>
        <v>0.52381249999997848</v>
      </c>
      <c r="S291">
        <f t="shared" si="43"/>
        <v>-0.32366836734692495</v>
      </c>
      <c r="T291">
        <f t="shared" si="44"/>
        <v>2.0338125000000185</v>
      </c>
      <c r="U291">
        <f t="shared" si="41"/>
        <v>0.52381249999997848</v>
      </c>
    </row>
    <row r="292" spans="1:21" x14ac:dyDescent="0.3">
      <c r="A292">
        <f>'Sim Flight'!B292</f>
        <v>14.499999999999901</v>
      </c>
      <c r="B292">
        <f>'Sim Flight'!L292</f>
        <v>1.4897959183673875</v>
      </c>
      <c r="C292">
        <f>'Sim Flight'!N292+'Sim Flight Params'!$B$45</f>
        <v>-0.15826530612243195</v>
      </c>
      <c r="E292">
        <f t="shared" si="42"/>
        <v>5.0000000000000711E-2</v>
      </c>
      <c r="G292">
        <f>MEDIAN2(C292,'Sim Flight Params'!$B$47,2)</f>
        <v>-0.15826530612243195</v>
      </c>
      <c r="H292">
        <f>AVERAGE2(G292,'Sim Flight Params'!$B$48,2)</f>
        <v>-0.15826530612243195</v>
      </c>
      <c r="J292">
        <f t="shared" si="45"/>
        <v>-0.33158163265304663</v>
      </c>
      <c r="K292">
        <f t="shared" si="46"/>
        <v>6.9333427887840036E-13</v>
      </c>
      <c r="L292">
        <f>'Sim Flight Params'!$B$46*J292+'Sim Flight Params'!$B$49*K292</f>
        <v>-0.33158163265304663</v>
      </c>
      <c r="N292">
        <f t="shared" si="47"/>
        <v>2.0172334183673657</v>
      </c>
      <c r="O292">
        <f t="shared" si="48"/>
        <v>-0.15826530612243148</v>
      </c>
      <c r="P292">
        <f>'Sim Flight Params'!$B$46*N292+'Sim Flight Params'!$B$49*O292</f>
        <v>2.0172334183673657</v>
      </c>
      <c r="Q292">
        <f t="shared" si="49"/>
        <v>0.52743749999997824</v>
      </c>
      <c r="S292">
        <f t="shared" si="43"/>
        <v>-0.33158163265304663</v>
      </c>
      <c r="T292">
        <f t="shared" si="44"/>
        <v>2.0172334183673657</v>
      </c>
      <c r="U292">
        <f t="shared" si="41"/>
        <v>0.52743749999997824</v>
      </c>
    </row>
    <row r="293" spans="1:21" x14ac:dyDescent="0.3">
      <c r="A293">
        <f>'Sim Flight'!B293</f>
        <v>14.549999999999899</v>
      </c>
      <c r="B293">
        <f>'Sim Flight'!L293</f>
        <v>1.4691836734694297</v>
      </c>
      <c r="C293">
        <f>'Sim Flight'!N293+'Sim Flight Params'!$B$45</f>
        <v>-0.1582653061223889</v>
      </c>
      <c r="E293">
        <f t="shared" si="42"/>
        <v>4.9999999999998934E-2</v>
      </c>
      <c r="G293">
        <f>MEDIAN2(C293,'Sim Flight Params'!$B$47,2)</f>
        <v>-0.1582653061223889</v>
      </c>
      <c r="H293">
        <f>AVERAGE2(G293,'Sim Flight Params'!$B$48,2)</f>
        <v>-0.1582653061223889</v>
      </c>
      <c r="J293">
        <f t="shared" si="45"/>
        <v>-0.33949489795916593</v>
      </c>
      <c r="K293">
        <f t="shared" si="46"/>
        <v>8.6097795559682727E-13</v>
      </c>
      <c r="L293">
        <f>'Sim Flight Params'!$B$46*J293+'Sim Flight Params'!$B$49*K293</f>
        <v>-0.33949489795916593</v>
      </c>
      <c r="N293">
        <f t="shared" si="47"/>
        <v>2.0002586734694079</v>
      </c>
      <c r="O293">
        <f t="shared" si="48"/>
        <v>-0.15826530612238937</v>
      </c>
      <c r="P293">
        <f>'Sim Flight Params'!$B$46*N293+'Sim Flight Params'!$B$49*O293</f>
        <v>2.0002586734694079</v>
      </c>
      <c r="Q293">
        <f t="shared" si="49"/>
        <v>0.5310749999999782</v>
      </c>
      <c r="S293">
        <f t="shared" si="43"/>
        <v>-0.33949489795916593</v>
      </c>
      <c r="T293">
        <f t="shared" si="44"/>
        <v>2.0002586734694079</v>
      </c>
      <c r="U293">
        <f t="shared" si="41"/>
        <v>0.5310749999999782</v>
      </c>
    </row>
    <row r="294" spans="1:21" x14ac:dyDescent="0.3">
      <c r="A294">
        <f>'Sim Flight'!B294</f>
        <v>14.5999999999999</v>
      </c>
      <c r="B294">
        <f>'Sim Flight'!L294</f>
        <v>1.4481632653061647</v>
      </c>
      <c r="C294">
        <f>'Sim Flight'!N294+'Sim Flight Params'!$B$45</f>
        <v>-0.15826530612259737</v>
      </c>
      <c r="E294">
        <f t="shared" si="42"/>
        <v>5.0000000000000711E-2</v>
      </c>
      <c r="G294">
        <f>MEDIAN2(C294,'Sim Flight Params'!$B$47,2)</f>
        <v>-0.15826530612259737</v>
      </c>
      <c r="H294">
        <f>AVERAGE2(G294,'Sim Flight Params'!$B$48,2)</f>
        <v>-0.15826530612259737</v>
      </c>
      <c r="J294">
        <f t="shared" si="45"/>
        <v>-0.34740816326529589</v>
      </c>
      <c r="K294">
        <f t="shared" si="46"/>
        <v>-4.1694425689797164E-12</v>
      </c>
      <c r="L294">
        <f>'Sim Flight Params'!$B$46*J294+'Sim Flight Params'!$B$49*K294</f>
        <v>-0.34740816326529589</v>
      </c>
      <c r="N294">
        <f t="shared" si="47"/>
        <v>1.9828882653061428</v>
      </c>
      <c r="O294">
        <f t="shared" si="48"/>
        <v>-0.1582653061225969</v>
      </c>
      <c r="P294">
        <f>'Sim Flight Params'!$B$46*N294+'Sim Flight Params'!$B$49*O294</f>
        <v>1.9828882653061428</v>
      </c>
      <c r="Q294">
        <f t="shared" si="49"/>
        <v>0.53472499999997813</v>
      </c>
      <c r="S294">
        <f t="shared" si="43"/>
        <v>-0.34740816326529589</v>
      </c>
      <c r="T294">
        <f t="shared" si="44"/>
        <v>1.9828882653061428</v>
      </c>
      <c r="U294">
        <f t="shared" si="41"/>
        <v>0.53472499999997813</v>
      </c>
    </row>
    <row r="295" spans="1:21" x14ac:dyDescent="0.3">
      <c r="A295">
        <f>'Sim Flight'!B295</f>
        <v>14.649999999999901</v>
      </c>
      <c r="B295">
        <f>'Sim Flight'!L295</f>
        <v>1.4267346938775938</v>
      </c>
      <c r="C295">
        <f>'Sim Flight'!N295+'Sim Flight Params'!$B$45</f>
        <v>-0.15826530612235756</v>
      </c>
      <c r="E295">
        <f t="shared" si="42"/>
        <v>5.0000000000000711E-2</v>
      </c>
      <c r="G295">
        <f>MEDIAN2(C295,'Sim Flight Params'!$B$47,2)</f>
        <v>-0.15826530612235756</v>
      </c>
      <c r="H295">
        <f>AVERAGE2(G295,'Sim Flight Params'!$B$48,2)</f>
        <v>-0.15826530612235756</v>
      </c>
      <c r="J295">
        <f t="shared" si="45"/>
        <v>-0.35532142857141386</v>
      </c>
      <c r="K295">
        <f t="shared" si="46"/>
        <v>4.7961634663806084E-12</v>
      </c>
      <c r="L295">
        <f>'Sim Flight Params'!$B$46*J295+'Sim Flight Params'!$B$49*K295</f>
        <v>-0.35532142857141386</v>
      </c>
      <c r="N295">
        <f t="shared" si="47"/>
        <v>1.9651221938775718</v>
      </c>
      <c r="O295">
        <f t="shared" si="48"/>
        <v>-0.15826530612235709</v>
      </c>
      <c r="P295">
        <f>'Sim Flight Params'!$B$46*N295+'Sim Flight Params'!$B$49*O295</f>
        <v>1.9651221938775718</v>
      </c>
      <c r="Q295">
        <f t="shared" si="49"/>
        <v>0.53838749999997804</v>
      </c>
      <c r="S295">
        <f t="shared" si="43"/>
        <v>-0.35532142857141386</v>
      </c>
      <c r="T295">
        <f t="shared" si="44"/>
        <v>1.9651221938775718</v>
      </c>
      <c r="U295">
        <f t="shared" si="41"/>
        <v>0.53838749999997804</v>
      </c>
    </row>
    <row r="296" spans="1:21" x14ac:dyDescent="0.3">
      <c r="A296">
        <f>'Sim Flight'!B296</f>
        <v>14.6999999999999</v>
      </c>
      <c r="B296">
        <f>'Sim Flight'!L296</f>
        <v>1.4048979591837176</v>
      </c>
      <c r="C296">
        <f>'Sim Flight'!N296+'Sim Flight Params'!$B$45</f>
        <v>-0.15826530612240777</v>
      </c>
      <c r="E296">
        <f t="shared" si="42"/>
        <v>4.9999999999998934E-2</v>
      </c>
      <c r="G296">
        <f>MEDIAN2(C296,'Sim Flight Params'!$B$47,2)</f>
        <v>-0.15826530612240777</v>
      </c>
      <c r="H296">
        <f>AVERAGE2(G296,'Sim Flight Params'!$B$48,2)</f>
        <v>-0.15826530612240777</v>
      </c>
      <c r="J296">
        <f t="shared" si="45"/>
        <v>-0.3632346938775341</v>
      </c>
      <c r="K296">
        <f t="shared" si="46"/>
        <v>-1.0041967257734755E-12</v>
      </c>
      <c r="L296">
        <f>'Sim Flight Params'!$B$46*J296+'Sim Flight Params'!$B$49*K296</f>
        <v>-0.3632346938775341</v>
      </c>
      <c r="N296">
        <f t="shared" si="47"/>
        <v>1.9469604591836955</v>
      </c>
      <c r="O296">
        <f t="shared" si="48"/>
        <v>-0.15826530612240824</v>
      </c>
      <c r="P296">
        <f>'Sim Flight Params'!$B$46*N296+'Sim Flight Params'!$B$49*O296</f>
        <v>1.9469604591836955</v>
      </c>
      <c r="Q296">
        <f t="shared" si="49"/>
        <v>0.54206249999997791</v>
      </c>
      <c r="S296">
        <f t="shared" si="43"/>
        <v>-0.3632346938775341</v>
      </c>
      <c r="T296">
        <f t="shared" si="44"/>
        <v>1.9469604591836955</v>
      </c>
      <c r="U296">
        <f t="shared" si="41"/>
        <v>0.54206249999997791</v>
      </c>
    </row>
    <row r="297" spans="1:21" x14ac:dyDescent="0.3">
      <c r="A297">
        <f>'Sim Flight'!B297</f>
        <v>14.749999999999901</v>
      </c>
      <c r="B297">
        <f>'Sim Flight'!L297</f>
        <v>1.3826530612245345</v>
      </c>
      <c r="C297">
        <f>'Sim Flight'!N297+'Sim Flight Params'!$B$45</f>
        <v>-0.15826530612249079</v>
      </c>
      <c r="E297">
        <f t="shared" si="42"/>
        <v>5.0000000000000711E-2</v>
      </c>
      <c r="G297">
        <f>MEDIAN2(C297,'Sim Flight Params'!$B$47,2)</f>
        <v>-0.15826530612249079</v>
      </c>
      <c r="H297">
        <f>AVERAGE2(G297,'Sim Flight Params'!$B$48,2)</f>
        <v>-0.15826530612249079</v>
      </c>
      <c r="J297">
        <f t="shared" si="45"/>
        <v>-0.37114795918365873</v>
      </c>
      <c r="K297">
        <f t="shared" si="46"/>
        <v>-1.660338533326898E-12</v>
      </c>
      <c r="L297">
        <f>'Sim Flight Params'!$B$46*J297+'Sim Flight Params'!$B$49*K297</f>
        <v>-0.37114795918365873</v>
      </c>
      <c r="N297">
        <f t="shared" si="47"/>
        <v>1.9284030612245124</v>
      </c>
      <c r="O297">
        <f t="shared" si="48"/>
        <v>-0.15826530612249032</v>
      </c>
      <c r="P297">
        <f>'Sim Flight Params'!$B$46*N297+'Sim Flight Params'!$B$49*O297</f>
        <v>1.9284030612245124</v>
      </c>
      <c r="Q297">
        <f t="shared" si="49"/>
        <v>0.54574999999997797</v>
      </c>
      <c r="S297">
        <f t="shared" si="43"/>
        <v>-0.37114795918365873</v>
      </c>
      <c r="T297">
        <f t="shared" si="44"/>
        <v>1.9284030612245124</v>
      </c>
      <c r="U297">
        <f t="shared" si="41"/>
        <v>0.54574999999997797</v>
      </c>
    </row>
    <row r="298" spans="1:21" x14ac:dyDescent="0.3">
      <c r="A298">
        <f>'Sim Flight'!B298</f>
        <v>14.799999999999899</v>
      </c>
      <c r="B298">
        <f>'Sim Flight'!L298</f>
        <v>1.3600000000000461</v>
      </c>
      <c r="C298">
        <f>'Sim Flight'!N298+'Sim Flight Params'!$B$45</f>
        <v>-0.15826530612241888</v>
      </c>
      <c r="E298">
        <f t="shared" si="42"/>
        <v>4.9999999999998934E-2</v>
      </c>
      <c r="G298">
        <f>MEDIAN2(C298,'Sim Flight Params'!$B$47,2)</f>
        <v>-0.15826530612241888</v>
      </c>
      <c r="H298">
        <f>AVERAGE2(G298,'Sim Flight Params'!$B$48,2)</f>
        <v>-0.15826530612241888</v>
      </c>
      <c r="J298">
        <f t="shared" si="45"/>
        <v>-0.37906122448977952</v>
      </c>
      <c r="K298">
        <f t="shared" si="46"/>
        <v>1.438293928401921E-12</v>
      </c>
      <c r="L298">
        <f>'Sim Flight Params'!$B$46*J298+'Sim Flight Params'!$B$49*K298</f>
        <v>-0.37906122448977952</v>
      </c>
      <c r="N298">
        <f t="shared" si="47"/>
        <v>1.9094500000000239</v>
      </c>
      <c r="O298">
        <f t="shared" si="48"/>
        <v>-0.15826530612241935</v>
      </c>
      <c r="P298">
        <f>'Sim Flight Params'!$B$46*N298+'Sim Flight Params'!$B$49*O298</f>
        <v>1.9094500000000239</v>
      </c>
      <c r="Q298">
        <f t="shared" si="49"/>
        <v>0.54944999999997779</v>
      </c>
      <c r="S298">
        <f t="shared" si="43"/>
        <v>-0.37906122448977952</v>
      </c>
      <c r="T298">
        <f t="shared" si="44"/>
        <v>1.9094500000000239</v>
      </c>
      <c r="U298">
        <f t="shared" si="41"/>
        <v>0.54944999999997779</v>
      </c>
    </row>
    <row r="299" spans="1:21" x14ac:dyDescent="0.3">
      <c r="A299">
        <f>'Sim Flight'!B299</f>
        <v>14.8499999999999</v>
      </c>
      <c r="B299">
        <f>'Sim Flight'!L299</f>
        <v>1.3369387755102506</v>
      </c>
      <c r="C299">
        <f>'Sim Flight'!N299+'Sim Flight Params'!$B$45</f>
        <v>-0.15826530612247969</v>
      </c>
      <c r="E299">
        <f t="shared" si="42"/>
        <v>5.0000000000000711E-2</v>
      </c>
      <c r="G299">
        <f>MEDIAN2(C299,'Sim Flight Params'!$B$47,2)</f>
        <v>-0.15826530612247969</v>
      </c>
      <c r="H299">
        <f>AVERAGE2(G299,'Sim Flight Params'!$B$48,2)</f>
        <v>-0.15826530612247969</v>
      </c>
      <c r="J299">
        <f t="shared" si="45"/>
        <v>-0.3869744897959036</v>
      </c>
      <c r="K299">
        <f t="shared" si="46"/>
        <v>-1.2162493234768416E-12</v>
      </c>
      <c r="L299">
        <f>'Sim Flight Params'!$B$46*J299+'Sim Flight Params'!$B$49*K299</f>
        <v>-0.3869744897959036</v>
      </c>
      <c r="N299">
        <f t="shared" si="47"/>
        <v>1.8901012755102284</v>
      </c>
      <c r="O299">
        <f t="shared" si="48"/>
        <v>-0.15826530612247922</v>
      </c>
      <c r="P299">
        <f>'Sim Flight Params'!$B$46*N299+'Sim Flight Params'!$B$49*O299</f>
        <v>1.8901012755102284</v>
      </c>
      <c r="Q299">
        <f t="shared" si="49"/>
        <v>0.5531624999999778</v>
      </c>
      <c r="S299">
        <f t="shared" si="43"/>
        <v>-0.3869744897959036</v>
      </c>
      <c r="T299">
        <f t="shared" si="44"/>
        <v>1.8901012755102284</v>
      </c>
      <c r="U299">
        <f t="shared" si="41"/>
        <v>0.5531624999999778</v>
      </c>
    </row>
    <row r="300" spans="1:21" x14ac:dyDescent="0.3">
      <c r="A300">
        <f>'Sim Flight'!B300</f>
        <v>14.899999999999901</v>
      </c>
      <c r="B300">
        <f>'Sim Flight'!L300</f>
        <v>1.3134693877551491</v>
      </c>
      <c r="C300">
        <f>'Sim Flight'!N300+'Sim Flight Params'!$B$45</f>
        <v>-0.15826530612244638</v>
      </c>
      <c r="E300">
        <f t="shared" si="42"/>
        <v>5.0000000000000711E-2</v>
      </c>
      <c r="G300">
        <f>MEDIAN2(C300,'Sim Flight Params'!$B$47,2)</f>
        <v>-0.15826530612244638</v>
      </c>
      <c r="H300">
        <f>AVERAGE2(G300,'Sim Flight Params'!$B$48,2)</f>
        <v>-0.15826530612244638</v>
      </c>
      <c r="J300">
        <f t="shared" si="45"/>
        <v>-0.39488775510202601</v>
      </c>
      <c r="K300">
        <f t="shared" si="46"/>
        <v>6.6613381477508443E-13</v>
      </c>
      <c r="L300">
        <f>'Sim Flight Params'!$B$46*J300+'Sim Flight Params'!$B$49*K300</f>
        <v>-0.39488775510202601</v>
      </c>
      <c r="N300">
        <f t="shared" si="47"/>
        <v>1.8703568877551269</v>
      </c>
      <c r="O300">
        <f t="shared" si="48"/>
        <v>-0.15826530612244591</v>
      </c>
      <c r="P300">
        <f>'Sim Flight Params'!$B$46*N300+'Sim Flight Params'!$B$49*O300</f>
        <v>1.8703568877551269</v>
      </c>
      <c r="Q300">
        <f t="shared" si="49"/>
        <v>0.55688749999997778</v>
      </c>
      <c r="S300">
        <f t="shared" si="43"/>
        <v>-0.39488775510202601</v>
      </c>
      <c r="T300">
        <f t="shared" si="44"/>
        <v>1.8703568877551269</v>
      </c>
      <c r="U300">
        <f t="shared" si="41"/>
        <v>0.55688749999997778</v>
      </c>
    </row>
    <row r="301" spans="1:21" x14ac:dyDescent="0.3">
      <c r="A301">
        <f>'Sim Flight'!B301</f>
        <v>14.9499999999999</v>
      </c>
      <c r="B301">
        <f>'Sim Flight'!L301</f>
        <v>1.2895918367347421</v>
      </c>
      <c r="C301">
        <f>'Sim Flight'!N301+'Sim Flight Params'!$B$45</f>
        <v>-0.15826530612252435</v>
      </c>
      <c r="E301">
        <f t="shared" si="42"/>
        <v>4.9999999999998934E-2</v>
      </c>
      <c r="G301">
        <f>MEDIAN2(C301,'Sim Flight Params'!$B$47,2)</f>
        <v>-0.15826530612252435</v>
      </c>
      <c r="H301">
        <f>AVERAGE2(G301,'Sim Flight Params'!$B$48,2)</f>
        <v>-0.15826530612252435</v>
      </c>
      <c r="J301">
        <f t="shared" si="45"/>
        <v>-0.40280102040815208</v>
      </c>
      <c r="K301">
        <f t="shared" si="46"/>
        <v>-1.5593082380860657E-12</v>
      </c>
      <c r="L301">
        <f>'Sim Flight Params'!$B$46*J301+'Sim Flight Params'!$B$49*K301</f>
        <v>-0.40280102040815208</v>
      </c>
      <c r="N301">
        <f t="shared" si="47"/>
        <v>1.8502168367347196</v>
      </c>
      <c r="O301">
        <f t="shared" si="48"/>
        <v>-0.15826530612252482</v>
      </c>
      <c r="P301">
        <f>'Sim Flight Params'!$B$46*N301+'Sim Flight Params'!$B$49*O301</f>
        <v>1.8502168367347196</v>
      </c>
      <c r="Q301">
        <f t="shared" si="49"/>
        <v>0.5606249999999775</v>
      </c>
      <c r="S301">
        <f t="shared" si="43"/>
        <v>-0.40280102040815208</v>
      </c>
      <c r="T301">
        <f t="shared" si="44"/>
        <v>1.8502168367347196</v>
      </c>
      <c r="U301">
        <f t="shared" si="41"/>
        <v>0.5606249999999775</v>
      </c>
    </row>
    <row r="302" spans="1:21" x14ac:dyDescent="0.3">
      <c r="A302">
        <f>'Sim Flight'!B302</f>
        <v>14.999999999999901</v>
      </c>
      <c r="B302">
        <f>'Sim Flight'!L302</f>
        <v>1.2653061224490285</v>
      </c>
      <c r="C302">
        <f>'Sim Flight'!N302+'Sim Flight Params'!$B$45</f>
        <v>-0.1582653061222854</v>
      </c>
      <c r="E302">
        <f t="shared" si="42"/>
        <v>5.0000000000000711E-2</v>
      </c>
      <c r="G302">
        <f>MEDIAN2(C302,'Sim Flight Params'!$B$47,2)</f>
        <v>-0.1582653061222854</v>
      </c>
      <c r="H302">
        <f>AVERAGE2(G302,'Sim Flight Params'!$B$48,2)</f>
        <v>-0.1582653061222854</v>
      </c>
      <c r="J302">
        <f t="shared" si="45"/>
        <v>-0.41071428571426644</v>
      </c>
      <c r="K302">
        <f t="shared" si="46"/>
        <v>4.7789550094989185E-12</v>
      </c>
      <c r="L302">
        <f>'Sim Flight Params'!$B$46*J302+'Sim Flight Params'!$B$49*K302</f>
        <v>-0.41071428571426644</v>
      </c>
      <c r="N302">
        <f t="shared" si="47"/>
        <v>1.8296811224490059</v>
      </c>
      <c r="O302">
        <f t="shared" si="48"/>
        <v>-0.15826530612228493</v>
      </c>
      <c r="P302">
        <f>'Sim Flight Params'!$B$46*N302+'Sim Flight Params'!$B$49*O302</f>
        <v>1.8296811224490059</v>
      </c>
      <c r="Q302">
        <f t="shared" si="49"/>
        <v>0.56437499999997742</v>
      </c>
      <c r="S302">
        <f t="shared" si="43"/>
        <v>-0.41071428571426644</v>
      </c>
      <c r="T302">
        <f t="shared" si="44"/>
        <v>1.8296811224490059</v>
      </c>
      <c r="U302">
        <f t="shared" si="41"/>
        <v>0.56437499999997742</v>
      </c>
    </row>
    <row r="303" spans="1:21" x14ac:dyDescent="0.3">
      <c r="A303">
        <f>'Sim Flight'!B303</f>
        <v>15.049999999999899</v>
      </c>
      <c r="B303">
        <f>'Sim Flight'!L303</f>
        <v>1.2406122448980093</v>
      </c>
      <c r="C303">
        <f>'Sim Flight'!N303+'Sim Flight Params'!$B$45</f>
        <v>-0.15826530612262538</v>
      </c>
      <c r="E303">
        <f t="shared" si="42"/>
        <v>4.9999999999998934E-2</v>
      </c>
      <c r="G303">
        <f>MEDIAN2(C303,'Sim Flight Params'!$B$47,2)</f>
        <v>-0.15826530612262538</v>
      </c>
      <c r="H303">
        <f>AVERAGE2(G303,'Sim Flight Params'!$B$48,2)</f>
        <v>-0.15826530612262538</v>
      </c>
      <c r="J303">
        <f t="shared" si="45"/>
        <v>-0.41862755102039756</v>
      </c>
      <c r="K303">
        <f t="shared" si="46"/>
        <v>-6.7995609143169158E-12</v>
      </c>
      <c r="L303">
        <f>'Sim Flight Params'!$B$46*J303+'Sim Flight Params'!$B$49*K303</f>
        <v>-0.41862755102039756</v>
      </c>
      <c r="N303">
        <f t="shared" si="47"/>
        <v>1.8087497448979866</v>
      </c>
      <c r="O303">
        <f t="shared" si="48"/>
        <v>-0.15826530612262585</v>
      </c>
      <c r="P303">
        <f>'Sim Flight Params'!$B$46*N303+'Sim Flight Params'!$B$49*O303</f>
        <v>1.8087497448979866</v>
      </c>
      <c r="Q303">
        <f t="shared" si="49"/>
        <v>0.56813749999997731</v>
      </c>
      <c r="S303">
        <f t="shared" si="43"/>
        <v>-0.41862755102039756</v>
      </c>
      <c r="T303">
        <f t="shared" si="44"/>
        <v>1.8087497448979866</v>
      </c>
      <c r="U303">
        <f t="shared" si="41"/>
        <v>0.56813749999997731</v>
      </c>
    </row>
    <row r="304" spans="1:21" x14ac:dyDescent="0.3">
      <c r="A304">
        <f>'Sim Flight'!B304</f>
        <v>15.0999999999999</v>
      </c>
      <c r="B304">
        <f>'Sim Flight'!L304</f>
        <v>1.2155102040816832</v>
      </c>
      <c r="C304">
        <f>'Sim Flight'!N304+'Sim Flight Params'!$B$45</f>
        <v>-0.158265306122362</v>
      </c>
      <c r="E304">
        <f t="shared" si="42"/>
        <v>5.0000000000000711E-2</v>
      </c>
      <c r="G304">
        <f>MEDIAN2(C304,'Sim Flight Params'!$B$47,2)</f>
        <v>-0.158265306122362</v>
      </c>
      <c r="H304">
        <f>AVERAGE2(G304,'Sim Flight Params'!$B$48,2)</f>
        <v>-0.158265306122362</v>
      </c>
      <c r="J304">
        <f t="shared" si="45"/>
        <v>-0.42654081632651575</v>
      </c>
      <c r="K304">
        <f t="shared" si="46"/>
        <v>5.2674531403339801E-12</v>
      </c>
      <c r="L304">
        <f>'Sim Flight Params'!$B$46*J304+'Sim Flight Params'!$B$49*K304</f>
        <v>-0.42654081632651575</v>
      </c>
      <c r="N304">
        <f t="shared" si="47"/>
        <v>1.7874227040816604</v>
      </c>
      <c r="O304">
        <f t="shared" si="48"/>
        <v>-0.15826530612236153</v>
      </c>
      <c r="P304">
        <f>'Sim Flight Params'!$B$46*N304+'Sim Flight Params'!$B$49*O304</f>
        <v>1.7874227040816604</v>
      </c>
      <c r="Q304">
        <f t="shared" si="49"/>
        <v>0.57191249999997718</v>
      </c>
      <c r="S304">
        <f t="shared" si="43"/>
        <v>-0.42654081632651575</v>
      </c>
      <c r="T304">
        <f t="shared" si="44"/>
        <v>1.7874227040816604</v>
      </c>
      <c r="U304">
        <f t="shared" si="41"/>
        <v>0.57191249999997718</v>
      </c>
    </row>
    <row r="305" spans="1:21" x14ac:dyDescent="0.3">
      <c r="A305">
        <f>'Sim Flight'!B305</f>
        <v>15.149999999999901</v>
      </c>
      <c r="B305">
        <f>'Sim Flight'!L305</f>
        <v>1.190000000000051</v>
      </c>
      <c r="C305">
        <f>'Sim Flight'!N305+'Sim Flight Params'!$B$45</f>
        <v>-0.15826530612244638</v>
      </c>
      <c r="E305">
        <f t="shared" si="42"/>
        <v>5.0000000000000711E-2</v>
      </c>
      <c r="G305">
        <f>MEDIAN2(C305,'Sim Flight Params'!$B$47,2)</f>
        <v>-0.15826530612244638</v>
      </c>
      <c r="H305">
        <f>AVERAGE2(G305,'Sim Flight Params'!$B$48,2)</f>
        <v>-0.15826530612244638</v>
      </c>
      <c r="J305">
        <f t="shared" si="45"/>
        <v>-0.43445408163263816</v>
      </c>
      <c r="K305">
        <f t="shared" si="46"/>
        <v>-1.6875389974302139E-12</v>
      </c>
      <c r="L305">
        <f>'Sim Flight Params'!$B$46*J305+'Sim Flight Params'!$B$49*K305</f>
        <v>-0.43445408163263816</v>
      </c>
      <c r="N305">
        <f t="shared" si="47"/>
        <v>1.7657000000000282</v>
      </c>
      <c r="O305">
        <f t="shared" si="48"/>
        <v>-0.15826530612244591</v>
      </c>
      <c r="P305">
        <f>'Sim Flight Params'!$B$46*N305+'Sim Flight Params'!$B$49*O305</f>
        <v>1.7657000000000282</v>
      </c>
      <c r="Q305">
        <f t="shared" si="49"/>
        <v>0.57569999999997723</v>
      </c>
      <c r="S305">
        <f t="shared" si="43"/>
        <v>-0.43445408163263816</v>
      </c>
      <c r="T305">
        <f t="shared" si="44"/>
        <v>1.7657000000000282</v>
      </c>
      <c r="U305">
        <f t="shared" si="41"/>
        <v>0.57569999999997723</v>
      </c>
    </row>
    <row r="306" spans="1:21" x14ac:dyDescent="0.3">
      <c r="A306">
        <f>'Sim Flight'!B306</f>
        <v>15.1999999999999</v>
      </c>
      <c r="B306">
        <f>'Sim Flight'!L306</f>
        <v>1.1640816326531138</v>
      </c>
      <c r="C306">
        <f>'Sim Flight'!N306+'Sim Flight Params'!$B$45</f>
        <v>-0.15826530612237669</v>
      </c>
      <c r="E306">
        <f t="shared" si="42"/>
        <v>4.9999999999998934E-2</v>
      </c>
      <c r="G306">
        <f>MEDIAN2(C306,'Sim Flight Params'!$B$47,2)</f>
        <v>-0.15826530612237669</v>
      </c>
      <c r="H306">
        <f>AVERAGE2(G306,'Sim Flight Params'!$B$48,2)</f>
        <v>-0.15826530612237669</v>
      </c>
      <c r="J306">
        <f t="shared" si="45"/>
        <v>-0.44236734693875684</v>
      </c>
      <c r="K306">
        <f t="shared" si="46"/>
        <v>1.3938850074169137E-12</v>
      </c>
      <c r="L306">
        <f>'Sim Flight Params'!$B$46*J306+'Sim Flight Params'!$B$49*K306</f>
        <v>-0.44236734693875684</v>
      </c>
      <c r="N306">
        <f t="shared" si="47"/>
        <v>1.7435816326530909</v>
      </c>
      <c r="O306">
        <f t="shared" si="48"/>
        <v>-0.15826530612237716</v>
      </c>
      <c r="P306">
        <f>'Sim Flight Params'!$B$46*N306+'Sim Flight Params'!$B$49*O306</f>
        <v>1.7435816326530909</v>
      </c>
      <c r="Q306">
        <f t="shared" si="49"/>
        <v>0.57949999999997703</v>
      </c>
      <c r="S306">
        <f t="shared" si="43"/>
        <v>-0.44236734693875684</v>
      </c>
      <c r="T306">
        <f t="shared" si="44"/>
        <v>1.7435816326530909</v>
      </c>
      <c r="U306">
        <f t="shared" si="41"/>
        <v>0.57949999999997703</v>
      </c>
    </row>
    <row r="307" spans="1:21" x14ac:dyDescent="0.3">
      <c r="A307">
        <f>'Sim Flight'!B307</f>
        <v>15.249999999999901</v>
      </c>
      <c r="B307">
        <f>'Sim Flight'!L307</f>
        <v>1.1377551020408689</v>
      </c>
      <c r="C307">
        <f>'Sim Flight'!N307+'Sim Flight Params'!$B$45</f>
        <v>-0.15826530612269951</v>
      </c>
      <c r="E307">
        <f t="shared" si="42"/>
        <v>5.0000000000000711E-2</v>
      </c>
      <c r="G307">
        <f>MEDIAN2(C307,'Sim Flight Params'!$B$47,2)</f>
        <v>-0.15826530612269951</v>
      </c>
      <c r="H307">
        <f>AVERAGE2(G307,'Sim Flight Params'!$B$48,2)</f>
        <v>-0.15826530612269951</v>
      </c>
      <c r="J307">
        <f t="shared" si="45"/>
        <v>-0.45028061224489191</v>
      </c>
      <c r="K307">
        <f t="shared" si="46"/>
        <v>-6.4565019997075058E-12</v>
      </c>
      <c r="L307">
        <f>'Sim Flight Params'!$B$46*J307+'Sim Flight Params'!$B$49*K307</f>
        <v>-0.45028061224489191</v>
      </c>
      <c r="N307">
        <f t="shared" si="47"/>
        <v>1.721067602040846</v>
      </c>
      <c r="O307">
        <f t="shared" si="48"/>
        <v>-0.15826530612269904</v>
      </c>
      <c r="P307">
        <f>'Sim Flight Params'!$B$46*N307+'Sim Flight Params'!$B$49*O307</f>
        <v>1.721067602040846</v>
      </c>
      <c r="Q307">
        <f t="shared" si="49"/>
        <v>0.58331249999997703</v>
      </c>
      <c r="S307">
        <f t="shared" si="43"/>
        <v>-0.45028061224489191</v>
      </c>
      <c r="T307">
        <f t="shared" si="44"/>
        <v>1.721067602040846</v>
      </c>
      <c r="U307">
        <f t="shared" si="41"/>
        <v>0.58331249999997703</v>
      </c>
    </row>
    <row r="308" spans="1:21" x14ac:dyDescent="0.3">
      <c r="A308">
        <f>'Sim Flight'!B308</f>
        <v>15.299999999999899</v>
      </c>
      <c r="B308">
        <f>'Sim Flight'!L308</f>
        <v>1.1110204081633195</v>
      </c>
      <c r="C308">
        <f>'Sim Flight'!N308+'Sim Flight Params'!$B$45</f>
        <v>-0.15826530612221015</v>
      </c>
      <c r="E308">
        <f t="shared" si="42"/>
        <v>4.9999999999998934E-2</v>
      </c>
      <c r="G308">
        <f>MEDIAN2(C308,'Sim Flight Params'!$B$47,2)</f>
        <v>-0.15826530612221015</v>
      </c>
      <c r="H308">
        <f>AVERAGE2(G308,'Sim Flight Params'!$B$48,2)</f>
        <v>-0.15826530612221015</v>
      </c>
      <c r="J308">
        <f t="shared" si="45"/>
        <v>-0.45819387755100227</v>
      </c>
      <c r="K308">
        <f t="shared" si="46"/>
        <v>9.7871710735832759E-12</v>
      </c>
      <c r="L308">
        <f>'Sim Flight Params'!$B$46*J308+'Sim Flight Params'!$B$49*K308</f>
        <v>-0.45819387755100227</v>
      </c>
      <c r="N308">
        <f t="shared" si="47"/>
        <v>1.6981579081632963</v>
      </c>
      <c r="O308">
        <f t="shared" si="48"/>
        <v>-0.15826530612221062</v>
      </c>
      <c r="P308">
        <f>'Sim Flight Params'!$B$46*N308+'Sim Flight Params'!$B$49*O308</f>
        <v>1.6981579081632963</v>
      </c>
      <c r="Q308">
        <f t="shared" si="49"/>
        <v>0.58713749999997678</v>
      </c>
      <c r="S308">
        <f t="shared" si="43"/>
        <v>-0.45819387755100227</v>
      </c>
      <c r="T308">
        <f t="shared" si="44"/>
        <v>1.6981579081632963</v>
      </c>
      <c r="U308">
        <f t="shared" si="41"/>
        <v>0.58713749999997678</v>
      </c>
    </row>
    <row r="309" spans="1:21" x14ac:dyDescent="0.3">
      <c r="A309">
        <f>'Sim Flight'!B309</f>
        <v>15.3499999999999</v>
      </c>
      <c r="B309">
        <f>'Sim Flight'!L309</f>
        <v>1.0838775510204628</v>
      </c>
      <c r="C309">
        <f>'Sim Flight'!N309+'Sim Flight Params'!$B$45</f>
        <v>-0.15826530612251077</v>
      </c>
      <c r="E309">
        <f t="shared" si="42"/>
        <v>5.0000000000000711E-2</v>
      </c>
      <c r="G309">
        <f>MEDIAN2(C309,'Sim Flight Params'!$B$47,2)</f>
        <v>-0.15826530612251077</v>
      </c>
      <c r="H309">
        <f>AVERAGE2(G309,'Sim Flight Params'!$B$48,2)</f>
        <v>-0.15826530612251077</v>
      </c>
      <c r="J309">
        <f t="shared" si="45"/>
        <v>-0.4661071428571279</v>
      </c>
      <c r="K309">
        <f t="shared" si="46"/>
        <v>-6.0124127898574496E-12</v>
      </c>
      <c r="L309">
        <f>'Sim Flight Params'!$B$46*J309+'Sim Flight Params'!$B$49*K309</f>
        <v>-0.4661071428571279</v>
      </c>
      <c r="N309">
        <f t="shared" si="47"/>
        <v>1.6748525510204395</v>
      </c>
      <c r="O309">
        <f t="shared" si="48"/>
        <v>-0.1582653061225103</v>
      </c>
      <c r="P309">
        <f>'Sim Flight Params'!$B$46*N309+'Sim Flight Params'!$B$49*O309</f>
        <v>1.6748525510204395</v>
      </c>
      <c r="Q309">
        <f t="shared" si="49"/>
        <v>0.59097499999997671</v>
      </c>
      <c r="S309">
        <f t="shared" si="43"/>
        <v>-0.4661071428571279</v>
      </c>
      <c r="T309">
        <f t="shared" si="44"/>
        <v>1.6748525510204395</v>
      </c>
      <c r="U309">
        <f t="shared" si="41"/>
        <v>0.59097499999997671</v>
      </c>
    </row>
    <row r="310" spans="1:21" x14ac:dyDescent="0.3">
      <c r="A310">
        <f>'Sim Flight'!B310</f>
        <v>15.399999999999901</v>
      </c>
      <c r="B310">
        <f>'Sim Flight'!L310</f>
        <v>1.0563265306123</v>
      </c>
      <c r="C310">
        <f>'Sim Flight'!N310+'Sim Flight Params'!$B$45</f>
        <v>-0.15826530612244416</v>
      </c>
      <c r="E310">
        <f t="shared" si="42"/>
        <v>5.0000000000000711E-2</v>
      </c>
      <c r="G310">
        <f>MEDIAN2(C310,'Sim Flight Params'!$B$47,2)</f>
        <v>-0.15826530612244416</v>
      </c>
      <c r="H310">
        <f>AVERAGE2(G310,'Sim Flight Params'!$B$48,2)</f>
        <v>-0.15826530612244416</v>
      </c>
      <c r="J310">
        <f t="shared" si="45"/>
        <v>-0.4740204081632502</v>
      </c>
      <c r="K310">
        <f t="shared" si="46"/>
        <v>1.3322676295501689E-12</v>
      </c>
      <c r="L310">
        <f>'Sim Flight Params'!$B$46*J310+'Sim Flight Params'!$B$49*K310</f>
        <v>-0.4740204081632502</v>
      </c>
      <c r="N310">
        <f t="shared" si="47"/>
        <v>1.6511515306122766</v>
      </c>
      <c r="O310">
        <f t="shared" si="48"/>
        <v>-0.15826530612244369</v>
      </c>
      <c r="P310">
        <f>'Sim Flight Params'!$B$46*N310+'Sim Flight Params'!$B$49*O310</f>
        <v>1.6511515306122766</v>
      </c>
      <c r="Q310">
        <f t="shared" si="49"/>
        <v>0.59482499999997662</v>
      </c>
      <c r="S310">
        <f t="shared" si="43"/>
        <v>-0.4740204081632502</v>
      </c>
      <c r="T310">
        <f t="shared" si="44"/>
        <v>1.6511515306122766</v>
      </c>
      <c r="U310">
        <f t="shared" si="41"/>
        <v>0.59482499999997662</v>
      </c>
    </row>
    <row r="311" spans="1:21" x14ac:dyDescent="0.3">
      <c r="A311">
        <f>'Sim Flight'!B311</f>
        <v>15.4499999999999</v>
      </c>
      <c r="B311">
        <f>'Sim Flight'!L311</f>
        <v>1.0283673469388319</v>
      </c>
      <c r="C311">
        <f>'Sim Flight'!N311+'Sim Flight Params'!$B$45</f>
        <v>-0.15826530612249437</v>
      </c>
      <c r="E311">
        <f t="shared" si="42"/>
        <v>4.9999999999998934E-2</v>
      </c>
      <c r="G311">
        <f>MEDIAN2(C311,'Sim Flight Params'!$B$47,2)</f>
        <v>-0.15826530612249437</v>
      </c>
      <c r="H311">
        <f>AVERAGE2(G311,'Sim Flight Params'!$B$48,2)</f>
        <v>-0.15826530612249437</v>
      </c>
      <c r="J311">
        <f t="shared" si="45"/>
        <v>-0.48193367346937477</v>
      </c>
      <c r="K311">
        <f t="shared" si="46"/>
        <v>-1.0041967257734755E-12</v>
      </c>
      <c r="L311">
        <f>'Sim Flight Params'!$B$46*J311+'Sim Flight Params'!$B$49*K311</f>
        <v>-0.48193367346937477</v>
      </c>
      <c r="N311">
        <f t="shared" si="47"/>
        <v>1.6270548469388084</v>
      </c>
      <c r="O311">
        <f t="shared" si="48"/>
        <v>-0.15826530612249484</v>
      </c>
      <c r="P311">
        <f>'Sim Flight Params'!$B$46*N311+'Sim Flight Params'!$B$49*O311</f>
        <v>1.6270548469388084</v>
      </c>
      <c r="Q311">
        <f t="shared" si="49"/>
        <v>0.5986874999999765</v>
      </c>
      <c r="S311">
        <f t="shared" si="43"/>
        <v>-0.48193367346937477</v>
      </c>
      <c r="T311">
        <f t="shared" si="44"/>
        <v>1.6270548469388084</v>
      </c>
      <c r="U311">
        <f t="shared" si="41"/>
        <v>0.5986874999999765</v>
      </c>
    </row>
    <row r="312" spans="1:21" x14ac:dyDescent="0.3">
      <c r="A312">
        <f>'Sim Flight'!B312</f>
        <v>15.499999999999901</v>
      </c>
      <c r="B312">
        <f>'Sim Flight'!L312</f>
        <v>1.0000000000000568</v>
      </c>
      <c r="C312">
        <f>'Sim Flight'!N312+'Sim Flight Params'!$B$45</f>
        <v>-0.15826530612240419</v>
      </c>
      <c r="E312">
        <f t="shared" si="42"/>
        <v>5.0000000000000711E-2</v>
      </c>
      <c r="G312">
        <f>MEDIAN2(C312,'Sim Flight Params'!$B$47,2)</f>
        <v>-0.15826530612240419</v>
      </c>
      <c r="H312">
        <f>AVERAGE2(G312,'Sim Flight Params'!$B$48,2)</f>
        <v>-0.15826530612240419</v>
      </c>
      <c r="J312">
        <f t="shared" si="45"/>
        <v>-0.48984693877549507</v>
      </c>
      <c r="K312">
        <f t="shared" si="46"/>
        <v>1.8035573035035412E-12</v>
      </c>
      <c r="L312">
        <f>'Sim Flight Params'!$B$46*J312+'Sim Flight Params'!$B$49*K312</f>
        <v>-0.48984693877549507</v>
      </c>
      <c r="N312">
        <f t="shared" si="47"/>
        <v>1.6025625000000334</v>
      </c>
      <c r="O312">
        <f t="shared" si="48"/>
        <v>-0.15826530612240372</v>
      </c>
      <c r="P312">
        <f>'Sim Flight Params'!$B$46*N312+'Sim Flight Params'!$B$49*O312</f>
        <v>1.6025625000000334</v>
      </c>
      <c r="Q312">
        <f t="shared" si="49"/>
        <v>0.60256249999997658</v>
      </c>
      <c r="S312">
        <f t="shared" si="43"/>
        <v>-0.48984693877549507</v>
      </c>
      <c r="T312">
        <f t="shared" si="44"/>
        <v>1.6025625000000334</v>
      </c>
      <c r="U312">
        <f t="shared" si="41"/>
        <v>0.60256249999997658</v>
      </c>
    </row>
    <row r="313" spans="1:21" x14ac:dyDescent="0.3">
      <c r="A313">
        <f>'Sim Flight'!B313</f>
        <v>15.549999999999899</v>
      </c>
      <c r="B313">
        <f>'Sim Flight'!L313</f>
        <v>0.9716326530612811</v>
      </c>
      <c r="C313">
        <f>'Sim Flight'!N313+'Sim Flight Params'!$B$45</f>
        <v>4.9999999993294254E-3</v>
      </c>
      <c r="E313">
        <f t="shared" si="42"/>
        <v>4.9999999999998934E-2</v>
      </c>
      <c r="G313">
        <f>MEDIAN2(C313,'Sim Flight Params'!$B$47,2)</f>
        <v>4.9999999993294254E-3</v>
      </c>
      <c r="H313">
        <f>AVERAGE2(G313,'Sim Flight Params'!$B$48,2)</f>
        <v>4.9999999993294254E-3</v>
      </c>
      <c r="J313">
        <f t="shared" si="45"/>
        <v>-0.48959693877552862</v>
      </c>
      <c r="K313">
        <f t="shared" si="46"/>
        <v>3.2653061224347422</v>
      </c>
      <c r="L313">
        <f>'Sim Flight Params'!$B$46*J313+'Sim Flight Params'!$B$49*K313</f>
        <v>-0.48959693877552862</v>
      </c>
      <c r="N313">
        <f t="shared" si="47"/>
        <v>1.5780826530612575</v>
      </c>
      <c r="O313">
        <f t="shared" si="48"/>
        <v>4.9999999993289813E-3</v>
      </c>
      <c r="P313">
        <f>'Sim Flight Params'!$B$46*N313+'Sim Flight Params'!$B$49*O313</f>
        <v>1.5780826530612575</v>
      </c>
      <c r="Q313">
        <f t="shared" si="49"/>
        <v>0.6064499999999764</v>
      </c>
      <c r="S313">
        <f t="shared" si="43"/>
        <v>-0.48959693877552862</v>
      </c>
      <c r="T313">
        <f t="shared" si="44"/>
        <v>1.5780826530612575</v>
      </c>
      <c r="U313">
        <f t="shared" si="41"/>
        <v>0.6064499999999764</v>
      </c>
    </row>
    <row r="314" spans="1:21" x14ac:dyDescent="0.3">
      <c r="A314">
        <f>'Sim Flight'!B314</f>
        <v>15.5999999999999</v>
      </c>
      <c r="B314">
        <f>'Sim Flight'!L314</f>
        <v>0.94367346938781049</v>
      </c>
      <c r="C314">
        <f>'Sim Flight'!N314+'Sim Flight Params'!$B$45</f>
        <v>0.16826530612245083</v>
      </c>
      <c r="E314">
        <f t="shared" si="42"/>
        <v>5.0000000000000711E-2</v>
      </c>
      <c r="G314">
        <f>MEDIAN2(C314,'Sim Flight Params'!$B$47,2)</f>
        <v>0.16826530612245083</v>
      </c>
      <c r="H314">
        <f>AVERAGE2(G314,'Sim Flight Params'!$B$48,2)</f>
        <v>0.16826530612245083</v>
      </c>
      <c r="J314">
        <f t="shared" si="45"/>
        <v>-0.48118367346940594</v>
      </c>
      <c r="K314">
        <f t="shared" si="46"/>
        <v>3.2653061224623818</v>
      </c>
      <c r="L314">
        <f>'Sim Flight Params'!$B$46*J314+'Sim Flight Params'!$B$49*K314</f>
        <v>-0.48118367346940594</v>
      </c>
      <c r="N314">
        <f t="shared" si="47"/>
        <v>1.5540234693877868</v>
      </c>
      <c r="O314">
        <f t="shared" si="48"/>
        <v>0.16826530612245133</v>
      </c>
      <c r="P314">
        <f>'Sim Flight Params'!$B$46*N314+'Sim Flight Params'!$B$49*O314</f>
        <v>1.5540234693877868</v>
      </c>
      <c r="Q314">
        <f t="shared" si="49"/>
        <v>0.6103499999999763</v>
      </c>
      <c r="S314">
        <f t="shared" si="43"/>
        <v>-0.48118367346940594</v>
      </c>
      <c r="T314">
        <f t="shared" si="44"/>
        <v>1.5540234693877868</v>
      </c>
      <c r="U314">
        <f t="shared" si="41"/>
        <v>0.6103499999999763</v>
      </c>
    </row>
    <row r="315" spans="1:21" x14ac:dyDescent="0.3">
      <c r="A315">
        <f>'Sim Flight'!B315</f>
        <v>15.649999999999901</v>
      </c>
      <c r="B315">
        <f>'Sim Flight'!L315</f>
        <v>0.91612244897964612</v>
      </c>
      <c r="C315">
        <f>'Sim Flight'!N315+'Sim Flight Params'!$B$45</f>
        <v>0.1682653061224908</v>
      </c>
      <c r="E315">
        <f t="shared" si="42"/>
        <v>5.0000000000000711E-2</v>
      </c>
      <c r="G315">
        <f>MEDIAN2(C315,'Sim Flight Params'!$B$47,2)</f>
        <v>0.1682653061224908</v>
      </c>
      <c r="H315">
        <f>AVERAGE2(G315,'Sim Flight Params'!$B$48,2)</f>
        <v>0.1682653061224908</v>
      </c>
      <c r="J315">
        <f t="shared" si="45"/>
        <v>-0.47277040816328125</v>
      </c>
      <c r="K315">
        <f t="shared" si="46"/>
        <v>7.993605777301014E-13</v>
      </c>
      <c r="L315">
        <f>'Sim Flight Params'!$B$46*J315+'Sim Flight Params'!$B$49*K315</f>
        <v>-0.47277040816328125</v>
      </c>
      <c r="N315">
        <f t="shared" si="47"/>
        <v>1.5303849489796224</v>
      </c>
      <c r="O315">
        <f t="shared" si="48"/>
        <v>0.1682653061224913</v>
      </c>
      <c r="P315">
        <f>'Sim Flight Params'!$B$46*N315+'Sim Flight Params'!$B$49*O315</f>
        <v>1.5303849489796224</v>
      </c>
      <c r="Q315">
        <f t="shared" si="49"/>
        <v>0.61426249999997629</v>
      </c>
      <c r="S315">
        <f t="shared" si="43"/>
        <v>-0.47277040816328125</v>
      </c>
      <c r="T315">
        <f t="shared" si="44"/>
        <v>1.5303849489796224</v>
      </c>
      <c r="U315">
        <f t="shared" si="41"/>
        <v>0.61426249999997629</v>
      </c>
    </row>
    <row r="316" spans="1:21" x14ac:dyDescent="0.3">
      <c r="A316">
        <f>'Sim Flight'!B316</f>
        <v>15.6999999999999</v>
      </c>
      <c r="B316">
        <f>'Sim Flight'!L316</f>
        <v>0.88897959183678865</v>
      </c>
      <c r="C316">
        <f>'Sim Flight'!N316+'Sim Flight Params'!$B$45</f>
        <v>0.1682653061223767</v>
      </c>
      <c r="E316">
        <f t="shared" si="42"/>
        <v>4.9999999999998934E-2</v>
      </c>
      <c r="G316">
        <f>MEDIAN2(C316,'Sim Flight Params'!$B$47,2)</f>
        <v>0.1682653061223767</v>
      </c>
      <c r="H316">
        <f>AVERAGE2(G316,'Sim Flight Params'!$B$48,2)</f>
        <v>0.1682653061223767</v>
      </c>
      <c r="J316">
        <f t="shared" si="45"/>
        <v>-0.46435714285716262</v>
      </c>
      <c r="K316">
        <f t="shared" si="46"/>
        <v>-2.2820634271170577E-12</v>
      </c>
      <c r="L316">
        <f>'Sim Flight Params'!$B$46*J316+'Sim Flight Params'!$B$49*K316</f>
        <v>-0.46435714285716262</v>
      </c>
      <c r="N316">
        <f t="shared" si="47"/>
        <v>1.5071670918367648</v>
      </c>
      <c r="O316">
        <f t="shared" si="48"/>
        <v>0.16826530612237625</v>
      </c>
      <c r="P316">
        <f>'Sim Flight Params'!$B$46*N316+'Sim Flight Params'!$B$49*O316</f>
        <v>1.5071670918367648</v>
      </c>
      <c r="Q316">
        <f t="shared" si="49"/>
        <v>0.61818749999997613</v>
      </c>
      <c r="S316">
        <f t="shared" si="43"/>
        <v>-0.46435714285716262</v>
      </c>
      <c r="T316">
        <f t="shared" si="44"/>
        <v>1.5071670918367648</v>
      </c>
      <c r="U316">
        <f t="shared" si="41"/>
        <v>0.61818749999997613</v>
      </c>
    </row>
    <row r="317" spans="1:21" x14ac:dyDescent="0.3">
      <c r="A317">
        <f>'Sim Flight'!B317</f>
        <v>15.749999999999901</v>
      </c>
      <c r="B317">
        <f>'Sim Flight'!L317</f>
        <v>0.86224489795923653</v>
      </c>
      <c r="C317">
        <f>'Sim Flight'!N317+'Sim Flight Params'!$B$45</f>
        <v>0.16826530612251966</v>
      </c>
      <c r="E317">
        <f t="shared" si="42"/>
        <v>5.0000000000000711E-2</v>
      </c>
      <c r="G317">
        <f>MEDIAN2(C317,'Sim Flight Params'!$B$47,2)</f>
        <v>0.16826530612251966</v>
      </c>
      <c r="H317">
        <f>AVERAGE2(G317,'Sim Flight Params'!$B$48,2)</f>
        <v>0.16826530612251966</v>
      </c>
      <c r="J317">
        <f t="shared" si="45"/>
        <v>-0.45594387755103649</v>
      </c>
      <c r="K317">
        <f t="shared" si="46"/>
        <v>2.8593793999220499E-12</v>
      </c>
      <c r="L317">
        <f>'Sim Flight Params'!$B$46*J317+'Sim Flight Params'!$B$49*K317</f>
        <v>-0.45594387755103649</v>
      </c>
      <c r="N317">
        <f t="shared" si="47"/>
        <v>1.4843698979592126</v>
      </c>
      <c r="O317">
        <f t="shared" si="48"/>
        <v>0.16826530612252016</v>
      </c>
      <c r="P317">
        <f>'Sim Flight Params'!$B$46*N317+'Sim Flight Params'!$B$49*O317</f>
        <v>1.4843698979592126</v>
      </c>
      <c r="Q317">
        <f t="shared" si="49"/>
        <v>0.62212499999997606</v>
      </c>
      <c r="S317">
        <f t="shared" si="43"/>
        <v>-0.45594387755103649</v>
      </c>
      <c r="T317">
        <f t="shared" si="44"/>
        <v>1.4843698979592126</v>
      </c>
      <c r="U317">
        <f t="shared" si="41"/>
        <v>0.62212499999997606</v>
      </c>
    </row>
    <row r="318" spans="1:21" x14ac:dyDescent="0.3">
      <c r="A318">
        <f>'Sim Flight'!B318</f>
        <v>15.799999999999899</v>
      </c>
      <c r="B318">
        <f>'Sim Flight'!L318</f>
        <v>0.83591836734699132</v>
      </c>
      <c r="C318">
        <f>'Sim Flight'!N318+'Sim Flight Params'!$B$45</f>
        <v>0.16826530612239002</v>
      </c>
      <c r="E318">
        <f t="shared" si="42"/>
        <v>4.9999999999998934E-2</v>
      </c>
      <c r="G318">
        <f>MEDIAN2(C318,'Sim Flight Params'!$B$47,2)</f>
        <v>0.16826530612239002</v>
      </c>
      <c r="H318">
        <f>AVERAGE2(G318,'Sim Flight Params'!$B$48,2)</f>
        <v>0.16826530612239002</v>
      </c>
      <c r="J318">
        <f t="shared" si="45"/>
        <v>-0.44753061224491719</v>
      </c>
      <c r="K318">
        <f t="shared" si="46"/>
        <v>-2.5929258740121084E-12</v>
      </c>
      <c r="L318">
        <f>'Sim Flight Params'!$B$46*J318+'Sim Flight Params'!$B$49*K318</f>
        <v>-0.44753061224491719</v>
      </c>
      <c r="N318">
        <f t="shared" si="47"/>
        <v>1.4619933673469672</v>
      </c>
      <c r="O318">
        <f t="shared" si="48"/>
        <v>0.16826530612238957</v>
      </c>
      <c r="P318">
        <f>'Sim Flight Params'!$B$46*N318+'Sim Flight Params'!$B$49*O318</f>
        <v>1.4619933673469672</v>
      </c>
      <c r="Q318">
        <f t="shared" si="49"/>
        <v>0.62607499999997585</v>
      </c>
      <c r="S318">
        <f t="shared" si="43"/>
        <v>-0.44753061224491719</v>
      </c>
      <c r="T318">
        <f t="shared" si="44"/>
        <v>1.4619933673469672</v>
      </c>
      <c r="U318">
        <f t="shared" si="41"/>
        <v>0.62607499999997585</v>
      </c>
    </row>
    <row r="319" spans="1:21" x14ac:dyDescent="0.3">
      <c r="A319">
        <f>'Sim Flight'!B319</f>
        <v>15.849999999999801</v>
      </c>
      <c r="B319">
        <f>'Sim Flight'!L319</f>
        <v>0.81000000000010253</v>
      </c>
      <c r="C319">
        <f>'Sim Flight'!N319+'Sim Flight Params'!$B$45</f>
        <v>0.16826530612263577</v>
      </c>
      <c r="E319">
        <f t="shared" si="42"/>
        <v>4.9999999999901235E-2</v>
      </c>
      <c r="G319">
        <f>MEDIAN2(C319,'Sim Flight Params'!$B$47,2)</f>
        <v>0.16826530612263577</v>
      </c>
      <c r="H319">
        <f>AVERAGE2(G319,'Sim Flight Params'!$B$48,2)</f>
        <v>0.16826530612263577</v>
      </c>
      <c r="J319">
        <f t="shared" si="45"/>
        <v>-0.439117346938802</v>
      </c>
      <c r="K319">
        <f t="shared" si="46"/>
        <v>4.9149573300252769E-12</v>
      </c>
      <c r="L319">
        <f>'Sim Flight Params'!$B$46*J319+'Sim Flight Params'!$B$49*K319</f>
        <v>-0.439117346938802</v>
      </c>
      <c r="N319">
        <f t="shared" si="47"/>
        <v>1.4400375000000705</v>
      </c>
      <c r="O319">
        <f t="shared" si="48"/>
        <v>0.16826530612263621</v>
      </c>
      <c r="P319">
        <f>'Sim Flight Params'!$B$46*N319+'Sim Flight Params'!$B$49*O319</f>
        <v>1.4400375000000705</v>
      </c>
      <c r="Q319">
        <f t="shared" si="49"/>
        <v>0.63003749999996794</v>
      </c>
      <c r="S319">
        <f t="shared" si="43"/>
        <v>-0.439117346938802</v>
      </c>
      <c r="T319">
        <f t="shared" si="44"/>
        <v>1.4400375000000705</v>
      </c>
      <c r="U319">
        <f t="shared" si="41"/>
        <v>0.63003749999996794</v>
      </c>
    </row>
    <row r="320" spans="1:21" x14ac:dyDescent="0.3">
      <c r="A320">
        <f>'Sim Flight'!B320</f>
        <v>15.8999999999998</v>
      </c>
      <c r="B320">
        <f>'Sim Flight'!L320</f>
        <v>0.78448979591846879</v>
      </c>
      <c r="C320">
        <f>'Sim Flight'!N320+'Sim Flight Params'!$B$45</f>
        <v>0.16826530612228788</v>
      </c>
      <c r="E320">
        <f t="shared" si="42"/>
        <v>4.9999999999998934E-2</v>
      </c>
      <c r="G320">
        <f>MEDIAN2(C320,'Sim Flight Params'!$B$47,2)</f>
        <v>0.16826530612228788</v>
      </c>
      <c r="H320">
        <f>AVERAGE2(G320,'Sim Flight Params'!$B$48,2)</f>
        <v>0.16826530612228788</v>
      </c>
      <c r="J320">
        <f t="shared" si="45"/>
        <v>-0.43070408163268781</v>
      </c>
      <c r="K320">
        <f t="shared" si="46"/>
        <v>-6.9577676953260047E-12</v>
      </c>
      <c r="L320">
        <f>'Sim Flight Params'!$B$46*J320+'Sim Flight Params'!$B$49*K320</f>
        <v>-0.43070408163268781</v>
      </c>
      <c r="N320">
        <f t="shared" si="47"/>
        <v>1.4185022959184366</v>
      </c>
      <c r="O320">
        <f t="shared" si="48"/>
        <v>0.16826530612228743</v>
      </c>
      <c r="P320">
        <f>'Sim Flight Params'!$B$46*N320+'Sim Flight Params'!$B$49*O320</f>
        <v>1.4185022959184366</v>
      </c>
      <c r="Q320">
        <f t="shared" si="49"/>
        <v>0.63401249999996778</v>
      </c>
      <c r="S320">
        <f t="shared" si="43"/>
        <v>-0.43070408163268781</v>
      </c>
      <c r="T320">
        <f t="shared" si="44"/>
        <v>1.4185022959184366</v>
      </c>
      <c r="U320">
        <f t="shared" si="41"/>
        <v>0.63401249999996778</v>
      </c>
    </row>
    <row r="321" spans="1:21" x14ac:dyDescent="0.3">
      <c r="A321">
        <f>'Sim Flight'!B321</f>
        <v>15.9499999999998</v>
      </c>
      <c r="B321">
        <f>'Sim Flight'!L321</f>
        <v>0.75938775510214029</v>
      </c>
      <c r="C321">
        <f>'Sim Flight'!N321+'Sim Flight Params'!$B$45</f>
        <v>0.16826530612245305</v>
      </c>
      <c r="E321">
        <f t="shared" si="42"/>
        <v>5.0000000000000711E-2</v>
      </c>
      <c r="G321">
        <f>MEDIAN2(C321,'Sim Flight Params'!$B$47,2)</f>
        <v>0.16826530612245305</v>
      </c>
      <c r="H321">
        <f>AVERAGE2(G321,'Sim Flight Params'!$B$48,2)</f>
        <v>0.16826530612245305</v>
      </c>
      <c r="J321">
        <f t="shared" si="45"/>
        <v>-0.42229081632656501</v>
      </c>
      <c r="K321">
        <f t="shared" si="46"/>
        <v>3.3034686097721064E-12</v>
      </c>
      <c r="L321">
        <f>'Sim Flight Params'!$B$46*J321+'Sim Flight Params'!$B$49*K321</f>
        <v>-0.42229081632656501</v>
      </c>
      <c r="N321">
        <f t="shared" si="47"/>
        <v>1.3973877551021081</v>
      </c>
      <c r="O321">
        <f t="shared" si="48"/>
        <v>0.16826530612245355</v>
      </c>
      <c r="P321">
        <f>'Sim Flight Params'!$B$46*N321+'Sim Flight Params'!$B$49*O321</f>
        <v>1.3973877551021081</v>
      </c>
      <c r="Q321">
        <f t="shared" si="49"/>
        <v>0.63799999999996782</v>
      </c>
      <c r="S321">
        <f t="shared" si="43"/>
        <v>-0.42229081632656501</v>
      </c>
      <c r="T321">
        <f t="shared" si="44"/>
        <v>1.3973877551021081</v>
      </c>
      <c r="U321">
        <f t="shared" si="41"/>
        <v>0.63799999999996782</v>
      </c>
    </row>
    <row r="322" spans="1:21" x14ac:dyDescent="0.3">
      <c r="A322">
        <f>'Sim Flight'!B322</f>
        <v>15.999999999999799</v>
      </c>
      <c r="B322">
        <f>'Sim Flight'!L322</f>
        <v>0.7346938775511187</v>
      </c>
      <c r="C322">
        <f>'Sim Flight'!N322+'Sim Flight Params'!$B$45</f>
        <v>0.16826530612241222</v>
      </c>
      <c r="E322">
        <f t="shared" si="42"/>
        <v>4.9999999999998934E-2</v>
      </c>
      <c r="G322">
        <f>MEDIAN2(C322,'Sim Flight Params'!$B$47,2)</f>
        <v>0.16826530612241222</v>
      </c>
      <c r="H322">
        <f>AVERAGE2(G322,'Sim Flight Params'!$B$48,2)</f>
        <v>0.16826530612241222</v>
      </c>
      <c r="J322">
        <f t="shared" si="45"/>
        <v>-0.4138775510204446</v>
      </c>
      <c r="K322">
        <f t="shared" si="46"/>
        <v>-8.1656903461182E-13</v>
      </c>
      <c r="L322">
        <f>'Sim Flight Params'!$B$46*J322+'Sim Flight Params'!$B$49*K322</f>
        <v>-0.4138775510204446</v>
      </c>
      <c r="N322">
        <f t="shared" si="47"/>
        <v>1.3766938775510864</v>
      </c>
      <c r="O322">
        <f t="shared" si="48"/>
        <v>0.16826530612241178</v>
      </c>
      <c r="P322">
        <f>'Sim Flight Params'!$B$46*N322+'Sim Flight Params'!$B$49*O322</f>
        <v>1.3766938775510864</v>
      </c>
      <c r="Q322">
        <f t="shared" si="49"/>
        <v>0.64199999999996771</v>
      </c>
      <c r="S322">
        <f t="shared" si="43"/>
        <v>-0.4138775510204446</v>
      </c>
      <c r="T322">
        <f t="shared" si="44"/>
        <v>1.3766938775510864</v>
      </c>
      <c r="U322">
        <f t="shared" ref="U322:U385" si="50">T322-$B322</f>
        <v>0.64199999999996771</v>
      </c>
    </row>
    <row r="323" spans="1:21" x14ac:dyDescent="0.3">
      <c r="A323">
        <f>'Sim Flight'!B323</f>
        <v>16.049999999999802</v>
      </c>
      <c r="B323">
        <f>'Sim Flight'!L323</f>
        <v>0.71040816326540157</v>
      </c>
      <c r="C323">
        <f>'Sim Flight'!N323+'Sim Flight Params'!$B$45</f>
        <v>0.16826530612247056</v>
      </c>
      <c r="E323">
        <f t="shared" si="42"/>
        <v>5.0000000000002487E-2</v>
      </c>
      <c r="G323">
        <f>MEDIAN2(C323,'Sim Flight Params'!$B$47,2)</f>
        <v>0.16826530612247056</v>
      </c>
      <c r="H323">
        <f>AVERAGE2(G323,'Sim Flight Params'!$B$48,2)</f>
        <v>0.16826530612247056</v>
      </c>
      <c r="J323">
        <f t="shared" si="45"/>
        <v>-0.40546428571432064</v>
      </c>
      <c r="K323">
        <f t="shared" si="46"/>
        <v>1.1668443988809816E-12</v>
      </c>
      <c r="L323">
        <f>'Sim Flight Params'!$B$46*J323+'Sim Flight Params'!$B$49*K323</f>
        <v>-0.40546428571432064</v>
      </c>
      <c r="N323">
        <f t="shared" si="47"/>
        <v>1.3564206632653695</v>
      </c>
      <c r="O323">
        <f t="shared" si="48"/>
        <v>0.16826530612247087</v>
      </c>
      <c r="P323">
        <f>'Sim Flight Params'!$B$46*N323+'Sim Flight Params'!$B$49*O323</f>
        <v>1.3564206632653695</v>
      </c>
      <c r="Q323">
        <f t="shared" si="49"/>
        <v>0.6460124999999679</v>
      </c>
      <c r="S323">
        <f t="shared" si="43"/>
        <v>-0.40546428571432064</v>
      </c>
      <c r="T323">
        <f t="shared" si="44"/>
        <v>1.3564206632653695</v>
      </c>
      <c r="U323">
        <f t="shared" si="50"/>
        <v>0.6460124999999679</v>
      </c>
    </row>
    <row r="324" spans="1:21" x14ac:dyDescent="0.3">
      <c r="A324">
        <f>'Sim Flight'!B324</f>
        <v>16.099999999999799</v>
      </c>
      <c r="B324">
        <f>'Sim Flight'!L324</f>
        <v>0.68653061224499312</v>
      </c>
      <c r="C324">
        <f>'Sim Flight'!N324+'Sim Flight Params'!$B$45</f>
        <v>0.16826530612245577</v>
      </c>
      <c r="E324">
        <f t="shared" ref="E324:E387" si="51">A324-A323</f>
        <v>4.9999999999997158E-2</v>
      </c>
      <c r="G324">
        <f>MEDIAN2(C324,'Sim Flight Params'!$B$47,2)</f>
        <v>0.16826530612245577</v>
      </c>
      <c r="H324">
        <f>AVERAGE2(G324,'Sim Flight Params'!$B$48,2)</f>
        <v>0.16826530612245577</v>
      </c>
      <c r="J324">
        <f t="shared" si="45"/>
        <v>-0.39705102040819834</v>
      </c>
      <c r="K324">
        <f t="shared" si="46"/>
        <v>-2.9587443606262103E-13</v>
      </c>
      <c r="L324">
        <f>'Sim Flight Params'!$B$46*J324+'Sim Flight Params'!$B$49*K324</f>
        <v>-0.39705102040819834</v>
      </c>
      <c r="N324">
        <f t="shared" si="47"/>
        <v>1.3365681122449606</v>
      </c>
      <c r="O324">
        <f t="shared" si="48"/>
        <v>0.16826530612245552</v>
      </c>
      <c r="P324">
        <f>'Sim Flight Params'!$B$46*N324+'Sim Flight Params'!$B$49*O324</f>
        <v>1.3365681122449606</v>
      </c>
      <c r="Q324">
        <f t="shared" si="49"/>
        <v>0.65003749999996752</v>
      </c>
      <c r="S324">
        <f t="shared" ref="S324:S387" si="52">S323+C324*$E324</f>
        <v>-0.39705102040819834</v>
      </c>
      <c r="T324">
        <f t="shared" ref="T324:T387" si="53">T323+S324*$E324</f>
        <v>1.3365681122449606</v>
      </c>
      <c r="U324">
        <f t="shared" si="50"/>
        <v>0.65003749999996752</v>
      </c>
    </row>
    <row r="325" spans="1:21" x14ac:dyDescent="0.3">
      <c r="A325">
        <f>'Sim Flight'!B325</f>
        <v>16.1499999999998</v>
      </c>
      <c r="B325">
        <f>'Sim Flight'!L325</f>
        <v>0.66306122448988924</v>
      </c>
      <c r="C325">
        <f>'Sim Flight'!N325+'Sim Flight Params'!$B$45</f>
        <v>0.16826530612250301</v>
      </c>
      <c r="E325">
        <f t="shared" si="51"/>
        <v>5.0000000000000711E-2</v>
      </c>
      <c r="G325">
        <f>MEDIAN2(C325,'Sim Flight Params'!$B$47,2)</f>
        <v>0.16826530612250301</v>
      </c>
      <c r="H325">
        <f>AVERAGE2(G325,'Sim Flight Params'!$B$48,2)</f>
        <v>0.16826530612250301</v>
      </c>
      <c r="J325">
        <f t="shared" si="45"/>
        <v>-0.38863775510207305</v>
      </c>
      <c r="K325">
        <f t="shared" si="46"/>
        <v>9.4479979395599489E-13</v>
      </c>
      <c r="L325">
        <f>'Sim Flight Params'!$B$46*J325+'Sim Flight Params'!$B$49*K325</f>
        <v>-0.38863775510207305</v>
      </c>
      <c r="N325">
        <f t="shared" si="47"/>
        <v>1.3171362244898568</v>
      </c>
      <c r="O325">
        <f t="shared" si="48"/>
        <v>0.16826530612250351</v>
      </c>
      <c r="P325">
        <f>'Sim Flight Params'!$B$46*N325+'Sim Flight Params'!$B$49*O325</f>
        <v>1.3171362244898568</v>
      </c>
      <c r="Q325">
        <f t="shared" si="49"/>
        <v>0.65407499999996754</v>
      </c>
      <c r="S325">
        <f t="shared" si="52"/>
        <v>-0.38863775510207305</v>
      </c>
      <c r="T325">
        <f t="shared" si="53"/>
        <v>1.3171362244898568</v>
      </c>
      <c r="U325">
        <f t="shared" si="50"/>
        <v>0.65407499999996754</v>
      </c>
    </row>
    <row r="326" spans="1:21" x14ac:dyDescent="0.3">
      <c r="A326">
        <f>'Sim Flight'!B326</f>
        <v>16.1999999999998</v>
      </c>
      <c r="B326">
        <f>'Sim Flight'!L326</f>
        <v>0.64000000000009116</v>
      </c>
      <c r="C326">
        <f>'Sim Flight'!N326+'Sim Flight Params'!$B$45</f>
        <v>0.16826530612231316</v>
      </c>
      <c r="E326">
        <f t="shared" si="51"/>
        <v>5.0000000000000711E-2</v>
      </c>
      <c r="G326">
        <f>MEDIAN2(C326,'Sim Flight Params'!$B$47,2)</f>
        <v>0.16826530612231316</v>
      </c>
      <c r="H326">
        <f>AVERAGE2(G326,'Sim Flight Params'!$B$48,2)</f>
        <v>0.16826530612231316</v>
      </c>
      <c r="J326">
        <f t="shared" si="45"/>
        <v>-0.38022448979595724</v>
      </c>
      <c r="K326">
        <f t="shared" si="46"/>
        <v>-3.7969627442179812E-12</v>
      </c>
      <c r="L326">
        <f>'Sim Flight Params'!$B$46*J326+'Sim Flight Params'!$B$49*K326</f>
        <v>-0.38022448979595724</v>
      </c>
      <c r="N326">
        <f t="shared" si="47"/>
        <v>1.2981250000000586</v>
      </c>
      <c r="O326">
        <f t="shared" si="48"/>
        <v>0.16826530612231366</v>
      </c>
      <c r="P326">
        <f>'Sim Flight Params'!$B$46*N326+'Sim Flight Params'!$B$49*O326</f>
        <v>1.2981250000000586</v>
      </c>
      <c r="Q326">
        <f t="shared" si="49"/>
        <v>0.65812499999996743</v>
      </c>
      <c r="S326">
        <f t="shared" si="52"/>
        <v>-0.38022448979595724</v>
      </c>
      <c r="T326">
        <f t="shared" si="53"/>
        <v>1.2981250000000586</v>
      </c>
      <c r="U326">
        <f t="shared" si="50"/>
        <v>0.65812499999996743</v>
      </c>
    </row>
    <row r="327" spans="1:21" x14ac:dyDescent="0.3">
      <c r="A327">
        <f>'Sim Flight'!B327</f>
        <v>16.249999999999801</v>
      </c>
      <c r="B327">
        <f>'Sim Flight'!L327</f>
        <v>0.61734693877559954</v>
      </c>
      <c r="C327">
        <f>'Sim Flight'!N327+'Sim Flight Params'!$B$45</f>
        <v>0.16826530612257962</v>
      </c>
      <c r="E327">
        <f t="shared" si="51"/>
        <v>5.0000000000000711E-2</v>
      </c>
      <c r="G327">
        <f>MEDIAN2(C327,'Sim Flight Params'!$B$47,2)</f>
        <v>0.16826530612257962</v>
      </c>
      <c r="H327">
        <f>AVERAGE2(G327,'Sim Flight Params'!$B$48,2)</f>
        <v>0.16826530612257962</v>
      </c>
      <c r="J327">
        <f t="shared" ref="J327:J390" si="54">J326+H327*$E327</f>
        <v>-0.37181122448982812</v>
      </c>
      <c r="K327">
        <f t="shared" ref="K327:K390" si="55">(H327-H326)/$E327</f>
        <v>5.3290705182006755E-12</v>
      </c>
      <c r="L327">
        <f>'Sim Flight Params'!$B$46*J327+'Sim Flight Params'!$B$49*K327</f>
        <v>-0.37181122448982812</v>
      </c>
      <c r="N327">
        <f t="shared" ref="N327:N390" si="56">N326+L327*$E327</f>
        <v>1.2795344387755669</v>
      </c>
      <c r="O327">
        <f t="shared" ref="O327:O390" si="57">(L327-L326)/$E327</f>
        <v>0.16826530612258012</v>
      </c>
      <c r="P327">
        <f>'Sim Flight Params'!$B$46*N327+'Sim Flight Params'!$B$49*O327</f>
        <v>1.2795344387755669</v>
      </c>
      <c r="Q327">
        <f t="shared" ref="Q327:Q390" si="58">P327-$B327</f>
        <v>0.6621874999999674</v>
      </c>
      <c r="S327">
        <f t="shared" si="52"/>
        <v>-0.37181122448982812</v>
      </c>
      <c r="T327">
        <f t="shared" si="53"/>
        <v>1.2795344387755669</v>
      </c>
      <c r="U327">
        <f t="shared" si="50"/>
        <v>0.6621874999999674</v>
      </c>
    </row>
    <row r="328" spans="1:21" x14ac:dyDescent="0.3">
      <c r="A328">
        <f>'Sim Flight'!B328</f>
        <v>16.299999999999802</v>
      </c>
      <c r="B328">
        <f>'Sim Flight'!L328</f>
        <v>0.59510204081641394</v>
      </c>
      <c r="C328">
        <f>'Sim Flight'!N328+'Sim Flight Params'!$B$45</f>
        <v>0.16826530612240198</v>
      </c>
      <c r="E328">
        <f t="shared" si="51"/>
        <v>5.0000000000000711E-2</v>
      </c>
      <c r="G328">
        <f>MEDIAN2(C328,'Sim Flight Params'!$B$47,2)</f>
        <v>0.16826530612240198</v>
      </c>
      <c r="H328">
        <f>AVERAGE2(G328,'Sim Flight Params'!$B$48,2)</f>
        <v>0.16826530612240198</v>
      </c>
      <c r="J328">
        <f t="shared" si="54"/>
        <v>-0.36339795918370787</v>
      </c>
      <c r="K328">
        <f t="shared" si="55"/>
        <v>-3.5527136788004504E-12</v>
      </c>
      <c r="L328">
        <f>'Sim Flight Params'!$B$46*J328+'Sim Flight Params'!$B$49*K328</f>
        <v>-0.36339795918370787</v>
      </c>
      <c r="N328">
        <f t="shared" si="56"/>
        <v>1.2613645408163814</v>
      </c>
      <c r="O328">
        <f t="shared" si="57"/>
        <v>0.16826530612240248</v>
      </c>
      <c r="P328">
        <f>'Sim Flight Params'!$B$46*N328+'Sim Flight Params'!$B$49*O328</f>
        <v>1.2613645408163814</v>
      </c>
      <c r="Q328">
        <f t="shared" si="58"/>
        <v>0.66626249999996745</v>
      </c>
      <c r="S328">
        <f t="shared" si="52"/>
        <v>-0.36339795918370787</v>
      </c>
      <c r="T328">
        <f t="shared" si="53"/>
        <v>1.2613645408163814</v>
      </c>
      <c r="U328">
        <f t="shared" si="50"/>
        <v>0.66626249999996745</v>
      </c>
    </row>
    <row r="329" spans="1:21" x14ac:dyDescent="0.3">
      <c r="A329">
        <f>'Sim Flight'!B329</f>
        <v>16.349999999999799</v>
      </c>
      <c r="B329">
        <f>'Sim Flight'!L329</f>
        <v>0.57326530612253601</v>
      </c>
      <c r="C329">
        <f>'Sim Flight'!N329+'Sim Flight Params'!$B$45</f>
        <v>0.1682653061224591</v>
      </c>
      <c r="E329">
        <f t="shared" si="51"/>
        <v>4.9999999999997158E-2</v>
      </c>
      <c r="G329">
        <f>MEDIAN2(C329,'Sim Flight Params'!$B$47,2)</f>
        <v>0.1682653061224591</v>
      </c>
      <c r="H329">
        <f>AVERAGE2(G329,'Sim Flight Params'!$B$48,2)</f>
        <v>0.1682653061224591</v>
      </c>
      <c r="J329">
        <f t="shared" si="54"/>
        <v>-0.35498469387758541</v>
      </c>
      <c r="K329">
        <f t="shared" si="55"/>
        <v>1.1424194923393511E-12</v>
      </c>
      <c r="L329">
        <f>'Sim Flight Params'!$B$46*J329+'Sim Flight Params'!$B$49*K329</f>
        <v>-0.35498469387758541</v>
      </c>
      <c r="N329">
        <f t="shared" si="56"/>
        <v>1.243615306122503</v>
      </c>
      <c r="O329">
        <f t="shared" si="57"/>
        <v>0.16826530612245885</v>
      </c>
      <c r="P329">
        <f>'Sim Flight Params'!$B$46*N329+'Sim Flight Params'!$B$49*O329</f>
        <v>1.243615306122503</v>
      </c>
      <c r="Q329">
        <f t="shared" si="58"/>
        <v>0.67034999999996703</v>
      </c>
      <c r="S329">
        <f t="shared" si="52"/>
        <v>-0.35498469387758541</v>
      </c>
      <c r="T329">
        <f t="shared" si="53"/>
        <v>1.243615306122503</v>
      </c>
      <c r="U329">
        <f t="shared" si="50"/>
        <v>0.67034999999996703</v>
      </c>
    </row>
    <row r="330" spans="1:21" x14ac:dyDescent="0.3">
      <c r="A330">
        <f>'Sim Flight'!B330</f>
        <v>16.3999999999998</v>
      </c>
      <c r="B330">
        <f>'Sim Flight'!L330</f>
        <v>0.55183673469396255</v>
      </c>
      <c r="C330">
        <f>'Sim Flight'!N330+'Sim Flight Params'!$B$45</f>
        <v>0.16826530612240087</v>
      </c>
      <c r="E330">
        <f t="shared" si="51"/>
        <v>5.0000000000000711E-2</v>
      </c>
      <c r="G330">
        <f>MEDIAN2(C330,'Sim Flight Params'!$B$47,2)</f>
        <v>0.16826530612240087</v>
      </c>
      <c r="H330">
        <f>AVERAGE2(G330,'Sim Flight Params'!$B$48,2)</f>
        <v>0.16826530612240087</v>
      </c>
      <c r="J330">
        <f t="shared" si="54"/>
        <v>-0.34657142857146522</v>
      </c>
      <c r="K330">
        <f t="shared" si="55"/>
        <v>-1.1646239528317727E-12</v>
      </c>
      <c r="L330">
        <f>'Sim Flight Params'!$B$46*J330+'Sim Flight Params'!$B$49*K330</f>
        <v>-0.34657142857146522</v>
      </c>
      <c r="N330">
        <f t="shared" si="56"/>
        <v>1.2262867346939295</v>
      </c>
      <c r="O330">
        <f t="shared" si="57"/>
        <v>0.16826530612240137</v>
      </c>
      <c r="P330">
        <f>'Sim Flight Params'!$B$46*N330+'Sim Flight Params'!$B$49*O330</f>
        <v>1.2262867346939295</v>
      </c>
      <c r="Q330">
        <f t="shared" si="58"/>
        <v>0.67444999999996691</v>
      </c>
      <c r="S330">
        <f t="shared" si="52"/>
        <v>-0.34657142857146522</v>
      </c>
      <c r="T330">
        <f t="shared" si="53"/>
        <v>1.2262867346939295</v>
      </c>
      <c r="U330">
        <f t="shared" si="50"/>
        <v>0.67444999999996691</v>
      </c>
    </row>
    <row r="331" spans="1:21" x14ac:dyDescent="0.3">
      <c r="A331">
        <f>'Sim Flight'!B331</f>
        <v>16.4499999999998</v>
      </c>
      <c r="B331">
        <f>'Sim Flight'!L331</f>
        <v>0.53081632653069533</v>
      </c>
      <c r="C331">
        <f>'Sim Flight'!N331+'Sim Flight Params'!$B$45</f>
        <v>0.1682653061224908</v>
      </c>
      <c r="E331">
        <f t="shared" si="51"/>
        <v>5.0000000000000711E-2</v>
      </c>
      <c r="G331">
        <f>MEDIAN2(C331,'Sim Flight Params'!$B$47,2)</f>
        <v>0.1682653061224908</v>
      </c>
      <c r="H331">
        <f>AVERAGE2(G331,'Sim Flight Params'!$B$48,2)</f>
        <v>0.1682653061224908</v>
      </c>
      <c r="J331">
        <f t="shared" si="54"/>
        <v>-0.33815816326534054</v>
      </c>
      <c r="K331">
        <f t="shared" si="55"/>
        <v>1.7985612998927279E-12</v>
      </c>
      <c r="L331">
        <f>'Sim Flight Params'!$B$46*J331+'Sim Flight Params'!$B$49*K331</f>
        <v>-0.33815816326534054</v>
      </c>
      <c r="N331">
        <f t="shared" si="56"/>
        <v>1.2093788265306622</v>
      </c>
      <c r="O331">
        <f t="shared" si="57"/>
        <v>0.1682653061224913</v>
      </c>
      <c r="P331">
        <f>'Sim Flight Params'!$B$46*N331+'Sim Flight Params'!$B$49*O331</f>
        <v>1.2093788265306622</v>
      </c>
      <c r="Q331">
        <f t="shared" si="58"/>
        <v>0.67856249999996687</v>
      </c>
      <c r="S331">
        <f t="shared" si="52"/>
        <v>-0.33815816326534054</v>
      </c>
      <c r="T331">
        <f t="shared" si="53"/>
        <v>1.2093788265306622</v>
      </c>
      <c r="U331">
        <f t="shared" si="50"/>
        <v>0.67856249999996687</v>
      </c>
    </row>
    <row r="332" spans="1:21" x14ac:dyDescent="0.3">
      <c r="A332">
        <f>'Sim Flight'!B332</f>
        <v>16.499999999999801</v>
      </c>
      <c r="B332">
        <f>'Sim Flight'!L332</f>
        <v>0.51020408163273434</v>
      </c>
      <c r="C332">
        <f>'Sim Flight'!N332+'Sim Flight Params'!$B$45</f>
        <v>0.1682653061224908</v>
      </c>
      <c r="E332">
        <f t="shared" si="51"/>
        <v>5.0000000000000711E-2</v>
      </c>
      <c r="G332">
        <f>MEDIAN2(C332,'Sim Flight Params'!$B$47,2)</f>
        <v>0.1682653061224908</v>
      </c>
      <c r="H332">
        <f>AVERAGE2(G332,'Sim Flight Params'!$B$48,2)</f>
        <v>0.1682653061224908</v>
      </c>
      <c r="J332">
        <f t="shared" si="54"/>
        <v>-0.32974489795921585</v>
      </c>
      <c r="K332">
        <f t="shared" si="55"/>
        <v>0</v>
      </c>
      <c r="L332">
        <f>'Sim Flight Params'!$B$46*J332+'Sim Flight Params'!$B$49*K332</f>
        <v>-0.32974489795921585</v>
      </c>
      <c r="N332">
        <f t="shared" si="56"/>
        <v>1.1928915816327013</v>
      </c>
      <c r="O332">
        <f t="shared" si="57"/>
        <v>0.1682653061224913</v>
      </c>
      <c r="P332">
        <f>'Sim Flight Params'!$B$46*N332+'Sim Flight Params'!$B$49*O332</f>
        <v>1.1928915816327013</v>
      </c>
      <c r="Q332">
        <f t="shared" si="58"/>
        <v>0.68268749999996692</v>
      </c>
      <c r="S332">
        <f t="shared" si="52"/>
        <v>-0.32974489795921585</v>
      </c>
      <c r="T332">
        <f t="shared" si="53"/>
        <v>1.1928915816327013</v>
      </c>
      <c r="U332">
        <f t="shared" si="50"/>
        <v>0.68268749999996692</v>
      </c>
    </row>
    <row r="333" spans="1:21" x14ac:dyDescent="0.3">
      <c r="A333">
        <f>'Sim Flight'!B333</f>
        <v>16.549999999999802</v>
      </c>
      <c r="B333">
        <f>'Sim Flight'!L333</f>
        <v>0.49000000000007937</v>
      </c>
      <c r="C333">
        <f>'Sim Flight'!N333+'Sim Flight Params'!$B$45</f>
        <v>0.16826530612240087</v>
      </c>
      <c r="E333">
        <f t="shared" si="51"/>
        <v>5.0000000000000711E-2</v>
      </c>
      <c r="G333">
        <f>MEDIAN2(C333,'Sim Flight Params'!$B$47,2)</f>
        <v>0.16826530612240087</v>
      </c>
      <c r="H333">
        <f>AVERAGE2(G333,'Sim Flight Params'!$B$48,2)</f>
        <v>0.16826530612240087</v>
      </c>
      <c r="J333">
        <f t="shared" si="54"/>
        <v>-0.32133163265309567</v>
      </c>
      <c r="K333">
        <f t="shared" si="55"/>
        <v>-1.7985612998927279E-12</v>
      </c>
      <c r="L333">
        <f>'Sim Flight Params'!$B$46*J333+'Sim Flight Params'!$B$49*K333</f>
        <v>-0.32133163265309567</v>
      </c>
      <c r="N333">
        <f t="shared" si="56"/>
        <v>1.1768250000000462</v>
      </c>
      <c r="O333">
        <f t="shared" si="57"/>
        <v>0.16826530612240137</v>
      </c>
      <c r="P333">
        <f>'Sim Flight Params'!$B$46*N333+'Sim Flight Params'!$B$49*O333</f>
        <v>1.1768250000000462</v>
      </c>
      <c r="Q333">
        <f t="shared" si="58"/>
        <v>0.68682499999996682</v>
      </c>
      <c r="S333">
        <f t="shared" si="52"/>
        <v>-0.32133163265309567</v>
      </c>
      <c r="T333">
        <f t="shared" si="53"/>
        <v>1.1768250000000462</v>
      </c>
      <c r="U333">
        <f t="shared" si="50"/>
        <v>0.68682499999996682</v>
      </c>
    </row>
    <row r="334" spans="1:21" x14ac:dyDescent="0.3">
      <c r="A334">
        <f>'Sim Flight'!B334</f>
        <v>16.599999999999799</v>
      </c>
      <c r="B334">
        <f>'Sim Flight'!L334</f>
        <v>0.47020408163273181</v>
      </c>
      <c r="C334">
        <f>'Sim Flight'!N334+'Sim Flight Params'!$B$45</f>
        <v>0.16826530612240692</v>
      </c>
      <c r="E334">
        <f t="shared" si="51"/>
        <v>4.9999999999997158E-2</v>
      </c>
      <c r="G334">
        <f>MEDIAN2(C334,'Sim Flight Params'!$B$47,2)</f>
        <v>0.16826530612240692</v>
      </c>
      <c r="H334">
        <f>AVERAGE2(G334,'Sim Flight Params'!$B$48,2)</f>
        <v>0.16826530612240692</v>
      </c>
      <c r="J334">
        <f t="shared" si="54"/>
        <v>-0.31291836734697581</v>
      </c>
      <c r="K334">
        <f t="shared" si="55"/>
        <v>1.2101430968414895E-13</v>
      </c>
      <c r="L334">
        <f>'Sim Flight Params'!$B$46*J334+'Sim Flight Params'!$B$49*K334</f>
        <v>-0.31291836734697581</v>
      </c>
      <c r="N334">
        <f t="shared" si="56"/>
        <v>1.1611790816326983</v>
      </c>
      <c r="O334">
        <f t="shared" si="57"/>
        <v>0.16826530612240667</v>
      </c>
      <c r="P334">
        <f>'Sim Flight Params'!$B$46*N334+'Sim Flight Params'!$B$49*O334</f>
        <v>1.1611790816326983</v>
      </c>
      <c r="Q334">
        <f t="shared" si="58"/>
        <v>0.69097499999996659</v>
      </c>
      <c r="S334">
        <f t="shared" si="52"/>
        <v>-0.31291836734697581</v>
      </c>
      <c r="T334">
        <f t="shared" si="53"/>
        <v>1.1611790816326983</v>
      </c>
      <c r="U334">
        <f t="shared" si="50"/>
        <v>0.69097499999996659</v>
      </c>
    </row>
    <row r="335" spans="1:21" x14ac:dyDescent="0.3">
      <c r="A335">
        <f>'Sim Flight'!B335</f>
        <v>16.6499999999998</v>
      </c>
      <c r="B335">
        <f>'Sim Flight'!L335</f>
        <v>0.45081632653068909</v>
      </c>
      <c r="C335">
        <f>'Sim Flight'!N335+'Sim Flight Params'!$B$45</f>
        <v>0.16826530612249746</v>
      </c>
      <c r="E335">
        <f t="shared" si="51"/>
        <v>5.0000000000000711E-2</v>
      </c>
      <c r="G335">
        <f>MEDIAN2(C335,'Sim Flight Params'!$B$47,2)</f>
        <v>0.16826530612249746</v>
      </c>
      <c r="H335">
        <f>AVERAGE2(G335,'Sim Flight Params'!$B$48,2)</f>
        <v>0.16826530612249746</v>
      </c>
      <c r="J335">
        <f t="shared" si="54"/>
        <v>-0.30450510204085079</v>
      </c>
      <c r="K335">
        <f t="shared" si="55"/>
        <v>1.8107737531636047E-12</v>
      </c>
      <c r="L335">
        <f>'Sim Flight Params'!$B$46*J335+'Sim Flight Params'!$B$49*K335</f>
        <v>-0.30450510204085079</v>
      </c>
      <c r="N335">
        <f t="shared" si="56"/>
        <v>1.1459538265306555</v>
      </c>
      <c r="O335">
        <f t="shared" si="57"/>
        <v>0.16826530612249796</v>
      </c>
      <c r="P335">
        <f>'Sim Flight Params'!$B$46*N335+'Sim Flight Params'!$B$49*O335</f>
        <v>1.1459538265306555</v>
      </c>
      <c r="Q335">
        <f t="shared" si="58"/>
        <v>0.69513749999996644</v>
      </c>
      <c r="S335">
        <f t="shared" si="52"/>
        <v>-0.30450510204085079</v>
      </c>
      <c r="T335">
        <f t="shared" si="53"/>
        <v>1.1459538265306555</v>
      </c>
      <c r="U335">
        <f t="shared" si="50"/>
        <v>0.69513749999996644</v>
      </c>
    </row>
    <row r="336" spans="1:21" x14ac:dyDescent="0.3">
      <c r="A336">
        <f>'Sim Flight'!B336</f>
        <v>16.6999999999998</v>
      </c>
      <c r="B336">
        <f>'Sim Flight'!L336</f>
        <v>0.43183673469395256</v>
      </c>
      <c r="C336">
        <f>'Sim Flight'!N336+'Sim Flight Params'!$B$45</f>
        <v>0.16826530612246859</v>
      </c>
      <c r="E336">
        <f t="shared" si="51"/>
        <v>5.0000000000000711E-2</v>
      </c>
      <c r="G336">
        <f>MEDIAN2(C336,'Sim Flight Params'!$B$47,2)</f>
        <v>0.16826530612246859</v>
      </c>
      <c r="H336">
        <f>AVERAGE2(G336,'Sim Flight Params'!$B$48,2)</f>
        <v>0.16826530612246859</v>
      </c>
      <c r="J336">
        <f t="shared" si="54"/>
        <v>-0.29609183673472722</v>
      </c>
      <c r="K336">
        <f t="shared" si="55"/>
        <v>-5.7731597280507322E-13</v>
      </c>
      <c r="L336">
        <f>'Sim Flight Params'!$B$46*J336+'Sim Flight Params'!$B$49*K336</f>
        <v>-0.29609183673472722</v>
      </c>
      <c r="N336">
        <f t="shared" si="56"/>
        <v>1.1311492346939189</v>
      </c>
      <c r="O336">
        <f t="shared" si="57"/>
        <v>0.16826530612246909</v>
      </c>
      <c r="P336">
        <f>'Sim Flight Params'!$B$46*N336+'Sim Flight Params'!$B$49*O336</f>
        <v>1.1311492346939189</v>
      </c>
      <c r="Q336">
        <f t="shared" si="58"/>
        <v>0.69931249999996636</v>
      </c>
      <c r="S336">
        <f t="shared" si="52"/>
        <v>-0.29609183673472722</v>
      </c>
      <c r="T336">
        <f t="shared" si="53"/>
        <v>1.1311492346939189</v>
      </c>
      <c r="U336">
        <f t="shared" si="50"/>
        <v>0.69931249999996636</v>
      </c>
    </row>
    <row r="337" spans="1:21" x14ac:dyDescent="0.3">
      <c r="A337">
        <f>'Sim Flight'!B337</f>
        <v>16.749999999999801</v>
      </c>
      <c r="B337">
        <f>'Sim Flight'!L337</f>
        <v>0.4132653061225221</v>
      </c>
      <c r="C337">
        <f>'Sim Flight'!N337+'Sim Flight Params'!$B$45</f>
        <v>0.16826530612242419</v>
      </c>
      <c r="E337">
        <f t="shared" si="51"/>
        <v>5.0000000000000711E-2</v>
      </c>
      <c r="G337">
        <f>MEDIAN2(C337,'Sim Flight Params'!$B$47,2)</f>
        <v>0.16826530612242419</v>
      </c>
      <c r="H337">
        <f>AVERAGE2(G337,'Sim Flight Params'!$B$48,2)</f>
        <v>0.16826530612242419</v>
      </c>
      <c r="J337">
        <f t="shared" si="54"/>
        <v>-0.28767857142860587</v>
      </c>
      <c r="K337">
        <f t="shared" si="55"/>
        <v>-8.8817841970011261E-13</v>
      </c>
      <c r="L337">
        <f>'Sim Flight Params'!$B$46*J337+'Sim Flight Params'!$B$49*K337</f>
        <v>-0.28767857142860587</v>
      </c>
      <c r="N337">
        <f t="shared" si="56"/>
        <v>1.1167653061224885</v>
      </c>
      <c r="O337">
        <f t="shared" si="57"/>
        <v>0.16826530612242468</v>
      </c>
      <c r="P337">
        <f>'Sim Flight Params'!$B$46*N337+'Sim Flight Params'!$B$49*O337</f>
        <v>1.1167653061224885</v>
      </c>
      <c r="Q337">
        <f t="shared" si="58"/>
        <v>0.70349999999996637</v>
      </c>
      <c r="S337">
        <f t="shared" si="52"/>
        <v>-0.28767857142860587</v>
      </c>
      <c r="T337">
        <f t="shared" si="53"/>
        <v>1.1167653061224885</v>
      </c>
      <c r="U337">
        <f t="shared" si="50"/>
        <v>0.70349999999996637</v>
      </c>
    </row>
    <row r="338" spans="1:21" x14ac:dyDescent="0.3">
      <c r="A338">
        <f>'Sim Flight'!B338</f>
        <v>16.799999999999802</v>
      </c>
      <c r="B338">
        <f>'Sim Flight'!L338</f>
        <v>0.39510204081639771</v>
      </c>
      <c r="C338">
        <f>'Sim Flight'!N338+'Sim Flight Params'!$B$45</f>
        <v>0.16826530612242419</v>
      </c>
      <c r="E338">
        <f t="shared" si="51"/>
        <v>5.0000000000000711E-2</v>
      </c>
      <c r="G338">
        <f>MEDIAN2(C338,'Sim Flight Params'!$B$47,2)</f>
        <v>0.16826530612242419</v>
      </c>
      <c r="H338">
        <f>AVERAGE2(G338,'Sim Flight Params'!$B$48,2)</f>
        <v>0.16826530612242419</v>
      </c>
      <c r="J338">
        <f t="shared" si="54"/>
        <v>-0.27926530612248451</v>
      </c>
      <c r="K338">
        <f t="shared" si="55"/>
        <v>0</v>
      </c>
      <c r="L338">
        <f>'Sim Flight Params'!$B$46*J338+'Sim Flight Params'!$B$49*K338</f>
        <v>-0.27926530612248451</v>
      </c>
      <c r="N338">
        <f t="shared" si="56"/>
        <v>1.1028020408163641</v>
      </c>
      <c r="O338">
        <f t="shared" si="57"/>
        <v>0.16826530612242468</v>
      </c>
      <c r="P338">
        <f>'Sim Flight Params'!$B$46*N338+'Sim Flight Params'!$B$49*O338</f>
        <v>1.1028020408163641</v>
      </c>
      <c r="Q338">
        <f t="shared" si="58"/>
        <v>0.70769999999996647</v>
      </c>
      <c r="S338">
        <f t="shared" si="52"/>
        <v>-0.27926530612248451</v>
      </c>
      <c r="T338">
        <f t="shared" si="53"/>
        <v>1.1028020408163641</v>
      </c>
      <c r="U338">
        <f t="shared" si="50"/>
        <v>0.70769999999996647</v>
      </c>
    </row>
    <row r="339" spans="1:21" x14ac:dyDescent="0.3">
      <c r="A339">
        <f>'Sim Flight'!B339</f>
        <v>16.849999999999799</v>
      </c>
      <c r="B339">
        <f>'Sim Flight'!L339</f>
        <v>0.37734693877558079</v>
      </c>
      <c r="C339">
        <f>'Sim Flight'!N339+'Sim Flight Params'!$B$45</f>
        <v>0.16826530612248575</v>
      </c>
      <c r="E339">
        <f t="shared" si="51"/>
        <v>4.9999999999997158E-2</v>
      </c>
      <c r="G339">
        <f>MEDIAN2(C339,'Sim Flight Params'!$B$47,2)</f>
        <v>0.16826530612248575</v>
      </c>
      <c r="H339">
        <f>AVERAGE2(G339,'Sim Flight Params'!$B$48,2)</f>
        <v>0.16826530612248575</v>
      </c>
      <c r="J339">
        <f t="shared" si="54"/>
        <v>-0.27085204081636072</v>
      </c>
      <c r="K339">
        <f t="shared" si="55"/>
        <v>1.2312373343093687E-12</v>
      </c>
      <c r="L339">
        <f>'Sim Flight Params'!$B$46*J339+'Sim Flight Params'!$B$49*K339</f>
        <v>-0.27085204081636072</v>
      </c>
      <c r="N339">
        <f t="shared" si="56"/>
        <v>1.0892594387755468</v>
      </c>
      <c r="O339">
        <f t="shared" si="57"/>
        <v>0.1682653061224855</v>
      </c>
      <c r="P339">
        <f>'Sim Flight Params'!$B$46*N339+'Sim Flight Params'!$B$49*O339</f>
        <v>1.0892594387755468</v>
      </c>
      <c r="Q339">
        <f t="shared" si="58"/>
        <v>0.71191249999996598</v>
      </c>
      <c r="S339">
        <f t="shared" si="52"/>
        <v>-0.27085204081636072</v>
      </c>
      <c r="T339">
        <f t="shared" si="53"/>
        <v>1.0892594387755468</v>
      </c>
      <c r="U339">
        <f t="shared" si="50"/>
        <v>0.71191249999996598</v>
      </c>
    </row>
    <row r="340" spans="1:21" x14ac:dyDescent="0.3">
      <c r="A340">
        <f>'Sim Flight'!B340</f>
        <v>16.8999999999998</v>
      </c>
      <c r="B340">
        <f>'Sim Flight'!L340</f>
        <v>0.36000000000006871</v>
      </c>
      <c r="C340">
        <f>'Sim Flight'!N340+'Sim Flight Params'!$B$45</f>
        <v>0.16826530612244084</v>
      </c>
      <c r="E340">
        <f t="shared" si="51"/>
        <v>5.0000000000000711E-2</v>
      </c>
      <c r="G340">
        <f>MEDIAN2(C340,'Sim Flight Params'!$B$47,2)</f>
        <v>0.16826530612244084</v>
      </c>
      <c r="H340">
        <f>AVERAGE2(G340,'Sim Flight Params'!$B$48,2)</f>
        <v>0.16826530612244084</v>
      </c>
      <c r="J340">
        <f t="shared" si="54"/>
        <v>-0.26243877551023853</v>
      </c>
      <c r="K340">
        <f t="shared" si="55"/>
        <v>-8.9817042692173892E-13</v>
      </c>
      <c r="L340">
        <f>'Sim Flight Params'!$B$46*J340+'Sim Flight Params'!$B$49*K340</f>
        <v>-0.26243877551023853</v>
      </c>
      <c r="N340">
        <f t="shared" si="56"/>
        <v>1.0761375000000346</v>
      </c>
      <c r="O340">
        <f t="shared" si="57"/>
        <v>0.16826530612244134</v>
      </c>
      <c r="P340">
        <f>'Sim Flight Params'!$B$46*N340+'Sim Flight Params'!$B$49*O340</f>
        <v>1.0761375000000346</v>
      </c>
      <c r="Q340">
        <f t="shared" si="58"/>
        <v>0.7161374999999659</v>
      </c>
      <c r="S340">
        <f t="shared" si="52"/>
        <v>-0.26243877551023853</v>
      </c>
      <c r="T340">
        <f t="shared" si="53"/>
        <v>1.0761375000000346</v>
      </c>
      <c r="U340">
        <f t="shared" si="50"/>
        <v>0.7161374999999659</v>
      </c>
    </row>
    <row r="341" spans="1:21" x14ac:dyDescent="0.3">
      <c r="A341">
        <f>'Sim Flight'!B341</f>
        <v>16.9499999999998</v>
      </c>
      <c r="B341">
        <f>'Sim Flight'!L341</f>
        <v>0.34306122448986281</v>
      </c>
      <c r="C341">
        <f>'Sim Flight'!N341+'Sim Flight Params'!$B$45</f>
        <v>0.16826530612246859</v>
      </c>
      <c r="E341">
        <f t="shared" si="51"/>
        <v>5.0000000000000711E-2</v>
      </c>
      <c r="G341">
        <f>MEDIAN2(C341,'Sim Flight Params'!$B$47,2)</f>
        <v>0.16826530612246859</v>
      </c>
      <c r="H341">
        <f>AVERAGE2(G341,'Sim Flight Params'!$B$48,2)</f>
        <v>0.16826530612246859</v>
      </c>
      <c r="J341">
        <f t="shared" si="54"/>
        <v>-0.25402551020411496</v>
      </c>
      <c r="K341">
        <f t="shared" si="55"/>
        <v>5.5511151231257039E-13</v>
      </c>
      <c r="L341">
        <f>'Sim Flight Params'!$B$46*J341+'Sim Flight Params'!$B$49*K341</f>
        <v>-0.25402551020411496</v>
      </c>
      <c r="N341">
        <f t="shared" si="56"/>
        <v>1.0634362244898288</v>
      </c>
      <c r="O341">
        <f t="shared" si="57"/>
        <v>0.16826530612246909</v>
      </c>
      <c r="P341">
        <f>'Sim Flight Params'!$B$46*N341+'Sim Flight Params'!$B$49*O341</f>
        <v>1.0634362244898288</v>
      </c>
      <c r="Q341">
        <f t="shared" si="58"/>
        <v>0.72037499999996601</v>
      </c>
      <c r="S341">
        <f t="shared" si="52"/>
        <v>-0.25402551020411496</v>
      </c>
      <c r="T341">
        <f t="shared" si="53"/>
        <v>1.0634362244898288</v>
      </c>
      <c r="U341">
        <f t="shared" si="50"/>
        <v>0.72037499999996601</v>
      </c>
    </row>
    <row r="342" spans="1:21" x14ac:dyDescent="0.3">
      <c r="A342">
        <f>'Sim Flight'!B342</f>
        <v>16.999999999999801</v>
      </c>
      <c r="B342">
        <f>'Sim Flight'!L342</f>
        <v>0.32653061224496288</v>
      </c>
      <c r="C342">
        <f>'Sim Flight'!N342+'Sim Flight Params'!$B$45</f>
        <v>0.16826530612237978</v>
      </c>
      <c r="E342">
        <f t="shared" si="51"/>
        <v>5.0000000000000711E-2</v>
      </c>
      <c r="G342">
        <f>MEDIAN2(C342,'Sim Flight Params'!$B$47,2)</f>
        <v>0.16826530612237978</v>
      </c>
      <c r="H342">
        <f>AVERAGE2(G342,'Sim Flight Params'!$B$48,2)</f>
        <v>0.16826530612237978</v>
      </c>
      <c r="J342">
        <f t="shared" si="54"/>
        <v>-0.24561224489799585</v>
      </c>
      <c r="K342">
        <f t="shared" si="55"/>
        <v>-1.7763568394002252E-12</v>
      </c>
      <c r="L342">
        <f>'Sim Flight Params'!$B$46*J342+'Sim Flight Params'!$B$49*K342</f>
        <v>-0.24561224489799585</v>
      </c>
      <c r="N342">
        <f t="shared" si="56"/>
        <v>1.0511556122449288</v>
      </c>
      <c r="O342">
        <f t="shared" si="57"/>
        <v>0.16826530612237972</v>
      </c>
      <c r="P342">
        <f>'Sim Flight Params'!$B$46*N342+'Sim Flight Params'!$B$49*O342</f>
        <v>1.0511556122449288</v>
      </c>
      <c r="Q342">
        <f t="shared" si="58"/>
        <v>0.72462499999996588</v>
      </c>
      <c r="S342">
        <f t="shared" si="52"/>
        <v>-0.24561224489799585</v>
      </c>
      <c r="T342">
        <f t="shared" si="53"/>
        <v>1.0511556122449288</v>
      </c>
      <c r="U342">
        <f t="shared" si="50"/>
        <v>0.72462499999996588</v>
      </c>
    </row>
    <row r="343" spans="1:21" x14ac:dyDescent="0.3">
      <c r="A343">
        <f>'Sim Flight'!B343</f>
        <v>17.049999999999802</v>
      </c>
      <c r="B343">
        <f>'Sim Flight'!L343</f>
        <v>0.31040816326536924</v>
      </c>
      <c r="C343">
        <f>'Sim Flight'!N343+'Sim Flight Params'!$B$45</f>
        <v>0.168265306122513</v>
      </c>
      <c r="E343">
        <f t="shared" si="51"/>
        <v>5.0000000000000711E-2</v>
      </c>
      <c r="G343">
        <f>MEDIAN2(C343,'Sim Flight Params'!$B$47,2)</f>
        <v>0.168265306122513</v>
      </c>
      <c r="H343">
        <f>AVERAGE2(G343,'Sim Flight Params'!$B$48,2)</f>
        <v>0.168265306122513</v>
      </c>
      <c r="J343">
        <f t="shared" si="54"/>
        <v>-0.23719897959187008</v>
      </c>
      <c r="K343">
        <f t="shared" si="55"/>
        <v>2.6645352591003377E-12</v>
      </c>
      <c r="L343">
        <f>'Sim Flight Params'!$B$46*J343+'Sim Flight Params'!$B$49*K343</f>
        <v>-0.23719897959187008</v>
      </c>
      <c r="N343">
        <f t="shared" si="56"/>
        <v>1.0392956632653352</v>
      </c>
      <c r="O343">
        <f t="shared" si="57"/>
        <v>0.16826530612251295</v>
      </c>
      <c r="P343">
        <f>'Sim Flight Params'!$B$46*N343+'Sim Flight Params'!$B$49*O343</f>
        <v>1.0392956632653352</v>
      </c>
      <c r="Q343">
        <f t="shared" si="58"/>
        <v>0.72888749999996594</v>
      </c>
      <c r="S343">
        <f t="shared" si="52"/>
        <v>-0.23719897959187008</v>
      </c>
      <c r="T343">
        <f t="shared" si="53"/>
        <v>1.0392956632653352</v>
      </c>
      <c r="U343">
        <f t="shared" si="50"/>
        <v>0.72888749999996594</v>
      </c>
    </row>
    <row r="344" spans="1:21" x14ac:dyDescent="0.3">
      <c r="A344">
        <f>'Sim Flight'!B344</f>
        <v>17.099999999999799</v>
      </c>
      <c r="B344">
        <f>'Sim Flight'!L344</f>
        <v>0.29469387755108278</v>
      </c>
      <c r="C344">
        <f>'Sim Flight'!N344+'Sim Flight Params'!$B$45</f>
        <v>0.16826530612243246</v>
      </c>
      <c r="E344">
        <f t="shared" si="51"/>
        <v>4.9999999999997158E-2</v>
      </c>
      <c r="G344">
        <f>MEDIAN2(C344,'Sim Flight Params'!$B$47,2)</f>
        <v>0.16826530612243246</v>
      </c>
      <c r="H344">
        <f>AVERAGE2(G344,'Sim Flight Params'!$B$48,2)</f>
        <v>0.16826530612243246</v>
      </c>
      <c r="J344">
        <f t="shared" si="54"/>
        <v>-0.22878571428574895</v>
      </c>
      <c r="K344">
        <f t="shared" si="55"/>
        <v>-1.6109336087311936E-12</v>
      </c>
      <c r="L344">
        <f>'Sim Flight Params'!$B$46*J344+'Sim Flight Params'!$B$49*K344</f>
        <v>-0.22878571428574895</v>
      </c>
      <c r="N344">
        <f t="shared" si="56"/>
        <v>1.0278563775510483</v>
      </c>
      <c r="O344">
        <f t="shared" si="57"/>
        <v>0.16826530612243221</v>
      </c>
      <c r="P344">
        <f>'Sim Flight Params'!$B$46*N344+'Sim Flight Params'!$B$49*O344</f>
        <v>1.0278563775510483</v>
      </c>
      <c r="Q344">
        <f t="shared" si="58"/>
        <v>0.73316249999996552</v>
      </c>
      <c r="S344">
        <f t="shared" si="52"/>
        <v>-0.22878571428574895</v>
      </c>
      <c r="T344">
        <f t="shared" si="53"/>
        <v>1.0278563775510483</v>
      </c>
      <c r="U344">
        <f t="shared" si="50"/>
        <v>0.73316249999996552</v>
      </c>
    </row>
    <row r="345" spans="1:21" x14ac:dyDescent="0.3">
      <c r="A345">
        <f>'Sim Flight'!B345</f>
        <v>17.1499999999998</v>
      </c>
      <c r="B345">
        <f>'Sim Flight'!L345</f>
        <v>0.2793877551021014</v>
      </c>
      <c r="C345">
        <f>'Sim Flight'!N345+'Sim Flight Params'!$B$45</f>
        <v>0.16826530612247081</v>
      </c>
      <c r="E345">
        <f t="shared" si="51"/>
        <v>5.0000000000000711E-2</v>
      </c>
      <c r="G345">
        <f>MEDIAN2(C345,'Sim Flight Params'!$B$47,2)</f>
        <v>0.16826530612247081</v>
      </c>
      <c r="H345">
        <f>AVERAGE2(G345,'Sim Flight Params'!$B$48,2)</f>
        <v>0.16826530612247081</v>
      </c>
      <c r="J345">
        <f t="shared" si="54"/>
        <v>-0.2203724489796253</v>
      </c>
      <c r="K345">
        <f t="shared" si="55"/>
        <v>7.6716411001597226E-13</v>
      </c>
      <c r="L345">
        <f>'Sim Flight Params'!$B$46*J345+'Sim Flight Params'!$B$49*K345</f>
        <v>-0.2203724489796253</v>
      </c>
      <c r="N345">
        <f t="shared" si="56"/>
        <v>1.0168377551020669</v>
      </c>
      <c r="O345">
        <f t="shared" si="57"/>
        <v>0.16826530612247076</v>
      </c>
      <c r="P345">
        <f>'Sim Flight Params'!$B$46*N345+'Sim Flight Params'!$B$49*O345</f>
        <v>1.0168377551020669</v>
      </c>
      <c r="Q345">
        <f t="shared" si="58"/>
        <v>0.73744999999996552</v>
      </c>
      <c r="S345">
        <f t="shared" si="52"/>
        <v>-0.2203724489796253</v>
      </c>
      <c r="T345">
        <f t="shared" si="53"/>
        <v>1.0168377551020669</v>
      </c>
      <c r="U345">
        <f t="shared" si="50"/>
        <v>0.73744999999996552</v>
      </c>
    </row>
    <row r="346" spans="1:21" x14ac:dyDescent="0.3">
      <c r="A346">
        <f>'Sim Flight'!B346</f>
        <v>17.1999999999998</v>
      </c>
      <c r="B346">
        <f>'Sim Flight'!L346</f>
        <v>0.26448979591842597</v>
      </c>
      <c r="C346">
        <f>'Sim Flight'!N346+'Sim Flight Params'!$B$45</f>
        <v>0.16826530612237978</v>
      </c>
      <c r="E346">
        <f t="shared" si="51"/>
        <v>5.0000000000000711E-2</v>
      </c>
      <c r="G346">
        <f>MEDIAN2(C346,'Sim Flight Params'!$B$47,2)</f>
        <v>0.16826530612237978</v>
      </c>
      <c r="H346">
        <f>AVERAGE2(G346,'Sim Flight Params'!$B$48,2)</f>
        <v>0.16826530612237978</v>
      </c>
      <c r="J346">
        <f t="shared" si="54"/>
        <v>-0.21195918367350619</v>
      </c>
      <c r="K346">
        <f t="shared" si="55"/>
        <v>-1.8207657603852309E-12</v>
      </c>
      <c r="L346">
        <f>'Sim Flight Params'!$B$46*J346+'Sim Flight Params'!$B$49*K346</f>
        <v>-0.21195918367350619</v>
      </c>
      <c r="N346">
        <f t="shared" si="56"/>
        <v>1.0062397959183913</v>
      </c>
      <c r="O346">
        <f t="shared" si="57"/>
        <v>0.16826530612237972</v>
      </c>
      <c r="P346">
        <f>'Sim Flight Params'!$B$46*N346+'Sim Flight Params'!$B$49*O346</f>
        <v>1.0062397959183913</v>
      </c>
      <c r="Q346">
        <f t="shared" si="58"/>
        <v>0.74174999999996527</v>
      </c>
      <c r="S346">
        <f t="shared" si="52"/>
        <v>-0.21195918367350619</v>
      </c>
      <c r="T346">
        <f t="shared" si="53"/>
        <v>1.0062397959183913</v>
      </c>
      <c r="U346">
        <f t="shared" si="50"/>
        <v>0.74174999999996527</v>
      </c>
    </row>
    <row r="347" spans="1:21" x14ac:dyDescent="0.3">
      <c r="A347">
        <f>'Sim Flight'!B347</f>
        <v>17.249999999999801</v>
      </c>
      <c r="B347">
        <f>'Sim Flight'!L347</f>
        <v>0.25000000000005684</v>
      </c>
      <c r="C347">
        <f>'Sim Flight'!N347+'Sim Flight Params'!$B$45</f>
        <v>0.168265306122513</v>
      </c>
      <c r="E347">
        <f t="shared" si="51"/>
        <v>5.0000000000000711E-2</v>
      </c>
      <c r="G347">
        <f>MEDIAN2(C347,'Sim Flight Params'!$B$47,2)</f>
        <v>0.168265306122513</v>
      </c>
      <c r="H347">
        <f>AVERAGE2(G347,'Sim Flight Params'!$B$48,2)</f>
        <v>0.168265306122513</v>
      </c>
      <c r="J347">
        <f t="shared" si="54"/>
        <v>-0.20354591836738042</v>
      </c>
      <c r="K347">
        <f t="shared" si="55"/>
        <v>2.6645352591003377E-12</v>
      </c>
      <c r="L347">
        <f>'Sim Flight Params'!$B$46*J347+'Sim Flight Params'!$B$49*K347</f>
        <v>-0.20354591836738042</v>
      </c>
      <c r="N347">
        <f t="shared" si="56"/>
        <v>0.99606250000002217</v>
      </c>
      <c r="O347">
        <f t="shared" si="57"/>
        <v>0.16826530612251295</v>
      </c>
      <c r="P347">
        <f>'Sim Flight Params'!$B$46*N347+'Sim Flight Params'!$B$49*O347</f>
        <v>0.99606250000002217</v>
      </c>
      <c r="Q347">
        <f t="shared" si="58"/>
        <v>0.74606249999996532</v>
      </c>
      <c r="S347">
        <f t="shared" si="52"/>
        <v>-0.20354591836738042</v>
      </c>
      <c r="T347">
        <f t="shared" si="53"/>
        <v>0.99606250000002217</v>
      </c>
      <c r="U347">
        <f t="shared" si="50"/>
        <v>0.74606249999996532</v>
      </c>
    </row>
    <row r="348" spans="1:21" x14ac:dyDescent="0.3">
      <c r="A348">
        <f>'Sim Flight'!B348</f>
        <v>17.299999999999802</v>
      </c>
      <c r="B348">
        <f>'Sim Flight'!L348</f>
        <v>0.23591836734699378</v>
      </c>
      <c r="C348">
        <f>'Sim Flight'!N348+'Sim Flight Params'!$B$45</f>
        <v>0.16826530612242419</v>
      </c>
      <c r="E348">
        <f t="shared" si="51"/>
        <v>5.0000000000000711E-2</v>
      </c>
      <c r="G348">
        <f>MEDIAN2(C348,'Sim Flight Params'!$B$47,2)</f>
        <v>0.16826530612242419</v>
      </c>
      <c r="H348">
        <f>AVERAGE2(G348,'Sim Flight Params'!$B$48,2)</f>
        <v>0.16826530612242419</v>
      </c>
      <c r="J348">
        <f t="shared" si="54"/>
        <v>-0.1951326530612591</v>
      </c>
      <c r="K348">
        <f t="shared" si="55"/>
        <v>-1.7763568394002252E-12</v>
      </c>
      <c r="L348">
        <f>'Sim Flight Params'!$B$46*J348+'Sim Flight Params'!$B$49*K348</f>
        <v>-0.1951326530612591</v>
      </c>
      <c r="N348">
        <f t="shared" si="56"/>
        <v>0.98630586734695902</v>
      </c>
      <c r="O348">
        <f t="shared" si="57"/>
        <v>0.16826530612242413</v>
      </c>
      <c r="P348">
        <f>'Sim Flight Params'!$B$46*N348+'Sim Flight Params'!$B$49*O348</f>
        <v>0.98630586734695902</v>
      </c>
      <c r="Q348">
        <f t="shared" si="58"/>
        <v>0.75038749999996524</v>
      </c>
      <c r="S348">
        <f t="shared" si="52"/>
        <v>-0.1951326530612591</v>
      </c>
      <c r="T348">
        <f t="shared" si="53"/>
        <v>0.98630586734695902</v>
      </c>
      <c r="U348">
        <f t="shared" si="50"/>
        <v>0.75038749999996524</v>
      </c>
    </row>
    <row r="349" spans="1:21" x14ac:dyDescent="0.3">
      <c r="A349">
        <f>'Sim Flight'!B349</f>
        <v>17.349999999999799</v>
      </c>
      <c r="B349">
        <f>'Sim Flight'!L349</f>
        <v>0.22224489795923782</v>
      </c>
      <c r="C349">
        <f>'Sim Flight'!N349+'Sim Flight Params'!$B$45</f>
        <v>0.16826530612245799</v>
      </c>
      <c r="E349">
        <f t="shared" si="51"/>
        <v>4.9999999999997158E-2</v>
      </c>
      <c r="G349">
        <f>MEDIAN2(C349,'Sim Flight Params'!$B$47,2)</f>
        <v>0.16826530612245799</v>
      </c>
      <c r="H349">
        <f>AVERAGE2(G349,'Sim Flight Params'!$B$48,2)</f>
        <v>0.16826530612245799</v>
      </c>
      <c r="J349">
        <f t="shared" si="54"/>
        <v>-0.18671938775513669</v>
      </c>
      <c r="K349">
        <f t="shared" si="55"/>
        <v>6.761258219967588E-13</v>
      </c>
      <c r="L349">
        <f>'Sim Flight Params'!$B$46*J349+'Sim Flight Params'!$B$49*K349</f>
        <v>-0.18671938775513669</v>
      </c>
      <c r="N349">
        <f t="shared" si="56"/>
        <v>0.97696989795920275</v>
      </c>
      <c r="O349">
        <f t="shared" si="57"/>
        <v>0.16826530612245774</v>
      </c>
      <c r="P349">
        <f>'Sim Flight Params'!$B$46*N349+'Sim Flight Params'!$B$49*O349</f>
        <v>0.97696989795920275</v>
      </c>
      <c r="Q349">
        <f t="shared" si="58"/>
        <v>0.7547249999999649</v>
      </c>
      <c r="S349">
        <f t="shared" si="52"/>
        <v>-0.18671938775513669</v>
      </c>
      <c r="T349">
        <f t="shared" si="53"/>
        <v>0.97696989795920275</v>
      </c>
      <c r="U349">
        <f t="shared" si="50"/>
        <v>0.7547249999999649</v>
      </c>
    </row>
    <row r="350" spans="1:21" x14ac:dyDescent="0.3">
      <c r="A350">
        <f>'Sim Flight'!B350</f>
        <v>17.3999999999998</v>
      </c>
      <c r="B350">
        <f>'Sim Flight'!L350</f>
        <v>0.20897959183678705</v>
      </c>
      <c r="C350">
        <f>'Sim Flight'!N350+'Sim Flight Params'!$B$45</f>
        <v>0.16826530612245749</v>
      </c>
      <c r="E350">
        <f t="shared" si="51"/>
        <v>5.0000000000000711E-2</v>
      </c>
      <c r="G350">
        <f>MEDIAN2(C350,'Sim Flight Params'!$B$47,2)</f>
        <v>0.16826530612245749</v>
      </c>
      <c r="H350">
        <f>AVERAGE2(G350,'Sim Flight Params'!$B$48,2)</f>
        <v>0.16826530612245749</v>
      </c>
      <c r="J350">
        <f t="shared" si="54"/>
        <v>-0.1783061224490137</v>
      </c>
      <c r="K350">
        <f t="shared" si="55"/>
        <v>-9.9920072216262669E-15</v>
      </c>
      <c r="L350">
        <f>'Sim Flight Params'!$B$46*J350+'Sim Flight Params'!$B$49*K350</f>
        <v>-0.1783061224490137</v>
      </c>
      <c r="N350">
        <f t="shared" si="56"/>
        <v>0.96805459183675191</v>
      </c>
      <c r="O350">
        <f t="shared" si="57"/>
        <v>0.16826530612245744</v>
      </c>
      <c r="P350">
        <f>'Sim Flight Params'!$B$46*N350+'Sim Flight Params'!$B$49*O350</f>
        <v>0.96805459183675191</v>
      </c>
      <c r="Q350">
        <f t="shared" si="58"/>
        <v>0.75907499999996486</v>
      </c>
      <c r="S350">
        <f t="shared" si="52"/>
        <v>-0.1783061224490137</v>
      </c>
      <c r="T350">
        <f t="shared" si="53"/>
        <v>0.96805459183675191</v>
      </c>
      <c r="U350">
        <f t="shared" si="50"/>
        <v>0.75907499999996486</v>
      </c>
    </row>
    <row r="351" spans="1:21" x14ac:dyDescent="0.3">
      <c r="A351">
        <f>'Sim Flight'!B351</f>
        <v>17.4499999999998</v>
      </c>
      <c r="B351">
        <f>'Sim Flight'!L351</f>
        <v>0.19612244897964237</v>
      </c>
      <c r="C351">
        <f>'Sim Flight'!N351+'Sim Flight Params'!$B$45</f>
        <v>0.16826530612243529</v>
      </c>
      <c r="E351">
        <f t="shared" si="51"/>
        <v>5.0000000000000711E-2</v>
      </c>
      <c r="G351">
        <f>MEDIAN2(C351,'Sim Flight Params'!$B$47,2)</f>
        <v>0.16826530612243529</v>
      </c>
      <c r="H351">
        <f>AVERAGE2(G351,'Sim Flight Params'!$B$48,2)</f>
        <v>0.16826530612243529</v>
      </c>
      <c r="J351">
        <f t="shared" si="54"/>
        <v>-0.16989285714289182</v>
      </c>
      <c r="K351">
        <f t="shared" si="55"/>
        <v>-4.4408920985005631E-13</v>
      </c>
      <c r="L351">
        <f>'Sim Flight Params'!$B$46*J351+'Sim Flight Params'!$B$49*K351</f>
        <v>-0.16989285714289182</v>
      </c>
      <c r="N351">
        <f t="shared" si="56"/>
        <v>0.95955994897960717</v>
      </c>
      <c r="O351">
        <f t="shared" si="57"/>
        <v>0.16826530612243523</v>
      </c>
      <c r="P351">
        <f>'Sim Flight Params'!$B$46*N351+'Sim Flight Params'!$B$49*O351</f>
        <v>0.95955994897960717</v>
      </c>
      <c r="Q351">
        <f t="shared" si="58"/>
        <v>0.7634374999999648</v>
      </c>
      <c r="S351">
        <f t="shared" si="52"/>
        <v>-0.16989285714289182</v>
      </c>
      <c r="T351">
        <f t="shared" si="53"/>
        <v>0.95955994897960717</v>
      </c>
      <c r="U351">
        <f t="shared" si="50"/>
        <v>0.7634374999999648</v>
      </c>
    </row>
    <row r="352" spans="1:21" x14ac:dyDescent="0.3">
      <c r="A352">
        <f>'Sim Flight'!B352</f>
        <v>17.499999999999801</v>
      </c>
      <c r="B352">
        <f>'Sim Flight'!L352</f>
        <v>0.18367346938780379</v>
      </c>
      <c r="C352">
        <f>'Sim Flight'!N352+'Sim Flight Params'!$B$45</f>
        <v>0.16826530612243473</v>
      </c>
      <c r="E352">
        <f t="shared" si="51"/>
        <v>5.0000000000000711E-2</v>
      </c>
      <c r="G352">
        <f>MEDIAN2(C352,'Sim Flight Params'!$B$47,2)</f>
        <v>0.16826530612243473</v>
      </c>
      <c r="H352">
        <f>AVERAGE2(G352,'Sim Flight Params'!$B$48,2)</f>
        <v>0.16826530612243473</v>
      </c>
      <c r="J352">
        <f t="shared" si="54"/>
        <v>-0.16147959183676996</v>
      </c>
      <c r="K352">
        <f t="shared" si="55"/>
        <v>-1.1102230246251408E-14</v>
      </c>
      <c r="L352">
        <f>'Sim Flight Params'!$B$46*J352+'Sim Flight Params'!$B$49*K352</f>
        <v>-0.16147959183676996</v>
      </c>
      <c r="N352">
        <f t="shared" si="56"/>
        <v>0.95148596938776853</v>
      </c>
      <c r="O352">
        <f t="shared" si="57"/>
        <v>0.16826530612243468</v>
      </c>
      <c r="P352">
        <f>'Sim Flight Params'!$B$46*N352+'Sim Flight Params'!$B$49*O352</f>
        <v>0.95148596938776853</v>
      </c>
      <c r="Q352">
        <f t="shared" si="58"/>
        <v>0.7678124999999647</v>
      </c>
      <c r="S352">
        <f t="shared" si="52"/>
        <v>-0.16147959183676996</v>
      </c>
      <c r="T352">
        <f t="shared" si="53"/>
        <v>0.95148596938776853</v>
      </c>
      <c r="U352">
        <f t="shared" si="50"/>
        <v>0.7678124999999647</v>
      </c>
    </row>
    <row r="353" spans="1:21" x14ac:dyDescent="0.3">
      <c r="A353">
        <f>'Sim Flight'!B353</f>
        <v>17.549999999999802</v>
      </c>
      <c r="B353">
        <f>'Sim Flight'!L353</f>
        <v>0.17163265306127143</v>
      </c>
      <c r="C353">
        <f>'Sim Flight'!N353+'Sim Flight Params'!$B$45</f>
        <v>0.1682653061224797</v>
      </c>
      <c r="E353">
        <f t="shared" si="51"/>
        <v>5.0000000000000711E-2</v>
      </c>
      <c r="G353">
        <f>MEDIAN2(C353,'Sim Flight Params'!$B$47,2)</f>
        <v>0.1682653061224797</v>
      </c>
      <c r="H353">
        <f>AVERAGE2(G353,'Sim Flight Params'!$B$48,2)</f>
        <v>0.1682653061224797</v>
      </c>
      <c r="J353">
        <f t="shared" si="54"/>
        <v>-0.15306632653064586</v>
      </c>
      <c r="K353">
        <f t="shared" si="55"/>
        <v>8.9928064994636397E-13</v>
      </c>
      <c r="L353">
        <f>'Sim Flight Params'!$B$46*J353+'Sim Flight Params'!$B$49*K353</f>
        <v>-0.15306632653064586</v>
      </c>
      <c r="N353">
        <f t="shared" si="56"/>
        <v>0.94383265306123609</v>
      </c>
      <c r="O353">
        <f t="shared" si="57"/>
        <v>0.16826530612247964</v>
      </c>
      <c r="P353">
        <f>'Sim Flight Params'!$B$46*N353+'Sim Flight Params'!$B$49*O353</f>
        <v>0.94383265306123609</v>
      </c>
      <c r="Q353">
        <f t="shared" si="58"/>
        <v>0.77219999999996469</v>
      </c>
      <c r="S353">
        <f t="shared" si="52"/>
        <v>-0.15306632653064586</v>
      </c>
      <c r="T353">
        <f t="shared" si="53"/>
        <v>0.94383265306123609</v>
      </c>
      <c r="U353">
        <f t="shared" si="50"/>
        <v>0.77219999999996469</v>
      </c>
    </row>
    <row r="354" spans="1:21" x14ac:dyDescent="0.3">
      <c r="A354">
        <f>'Sim Flight'!B354</f>
        <v>17.599999999999799</v>
      </c>
      <c r="B354">
        <f>'Sim Flight'!L354</f>
        <v>0.16000000000004599</v>
      </c>
      <c r="C354">
        <f>'Sim Flight'!N354+'Sim Flight Params'!$B$45</f>
        <v>0.16826530612244966</v>
      </c>
      <c r="E354">
        <f t="shared" si="51"/>
        <v>4.9999999999997158E-2</v>
      </c>
      <c r="G354">
        <f>MEDIAN2(C354,'Sim Flight Params'!$B$47,2)</f>
        <v>0.16826530612244966</v>
      </c>
      <c r="H354">
        <f>AVERAGE2(G354,'Sim Flight Params'!$B$48,2)</f>
        <v>0.16826530612244966</v>
      </c>
      <c r="J354">
        <f t="shared" si="54"/>
        <v>-0.14465306122452387</v>
      </c>
      <c r="K354">
        <f t="shared" si="55"/>
        <v>-6.0063065632224382E-13</v>
      </c>
      <c r="L354">
        <f>'Sim Flight Params'!$B$46*J354+'Sim Flight Params'!$B$49*K354</f>
        <v>-0.14465306122452387</v>
      </c>
      <c r="N354">
        <f t="shared" si="56"/>
        <v>0.93660000000001031</v>
      </c>
      <c r="O354">
        <f t="shared" si="57"/>
        <v>0.16826530612244942</v>
      </c>
      <c r="P354">
        <f>'Sim Flight Params'!$B$46*N354+'Sim Flight Params'!$B$49*O354</f>
        <v>0.93660000000001031</v>
      </c>
      <c r="Q354">
        <f t="shared" si="58"/>
        <v>0.77659999999996432</v>
      </c>
      <c r="S354">
        <f t="shared" si="52"/>
        <v>-0.14465306122452387</v>
      </c>
      <c r="T354">
        <f t="shared" si="53"/>
        <v>0.93660000000001031</v>
      </c>
      <c r="U354">
        <f t="shared" si="50"/>
        <v>0.77659999999996432</v>
      </c>
    </row>
    <row r="355" spans="1:21" x14ac:dyDescent="0.3">
      <c r="A355">
        <f>'Sim Flight'!B355</f>
        <v>17.6499999999998</v>
      </c>
      <c r="B355">
        <f>'Sim Flight'!L355</f>
        <v>0.1487755102041258</v>
      </c>
      <c r="C355">
        <f>'Sim Flight'!N355+'Sim Flight Params'!$B$45</f>
        <v>0.16826530612242141</v>
      </c>
      <c r="E355">
        <f t="shared" si="51"/>
        <v>5.0000000000000711E-2</v>
      </c>
      <c r="G355">
        <f>MEDIAN2(C355,'Sim Flight Params'!$B$47,2)</f>
        <v>0.16826530612242141</v>
      </c>
      <c r="H355">
        <f>AVERAGE2(G355,'Sim Flight Params'!$B$48,2)</f>
        <v>0.16826530612242141</v>
      </c>
      <c r="J355">
        <f t="shared" si="54"/>
        <v>-0.13623979591840268</v>
      </c>
      <c r="K355">
        <f t="shared" si="55"/>
        <v>-5.651035195341966E-13</v>
      </c>
      <c r="L355">
        <f>'Sim Flight Params'!$B$46*J355+'Sim Flight Params'!$B$49*K355</f>
        <v>-0.13623979591840268</v>
      </c>
      <c r="N355">
        <f t="shared" si="56"/>
        <v>0.92978801020409008</v>
      </c>
      <c r="O355">
        <f t="shared" si="57"/>
        <v>0.16826530612242135</v>
      </c>
      <c r="P355">
        <f>'Sim Flight Params'!$B$46*N355+'Sim Flight Params'!$B$49*O355</f>
        <v>0.92978801020409008</v>
      </c>
      <c r="Q355">
        <f t="shared" si="58"/>
        <v>0.78101249999996425</v>
      </c>
      <c r="S355">
        <f t="shared" si="52"/>
        <v>-0.13623979591840268</v>
      </c>
      <c r="T355">
        <f t="shared" si="53"/>
        <v>0.92978801020409008</v>
      </c>
      <c r="U355">
        <f t="shared" si="50"/>
        <v>0.78101249999996425</v>
      </c>
    </row>
    <row r="356" spans="1:21" x14ac:dyDescent="0.3">
      <c r="A356">
        <f>'Sim Flight'!B356</f>
        <v>17.6999999999998</v>
      </c>
      <c r="B356">
        <f>'Sim Flight'!L356</f>
        <v>0.13795918367351176</v>
      </c>
      <c r="C356">
        <f>'Sim Flight'!N356+'Sim Flight Params'!$B$45</f>
        <v>0.16826530612245749</v>
      </c>
      <c r="E356">
        <f t="shared" si="51"/>
        <v>5.0000000000000711E-2</v>
      </c>
      <c r="G356">
        <f>MEDIAN2(C356,'Sim Flight Params'!$B$47,2)</f>
        <v>0.16826530612245749</v>
      </c>
      <c r="H356">
        <f>AVERAGE2(G356,'Sim Flight Params'!$B$48,2)</f>
        <v>0.16826530612245749</v>
      </c>
      <c r="J356">
        <f t="shared" si="54"/>
        <v>-0.12782653061227969</v>
      </c>
      <c r="K356">
        <f t="shared" si="55"/>
        <v>7.2164496600634145E-13</v>
      </c>
      <c r="L356">
        <f>'Sim Flight Params'!$B$46*J356+'Sim Flight Params'!$B$49*K356</f>
        <v>-0.12782653061227969</v>
      </c>
      <c r="N356">
        <f t="shared" si="56"/>
        <v>0.92339668367347605</v>
      </c>
      <c r="O356">
        <f t="shared" si="57"/>
        <v>0.16826530612245744</v>
      </c>
      <c r="P356">
        <f>'Sim Flight Params'!$B$46*N356+'Sim Flight Params'!$B$49*O356</f>
        <v>0.92339668367347605</v>
      </c>
      <c r="Q356">
        <f t="shared" si="58"/>
        <v>0.78543749999996426</v>
      </c>
      <c r="S356">
        <f t="shared" si="52"/>
        <v>-0.12782653061227969</v>
      </c>
      <c r="T356">
        <f t="shared" si="53"/>
        <v>0.92339668367347605</v>
      </c>
      <c r="U356">
        <f t="shared" si="50"/>
        <v>0.78543749999996426</v>
      </c>
    </row>
    <row r="357" spans="1:21" x14ac:dyDescent="0.3">
      <c r="A357">
        <f>'Sim Flight'!B357</f>
        <v>17.749999999999801</v>
      </c>
      <c r="B357">
        <f>'Sim Flight'!L357</f>
        <v>0.12755102040820387</v>
      </c>
      <c r="C357">
        <f>'Sim Flight'!N357+'Sim Flight Params'!$B$45</f>
        <v>0.16826530612245749</v>
      </c>
      <c r="E357">
        <f t="shared" si="51"/>
        <v>5.0000000000000711E-2</v>
      </c>
      <c r="G357">
        <f>MEDIAN2(C357,'Sim Flight Params'!$B$47,2)</f>
        <v>0.16826530612245749</v>
      </c>
      <c r="H357">
        <f>AVERAGE2(G357,'Sim Flight Params'!$B$48,2)</f>
        <v>0.16826530612245749</v>
      </c>
      <c r="J357">
        <f t="shared" si="54"/>
        <v>-0.1194132653061567</v>
      </c>
      <c r="K357">
        <f t="shared" si="55"/>
        <v>0</v>
      </c>
      <c r="L357">
        <f>'Sim Flight Params'!$B$46*J357+'Sim Flight Params'!$B$49*K357</f>
        <v>-0.1194132653061567</v>
      </c>
      <c r="N357">
        <f t="shared" si="56"/>
        <v>0.91742602040816812</v>
      </c>
      <c r="O357">
        <f t="shared" si="57"/>
        <v>0.16826530612245744</v>
      </c>
      <c r="P357">
        <f>'Sim Flight Params'!$B$46*N357+'Sim Flight Params'!$B$49*O357</f>
        <v>0.91742602040816812</v>
      </c>
      <c r="Q357">
        <f t="shared" si="58"/>
        <v>0.78987499999996424</v>
      </c>
      <c r="S357">
        <f t="shared" si="52"/>
        <v>-0.1194132653061567</v>
      </c>
      <c r="T357">
        <f t="shared" si="53"/>
        <v>0.91742602040816812</v>
      </c>
      <c r="U357">
        <f t="shared" si="50"/>
        <v>0.78987499999996424</v>
      </c>
    </row>
    <row r="358" spans="1:21" x14ac:dyDescent="0.3">
      <c r="A358">
        <f>'Sim Flight'!B358</f>
        <v>17.799999999999802</v>
      </c>
      <c r="B358">
        <f>'Sim Flight'!L358</f>
        <v>0.11755102040820209</v>
      </c>
      <c r="C358">
        <f>'Sim Flight'!N358+'Sim Flight Params'!$B$45</f>
        <v>0.16826530612243473</v>
      </c>
      <c r="E358">
        <f t="shared" si="51"/>
        <v>5.0000000000000711E-2</v>
      </c>
      <c r="G358">
        <f>MEDIAN2(C358,'Sim Flight Params'!$B$47,2)</f>
        <v>0.16826530612243473</v>
      </c>
      <c r="H358">
        <f>AVERAGE2(G358,'Sim Flight Params'!$B$48,2)</f>
        <v>0.16826530612243473</v>
      </c>
      <c r="J358">
        <f t="shared" si="54"/>
        <v>-0.11100000000003485</v>
      </c>
      <c r="K358">
        <f t="shared" si="55"/>
        <v>-4.5519144009630772E-13</v>
      </c>
      <c r="L358">
        <f>'Sim Flight Params'!$B$46*J358+'Sim Flight Params'!$B$49*K358</f>
        <v>-0.11100000000003485</v>
      </c>
      <c r="N358">
        <f t="shared" si="56"/>
        <v>0.91187602040816629</v>
      </c>
      <c r="O358">
        <f t="shared" si="57"/>
        <v>0.16826530612243468</v>
      </c>
      <c r="P358">
        <f>'Sim Flight Params'!$B$46*N358+'Sim Flight Params'!$B$49*O358</f>
        <v>0.91187602040816629</v>
      </c>
      <c r="Q358">
        <f t="shared" si="58"/>
        <v>0.7943249999999642</v>
      </c>
      <c r="S358">
        <f t="shared" si="52"/>
        <v>-0.11100000000003485</v>
      </c>
      <c r="T358">
        <f t="shared" si="53"/>
        <v>0.91187602040816629</v>
      </c>
      <c r="U358">
        <f t="shared" si="50"/>
        <v>0.7943249999999642</v>
      </c>
    </row>
    <row r="359" spans="1:21" x14ac:dyDescent="0.3">
      <c r="A359">
        <f>'Sim Flight'!B359</f>
        <v>17.849999999999799</v>
      </c>
      <c r="B359">
        <f>'Sim Flight'!L359</f>
        <v>0.10795918367350714</v>
      </c>
      <c r="C359">
        <f>'Sim Flight'!N359+'Sim Flight Params'!$B$45</f>
        <v>0.16826530612246854</v>
      </c>
      <c r="E359">
        <f t="shared" si="51"/>
        <v>4.9999999999997158E-2</v>
      </c>
      <c r="G359">
        <f>MEDIAN2(C359,'Sim Flight Params'!$B$47,2)</f>
        <v>0.16826530612246854</v>
      </c>
      <c r="H359">
        <f>AVERAGE2(G359,'Sim Flight Params'!$B$48,2)</f>
        <v>0.16826530612246854</v>
      </c>
      <c r="J359">
        <f t="shared" si="54"/>
        <v>-0.1025867346939119</v>
      </c>
      <c r="K359">
        <f t="shared" si="55"/>
        <v>6.761258219967588E-13</v>
      </c>
      <c r="L359">
        <f>'Sim Flight Params'!$B$46*J359+'Sim Flight Params'!$B$49*K359</f>
        <v>-0.1025867346939119</v>
      </c>
      <c r="N359">
        <f t="shared" si="56"/>
        <v>0.906746683673471</v>
      </c>
      <c r="O359">
        <f t="shared" si="57"/>
        <v>0.16826530612246857</v>
      </c>
      <c r="P359">
        <f>'Sim Flight Params'!$B$46*N359+'Sim Flight Params'!$B$49*O359</f>
        <v>0.906746683673471</v>
      </c>
      <c r="Q359">
        <f t="shared" si="58"/>
        <v>0.7987874999999639</v>
      </c>
      <c r="S359">
        <f t="shared" si="52"/>
        <v>-0.1025867346939119</v>
      </c>
      <c r="T359">
        <f t="shared" si="53"/>
        <v>0.906746683673471</v>
      </c>
      <c r="U359">
        <f t="shared" si="50"/>
        <v>0.7987874999999639</v>
      </c>
    </row>
    <row r="360" spans="1:21" x14ac:dyDescent="0.3">
      <c r="A360">
        <f>'Sim Flight'!B360</f>
        <v>17.8999999999998</v>
      </c>
      <c r="B360">
        <f>'Sim Flight'!L360</f>
        <v>9.8775510204117609E-2</v>
      </c>
      <c r="C360">
        <f>'Sim Flight'!N360+'Sim Flight Params'!$B$45</f>
        <v>0.16826530612243584</v>
      </c>
      <c r="E360">
        <f t="shared" si="51"/>
        <v>5.0000000000000711E-2</v>
      </c>
      <c r="G360">
        <f>MEDIAN2(C360,'Sim Flight Params'!$B$47,2)</f>
        <v>0.16826530612243584</v>
      </c>
      <c r="H360">
        <f>AVERAGE2(G360,'Sim Flight Params'!$B$48,2)</f>
        <v>0.16826530612243584</v>
      </c>
      <c r="J360">
        <f t="shared" si="54"/>
        <v>-9.417346938778999E-2</v>
      </c>
      <c r="K360">
        <f t="shared" si="55"/>
        <v>-6.5392136150420791E-13</v>
      </c>
      <c r="L360">
        <f>'Sim Flight Params'!$B$46*J360+'Sim Flight Params'!$B$49*K360</f>
        <v>-9.417346938778999E-2</v>
      </c>
      <c r="N360">
        <f t="shared" si="56"/>
        <v>0.90203801020408148</v>
      </c>
      <c r="O360">
        <f t="shared" si="57"/>
        <v>0.16826530612243579</v>
      </c>
      <c r="P360">
        <f>'Sim Flight Params'!$B$46*N360+'Sim Flight Params'!$B$49*O360</f>
        <v>0.90203801020408148</v>
      </c>
      <c r="Q360">
        <f t="shared" si="58"/>
        <v>0.80326249999996391</v>
      </c>
      <c r="S360">
        <f t="shared" si="52"/>
        <v>-9.417346938778999E-2</v>
      </c>
      <c r="T360">
        <f t="shared" si="53"/>
        <v>0.90203801020408148</v>
      </c>
      <c r="U360">
        <f t="shared" si="50"/>
        <v>0.80326249999996391</v>
      </c>
    </row>
    <row r="361" spans="1:21" x14ac:dyDescent="0.3">
      <c r="A361">
        <f>'Sim Flight'!B361</f>
        <v>17.9499999999998</v>
      </c>
      <c r="B361">
        <f>'Sim Flight'!L361</f>
        <v>9.0000000000034233E-2</v>
      </c>
      <c r="C361">
        <f>'Sim Flight'!N361+'Sim Flight Params'!$B$45</f>
        <v>0.16826530612245749</v>
      </c>
      <c r="E361">
        <f t="shared" si="51"/>
        <v>5.0000000000000711E-2</v>
      </c>
      <c r="G361">
        <f>MEDIAN2(C361,'Sim Flight Params'!$B$47,2)</f>
        <v>0.16826530612245749</v>
      </c>
      <c r="H361">
        <f>AVERAGE2(G361,'Sim Flight Params'!$B$48,2)</f>
        <v>0.16826530612245749</v>
      </c>
      <c r="J361">
        <f t="shared" si="54"/>
        <v>-8.5760204081666999E-2</v>
      </c>
      <c r="K361">
        <f t="shared" si="55"/>
        <v>4.3298697960380489E-13</v>
      </c>
      <c r="L361">
        <f>'Sim Flight Params'!$B$46*J361+'Sim Flight Params'!$B$49*K361</f>
        <v>-8.5760204081666999E-2</v>
      </c>
      <c r="N361">
        <f t="shared" si="56"/>
        <v>0.89774999999999805</v>
      </c>
      <c r="O361">
        <f t="shared" si="57"/>
        <v>0.16826530612245744</v>
      </c>
      <c r="P361">
        <f>'Sim Flight Params'!$B$46*N361+'Sim Flight Params'!$B$49*O361</f>
        <v>0.89774999999999805</v>
      </c>
      <c r="Q361">
        <f t="shared" si="58"/>
        <v>0.80774999999996377</v>
      </c>
      <c r="S361">
        <f t="shared" si="52"/>
        <v>-8.5760204081666999E-2</v>
      </c>
      <c r="T361">
        <f t="shared" si="53"/>
        <v>0.89774999999999805</v>
      </c>
      <c r="U361">
        <f t="shared" si="50"/>
        <v>0.80774999999996377</v>
      </c>
    </row>
    <row r="362" spans="1:21" x14ac:dyDescent="0.3">
      <c r="A362">
        <f>'Sim Flight'!B362</f>
        <v>17.999999999999801</v>
      </c>
      <c r="B362">
        <f>'Sim Flight'!L362</f>
        <v>8.1632653061256957E-2</v>
      </c>
      <c r="C362">
        <f>'Sim Flight'!N362+'Sim Flight Params'!$B$45</f>
        <v>0.16826530612243529</v>
      </c>
      <c r="E362">
        <f t="shared" si="51"/>
        <v>5.0000000000000711E-2</v>
      </c>
      <c r="G362">
        <f>MEDIAN2(C362,'Sim Flight Params'!$B$47,2)</f>
        <v>0.16826530612243529</v>
      </c>
      <c r="H362">
        <f>AVERAGE2(G362,'Sim Flight Params'!$B$48,2)</f>
        <v>0.16826530612243529</v>
      </c>
      <c r="J362">
        <f t="shared" si="54"/>
        <v>-7.7346938775545118E-2</v>
      </c>
      <c r="K362">
        <f t="shared" si="55"/>
        <v>-4.4408920985005631E-13</v>
      </c>
      <c r="L362">
        <f>'Sim Flight Params'!$B$46*J362+'Sim Flight Params'!$B$49*K362</f>
        <v>-7.7346938775545118E-2</v>
      </c>
      <c r="N362">
        <f t="shared" si="56"/>
        <v>0.89388265306122072</v>
      </c>
      <c r="O362">
        <f t="shared" si="57"/>
        <v>0.16826530612243523</v>
      </c>
      <c r="P362">
        <f>'Sim Flight Params'!$B$46*N362+'Sim Flight Params'!$B$49*O362</f>
        <v>0.89388265306122072</v>
      </c>
      <c r="Q362">
        <f t="shared" si="58"/>
        <v>0.81224999999996372</v>
      </c>
      <c r="S362">
        <f t="shared" si="52"/>
        <v>-7.7346938775545118E-2</v>
      </c>
      <c r="T362">
        <f t="shared" si="53"/>
        <v>0.89388265306122072</v>
      </c>
      <c r="U362">
        <f t="shared" si="50"/>
        <v>0.81224999999996372</v>
      </c>
    </row>
    <row r="363" spans="1:21" x14ac:dyDescent="0.3">
      <c r="A363">
        <f>'Sim Flight'!B363</f>
        <v>18.049999999999802</v>
      </c>
      <c r="B363">
        <f>'Sim Flight'!L363</f>
        <v>7.3673469387785864E-2</v>
      </c>
      <c r="C363">
        <f>'Sim Flight'!N363+'Sim Flight Params'!$B$45</f>
        <v>0.16826530612246859</v>
      </c>
      <c r="E363">
        <f t="shared" si="51"/>
        <v>5.0000000000000711E-2</v>
      </c>
      <c r="G363">
        <f>MEDIAN2(C363,'Sim Flight Params'!$B$47,2)</f>
        <v>0.16826530612246859</v>
      </c>
      <c r="H363">
        <f>AVERAGE2(G363,'Sim Flight Params'!$B$48,2)</f>
        <v>0.16826530612246859</v>
      </c>
      <c r="J363">
        <f t="shared" si="54"/>
        <v>-6.8933673469421572E-2</v>
      </c>
      <c r="K363">
        <f t="shared" si="55"/>
        <v>6.6613381477508443E-13</v>
      </c>
      <c r="L363">
        <f>'Sim Flight Params'!$B$46*J363+'Sim Flight Params'!$B$49*K363</f>
        <v>-6.8933673469421572E-2</v>
      </c>
      <c r="N363">
        <f t="shared" si="56"/>
        <v>0.8904359693877496</v>
      </c>
      <c r="O363">
        <f t="shared" si="57"/>
        <v>0.16826530612246854</v>
      </c>
      <c r="P363">
        <f>'Sim Flight Params'!$B$46*N363+'Sim Flight Params'!$B$49*O363</f>
        <v>0.8904359693877496</v>
      </c>
      <c r="Q363">
        <f t="shared" si="58"/>
        <v>0.81676249999996375</v>
      </c>
      <c r="S363">
        <f t="shared" si="52"/>
        <v>-6.8933673469421572E-2</v>
      </c>
      <c r="T363">
        <f t="shared" si="53"/>
        <v>0.8904359693877496</v>
      </c>
      <c r="U363">
        <f t="shared" si="50"/>
        <v>0.81676249999996375</v>
      </c>
    </row>
    <row r="364" spans="1:21" x14ac:dyDescent="0.3">
      <c r="A364">
        <f>'Sim Flight'!B364</f>
        <v>18.099999999999799</v>
      </c>
      <c r="B364">
        <f>'Sim Flight'!L364</f>
        <v>6.612244897962137E-2</v>
      </c>
      <c r="C364">
        <f>'Sim Flight'!N364+'Sim Flight Params'!$B$45</f>
        <v>0.1682653061224319</v>
      </c>
      <c r="E364">
        <f t="shared" si="51"/>
        <v>4.9999999999997158E-2</v>
      </c>
      <c r="G364">
        <f>MEDIAN2(C364,'Sim Flight Params'!$B$47,2)</f>
        <v>0.1682653061224319</v>
      </c>
      <c r="H364">
        <f>AVERAGE2(G364,'Sim Flight Params'!$B$48,2)</f>
        <v>0.1682653061224319</v>
      </c>
      <c r="J364">
        <f t="shared" si="54"/>
        <v>-6.0520408163300454E-2</v>
      </c>
      <c r="K364">
        <f t="shared" si="55"/>
        <v>-7.3385741927727018E-13</v>
      </c>
      <c r="L364">
        <f>'Sim Flight Params'!$B$46*J364+'Sim Flight Params'!$B$49*K364</f>
        <v>-6.0520408163300454E-2</v>
      </c>
      <c r="N364">
        <f t="shared" si="56"/>
        <v>0.88740994897958481</v>
      </c>
      <c r="O364">
        <f t="shared" si="57"/>
        <v>0.16826530612243193</v>
      </c>
      <c r="P364">
        <f>'Sim Flight Params'!$B$46*N364+'Sim Flight Params'!$B$49*O364</f>
        <v>0.88740994897958481</v>
      </c>
      <c r="Q364">
        <f t="shared" si="58"/>
        <v>0.82128749999996342</v>
      </c>
      <c r="S364">
        <f t="shared" si="52"/>
        <v>-6.0520408163300454E-2</v>
      </c>
      <c r="T364">
        <f t="shared" si="53"/>
        <v>0.88740994897958481</v>
      </c>
      <c r="U364">
        <f t="shared" si="50"/>
        <v>0.82128749999996342</v>
      </c>
    </row>
    <row r="365" spans="1:21" x14ac:dyDescent="0.3">
      <c r="A365">
        <f>'Sim Flight'!B365</f>
        <v>18.1499999999998</v>
      </c>
      <c r="B365">
        <f>'Sim Flight'!L365</f>
        <v>5.8979591836762504E-2</v>
      </c>
      <c r="C365">
        <f>'Sim Flight'!N365+'Sim Flight Params'!$B$45</f>
        <v>0.16826530612246082</v>
      </c>
      <c r="E365">
        <f t="shared" si="51"/>
        <v>5.0000000000000711E-2</v>
      </c>
      <c r="G365">
        <f>MEDIAN2(C365,'Sim Flight Params'!$B$47,2)</f>
        <v>0.16826530612246082</v>
      </c>
      <c r="H365">
        <f>AVERAGE2(G365,'Sim Flight Params'!$B$48,2)</f>
        <v>0.16826530612246082</v>
      </c>
      <c r="J365">
        <f t="shared" si="54"/>
        <v>-5.2107142857177297E-2</v>
      </c>
      <c r="K365">
        <f t="shared" si="55"/>
        <v>5.7842619582969838E-13</v>
      </c>
      <c r="L365">
        <f>'Sim Flight Params'!$B$46*J365+'Sim Flight Params'!$B$49*K365</f>
        <v>-5.2107142857177297E-2</v>
      </c>
      <c r="N365">
        <f t="shared" si="56"/>
        <v>0.88480459183672588</v>
      </c>
      <c r="O365">
        <f t="shared" si="57"/>
        <v>0.16826530612246077</v>
      </c>
      <c r="P365">
        <f>'Sim Flight Params'!$B$46*N365+'Sim Flight Params'!$B$49*O365</f>
        <v>0.88480459183672588</v>
      </c>
      <c r="Q365">
        <f t="shared" si="58"/>
        <v>0.82582499999996339</v>
      </c>
      <c r="S365">
        <f t="shared" si="52"/>
        <v>-5.2107142857177297E-2</v>
      </c>
      <c r="T365">
        <f t="shared" si="53"/>
        <v>0.88480459183672588</v>
      </c>
      <c r="U365">
        <f t="shared" si="50"/>
        <v>0.82582499999996339</v>
      </c>
    </row>
    <row r="366" spans="1:21" x14ac:dyDescent="0.3">
      <c r="A366">
        <f>'Sim Flight'!B366</f>
        <v>18.1999999999998</v>
      </c>
      <c r="B366">
        <f>'Sim Flight'!L366</f>
        <v>5.2244897959209759E-2</v>
      </c>
      <c r="C366">
        <f>'Sim Flight'!N366+'Sim Flight Params'!$B$45</f>
        <v>0.16826530612244361</v>
      </c>
      <c r="E366">
        <f t="shared" si="51"/>
        <v>5.0000000000000711E-2</v>
      </c>
      <c r="G366">
        <f>MEDIAN2(C366,'Sim Flight Params'!$B$47,2)</f>
        <v>0.16826530612244361</v>
      </c>
      <c r="H366">
        <f>AVERAGE2(G366,'Sim Flight Params'!$B$48,2)</f>
        <v>0.16826530612244361</v>
      </c>
      <c r="J366">
        <f t="shared" si="54"/>
        <v>-4.3693877551054999E-2</v>
      </c>
      <c r="K366">
        <f t="shared" si="55"/>
        <v>-3.4416913763379363E-13</v>
      </c>
      <c r="L366">
        <f>'Sim Flight Params'!$B$46*J366+'Sim Flight Params'!$B$49*K366</f>
        <v>-4.3693877551054999E-2</v>
      </c>
      <c r="N366">
        <f t="shared" si="56"/>
        <v>0.88261989795917306</v>
      </c>
      <c r="O366">
        <f t="shared" si="57"/>
        <v>0.16826530612244356</v>
      </c>
      <c r="P366">
        <f>'Sim Flight Params'!$B$46*N366+'Sim Flight Params'!$B$49*O366</f>
        <v>0.88261989795917306</v>
      </c>
      <c r="Q366">
        <f t="shared" si="58"/>
        <v>0.83037499999996334</v>
      </c>
      <c r="S366">
        <f t="shared" si="52"/>
        <v>-4.3693877551054999E-2</v>
      </c>
      <c r="T366">
        <f t="shared" si="53"/>
        <v>0.88261989795917306</v>
      </c>
      <c r="U366">
        <f t="shared" si="50"/>
        <v>0.83037499999996334</v>
      </c>
    </row>
    <row r="367" spans="1:21" x14ac:dyDescent="0.3">
      <c r="A367">
        <f>'Sim Flight'!B367</f>
        <v>18.249999999999801</v>
      </c>
      <c r="B367">
        <f>'Sim Flight'!L367</f>
        <v>4.5918367346963133E-2</v>
      </c>
      <c r="C367">
        <f>'Sim Flight'!N367+'Sim Flight Params'!$B$45</f>
        <v>0.16826530612244361</v>
      </c>
      <c r="E367">
        <f t="shared" si="51"/>
        <v>5.0000000000000711E-2</v>
      </c>
      <c r="G367">
        <f>MEDIAN2(C367,'Sim Flight Params'!$B$47,2)</f>
        <v>0.16826530612244361</v>
      </c>
      <c r="H367">
        <f>AVERAGE2(G367,'Sim Flight Params'!$B$48,2)</f>
        <v>0.16826530612244361</v>
      </c>
      <c r="J367">
        <f t="shared" si="54"/>
        <v>-3.5280612244932702E-2</v>
      </c>
      <c r="K367">
        <f t="shared" si="55"/>
        <v>0</v>
      </c>
      <c r="L367">
        <f>'Sim Flight Params'!$B$46*J367+'Sim Flight Params'!$B$49*K367</f>
        <v>-3.5280612244932702E-2</v>
      </c>
      <c r="N367">
        <f t="shared" si="56"/>
        <v>0.88085586734692645</v>
      </c>
      <c r="O367">
        <f t="shared" si="57"/>
        <v>0.16826530612244356</v>
      </c>
      <c r="P367">
        <f>'Sim Flight Params'!$B$46*N367+'Sim Flight Params'!$B$49*O367</f>
        <v>0.88085586734692645</v>
      </c>
      <c r="Q367">
        <f t="shared" si="58"/>
        <v>0.83493749999996336</v>
      </c>
      <c r="S367">
        <f t="shared" si="52"/>
        <v>-3.5280612244932702E-2</v>
      </c>
      <c r="T367">
        <f t="shared" si="53"/>
        <v>0.88085586734692645</v>
      </c>
      <c r="U367">
        <f t="shared" si="50"/>
        <v>0.83493749999996336</v>
      </c>
    </row>
    <row r="368" spans="1:21" x14ac:dyDescent="0.3">
      <c r="A368">
        <f>'Sim Flight'!B368</f>
        <v>18.299999999999802</v>
      </c>
      <c r="B368">
        <f>'Sim Flight'!L368</f>
        <v>4.0000000000022656E-2</v>
      </c>
      <c r="C368">
        <f>'Sim Flight'!N368+'Sim Flight Params'!$B$45</f>
        <v>0.16826530612245444</v>
      </c>
      <c r="E368">
        <f t="shared" si="51"/>
        <v>5.0000000000000711E-2</v>
      </c>
      <c r="G368">
        <f>MEDIAN2(C368,'Sim Flight Params'!$B$47,2)</f>
        <v>0.16826530612245444</v>
      </c>
      <c r="H368">
        <f>AVERAGE2(G368,'Sim Flight Params'!$B$48,2)</f>
        <v>0.16826530612245444</v>
      </c>
      <c r="J368">
        <f t="shared" si="54"/>
        <v>-2.686734693880986E-2</v>
      </c>
      <c r="K368">
        <f t="shared" si="55"/>
        <v>2.1649348980190245E-13</v>
      </c>
      <c r="L368">
        <f>'Sim Flight Params'!$B$46*J368+'Sim Flight Params'!$B$49*K368</f>
        <v>-2.686734693880986E-2</v>
      </c>
      <c r="N368">
        <f t="shared" si="56"/>
        <v>0.87951249999998593</v>
      </c>
      <c r="O368">
        <f t="shared" si="57"/>
        <v>0.16826530612245444</v>
      </c>
      <c r="P368">
        <f>'Sim Flight Params'!$B$46*N368+'Sim Flight Params'!$B$49*O368</f>
        <v>0.87951249999998593</v>
      </c>
      <c r="Q368">
        <f t="shared" si="58"/>
        <v>0.83951249999996325</v>
      </c>
      <c r="S368">
        <f t="shared" si="52"/>
        <v>-2.686734693880986E-2</v>
      </c>
      <c r="T368">
        <f t="shared" si="53"/>
        <v>0.87951249999998593</v>
      </c>
      <c r="U368">
        <f t="shared" si="50"/>
        <v>0.83951249999996325</v>
      </c>
    </row>
    <row r="369" spans="1:21" x14ac:dyDescent="0.3">
      <c r="A369">
        <f>'Sim Flight'!B369</f>
        <v>18.349999999999799</v>
      </c>
      <c r="B369">
        <f>'Sim Flight'!L369</f>
        <v>3.4489795918388688E-2</v>
      </c>
      <c r="C369">
        <f>'Sim Flight'!N369+'Sim Flight Params'!$B$45</f>
        <v>0.16826530612245411</v>
      </c>
      <c r="E369">
        <f t="shared" si="51"/>
        <v>4.9999999999997158E-2</v>
      </c>
      <c r="G369">
        <f>MEDIAN2(C369,'Sim Flight Params'!$B$47,2)</f>
        <v>0.16826530612245411</v>
      </c>
      <c r="H369">
        <f>AVERAGE2(G369,'Sim Flight Params'!$B$48,2)</f>
        <v>0.16826530612245411</v>
      </c>
      <c r="J369">
        <f t="shared" si="54"/>
        <v>-1.8454081632687632E-2</v>
      </c>
      <c r="K369">
        <f t="shared" si="55"/>
        <v>-6.6613381477513179E-15</v>
      </c>
      <c r="L369">
        <f>'Sim Flight Params'!$B$46*J369+'Sim Flight Params'!$B$49*K369</f>
        <v>-1.8454081632687632E-2</v>
      </c>
      <c r="N369">
        <f t="shared" si="56"/>
        <v>0.87858979591835162</v>
      </c>
      <c r="O369">
        <f t="shared" si="57"/>
        <v>0.16826530612245413</v>
      </c>
      <c r="P369">
        <f>'Sim Flight Params'!$B$46*N369+'Sim Flight Params'!$B$49*O369</f>
        <v>0.87858979591835162</v>
      </c>
      <c r="Q369">
        <f t="shared" si="58"/>
        <v>0.84409999999996299</v>
      </c>
      <c r="S369">
        <f t="shared" si="52"/>
        <v>-1.8454081632687632E-2</v>
      </c>
      <c r="T369">
        <f t="shared" si="53"/>
        <v>0.87858979591835162</v>
      </c>
      <c r="U369">
        <f t="shared" si="50"/>
        <v>0.84409999999996299</v>
      </c>
    </row>
    <row r="370" spans="1:21" x14ac:dyDescent="0.3">
      <c r="A370">
        <f>'Sim Flight'!B370</f>
        <v>18.3999999999998</v>
      </c>
      <c r="B370">
        <f>'Sim Flight'!L370</f>
        <v>2.9387755102060448E-2</v>
      </c>
      <c r="C370">
        <f>'Sim Flight'!N370+'Sim Flight Params'!$B$45</f>
        <v>0.16826530612244306</v>
      </c>
      <c r="E370">
        <f t="shared" si="51"/>
        <v>5.0000000000000711E-2</v>
      </c>
      <c r="G370">
        <f>MEDIAN2(C370,'Sim Flight Params'!$B$47,2)</f>
        <v>0.16826530612244306</v>
      </c>
      <c r="H370">
        <f>AVERAGE2(G370,'Sim Flight Params'!$B$48,2)</f>
        <v>0.16826530612244306</v>
      </c>
      <c r="J370">
        <f t="shared" si="54"/>
        <v>-1.0040816326565359E-2</v>
      </c>
      <c r="K370">
        <f t="shared" si="55"/>
        <v>-2.2093438190040302E-13</v>
      </c>
      <c r="L370">
        <f>'Sim Flight Params'!$B$46*J370+'Sim Flight Params'!$B$49*K370</f>
        <v>-1.0040816326565359E-2</v>
      </c>
      <c r="N370">
        <f t="shared" si="56"/>
        <v>0.8780877551020233</v>
      </c>
      <c r="O370">
        <f t="shared" si="57"/>
        <v>0.16826530612244306</v>
      </c>
      <c r="P370">
        <f>'Sim Flight Params'!$B$46*N370+'Sim Flight Params'!$B$49*O370</f>
        <v>0.8780877551020233</v>
      </c>
      <c r="Q370">
        <f t="shared" si="58"/>
        <v>0.84869999999996282</v>
      </c>
      <c r="S370">
        <f t="shared" si="52"/>
        <v>-1.0040816326565359E-2</v>
      </c>
      <c r="T370">
        <f t="shared" si="53"/>
        <v>0.8780877551020233</v>
      </c>
      <c r="U370">
        <f t="shared" si="50"/>
        <v>0.84869999999996282</v>
      </c>
    </row>
    <row r="371" spans="1:21" x14ac:dyDescent="0.3">
      <c r="A371">
        <f>'Sim Flight'!B371</f>
        <v>18.4499999999998</v>
      </c>
      <c r="B371">
        <f>'Sim Flight'!L371</f>
        <v>2.4693877551038333E-2</v>
      </c>
      <c r="C371">
        <f>'Sim Flight'!N371+'Sim Flight Params'!$B$45</f>
        <v>0.168265306122445</v>
      </c>
      <c r="E371">
        <f t="shared" si="51"/>
        <v>5.0000000000000711E-2</v>
      </c>
      <c r="G371">
        <f>MEDIAN2(C371,'Sim Flight Params'!$B$47,2)</f>
        <v>0.168265306122445</v>
      </c>
      <c r="H371">
        <f>AVERAGE2(G371,'Sim Flight Params'!$B$48,2)</f>
        <v>0.168265306122445</v>
      </c>
      <c r="J371">
        <f t="shared" si="54"/>
        <v>-1.627551020442989E-3</v>
      </c>
      <c r="K371">
        <f t="shared" si="55"/>
        <v>3.885780586187993E-14</v>
      </c>
      <c r="L371">
        <f>'Sim Flight Params'!$B$46*J371+'Sim Flight Params'!$B$49*K371</f>
        <v>-1.627551020442989E-3</v>
      </c>
      <c r="N371">
        <f t="shared" si="56"/>
        <v>0.87800637755100119</v>
      </c>
      <c r="O371">
        <f t="shared" si="57"/>
        <v>0.168265306122445</v>
      </c>
      <c r="P371">
        <f>'Sim Flight Params'!$B$46*N371+'Sim Flight Params'!$B$49*O371</f>
        <v>0.87800637755100119</v>
      </c>
      <c r="Q371">
        <f t="shared" si="58"/>
        <v>0.85331249999996284</v>
      </c>
      <c r="S371">
        <f t="shared" si="52"/>
        <v>-1.627551020442989E-3</v>
      </c>
      <c r="T371">
        <f t="shared" si="53"/>
        <v>0.87800637755100119</v>
      </c>
      <c r="U371">
        <f t="shared" si="50"/>
        <v>0.85331249999996284</v>
      </c>
    </row>
    <row r="372" spans="1:21" x14ac:dyDescent="0.3">
      <c r="A372">
        <f>'Sim Flight'!B372</f>
        <v>18.499999999999801</v>
      </c>
      <c r="B372">
        <f>'Sim Flight'!L372</f>
        <v>2.0408163265322361E-2</v>
      </c>
      <c r="C372">
        <f>'Sim Flight'!N372+'Sim Flight Params'!$B$45</f>
        <v>0.16826530612245333</v>
      </c>
      <c r="E372">
        <f t="shared" si="51"/>
        <v>5.0000000000000711E-2</v>
      </c>
      <c r="G372">
        <f>MEDIAN2(C372,'Sim Flight Params'!$B$47,2)</f>
        <v>0.16826530612245333</v>
      </c>
      <c r="H372">
        <f>AVERAGE2(G372,'Sim Flight Params'!$B$48,2)</f>
        <v>0.16826530612245333</v>
      </c>
      <c r="J372">
        <f t="shared" si="54"/>
        <v>6.7857142856797975E-3</v>
      </c>
      <c r="K372">
        <f t="shared" si="55"/>
        <v>1.6653345369377111E-13</v>
      </c>
      <c r="L372">
        <f>'Sim Flight Params'!$B$46*J372+'Sim Flight Params'!$B$49*K372</f>
        <v>6.7857142856797975E-3</v>
      </c>
      <c r="N372">
        <f t="shared" si="56"/>
        <v>0.87834566326528518</v>
      </c>
      <c r="O372">
        <f t="shared" si="57"/>
        <v>0.16826530612245333</v>
      </c>
      <c r="P372">
        <f>'Sim Flight Params'!$B$46*N372+'Sim Flight Params'!$B$49*O372</f>
        <v>0.87834566326528518</v>
      </c>
      <c r="Q372">
        <f t="shared" si="58"/>
        <v>0.85793749999996283</v>
      </c>
      <c r="S372">
        <f t="shared" si="52"/>
        <v>6.7857142856797975E-3</v>
      </c>
      <c r="T372">
        <f t="shared" si="53"/>
        <v>0.87834566326528518</v>
      </c>
      <c r="U372">
        <f t="shared" si="50"/>
        <v>0.85793749999996283</v>
      </c>
    </row>
    <row r="373" spans="1:21" x14ac:dyDescent="0.3">
      <c r="A373">
        <f>'Sim Flight'!B373</f>
        <v>18.549999999999802</v>
      </c>
      <c r="B373">
        <f>'Sim Flight'!L373</f>
        <v>1.6530612244912524E-2</v>
      </c>
      <c r="C373">
        <f>'Sim Flight'!N373+'Sim Flight Params'!$B$45</f>
        <v>0.16826530612244889</v>
      </c>
      <c r="E373">
        <f t="shared" si="51"/>
        <v>5.0000000000000711E-2</v>
      </c>
      <c r="G373">
        <f>MEDIAN2(C373,'Sim Flight Params'!$B$47,2)</f>
        <v>0.16826530612244889</v>
      </c>
      <c r="H373">
        <f>AVERAGE2(G373,'Sim Flight Params'!$B$48,2)</f>
        <v>0.16826530612244889</v>
      </c>
      <c r="J373">
        <f t="shared" si="54"/>
        <v>1.5198979591802362E-2</v>
      </c>
      <c r="K373">
        <f t="shared" si="55"/>
        <v>-8.8817841970011261E-14</v>
      </c>
      <c r="L373">
        <f>'Sim Flight Params'!$B$46*J373+'Sim Flight Params'!$B$49*K373</f>
        <v>1.5198979591802362E-2</v>
      </c>
      <c r="N373">
        <f t="shared" si="56"/>
        <v>0.87910561224487527</v>
      </c>
      <c r="O373">
        <f t="shared" si="57"/>
        <v>0.16826530612244889</v>
      </c>
      <c r="P373">
        <f>'Sim Flight Params'!$B$46*N373+'Sim Flight Params'!$B$49*O373</f>
        <v>0.87910561224487527</v>
      </c>
      <c r="Q373">
        <f t="shared" si="58"/>
        <v>0.86257499999996279</v>
      </c>
      <c r="S373">
        <f t="shared" si="52"/>
        <v>1.5198979591802362E-2</v>
      </c>
      <c r="T373">
        <f t="shared" si="53"/>
        <v>0.87910561224487527</v>
      </c>
      <c r="U373">
        <f t="shared" si="50"/>
        <v>0.86257499999996279</v>
      </c>
    </row>
    <row r="374" spans="1:21" x14ac:dyDescent="0.3">
      <c r="A374">
        <f>'Sim Flight'!B374</f>
        <v>18.599999999999799</v>
      </c>
      <c r="B374">
        <f>'Sim Flight'!L374</f>
        <v>1.3061224489809051E-2</v>
      </c>
      <c r="C374">
        <f>'Sim Flight'!N374+'Sim Flight Params'!$B$45</f>
        <v>0.16826530612245383</v>
      </c>
      <c r="E374">
        <f t="shared" si="51"/>
        <v>4.9999999999997158E-2</v>
      </c>
      <c r="G374">
        <f>MEDIAN2(C374,'Sim Flight Params'!$B$47,2)</f>
        <v>0.16826530612245383</v>
      </c>
      <c r="H374">
        <f>AVERAGE2(G374,'Sim Flight Params'!$B$48,2)</f>
        <v>0.16826530612245383</v>
      </c>
      <c r="J374">
        <f t="shared" si="54"/>
        <v>2.3612244897924576E-2</v>
      </c>
      <c r="K374">
        <f t="shared" si="55"/>
        <v>9.8809849191644549E-14</v>
      </c>
      <c r="L374">
        <f>'Sim Flight Params'!$B$46*J374+'Sim Flight Params'!$B$49*K374</f>
        <v>2.3612244897924576E-2</v>
      </c>
      <c r="N374">
        <f t="shared" si="56"/>
        <v>0.88028622448977145</v>
      </c>
      <c r="O374">
        <f t="shared" si="57"/>
        <v>0.16826530612245386</v>
      </c>
      <c r="P374">
        <f>'Sim Flight Params'!$B$46*N374+'Sim Flight Params'!$B$49*O374</f>
        <v>0.88028622448977145</v>
      </c>
      <c r="Q374">
        <f t="shared" si="58"/>
        <v>0.86722499999996239</v>
      </c>
      <c r="S374">
        <f t="shared" si="52"/>
        <v>2.3612244897924576E-2</v>
      </c>
      <c r="T374">
        <f t="shared" si="53"/>
        <v>0.88028622448977145</v>
      </c>
      <c r="U374">
        <f t="shared" si="50"/>
        <v>0.86722499999996239</v>
      </c>
    </row>
    <row r="375" spans="1:21" x14ac:dyDescent="0.3">
      <c r="A375">
        <f>'Sim Flight'!B375</f>
        <v>18.6499999999998</v>
      </c>
      <c r="B375">
        <f>'Sim Flight'!L375</f>
        <v>1.0000000000011451E-2</v>
      </c>
      <c r="C375">
        <f>'Sim Flight'!N375+'Sim Flight Params'!$B$45</f>
        <v>0.16826530612244348</v>
      </c>
      <c r="E375">
        <f t="shared" si="51"/>
        <v>5.0000000000000711E-2</v>
      </c>
      <c r="G375">
        <f>MEDIAN2(C375,'Sim Flight Params'!$B$47,2)</f>
        <v>0.16826530612244348</v>
      </c>
      <c r="H375">
        <f>AVERAGE2(G375,'Sim Flight Params'!$B$48,2)</f>
        <v>0.16826530612244348</v>
      </c>
      <c r="J375">
        <f t="shared" si="54"/>
        <v>3.202551020404687E-2</v>
      </c>
      <c r="K375">
        <f t="shared" si="55"/>
        <v>-2.0705659409258874E-13</v>
      </c>
      <c r="L375">
        <f>'Sim Flight Params'!$B$46*J375+'Sim Flight Params'!$B$49*K375</f>
        <v>3.202551020404687E-2</v>
      </c>
      <c r="N375">
        <f t="shared" si="56"/>
        <v>0.88188749999997385</v>
      </c>
      <c r="O375">
        <f t="shared" si="57"/>
        <v>0.16826530612244348</v>
      </c>
      <c r="P375">
        <f>'Sim Flight Params'!$B$46*N375+'Sim Flight Params'!$B$49*O375</f>
        <v>0.88188749999997385</v>
      </c>
      <c r="Q375">
        <f t="shared" si="58"/>
        <v>0.8718874999999624</v>
      </c>
      <c r="S375">
        <f t="shared" si="52"/>
        <v>3.202551020404687E-2</v>
      </c>
      <c r="T375">
        <f t="shared" si="53"/>
        <v>0.88188749999997385</v>
      </c>
      <c r="U375">
        <f t="shared" si="50"/>
        <v>0.8718874999999624</v>
      </c>
    </row>
    <row r="376" spans="1:21" x14ac:dyDescent="0.3">
      <c r="A376">
        <f>'Sim Flight'!B376</f>
        <v>18.6999999999998</v>
      </c>
      <c r="B376">
        <f>'Sim Flight'!L376</f>
        <v>7.3469387755199841E-3</v>
      </c>
      <c r="C376">
        <f>'Sim Flight'!N376+'Sim Flight Params'!$B$45</f>
        <v>0.16826530612244847</v>
      </c>
      <c r="E376">
        <f t="shared" si="51"/>
        <v>5.0000000000000711E-2</v>
      </c>
      <c r="G376">
        <f>MEDIAN2(C376,'Sim Flight Params'!$B$47,2)</f>
        <v>0.16826530612244847</v>
      </c>
      <c r="H376">
        <f>AVERAGE2(G376,'Sim Flight Params'!$B$48,2)</f>
        <v>0.16826530612244847</v>
      </c>
      <c r="J376">
        <f t="shared" si="54"/>
        <v>4.0438775510169417E-2</v>
      </c>
      <c r="K376">
        <f t="shared" si="55"/>
        <v>9.9920072216262675E-14</v>
      </c>
      <c r="L376">
        <f>'Sim Flight Params'!$B$46*J376+'Sim Flight Params'!$B$49*K376</f>
        <v>4.0438775510169417E-2</v>
      </c>
      <c r="N376">
        <f t="shared" si="56"/>
        <v>0.88390943877548234</v>
      </c>
      <c r="O376">
        <f t="shared" si="57"/>
        <v>0.16826530612244855</v>
      </c>
      <c r="P376">
        <f>'Sim Flight Params'!$B$46*N376+'Sim Flight Params'!$B$49*O376</f>
        <v>0.88390943877548234</v>
      </c>
      <c r="Q376">
        <f t="shared" si="58"/>
        <v>0.87656249999996239</v>
      </c>
      <c r="S376">
        <f t="shared" si="52"/>
        <v>4.0438775510169417E-2</v>
      </c>
      <c r="T376">
        <f t="shared" si="53"/>
        <v>0.88390943877548234</v>
      </c>
      <c r="U376">
        <f t="shared" si="50"/>
        <v>0.87656249999996239</v>
      </c>
    </row>
    <row r="377" spans="1:21" x14ac:dyDescent="0.3">
      <c r="A377">
        <f>'Sim Flight'!B377</f>
        <v>18.749999999999801</v>
      </c>
      <c r="B377">
        <f>'Sim Flight'!L377</f>
        <v>5.1020408163346504E-3</v>
      </c>
      <c r="C377">
        <f>'Sim Flight'!N377+'Sim Flight Params'!$B$45</f>
        <v>0.16826530612244861</v>
      </c>
      <c r="E377">
        <f t="shared" si="51"/>
        <v>5.0000000000000711E-2</v>
      </c>
      <c r="G377">
        <f>MEDIAN2(C377,'Sim Flight Params'!$B$47,2)</f>
        <v>0.16826530612244861</v>
      </c>
      <c r="H377">
        <f>AVERAGE2(G377,'Sim Flight Params'!$B$48,2)</f>
        <v>0.16826530612244861</v>
      </c>
      <c r="J377">
        <f t="shared" si="54"/>
        <v>4.8852040816291964E-2</v>
      </c>
      <c r="K377">
        <f t="shared" si="55"/>
        <v>2.7755575615628519E-15</v>
      </c>
      <c r="L377">
        <f>'Sim Flight Params'!$B$46*J377+'Sim Flight Params'!$B$49*K377</f>
        <v>4.8852040816291964E-2</v>
      </c>
      <c r="N377">
        <f t="shared" si="56"/>
        <v>0.88635204081629693</v>
      </c>
      <c r="O377">
        <f t="shared" si="57"/>
        <v>0.16826530612244855</v>
      </c>
      <c r="P377">
        <f>'Sim Flight Params'!$B$46*N377+'Sim Flight Params'!$B$49*O377</f>
        <v>0.88635204081629693</v>
      </c>
      <c r="Q377">
        <f t="shared" si="58"/>
        <v>0.88124999999996223</v>
      </c>
      <c r="S377">
        <f t="shared" si="52"/>
        <v>4.8852040816291964E-2</v>
      </c>
      <c r="T377">
        <f t="shared" si="53"/>
        <v>0.88635204081629693</v>
      </c>
      <c r="U377">
        <f t="shared" si="50"/>
        <v>0.88124999999996223</v>
      </c>
    </row>
    <row r="378" spans="1:21" x14ac:dyDescent="0.3">
      <c r="A378">
        <f>'Sim Flight'!B378</f>
        <v>18.799999999999802</v>
      </c>
      <c r="B378">
        <f>'Sim Flight'!L378</f>
        <v>3.2653061224554528E-3</v>
      </c>
      <c r="C378">
        <f>'Sim Flight'!N378+'Sim Flight Params'!$B$45</f>
        <v>0.16826530612244986</v>
      </c>
      <c r="E378">
        <f t="shared" si="51"/>
        <v>5.0000000000000711E-2</v>
      </c>
      <c r="G378">
        <f>MEDIAN2(C378,'Sim Flight Params'!$B$47,2)</f>
        <v>0.16826530612244986</v>
      </c>
      <c r="H378">
        <f>AVERAGE2(G378,'Sim Flight Params'!$B$48,2)</f>
        <v>0.16826530612244986</v>
      </c>
      <c r="J378">
        <f t="shared" si="54"/>
        <v>5.726530612241458E-2</v>
      </c>
      <c r="K378">
        <f t="shared" si="55"/>
        <v>2.4980018054065669E-14</v>
      </c>
      <c r="L378">
        <f>'Sim Flight Params'!$B$46*J378+'Sim Flight Params'!$B$49*K378</f>
        <v>5.726530612241458E-2</v>
      </c>
      <c r="N378">
        <f t="shared" si="56"/>
        <v>0.88921530612241773</v>
      </c>
      <c r="O378">
        <f t="shared" si="57"/>
        <v>0.16826530612244994</v>
      </c>
      <c r="P378">
        <f>'Sim Flight Params'!$B$46*N378+'Sim Flight Params'!$B$49*O378</f>
        <v>0.88921530612241773</v>
      </c>
      <c r="Q378">
        <f t="shared" si="58"/>
        <v>0.88594999999996227</v>
      </c>
      <c r="S378">
        <f t="shared" si="52"/>
        <v>5.726530612241458E-2</v>
      </c>
      <c r="T378">
        <f t="shared" si="53"/>
        <v>0.88921530612241773</v>
      </c>
      <c r="U378">
        <f t="shared" si="50"/>
        <v>0.88594999999996227</v>
      </c>
    </row>
    <row r="379" spans="1:21" x14ac:dyDescent="0.3">
      <c r="A379">
        <f>'Sim Flight'!B379</f>
        <v>18.849999999999799</v>
      </c>
      <c r="B379">
        <f>'Sim Flight'!L379</f>
        <v>1.8367346938824756E-3</v>
      </c>
      <c r="C379">
        <f>'Sim Flight'!N379+'Sim Flight Params'!$B$45</f>
        <v>0.16826530612245447</v>
      </c>
      <c r="E379">
        <f t="shared" si="51"/>
        <v>4.9999999999997158E-2</v>
      </c>
      <c r="G379">
        <f>MEDIAN2(C379,'Sim Flight Params'!$B$47,2)</f>
        <v>0.16826530612245447</v>
      </c>
      <c r="H379">
        <f>AVERAGE2(G379,'Sim Flight Params'!$B$48,2)</f>
        <v>0.16826530612245447</v>
      </c>
      <c r="J379">
        <f t="shared" si="54"/>
        <v>6.5678571428536822E-2</v>
      </c>
      <c r="K379">
        <f t="shared" si="55"/>
        <v>9.2148511043893231E-14</v>
      </c>
      <c r="L379">
        <f>'Sim Flight Params'!$B$46*J379+'Sim Flight Params'!$B$49*K379</f>
        <v>6.5678571428536822E-2</v>
      </c>
      <c r="N379">
        <f t="shared" si="56"/>
        <v>0.8924992346938444</v>
      </c>
      <c r="O379">
        <f t="shared" si="57"/>
        <v>0.16826530612245441</v>
      </c>
      <c r="P379">
        <f>'Sim Flight Params'!$B$46*N379+'Sim Flight Params'!$B$49*O379</f>
        <v>0.8924992346938444</v>
      </c>
      <c r="Q379">
        <f t="shared" si="58"/>
        <v>0.89066249999996194</v>
      </c>
      <c r="S379">
        <f t="shared" si="52"/>
        <v>6.5678571428536822E-2</v>
      </c>
      <c r="T379">
        <f t="shared" si="53"/>
        <v>0.8924992346938444</v>
      </c>
      <c r="U379">
        <f t="shared" si="50"/>
        <v>0.89066249999996194</v>
      </c>
    </row>
    <row r="380" spans="1:21" x14ac:dyDescent="0.3">
      <c r="A380">
        <f>'Sim Flight'!B380</f>
        <v>18.8999999999998</v>
      </c>
      <c r="B380">
        <f>'Sim Flight'!L380</f>
        <v>8.1632653061551629E-4</v>
      </c>
      <c r="C380">
        <f>'Sim Flight'!N380+'Sim Flight Params'!$B$45</f>
        <v>0.16826530612244314</v>
      </c>
      <c r="E380">
        <f t="shared" si="51"/>
        <v>5.0000000000000711E-2</v>
      </c>
      <c r="G380">
        <f>MEDIAN2(C380,'Sim Flight Params'!$B$47,2)</f>
        <v>0.16826530612244314</v>
      </c>
      <c r="H380">
        <f>AVERAGE2(G380,'Sim Flight Params'!$B$48,2)</f>
        <v>0.16826530612244314</v>
      </c>
      <c r="J380">
        <f t="shared" si="54"/>
        <v>7.4091836734659106E-2</v>
      </c>
      <c r="K380">
        <f t="shared" si="55"/>
        <v>-2.2648549702352873E-13</v>
      </c>
      <c r="L380">
        <f>'Sim Flight Params'!$B$46*J380+'Sim Flight Params'!$B$49*K380</f>
        <v>7.4091836734659106E-2</v>
      </c>
      <c r="N380">
        <f t="shared" si="56"/>
        <v>0.8962038265305774</v>
      </c>
      <c r="O380">
        <f t="shared" si="57"/>
        <v>0.16826530612244328</v>
      </c>
      <c r="P380">
        <f>'Sim Flight Params'!$B$46*N380+'Sim Flight Params'!$B$49*O380</f>
        <v>0.8962038265305774</v>
      </c>
      <c r="Q380">
        <f t="shared" si="58"/>
        <v>0.89538749999996192</v>
      </c>
      <c r="S380">
        <f t="shared" si="52"/>
        <v>7.4091836734659106E-2</v>
      </c>
      <c r="T380">
        <f t="shared" si="53"/>
        <v>0.8962038265305774</v>
      </c>
      <c r="U380">
        <f t="shared" si="50"/>
        <v>0.89538749999996192</v>
      </c>
    </row>
    <row r="381" spans="1:21" x14ac:dyDescent="0.3">
      <c r="A381">
        <f>'Sim Flight'!B381</f>
        <v>18.9499999999998</v>
      </c>
      <c r="B381">
        <f>'Sim Flight'!L381</f>
        <v>2.0408163265469111E-4</v>
      </c>
      <c r="C381">
        <f>'Sim Flight'!N381+'Sim Flight Params'!$B$45</f>
        <v>0.16826530612244903</v>
      </c>
      <c r="E381">
        <f t="shared" si="51"/>
        <v>5.0000000000000711E-2</v>
      </c>
      <c r="G381">
        <f>MEDIAN2(C381,'Sim Flight Params'!$B$47,2)</f>
        <v>0.16826530612244903</v>
      </c>
      <c r="H381">
        <f>AVERAGE2(G381,'Sim Flight Params'!$B$48,2)</f>
        <v>0.16826530612244903</v>
      </c>
      <c r="J381">
        <f t="shared" si="54"/>
        <v>8.250510204078168E-2</v>
      </c>
      <c r="K381">
        <f t="shared" si="55"/>
        <v>1.1768364061026493E-13</v>
      </c>
      <c r="L381">
        <f>'Sim Flight Params'!$B$46*J381+'Sim Flight Params'!$B$49*K381</f>
        <v>8.250510204078168E-2</v>
      </c>
      <c r="N381">
        <f t="shared" si="56"/>
        <v>0.90032908163261649</v>
      </c>
      <c r="O381">
        <f t="shared" si="57"/>
        <v>0.16826530612244911</v>
      </c>
      <c r="P381">
        <f>'Sim Flight Params'!$B$46*N381+'Sim Flight Params'!$B$49*O381</f>
        <v>0.90032908163261649</v>
      </c>
      <c r="Q381">
        <f t="shared" si="58"/>
        <v>0.90012499999996176</v>
      </c>
      <c r="S381">
        <f t="shared" si="52"/>
        <v>8.250510204078168E-2</v>
      </c>
      <c r="T381">
        <f t="shared" si="53"/>
        <v>0.90032908163261649</v>
      </c>
      <c r="U381">
        <f t="shared" si="50"/>
        <v>0.90012499999996176</v>
      </c>
    </row>
    <row r="382" spans="1:21" x14ac:dyDescent="0.3">
      <c r="A382">
        <f>'Sim Flight'!B382</f>
        <v>18.999999999999801</v>
      </c>
      <c r="B382">
        <f>'Sim Flight'!L382</f>
        <v>3.2311742677852644E-27</v>
      </c>
      <c r="C382">
        <f>'Sim Flight'!N382+'Sim Flight Params'!$B$45</f>
        <v>0.16826530612244897</v>
      </c>
      <c r="E382">
        <f t="shared" si="51"/>
        <v>5.0000000000000711E-2</v>
      </c>
      <c r="G382">
        <f>MEDIAN2(C382,'Sim Flight Params'!$B$47,2)</f>
        <v>0.16826530612244897</v>
      </c>
      <c r="H382">
        <f>AVERAGE2(G382,'Sim Flight Params'!$B$48,2)</f>
        <v>0.16826530612244897</v>
      </c>
      <c r="J382">
        <f t="shared" si="54"/>
        <v>9.0918367346904255E-2</v>
      </c>
      <c r="K382">
        <f t="shared" si="55"/>
        <v>-1.1102230246251408E-15</v>
      </c>
      <c r="L382">
        <f>'Sim Flight Params'!$B$46*J382+'Sim Flight Params'!$B$49*K382</f>
        <v>9.0918367346904255E-2</v>
      </c>
      <c r="N382">
        <f t="shared" si="56"/>
        <v>0.90487499999996179</v>
      </c>
      <c r="O382">
        <f t="shared" si="57"/>
        <v>0.16826530612244911</v>
      </c>
      <c r="P382">
        <f>'Sim Flight Params'!$B$46*N382+'Sim Flight Params'!$B$49*O382</f>
        <v>0.90487499999996179</v>
      </c>
      <c r="Q382">
        <f t="shared" si="58"/>
        <v>0.90487499999996179</v>
      </c>
      <c r="S382">
        <f t="shared" si="52"/>
        <v>9.0918367346904255E-2</v>
      </c>
      <c r="T382">
        <f t="shared" si="53"/>
        <v>0.90487499999996179</v>
      </c>
      <c r="U382">
        <f t="shared" si="50"/>
        <v>0.90487499999996179</v>
      </c>
    </row>
    <row r="383" spans="1:21" x14ac:dyDescent="0.3">
      <c r="A383">
        <f>'Sim Flight'!B383</f>
        <v>19.049999999999802</v>
      </c>
      <c r="B383">
        <f>'Sim Flight'!L383</f>
        <v>0</v>
      </c>
      <c r="C383">
        <f>'Sim Flight'!N383+'Sim Flight Params'!$B$45</f>
        <v>8.6632653061874121E-2</v>
      </c>
      <c r="E383">
        <f t="shared" si="51"/>
        <v>5.0000000000000711E-2</v>
      </c>
      <c r="G383">
        <f>MEDIAN2(C383,'Sim Flight Params'!$B$47,2)</f>
        <v>8.6632653061874121E-2</v>
      </c>
      <c r="H383">
        <f>AVERAGE2(G383,'Sim Flight Params'!$B$48,2)</f>
        <v>8.6632653061874121E-2</v>
      </c>
      <c r="J383">
        <f t="shared" si="54"/>
        <v>9.5249999999998017E-2</v>
      </c>
      <c r="K383">
        <f t="shared" si="55"/>
        <v>-1.6326530612114738</v>
      </c>
      <c r="L383">
        <f>'Sim Flight Params'!$B$46*J383+'Sim Flight Params'!$B$49*K383</f>
        <v>9.5249999999998017E-2</v>
      </c>
      <c r="N383">
        <f t="shared" si="56"/>
        <v>0.9096374999999618</v>
      </c>
      <c r="O383">
        <f t="shared" si="57"/>
        <v>8.6632653061873996E-2</v>
      </c>
      <c r="P383">
        <f>'Sim Flight Params'!$B$46*N383+'Sim Flight Params'!$B$49*O383</f>
        <v>0.9096374999999618</v>
      </c>
      <c r="Q383">
        <f t="shared" si="58"/>
        <v>0.9096374999999618</v>
      </c>
      <c r="S383">
        <f t="shared" si="52"/>
        <v>9.5249999999998017E-2</v>
      </c>
      <c r="T383">
        <f t="shared" si="53"/>
        <v>0.9096374999999618</v>
      </c>
      <c r="U383">
        <f t="shared" si="50"/>
        <v>0.9096374999999618</v>
      </c>
    </row>
    <row r="384" spans="1:21" x14ac:dyDescent="0.3">
      <c r="A384">
        <f>'Sim Flight'!B384</f>
        <v>19.099999999999799</v>
      </c>
      <c r="B384">
        <f>'Sim Flight'!L384</f>
        <v>0</v>
      </c>
      <c r="C384">
        <f>'Sim Flight'!N384+'Sim Flight Params'!$B$45</f>
        <v>5.0000000000000001E-3</v>
      </c>
      <c r="E384">
        <f t="shared" si="51"/>
        <v>4.9999999999997158E-2</v>
      </c>
      <c r="G384">
        <f>MEDIAN2(C384,'Sim Flight Params'!$B$47,2)</f>
        <v>5.0000000000000001E-3</v>
      </c>
      <c r="H384">
        <f>AVERAGE2(G384,'Sim Flight Params'!$B$48,2)</f>
        <v>5.0000000000000001E-3</v>
      </c>
      <c r="J384">
        <f t="shared" si="54"/>
        <v>9.5499999999998003E-2</v>
      </c>
      <c r="K384">
        <f t="shared" si="55"/>
        <v>-1.6326530612375751</v>
      </c>
      <c r="L384">
        <f>'Sim Flight Params'!$B$46*J384+'Sim Flight Params'!$B$49*K384</f>
        <v>9.5499999999998003E-2</v>
      </c>
      <c r="N384">
        <f t="shared" si="56"/>
        <v>0.91441249999996144</v>
      </c>
      <c r="O384">
        <f t="shared" si="57"/>
        <v>5.0000000000000114E-3</v>
      </c>
      <c r="P384">
        <f>'Sim Flight Params'!$B$46*N384+'Sim Flight Params'!$B$49*O384</f>
        <v>0.91441249999996144</v>
      </c>
      <c r="Q384">
        <f t="shared" si="58"/>
        <v>0.91441249999996144</v>
      </c>
      <c r="S384">
        <f t="shared" si="52"/>
        <v>9.5499999999998003E-2</v>
      </c>
      <c r="T384">
        <f t="shared" si="53"/>
        <v>0.91441249999996144</v>
      </c>
      <c r="U384">
        <f t="shared" si="50"/>
        <v>0.91441249999996144</v>
      </c>
    </row>
    <row r="385" spans="1:21" x14ac:dyDescent="0.3">
      <c r="A385">
        <f>'Sim Flight'!B385</f>
        <v>19.1499999999998</v>
      </c>
      <c r="B385">
        <f>'Sim Flight'!L385</f>
        <v>0</v>
      </c>
      <c r="C385">
        <f>'Sim Flight'!N385+'Sim Flight Params'!$B$45</f>
        <v>5.0000000000000001E-3</v>
      </c>
      <c r="E385">
        <f t="shared" si="51"/>
        <v>5.0000000000000711E-2</v>
      </c>
      <c r="G385">
        <f>MEDIAN2(C385,'Sim Flight Params'!$B$47,2)</f>
        <v>5.0000000000000001E-3</v>
      </c>
      <c r="H385">
        <f>AVERAGE2(G385,'Sim Flight Params'!$B$48,2)</f>
        <v>5.0000000000000001E-3</v>
      </c>
      <c r="J385">
        <f t="shared" si="54"/>
        <v>9.5749999999998003E-2</v>
      </c>
      <c r="K385">
        <f t="shared" si="55"/>
        <v>0</v>
      </c>
      <c r="L385">
        <f>'Sim Flight Params'!$B$46*J385+'Sim Flight Params'!$B$49*K385</f>
        <v>9.5749999999998003E-2</v>
      </c>
      <c r="N385">
        <f t="shared" si="56"/>
        <v>0.91919999999996138</v>
      </c>
      <c r="O385">
        <f t="shared" si="57"/>
        <v>4.9999999999999333E-3</v>
      </c>
      <c r="P385">
        <f>'Sim Flight Params'!$B$46*N385+'Sim Flight Params'!$B$49*O385</f>
        <v>0.91919999999996138</v>
      </c>
      <c r="Q385">
        <f t="shared" si="58"/>
        <v>0.91919999999996138</v>
      </c>
      <c r="S385">
        <f t="shared" si="52"/>
        <v>9.5749999999998003E-2</v>
      </c>
      <c r="T385">
        <f t="shared" si="53"/>
        <v>0.91919999999996138</v>
      </c>
      <c r="U385">
        <f t="shared" si="50"/>
        <v>0.91919999999996138</v>
      </c>
    </row>
    <row r="386" spans="1:21" x14ac:dyDescent="0.3">
      <c r="A386">
        <f>'Sim Flight'!B386</f>
        <v>19.1999999999998</v>
      </c>
      <c r="B386">
        <f>'Sim Flight'!L386</f>
        <v>0</v>
      </c>
      <c r="C386">
        <f>'Sim Flight'!N386+'Sim Flight Params'!$B$45</f>
        <v>5.0000000000000001E-3</v>
      </c>
      <c r="E386">
        <f t="shared" si="51"/>
        <v>5.0000000000000711E-2</v>
      </c>
      <c r="G386">
        <f>MEDIAN2(C386,'Sim Flight Params'!$B$47,2)</f>
        <v>5.0000000000000001E-3</v>
      </c>
      <c r="H386">
        <f>AVERAGE2(G386,'Sim Flight Params'!$B$48,2)</f>
        <v>5.0000000000000001E-3</v>
      </c>
      <c r="J386">
        <f t="shared" si="54"/>
        <v>9.5999999999998004E-2</v>
      </c>
      <c r="K386">
        <f t="shared" si="55"/>
        <v>0</v>
      </c>
      <c r="L386">
        <f>'Sim Flight Params'!$B$46*J386+'Sim Flight Params'!$B$49*K386</f>
        <v>9.5999999999998004E-2</v>
      </c>
      <c r="N386">
        <f t="shared" si="56"/>
        <v>0.9239999999999613</v>
      </c>
      <c r="O386">
        <f t="shared" si="57"/>
        <v>4.9999999999999333E-3</v>
      </c>
      <c r="P386">
        <f>'Sim Flight Params'!$B$46*N386+'Sim Flight Params'!$B$49*O386</f>
        <v>0.9239999999999613</v>
      </c>
      <c r="Q386">
        <f t="shared" si="58"/>
        <v>0.9239999999999613</v>
      </c>
      <c r="S386">
        <f t="shared" si="52"/>
        <v>9.5999999999998004E-2</v>
      </c>
      <c r="T386">
        <f t="shared" si="53"/>
        <v>0.9239999999999613</v>
      </c>
      <c r="U386">
        <f t="shared" ref="U386:U402" si="59">T386-$B386</f>
        <v>0.9239999999999613</v>
      </c>
    </row>
    <row r="387" spans="1:21" x14ac:dyDescent="0.3">
      <c r="A387">
        <f>'Sim Flight'!B387</f>
        <v>19.249999999999801</v>
      </c>
      <c r="B387">
        <f>'Sim Flight'!L387</f>
        <v>0</v>
      </c>
      <c r="C387">
        <f>'Sim Flight'!N387+'Sim Flight Params'!$B$45</f>
        <v>5.0000000000000001E-3</v>
      </c>
      <c r="E387">
        <f t="shared" si="51"/>
        <v>5.0000000000000711E-2</v>
      </c>
      <c r="G387">
        <f>MEDIAN2(C387,'Sim Flight Params'!$B$47,2)</f>
        <v>5.0000000000000001E-3</v>
      </c>
      <c r="H387">
        <f>AVERAGE2(G387,'Sim Flight Params'!$B$48,2)</f>
        <v>5.0000000000000001E-3</v>
      </c>
      <c r="J387">
        <f t="shared" si="54"/>
        <v>9.6249999999998004E-2</v>
      </c>
      <c r="K387">
        <f t="shared" si="55"/>
        <v>0</v>
      </c>
      <c r="L387">
        <f>'Sim Flight Params'!$B$46*J387+'Sim Flight Params'!$B$49*K387</f>
        <v>9.6249999999998004E-2</v>
      </c>
      <c r="N387">
        <f t="shared" si="56"/>
        <v>0.92881249999996129</v>
      </c>
      <c r="O387">
        <f t="shared" si="57"/>
        <v>4.9999999999999333E-3</v>
      </c>
      <c r="P387">
        <f>'Sim Flight Params'!$B$46*N387+'Sim Flight Params'!$B$49*O387</f>
        <v>0.92881249999996129</v>
      </c>
      <c r="Q387">
        <f t="shared" si="58"/>
        <v>0.92881249999996129</v>
      </c>
      <c r="S387">
        <f t="shared" si="52"/>
        <v>9.6249999999998004E-2</v>
      </c>
      <c r="T387">
        <f t="shared" si="53"/>
        <v>0.92881249999996129</v>
      </c>
      <c r="U387">
        <f t="shared" si="59"/>
        <v>0.92881249999996129</v>
      </c>
    </row>
    <row r="388" spans="1:21" x14ac:dyDescent="0.3">
      <c r="A388">
        <f>'Sim Flight'!B388</f>
        <v>19.299999999999802</v>
      </c>
      <c r="B388">
        <f>'Sim Flight'!L388</f>
        <v>0</v>
      </c>
      <c r="C388">
        <f>'Sim Flight'!N388+'Sim Flight Params'!$B$45</f>
        <v>5.0000000000000001E-3</v>
      </c>
      <c r="E388">
        <f t="shared" ref="E388:E451" si="60">A388-A387</f>
        <v>5.0000000000000711E-2</v>
      </c>
      <c r="G388">
        <f>MEDIAN2(C388,'Sim Flight Params'!$B$47,2)</f>
        <v>5.0000000000000001E-3</v>
      </c>
      <c r="H388">
        <f>AVERAGE2(G388,'Sim Flight Params'!$B$48,2)</f>
        <v>5.0000000000000001E-3</v>
      </c>
      <c r="J388">
        <f t="shared" si="54"/>
        <v>9.6499999999998004E-2</v>
      </c>
      <c r="K388">
        <f t="shared" si="55"/>
        <v>0</v>
      </c>
      <c r="L388">
        <f>'Sim Flight Params'!$B$46*J388+'Sim Flight Params'!$B$49*K388</f>
        <v>9.6499999999998004E-2</v>
      </c>
      <c r="N388">
        <f t="shared" si="56"/>
        <v>0.93363749999996126</v>
      </c>
      <c r="O388">
        <f t="shared" si="57"/>
        <v>4.9999999999999333E-3</v>
      </c>
      <c r="P388">
        <f>'Sim Flight Params'!$B$46*N388+'Sim Flight Params'!$B$49*O388</f>
        <v>0.93363749999996126</v>
      </c>
      <c r="Q388">
        <f t="shared" si="58"/>
        <v>0.93363749999996126</v>
      </c>
      <c r="S388">
        <f t="shared" ref="S388:S402" si="61">S387+C388*$E388</f>
        <v>9.6499999999998004E-2</v>
      </c>
      <c r="T388">
        <f t="shared" ref="T388:T402" si="62">T387+S388*$E388</f>
        <v>0.93363749999996126</v>
      </c>
      <c r="U388">
        <f t="shared" si="59"/>
        <v>0.93363749999996126</v>
      </c>
    </row>
    <row r="389" spans="1:21" x14ac:dyDescent="0.3">
      <c r="A389">
        <f>'Sim Flight'!B389</f>
        <v>19.349999999999799</v>
      </c>
      <c r="B389">
        <f>'Sim Flight'!L389</f>
        <v>0</v>
      </c>
      <c r="C389">
        <f>'Sim Flight'!N389+'Sim Flight Params'!$B$45</f>
        <v>5.0000000000000001E-3</v>
      </c>
      <c r="E389">
        <f t="shared" si="60"/>
        <v>4.9999999999997158E-2</v>
      </c>
      <c r="G389">
        <f>MEDIAN2(C389,'Sim Flight Params'!$B$47,2)</f>
        <v>5.0000000000000001E-3</v>
      </c>
      <c r="H389">
        <f>AVERAGE2(G389,'Sim Flight Params'!$B$48,2)</f>
        <v>5.0000000000000001E-3</v>
      </c>
      <c r="J389">
        <f t="shared" si="54"/>
        <v>9.674999999999799E-2</v>
      </c>
      <c r="K389">
        <f t="shared" si="55"/>
        <v>0</v>
      </c>
      <c r="L389">
        <f>'Sim Flight Params'!$B$46*J389+'Sim Flight Params'!$B$49*K389</f>
        <v>9.674999999999799E-2</v>
      </c>
      <c r="N389">
        <f t="shared" si="56"/>
        <v>0.93847499999996087</v>
      </c>
      <c r="O389">
        <f t="shared" si="57"/>
        <v>5.0000000000000114E-3</v>
      </c>
      <c r="P389">
        <f>'Sim Flight Params'!$B$46*N389+'Sim Flight Params'!$B$49*O389</f>
        <v>0.93847499999996087</v>
      </c>
      <c r="Q389">
        <f t="shared" si="58"/>
        <v>0.93847499999996087</v>
      </c>
      <c r="S389">
        <f t="shared" si="61"/>
        <v>9.674999999999799E-2</v>
      </c>
      <c r="T389">
        <f t="shared" si="62"/>
        <v>0.93847499999996087</v>
      </c>
      <c r="U389">
        <f t="shared" si="59"/>
        <v>0.93847499999996087</v>
      </c>
    </row>
    <row r="390" spans="1:21" x14ac:dyDescent="0.3">
      <c r="A390">
        <f>'Sim Flight'!B390</f>
        <v>19.3999999999998</v>
      </c>
      <c r="B390">
        <f>'Sim Flight'!L390</f>
        <v>0</v>
      </c>
      <c r="C390">
        <f>'Sim Flight'!N390+'Sim Flight Params'!$B$45</f>
        <v>5.0000000000000001E-3</v>
      </c>
      <c r="E390">
        <f t="shared" si="60"/>
        <v>5.0000000000000711E-2</v>
      </c>
      <c r="G390">
        <f>MEDIAN2(C390,'Sim Flight Params'!$B$47,2)</f>
        <v>5.0000000000000001E-3</v>
      </c>
      <c r="H390">
        <f>AVERAGE2(G390,'Sim Flight Params'!$B$48,2)</f>
        <v>5.0000000000000001E-3</v>
      </c>
      <c r="J390">
        <f t="shared" si="54"/>
        <v>9.6999999999997991E-2</v>
      </c>
      <c r="K390">
        <f t="shared" si="55"/>
        <v>0</v>
      </c>
      <c r="L390">
        <f>'Sim Flight Params'!$B$46*J390+'Sim Flight Params'!$B$49*K390</f>
        <v>9.6999999999997991E-2</v>
      </c>
      <c r="N390">
        <f t="shared" si="56"/>
        <v>0.94332499999996089</v>
      </c>
      <c r="O390">
        <f t="shared" si="57"/>
        <v>4.9999999999999333E-3</v>
      </c>
      <c r="P390">
        <f>'Sim Flight Params'!$B$46*N390+'Sim Flight Params'!$B$49*O390</f>
        <v>0.94332499999996089</v>
      </c>
      <c r="Q390">
        <f t="shared" si="58"/>
        <v>0.94332499999996089</v>
      </c>
      <c r="S390">
        <f t="shared" si="61"/>
        <v>9.6999999999997991E-2</v>
      </c>
      <c r="T390">
        <f t="shared" si="62"/>
        <v>0.94332499999996089</v>
      </c>
      <c r="U390">
        <f t="shared" si="59"/>
        <v>0.94332499999996089</v>
      </c>
    </row>
    <row r="391" spans="1:21" x14ac:dyDescent="0.3">
      <c r="A391">
        <f>'Sim Flight'!B391</f>
        <v>19.4499999999998</v>
      </c>
      <c r="B391">
        <f>'Sim Flight'!L391</f>
        <v>0</v>
      </c>
      <c r="C391">
        <f>'Sim Flight'!N391+'Sim Flight Params'!$B$45</f>
        <v>5.0000000000000001E-3</v>
      </c>
      <c r="E391">
        <f t="shared" si="60"/>
        <v>5.0000000000000711E-2</v>
      </c>
      <c r="G391">
        <f>MEDIAN2(C391,'Sim Flight Params'!$B$47,2)</f>
        <v>5.0000000000000001E-3</v>
      </c>
      <c r="H391">
        <f>AVERAGE2(G391,'Sim Flight Params'!$B$48,2)</f>
        <v>5.0000000000000001E-3</v>
      </c>
      <c r="J391">
        <f t="shared" ref="J391:J402" si="63">J390+H391*$E391</f>
        <v>9.7249999999997991E-2</v>
      </c>
      <c r="K391">
        <f t="shared" ref="K391:K402" si="64">(H391-H390)/$E391</f>
        <v>0</v>
      </c>
      <c r="L391">
        <f>'Sim Flight Params'!$B$46*J391+'Sim Flight Params'!$B$49*K391</f>
        <v>9.7249999999997991E-2</v>
      </c>
      <c r="N391">
        <f t="shared" ref="N391:N402" si="65">N390+L391*$E391</f>
        <v>0.94818749999996088</v>
      </c>
      <c r="O391">
        <f t="shared" ref="O391:O402" si="66">(L391-L390)/$E391</f>
        <v>4.9999999999999333E-3</v>
      </c>
      <c r="P391">
        <f>'Sim Flight Params'!$B$46*N391+'Sim Flight Params'!$B$49*O391</f>
        <v>0.94818749999996088</v>
      </c>
      <c r="Q391">
        <f t="shared" ref="Q391:Q402" si="67">P391-$B391</f>
        <v>0.94818749999996088</v>
      </c>
      <c r="S391">
        <f t="shared" si="61"/>
        <v>9.7249999999997991E-2</v>
      </c>
      <c r="T391">
        <f t="shared" si="62"/>
        <v>0.94818749999996088</v>
      </c>
      <c r="U391">
        <f t="shared" si="59"/>
        <v>0.94818749999996088</v>
      </c>
    </row>
    <row r="392" spans="1:21" x14ac:dyDescent="0.3">
      <c r="A392">
        <f>'Sim Flight'!B392</f>
        <v>19.499999999999801</v>
      </c>
      <c r="B392">
        <f>'Sim Flight'!L392</f>
        <v>0</v>
      </c>
      <c r="C392">
        <f>'Sim Flight'!N392+'Sim Flight Params'!$B$45</f>
        <v>5.0000000000000001E-3</v>
      </c>
      <c r="E392">
        <f t="shared" si="60"/>
        <v>5.0000000000000711E-2</v>
      </c>
      <c r="G392">
        <f>MEDIAN2(C392,'Sim Flight Params'!$B$47,2)</f>
        <v>5.0000000000000001E-3</v>
      </c>
      <c r="H392">
        <f>AVERAGE2(G392,'Sim Flight Params'!$B$48,2)</f>
        <v>5.0000000000000001E-3</v>
      </c>
      <c r="J392">
        <f t="shared" si="63"/>
        <v>9.7499999999997991E-2</v>
      </c>
      <c r="K392">
        <f t="shared" si="64"/>
        <v>0</v>
      </c>
      <c r="L392">
        <f>'Sim Flight Params'!$B$46*J392+'Sim Flight Params'!$B$49*K392</f>
        <v>9.7499999999997991E-2</v>
      </c>
      <c r="N392">
        <f t="shared" si="65"/>
        <v>0.95306249999996084</v>
      </c>
      <c r="O392">
        <f t="shared" si="66"/>
        <v>4.9999999999999333E-3</v>
      </c>
      <c r="P392">
        <f>'Sim Flight Params'!$B$46*N392+'Sim Flight Params'!$B$49*O392</f>
        <v>0.95306249999996084</v>
      </c>
      <c r="Q392">
        <f t="shared" si="67"/>
        <v>0.95306249999996084</v>
      </c>
      <c r="S392">
        <f t="shared" si="61"/>
        <v>9.7499999999997991E-2</v>
      </c>
      <c r="T392">
        <f t="shared" si="62"/>
        <v>0.95306249999996084</v>
      </c>
      <c r="U392">
        <f t="shared" si="59"/>
        <v>0.95306249999996084</v>
      </c>
    </row>
    <row r="393" spans="1:21" x14ac:dyDescent="0.3">
      <c r="A393">
        <f>'Sim Flight'!B393</f>
        <v>19.549999999999802</v>
      </c>
      <c r="B393">
        <f>'Sim Flight'!L393</f>
        <v>0</v>
      </c>
      <c r="C393">
        <f>'Sim Flight'!N393+'Sim Flight Params'!$B$45</f>
        <v>5.0000000000000001E-3</v>
      </c>
      <c r="E393">
        <f t="shared" si="60"/>
        <v>5.0000000000000711E-2</v>
      </c>
      <c r="G393">
        <f>MEDIAN2(C393,'Sim Flight Params'!$B$47,2)</f>
        <v>5.0000000000000001E-3</v>
      </c>
      <c r="H393">
        <f>AVERAGE2(G393,'Sim Flight Params'!$B$48,2)</f>
        <v>5.0000000000000001E-3</v>
      </c>
      <c r="J393">
        <f t="shared" si="63"/>
        <v>9.7749999999997991E-2</v>
      </c>
      <c r="K393">
        <f t="shared" si="64"/>
        <v>0</v>
      </c>
      <c r="L393">
        <f>'Sim Flight Params'!$B$46*J393+'Sim Flight Params'!$B$49*K393</f>
        <v>9.7749999999997991E-2</v>
      </c>
      <c r="N393">
        <f t="shared" si="65"/>
        <v>0.95794999999996078</v>
      </c>
      <c r="O393">
        <f t="shared" si="66"/>
        <v>4.9999999999999333E-3</v>
      </c>
      <c r="P393">
        <f>'Sim Flight Params'!$B$46*N393+'Sim Flight Params'!$B$49*O393</f>
        <v>0.95794999999996078</v>
      </c>
      <c r="Q393">
        <f t="shared" si="67"/>
        <v>0.95794999999996078</v>
      </c>
      <c r="S393">
        <f t="shared" si="61"/>
        <v>9.7749999999997991E-2</v>
      </c>
      <c r="T393">
        <f t="shared" si="62"/>
        <v>0.95794999999996078</v>
      </c>
      <c r="U393">
        <f t="shared" si="59"/>
        <v>0.95794999999996078</v>
      </c>
    </row>
    <row r="394" spans="1:21" x14ac:dyDescent="0.3">
      <c r="A394">
        <f>'Sim Flight'!B394</f>
        <v>19.599999999999799</v>
      </c>
      <c r="B394">
        <f>'Sim Flight'!L394</f>
        <v>0</v>
      </c>
      <c r="C394">
        <f>'Sim Flight'!N394+'Sim Flight Params'!$B$45</f>
        <v>5.0000000000000001E-3</v>
      </c>
      <c r="E394">
        <f t="shared" si="60"/>
        <v>4.9999999999997158E-2</v>
      </c>
      <c r="G394">
        <f>MEDIAN2(C394,'Sim Flight Params'!$B$47,2)</f>
        <v>5.0000000000000001E-3</v>
      </c>
      <c r="H394">
        <f>AVERAGE2(G394,'Sim Flight Params'!$B$48,2)</f>
        <v>5.0000000000000001E-3</v>
      </c>
      <c r="J394">
        <f t="shared" si="63"/>
        <v>9.7999999999997978E-2</v>
      </c>
      <c r="K394">
        <f t="shared" si="64"/>
        <v>0</v>
      </c>
      <c r="L394">
        <f>'Sim Flight Params'!$B$46*J394+'Sim Flight Params'!$B$49*K394</f>
        <v>9.7999999999997978E-2</v>
      </c>
      <c r="N394">
        <f t="shared" si="65"/>
        <v>0.96284999999996035</v>
      </c>
      <c r="O394">
        <f t="shared" si="66"/>
        <v>5.0000000000000114E-3</v>
      </c>
      <c r="P394">
        <f>'Sim Flight Params'!$B$46*N394+'Sim Flight Params'!$B$49*O394</f>
        <v>0.96284999999996035</v>
      </c>
      <c r="Q394">
        <f t="shared" si="67"/>
        <v>0.96284999999996035</v>
      </c>
      <c r="S394">
        <f t="shared" si="61"/>
        <v>9.7999999999997978E-2</v>
      </c>
      <c r="T394">
        <f t="shared" si="62"/>
        <v>0.96284999999996035</v>
      </c>
      <c r="U394">
        <f t="shared" si="59"/>
        <v>0.96284999999996035</v>
      </c>
    </row>
    <row r="395" spans="1:21" x14ac:dyDescent="0.3">
      <c r="A395">
        <f>'Sim Flight'!B395</f>
        <v>19.6499999999998</v>
      </c>
      <c r="B395">
        <f>'Sim Flight'!L395</f>
        <v>0</v>
      </c>
      <c r="C395">
        <f>'Sim Flight'!N395+'Sim Flight Params'!$B$45</f>
        <v>5.0000000000000001E-3</v>
      </c>
      <c r="E395">
        <f t="shared" si="60"/>
        <v>5.0000000000000711E-2</v>
      </c>
      <c r="G395">
        <f>MEDIAN2(C395,'Sim Flight Params'!$B$47,2)</f>
        <v>5.0000000000000001E-3</v>
      </c>
      <c r="H395">
        <f>AVERAGE2(G395,'Sim Flight Params'!$B$48,2)</f>
        <v>5.0000000000000001E-3</v>
      </c>
      <c r="J395">
        <f t="shared" si="63"/>
        <v>9.8249999999997978E-2</v>
      </c>
      <c r="K395">
        <f t="shared" si="64"/>
        <v>0</v>
      </c>
      <c r="L395">
        <f>'Sim Flight Params'!$B$46*J395+'Sim Flight Params'!$B$49*K395</f>
        <v>9.8249999999997978E-2</v>
      </c>
      <c r="N395">
        <f t="shared" si="65"/>
        <v>0.96776249999996034</v>
      </c>
      <c r="O395">
        <f t="shared" si="66"/>
        <v>4.9999999999999333E-3</v>
      </c>
      <c r="P395">
        <f>'Sim Flight Params'!$B$46*N395+'Sim Flight Params'!$B$49*O395</f>
        <v>0.96776249999996034</v>
      </c>
      <c r="Q395">
        <f t="shared" si="67"/>
        <v>0.96776249999996034</v>
      </c>
      <c r="S395">
        <f t="shared" si="61"/>
        <v>9.8249999999997978E-2</v>
      </c>
      <c r="T395">
        <f t="shared" si="62"/>
        <v>0.96776249999996034</v>
      </c>
      <c r="U395">
        <f t="shared" si="59"/>
        <v>0.96776249999996034</v>
      </c>
    </row>
    <row r="396" spans="1:21" x14ac:dyDescent="0.3">
      <c r="A396">
        <f>'Sim Flight'!B396</f>
        <v>19.6999999999998</v>
      </c>
      <c r="B396">
        <f>'Sim Flight'!L396</f>
        <v>0</v>
      </c>
      <c r="C396">
        <f>'Sim Flight'!N396+'Sim Flight Params'!$B$45</f>
        <v>5.0000000000000001E-3</v>
      </c>
      <c r="E396">
        <f t="shared" si="60"/>
        <v>5.0000000000000711E-2</v>
      </c>
      <c r="G396">
        <f>MEDIAN2(C396,'Sim Flight Params'!$B$47,2)</f>
        <v>5.0000000000000001E-3</v>
      </c>
      <c r="H396">
        <f>AVERAGE2(G396,'Sim Flight Params'!$B$48,2)</f>
        <v>5.0000000000000001E-3</v>
      </c>
      <c r="J396">
        <f t="shared" si="63"/>
        <v>9.8499999999997978E-2</v>
      </c>
      <c r="K396">
        <f t="shared" si="64"/>
        <v>0</v>
      </c>
      <c r="L396">
        <f>'Sim Flight Params'!$B$46*J396+'Sim Flight Params'!$B$49*K396</f>
        <v>9.8499999999997978E-2</v>
      </c>
      <c r="N396">
        <f t="shared" si="65"/>
        <v>0.97268749999996029</v>
      </c>
      <c r="O396">
        <f t="shared" si="66"/>
        <v>4.9999999999999333E-3</v>
      </c>
      <c r="P396">
        <f>'Sim Flight Params'!$B$46*N396+'Sim Flight Params'!$B$49*O396</f>
        <v>0.97268749999996029</v>
      </c>
      <c r="Q396">
        <f t="shared" si="67"/>
        <v>0.97268749999996029</v>
      </c>
      <c r="S396">
        <f t="shared" si="61"/>
        <v>9.8499999999997978E-2</v>
      </c>
      <c r="T396">
        <f t="shared" si="62"/>
        <v>0.97268749999996029</v>
      </c>
      <c r="U396">
        <f t="shared" si="59"/>
        <v>0.97268749999996029</v>
      </c>
    </row>
    <row r="397" spans="1:21" x14ac:dyDescent="0.3">
      <c r="A397">
        <f>'Sim Flight'!B397</f>
        <v>19.749999999999801</v>
      </c>
      <c r="B397">
        <f>'Sim Flight'!L397</f>
        <v>0</v>
      </c>
      <c r="C397">
        <f>'Sim Flight'!N397+'Sim Flight Params'!$B$45</f>
        <v>5.0000000000000001E-3</v>
      </c>
      <c r="E397">
        <f t="shared" si="60"/>
        <v>5.0000000000000711E-2</v>
      </c>
      <c r="G397">
        <f>MEDIAN2(C397,'Sim Flight Params'!$B$47,2)</f>
        <v>5.0000000000000001E-3</v>
      </c>
      <c r="H397">
        <f>AVERAGE2(G397,'Sim Flight Params'!$B$48,2)</f>
        <v>5.0000000000000001E-3</v>
      </c>
      <c r="J397">
        <f t="shared" si="63"/>
        <v>9.8749999999997978E-2</v>
      </c>
      <c r="K397">
        <f t="shared" si="64"/>
        <v>0</v>
      </c>
      <c r="L397">
        <f>'Sim Flight Params'!$B$46*J397+'Sim Flight Params'!$B$49*K397</f>
        <v>9.8749999999997978E-2</v>
      </c>
      <c r="N397">
        <f t="shared" si="65"/>
        <v>0.97762499999996022</v>
      </c>
      <c r="O397">
        <f t="shared" si="66"/>
        <v>4.9999999999999333E-3</v>
      </c>
      <c r="P397">
        <f>'Sim Flight Params'!$B$46*N397+'Sim Flight Params'!$B$49*O397</f>
        <v>0.97762499999996022</v>
      </c>
      <c r="Q397">
        <f t="shared" si="67"/>
        <v>0.97762499999996022</v>
      </c>
      <c r="S397">
        <f t="shared" si="61"/>
        <v>9.8749999999997978E-2</v>
      </c>
      <c r="T397">
        <f t="shared" si="62"/>
        <v>0.97762499999996022</v>
      </c>
      <c r="U397">
        <f t="shared" si="59"/>
        <v>0.97762499999996022</v>
      </c>
    </row>
    <row r="398" spans="1:21" x14ac:dyDescent="0.3">
      <c r="A398">
        <f>'Sim Flight'!B398</f>
        <v>19.799999999999802</v>
      </c>
      <c r="B398">
        <f>'Sim Flight'!L398</f>
        <v>0</v>
      </c>
      <c r="C398">
        <f>'Sim Flight'!N398+'Sim Flight Params'!$B$45</f>
        <v>5.0000000000000001E-3</v>
      </c>
      <c r="E398">
        <f t="shared" si="60"/>
        <v>5.0000000000000711E-2</v>
      </c>
      <c r="G398">
        <f>MEDIAN2(C398,'Sim Flight Params'!$B$47,2)</f>
        <v>5.0000000000000001E-3</v>
      </c>
      <c r="H398">
        <f>AVERAGE2(G398,'Sim Flight Params'!$B$48,2)</f>
        <v>5.0000000000000001E-3</v>
      </c>
      <c r="J398">
        <f t="shared" si="63"/>
        <v>9.8999999999997979E-2</v>
      </c>
      <c r="K398">
        <f t="shared" si="64"/>
        <v>0</v>
      </c>
      <c r="L398">
        <f>'Sim Flight Params'!$B$46*J398+'Sim Flight Params'!$B$49*K398</f>
        <v>9.8999999999997979E-2</v>
      </c>
      <c r="N398">
        <f t="shared" si="65"/>
        <v>0.98257499999996023</v>
      </c>
      <c r="O398">
        <f t="shared" si="66"/>
        <v>4.9999999999999333E-3</v>
      </c>
      <c r="P398">
        <f>'Sim Flight Params'!$B$46*N398+'Sim Flight Params'!$B$49*O398</f>
        <v>0.98257499999996023</v>
      </c>
      <c r="Q398">
        <f t="shared" si="67"/>
        <v>0.98257499999996023</v>
      </c>
      <c r="S398">
        <f t="shared" si="61"/>
        <v>9.8999999999997979E-2</v>
      </c>
      <c r="T398">
        <f t="shared" si="62"/>
        <v>0.98257499999996023</v>
      </c>
      <c r="U398">
        <f t="shared" si="59"/>
        <v>0.98257499999996023</v>
      </c>
    </row>
    <row r="399" spans="1:21" x14ac:dyDescent="0.3">
      <c r="A399">
        <f>'Sim Flight'!B399</f>
        <v>19.849999999999799</v>
      </c>
      <c r="B399">
        <f>'Sim Flight'!L399</f>
        <v>0</v>
      </c>
      <c r="C399">
        <f>'Sim Flight'!N399+'Sim Flight Params'!$B$45</f>
        <v>5.0000000000000001E-3</v>
      </c>
      <c r="E399">
        <f t="shared" si="60"/>
        <v>4.9999999999997158E-2</v>
      </c>
      <c r="G399">
        <f>MEDIAN2(C399,'Sim Flight Params'!$B$47,2)</f>
        <v>5.0000000000000001E-3</v>
      </c>
      <c r="H399">
        <f>AVERAGE2(G399,'Sim Flight Params'!$B$48,2)</f>
        <v>5.0000000000000001E-3</v>
      </c>
      <c r="J399">
        <f t="shared" si="63"/>
        <v>9.9249999999997965E-2</v>
      </c>
      <c r="K399">
        <f t="shared" si="64"/>
        <v>0</v>
      </c>
      <c r="L399">
        <f>'Sim Flight Params'!$B$46*J399+'Sim Flight Params'!$B$49*K399</f>
        <v>9.9249999999997965E-2</v>
      </c>
      <c r="N399">
        <f t="shared" si="65"/>
        <v>0.98753749999995988</v>
      </c>
      <c r="O399">
        <f t="shared" si="66"/>
        <v>5.0000000000000114E-3</v>
      </c>
      <c r="P399">
        <f>'Sim Flight Params'!$B$46*N399+'Sim Flight Params'!$B$49*O399</f>
        <v>0.98753749999995988</v>
      </c>
      <c r="Q399">
        <f t="shared" si="67"/>
        <v>0.98753749999995988</v>
      </c>
      <c r="S399">
        <f t="shared" si="61"/>
        <v>9.9249999999997965E-2</v>
      </c>
      <c r="T399">
        <f t="shared" si="62"/>
        <v>0.98753749999995988</v>
      </c>
      <c r="U399">
        <f t="shared" si="59"/>
        <v>0.98753749999995988</v>
      </c>
    </row>
    <row r="400" spans="1:21" x14ac:dyDescent="0.3">
      <c r="A400">
        <f>'Sim Flight'!B400</f>
        <v>19.8999999999998</v>
      </c>
      <c r="B400">
        <f>'Sim Flight'!L400</f>
        <v>0</v>
      </c>
      <c r="C400">
        <f>'Sim Flight'!N400+'Sim Flight Params'!$B$45</f>
        <v>5.0000000000000001E-3</v>
      </c>
      <c r="E400">
        <f t="shared" si="60"/>
        <v>5.0000000000000711E-2</v>
      </c>
      <c r="G400">
        <f>MEDIAN2(C400,'Sim Flight Params'!$B$47,2)</f>
        <v>5.0000000000000001E-3</v>
      </c>
      <c r="H400">
        <f>AVERAGE2(G400,'Sim Flight Params'!$B$48,2)</f>
        <v>5.0000000000000001E-3</v>
      </c>
      <c r="J400">
        <f t="shared" si="63"/>
        <v>9.9499999999997965E-2</v>
      </c>
      <c r="K400">
        <f t="shared" si="64"/>
        <v>0</v>
      </c>
      <c r="L400">
        <f>'Sim Flight Params'!$B$46*J400+'Sim Flight Params'!$B$49*K400</f>
        <v>9.9499999999997965E-2</v>
      </c>
      <c r="N400">
        <f t="shared" si="65"/>
        <v>0.99251249999995983</v>
      </c>
      <c r="O400">
        <f t="shared" si="66"/>
        <v>4.9999999999999333E-3</v>
      </c>
      <c r="P400">
        <f>'Sim Flight Params'!$B$46*N400+'Sim Flight Params'!$B$49*O400</f>
        <v>0.99251249999995983</v>
      </c>
      <c r="Q400">
        <f t="shared" si="67"/>
        <v>0.99251249999995983</v>
      </c>
      <c r="S400">
        <f t="shared" si="61"/>
        <v>9.9499999999997965E-2</v>
      </c>
      <c r="T400">
        <f t="shared" si="62"/>
        <v>0.99251249999995983</v>
      </c>
      <c r="U400">
        <f t="shared" si="59"/>
        <v>0.99251249999995983</v>
      </c>
    </row>
    <row r="401" spans="1:21" x14ac:dyDescent="0.3">
      <c r="A401">
        <f>'Sim Flight'!B401</f>
        <v>19.9499999999998</v>
      </c>
      <c r="B401">
        <f>'Sim Flight'!L401</f>
        <v>0</v>
      </c>
      <c r="C401">
        <f>'Sim Flight'!N401+'Sim Flight Params'!$B$45</f>
        <v>5.0000000000000001E-3</v>
      </c>
      <c r="E401">
        <f t="shared" si="60"/>
        <v>5.0000000000000711E-2</v>
      </c>
      <c r="G401">
        <f>MEDIAN2(C401,'Sim Flight Params'!$B$47,2)</f>
        <v>5.0000000000000001E-3</v>
      </c>
      <c r="H401">
        <f>AVERAGE2(G401,'Sim Flight Params'!$B$48,2)</f>
        <v>5.0000000000000001E-3</v>
      </c>
      <c r="J401">
        <f t="shared" si="63"/>
        <v>9.9749999999997965E-2</v>
      </c>
      <c r="K401">
        <f t="shared" si="64"/>
        <v>0</v>
      </c>
      <c r="L401">
        <f>'Sim Flight Params'!$B$46*J401+'Sim Flight Params'!$B$49*K401</f>
        <v>9.9749999999997965E-2</v>
      </c>
      <c r="N401">
        <f t="shared" si="65"/>
        <v>0.99749999999995975</v>
      </c>
      <c r="O401">
        <f t="shared" si="66"/>
        <v>4.9999999999999333E-3</v>
      </c>
      <c r="P401">
        <f>'Sim Flight Params'!$B$46*N401+'Sim Flight Params'!$B$49*O401</f>
        <v>0.99749999999995975</v>
      </c>
      <c r="Q401">
        <f t="shared" si="67"/>
        <v>0.99749999999995975</v>
      </c>
      <c r="S401">
        <f t="shared" si="61"/>
        <v>9.9749999999997965E-2</v>
      </c>
      <c r="T401">
        <f t="shared" si="62"/>
        <v>0.99749999999995975</v>
      </c>
      <c r="U401">
        <f t="shared" si="59"/>
        <v>0.99749999999995975</v>
      </c>
    </row>
    <row r="402" spans="1:21" x14ac:dyDescent="0.3">
      <c r="A402">
        <f>'Sim Flight'!B402</f>
        <v>19.999999999999801</v>
      </c>
      <c r="B402">
        <f>'Sim Flight'!L402</f>
        <v>0</v>
      </c>
      <c r="C402">
        <f>'Sim Flight'!N402+'Sim Flight Params'!$B$45</f>
        <v>5.0000000000000001E-3</v>
      </c>
      <c r="E402">
        <f t="shared" si="60"/>
        <v>5.0000000000000711E-2</v>
      </c>
      <c r="G402">
        <f>MEDIAN2(C402,'Sim Flight Params'!$B$47,2)</f>
        <v>5.0000000000000001E-3</v>
      </c>
      <c r="H402">
        <f>AVERAGE2(G402,'Sim Flight Params'!$B$48,2)</f>
        <v>5.0000000000000001E-3</v>
      </c>
      <c r="J402">
        <f t="shared" si="63"/>
        <v>9.9999999999997966E-2</v>
      </c>
      <c r="K402">
        <f t="shared" si="64"/>
        <v>0</v>
      </c>
      <c r="L402">
        <f>'Sim Flight Params'!$B$46*J402+'Sim Flight Params'!$B$49*K402</f>
        <v>9.9999999999997966E-2</v>
      </c>
      <c r="N402">
        <f t="shared" si="65"/>
        <v>1.0024999999999598</v>
      </c>
      <c r="O402">
        <f t="shared" si="66"/>
        <v>4.9999999999999333E-3</v>
      </c>
      <c r="P402">
        <f>'Sim Flight Params'!$B$46*N402+'Sim Flight Params'!$B$49*O402</f>
        <v>1.0024999999999598</v>
      </c>
      <c r="Q402">
        <f t="shared" si="67"/>
        <v>1.0024999999999598</v>
      </c>
      <c r="S402">
        <f t="shared" si="61"/>
        <v>9.9999999999997966E-2</v>
      </c>
      <c r="T402">
        <f t="shared" si="62"/>
        <v>1.0024999999999598</v>
      </c>
      <c r="U402">
        <f t="shared" si="59"/>
        <v>1.0024999999999598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U402"/>
  <sheetViews>
    <sheetView zoomScale="85" zoomScaleNormal="85" workbookViewId="0">
      <pane ySplit="1" topLeftCell="A2" activePane="bottomLeft" state="frozen"/>
      <selection pane="bottomLeft" activeCell="N35" sqref="N35"/>
    </sheetView>
  </sheetViews>
  <sheetFormatPr baseColWidth="10" defaultRowHeight="14.4" x14ac:dyDescent="0.3"/>
  <cols>
    <col min="1" max="1" width="5" bestFit="1" customWidth="1"/>
    <col min="2" max="2" width="5" customWidth="1"/>
    <col min="3" max="3" width="12.6640625" bestFit="1" customWidth="1"/>
    <col min="4" max="4" width="6.44140625" customWidth="1"/>
    <col min="6" max="6" width="1.109375" customWidth="1"/>
    <col min="7" max="7" width="18" bestFit="1" customWidth="1"/>
    <col min="8" max="8" width="26.33203125" bestFit="1" customWidth="1"/>
    <col min="9" max="9" width="1.109375" customWidth="1"/>
    <col min="13" max="13" width="1.109375" customWidth="1"/>
    <col min="18" max="18" width="3.21875" customWidth="1"/>
    <col min="19" max="20" width="13" bestFit="1" customWidth="1"/>
  </cols>
  <sheetData>
    <row r="1" spans="1:21" x14ac:dyDescent="0.3">
      <c r="A1" s="2" t="s">
        <v>1</v>
      </c>
      <c r="B1" s="2" t="s">
        <v>74</v>
      </c>
      <c r="C1" s="2" t="str">
        <f>CONCATENATE("az' ",$D$1)</f>
        <v>az' Noise+Outlier</v>
      </c>
      <c r="D1" s="2" t="s">
        <v>105</v>
      </c>
      <c r="E1" s="4" t="s">
        <v>45</v>
      </c>
      <c r="G1" s="4" t="str">
        <f>CONCATENATE("Median(",C1,")")</f>
        <v>Median(az' Noise+Outlier)</v>
      </c>
      <c r="H1" s="2" t="str">
        <f>CONCATENATE("Average(",G1,")")</f>
        <v>Average(Median(az' Noise+Outlier))</v>
      </c>
      <c r="J1" s="2" t="s">
        <v>100</v>
      </c>
      <c r="K1" s="2" t="s">
        <v>51</v>
      </c>
      <c r="L1" s="2" t="str">
        <f>CONCATENATE("vz' ",$D$1)</f>
        <v>vz' Noise+Outlier</v>
      </c>
      <c r="N1" s="2" t="s">
        <v>70</v>
      </c>
      <c r="O1" s="2" t="s">
        <v>71</v>
      </c>
      <c r="P1" s="2" t="str">
        <f>CONCATENATE("z' ",$D$1)</f>
        <v>z' Noise+Outlier</v>
      </c>
      <c r="Q1" s="2" t="s">
        <v>75</v>
      </c>
      <c r="S1" s="2" t="s">
        <v>50</v>
      </c>
      <c r="T1" s="2" t="s">
        <v>93</v>
      </c>
      <c r="U1" s="2" t="s">
        <v>94</v>
      </c>
    </row>
    <row r="2" spans="1:21" x14ac:dyDescent="0.3">
      <c r="A2">
        <f>'Sim Flight'!B2</f>
        <v>0</v>
      </c>
      <c r="B2">
        <f>'Sim Flight'!L2</f>
        <v>0</v>
      </c>
      <c r="C2">
        <f>'Sim Flight'!N2+'Sim Flight'!S2+'Sim Flight'!W2</f>
        <v>2.9992588674593902E-2</v>
      </c>
      <c r="G2">
        <f>MEDIAN2(C2,'Sim Flight Params'!$B$56,2)</f>
        <v>2.9992588674593902E-2</v>
      </c>
      <c r="H2">
        <f>AVERAGE2(G2,'Sim Flight Params'!$B$57,2)</f>
        <v>2.9992588674593902E-2</v>
      </c>
      <c r="L2">
        <f>'Sim Flight Params'!$B$55*J2+'Sim Flight Params'!$B$58*K2</f>
        <v>0</v>
      </c>
      <c r="P2">
        <f>'Sim Flight Params'!$B$55*N2+'Sim Flight Params'!$B$58*O2</f>
        <v>0</v>
      </c>
      <c r="Q2">
        <f>P2-$B2</f>
        <v>0</v>
      </c>
      <c r="U2">
        <f t="shared" ref="U2:U65" si="0">T2-$B2</f>
        <v>0</v>
      </c>
    </row>
    <row r="3" spans="1:21" x14ac:dyDescent="0.3">
      <c r="A3">
        <f>'Sim Flight'!B3</f>
        <v>0.05</v>
      </c>
      <c r="B3">
        <f>'Sim Flight'!L3</f>
        <v>0</v>
      </c>
      <c r="C3">
        <f>'Sim Flight'!N3+'Sim Flight'!S3+'Sim Flight'!W3</f>
        <v>-7.9222781749206713E-3</v>
      </c>
      <c r="E3">
        <f>A3-A2</f>
        <v>0.05</v>
      </c>
      <c r="G3">
        <f>MEDIAN2(C3,'Sim Flight Params'!$B$56,2)</f>
        <v>-7.9222781749206713E-3</v>
      </c>
      <c r="H3">
        <f>AVERAGE2(G3,'Sim Flight Params'!$B$57,2)</f>
        <v>1.1035155249836615E-2</v>
      </c>
      <c r="J3">
        <f>J2+H3*$E3</f>
        <v>5.5175776249183079E-4</v>
      </c>
      <c r="K3">
        <f t="shared" ref="K3:K66" si="1">(H3-H2)/$E3</f>
        <v>-0.37914866849514572</v>
      </c>
      <c r="L3">
        <f>'Sim Flight Params'!$B$55*J3+'Sim Flight Params'!$B$58*K3</f>
        <v>5.5175776249183079E-4</v>
      </c>
      <c r="N3">
        <f>N2+L3*$E3</f>
        <v>2.7587888124591541E-5</v>
      </c>
      <c r="O3">
        <f>(L3-L2)/$E3</f>
        <v>1.1035155249836615E-2</v>
      </c>
      <c r="P3">
        <f>'Sim Flight Params'!$B$55*N3+'Sim Flight Params'!$B$58*O3</f>
        <v>2.7587888124591541E-5</v>
      </c>
      <c r="Q3">
        <f t="shared" ref="Q3:Q66" si="2">P3-$B3</f>
        <v>2.7587888124591541E-5</v>
      </c>
      <c r="S3">
        <f>S2+C3*$E3</f>
        <v>-3.9611390874603358E-4</v>
      </c>
      <c r="T3">
        <f>T2+S3*$E3</f>
        <v>-1.9805695437301679E-5</v>
      </c>
      <c r="U3">
        <f t="shared" si="0"/>
        <v>-1.9805695437301679E-5</v>
      </c>
    </row>
    <row r="4" spans="1:21" x14ac:dyDescent="0.3">
      <c r="A4">
        <f>'Sim Flight'!B4</f>
        <v>0.1</v>
      </c>
      <c r="B4">
        <f>'Sim Flight'!L4</f>
        <v>0</v>
      </c>
      <c r="C4">
        <f>'Sim Flight'!N4+'Sim Flight'!S4+'Sim Flight'!W4</f>
        <v>3.5196613837760911E-2</v>
      </c>
      <c r="E4">
        <f t="shared" ref="E4:E67" si="3">A4-A3</f>
        <v>0.05</v>
      </c>
      <c r="G4">
        <f>MEDIAN2(C4,'Sim Flight Params'!$B$56,2)</f>
        <v>3.5196613837760911E-2</v>
      </c>
      <c r="H4">
        <f>AVERAGE2(G4,'Sim Flight Params'!$B$57,2)</f>
        <v>1.9088974779144712E-2</v>
      </c>
      <c r="J4">
        <f t="shared" ref="J4:J67" si="4">J3+H4*$E4</f>
        <v>1.5062065014490665E-3</v>
      </c>
      <c r="K4">
        <f t="shared" si="1"/>
        <v>0.16107639058616194</v>
      </c>
      <c r="L4">
        <f>'Sim Flight Params'!$B$55*J4+'Sim Flight Params'!$B$58*K4</f>
        <v>1.5062065014490665E-3</v>
      </c>
      <c r="N4">
        <f t="shared" ref="N4:N67" si="5">N3+L4*$E4</f>
        <v>1.0289821319704487E-4</v>
      </c>
      <c r="O4">
        <f t="shared" ref="O4:O67" si="6">(L4-L3)/$E4</f>
        <v>1.9088974779144712E-2</v>
      </c>
      <c r="P4">
        <f>'Sim Flight Params'!$B$55*N4+'Sim Flight Params'!$B$58*O4</f>
        <v>1.0289821319704487E-4</v>
      </c>
      <c r="Q4">
        <f t="shared" si="2"/>
        <v>1.0289821319704487E-4</v>
      </c>
      <c r="S4">
        <f t="shared" ref="S4:S67" si="7">S3+C4*$E4</f>
        <v>1.363716783142012E-3</v>
      </c>
      <c r="T4">
        <f t="shared" ref="T4:T67" si="8">T3+S4*$E4</f>
        <v>4.8380143719798928E-5</v>
      </c>
      <c r="U4">
        <f t="shared" si="0"/>
        <v>4.8380143719798928E-5</v>
      </c>
    </row>
    <row r="5" spans="1:21" x14ac:dyDescent="0.3">
      <c r="A5">
        <f>'Sim Flight'!B5</f>
        <v>0.15</v>
      </c>
      <c r="B5">
        <f>'Sim Flight'!L5</f>
        <v>0</v>
      </c>
      <c r="C5">
        <f>'Sim Flight'!N5+'Sim Flight'!S5+'Sim Flight'!W5</f>
        <v>-1.2940164508694672E-3</v>
      </c>
      <c r="E5">
        <f t="shared" si="3"/>
        <v>4.9999999999999989E-2</v>
      </c>
      <c r="G5">
        <f>MEDIAN2(C5,'Sim Flight Params'!$B$56,2)</f>
        <v>-1.2940164508694672E-3</v>
      </c>
      <c r="H5">
        <f>AVERAGE2(G5,'Sim Flight Params'!$B$57,2)</f>
        <v>1.3993226971641168E-2</v>
      </c>
      <c r="J5">
        <f t="shared" si="4"/>
        <v>2.2058678500311247E-3</v>
      </c>
      <c r="K5">
        <f t="shared" si="1"/>
        <v>-0.10191495615007092</v>
      </c>
      <c r="L5">
        <f>'Sim Flight Params'!$B$55*J5+'Sim Flight Params'!$B$58*K5</f>
        <v>2.2058678500311247E-3</v>
      </c>
      <c r="N5">
        <f t="shared" si="5"/>
        <v>2.1319160569860108E-4</v>
      </c>
      <c r="O5">
        <f t="shared" si="6"/>
        <v>1.3993226971641168E-2</v>
      </c>
      <c r="P5">
        <f>'Sim Flight Params'!$B$55*N5+'Sim Flight Params'!$B$58*O5</f>
        <v>2.1319160569860108E-4</v>
      </c>
      <c r="Q5">
        <f t="shared" si="2"/>
        <v>2.1319160569860108E-4</v>
      </c>
      <c r="S5">
        <f t="shared" si="7"/>
        <v>1.2990159605985386E-3</v>
      </c>
      <c r="T5">
        <f t="shared" si="8"/>
        <v>1.1333094174972584E-4</v>
      </c>
      <c r="U5">
        <f t="shared" si="0"/>
        <v>1.1333094174972584E-4</v>
      </c>
    </row>
    <row r="6" spans="1:21" x14ac:dyDescent="0.3">
      <c r="A6">
        <f>'Sim Flight'!B6</f>
        <v>0.2</v>
      </c>
      <c r="B6">
        <f>'Sim Flight'!L6</f>
        <v>0</v>
      </c>
      <c r="C6">
        <f>'Sim Flight'!N6+'Sim Flight'!S6+'Sim Flight'!W6</f>
        <v>1.1684265019857364E-3</v>
      </c>
      <c r="E6">
        <f t="shared" si="3"/>
        <v>5.0000000000000017E-2</v>
      </c>
      <c r="G6">
        <f>MEDIAN2(C6,'Sim Flight Params'!$B$56,2)</f>
        <v>1.1684265019857364E-3</v>
      </c>
      <c r="H6">
        <f>AVERAGE2(G6,'Sim Flight Params'!$B$57,2)</f>
        <v>1.1428266877710081E-2</v>
      </c>
      <c r="J6">
        <f t="shared" si="4"/>
        <v>2.7772811939166288E-3</v>
      </c>
      <c r="K6">
        <f t="shared" si="1"/>
        <v>-5.129920187862172E-2</v>
      </c>
      <c r="L6">
        <f>'Sim Flight Params'!$B$55*J6+'Sim Flight Params'!$B$58*K6</f>
        <v>2.7772811939166288E-3</v>
      </c>
      <c r="N6">
        <f t="shared" si="5"/>
        <v>3.5205566539443258E-4</v>
      </c>
      <c r="O6">
        <f t="shared" si="6"/>
        <v>1.1428266877710078E-2</v>
      </c>
      <c r="P6">
        <f>'Sim Flight Params'!$B$55*N6+'Sim Flight Params'!$B$58*O6</f>
        <v>3.5205566539443258E-4</v>
      </c>
      <c r="Q6">
        <f t="shared" si="2"/>
        <v>3.5205566539443258E-4</v>
      </c>
      <c r="S6">
        <f t="shared" si="7"/>
        <v>1.3574372856978254E-3</v>
      </c>
      <c r="T6">
        <f t="shared" si="8"/>
        <v>1.8120280603461713E-4</v>
      </c>
      <c r="U6">
        <f t="shared" si="0"/>
        <v>1.8120280603461713E-4</v>
      </c>
    </row>
    <row r="7" spans="1:21" x14ac:dyDescent="0.3">
      <c r="A7">
        <f>'Sim Flight'!B7</f>
        <v>0.25</v>
      </c>
      <c r="B7">
        <f>'Sim Flight'!L7</f>
        <v>0</v>
      </c>
      <c r="C7">
        <f>'Sim Flight'!N7+'Sim Flight'!S7+'Sim Flight'!W7</f>
        <v>-1.5621518720572655E-2</v>
      </c>
      <c r="E7">
        <f t="shared" si="3"/>
        <v>4.9999999999999989E-2</v>
      </c>
      <c r="G7">
        <f>MEDIAN2(C7,'Sim Flight Params'!$B$56,2)</f>
        <v>-1.5621518720572655E-2</v>
      </c>
      <c r="H7">
        <f>AVERAGE2(G7,'Sim Flight Params'!$B$57,2)</f>
        <v>6.9199692779962933E-3</v>
      </c>
      <c r="J7">
        <f t="shared" si="4"/>
        <v>3.1232796578164433E-3</v>
      </c>
      <c r="K7">
        <f t="shared" si="1"/>
        <v>-9.0165951994275781E-2</v>
      </c>
      <c r="L7">
        <f>'Sim Flight Params'!$B$55*J7+'Sim Flight Params'!$B$58*K7</f>
        <v>3.1232796578164433E-3</v>
      </c>
      <c r="N7">
        <f t="shared" si="5"/>
        <v>5.0821964828525476E-4</v>
      </c>
      <c r="O7">
        <f t="shared" si="6"/>
        <v>6.9199692779962924E-3</v>
      </c>
      <c r="P7">
        <f>'Sim Flight Params'!$B$55*N7+'Sim Flight Params'!$B$58*O7</f>
        <v>5.0821964828525476E-4</v>
      </c>
      <c r="Q7">
        <f t="shared" si="2"/>
        <v>5.0821964828525476E-4</v>
      </c>
      <c r="S7">
        <f t="shared" si="7"/>
        <v>5.7636134966919286E-4</v>
      </c>
      <c r="T7">
        <f t="shared" si="8"/>
        <v>2.1002087351807677E-4</v>
      </c>
      <c r="U7">
        <f t="shared" si="0"/>
        <v>2.1002087351807677E-4</v>
      </c>
    </row>
    <row r="8" spans="1:21" x14ac:dyDescent="0.3">
      <c r="A8">
        <f>'Sim Flight'!B8</f>
        <v>0.3</v>
      </c>
      <c r="B8">
        <f>'Sim Flight'!L8</f>
        <v>0</v>
      </c>
      <c r="C8">
        <f>'Sim Flight'!N8+'Sim Flight'!S8+'Sim Flight'!W8</f>
        <v>3.172658208514547E-2</v>
      </c>
      <c r="E8">
        <f t="shared" si="3"/>
        <v>4.9999999999999989E-2</v>
      </c>
      <c r="G8">
        <f>MEDIAN2(C8,'Sim Flight Params'!$B$56,2)</f>
        <v>3.172658208514547E-2</v>
      </c>
      <c r="H8">
        <f>AVERAGE2(G8,'Sim Flight Params'!$B$57,2)</f>
        <v>1.0463771107589032E-2</v>
      </c>
      <c r="J8">
        <f t="shared" si="4"/>
        <v>3.6464682131958949E-3</v>
      </c>
      <c r="K8">
        <f t="shared" si="1"/>
        <v>7.0876036591854777E-2</v>
      </c>
      <c r="L8">
        <f>'Sim Flight Params'!$B$55*J8+'Sim Flight Params'!$B$58*K8</f>
        <v>3.6464682131958949E-3</v>
      </c>
      <c r="N8">
        <f t="shared" si="5"/>
        <v>6.9054305894504942E-4</v>
      </c>
      <c r="O8">
        <f t="shared" si="6"/>
        <v>1.0463771107589033E-2</v>
      </c>
      <c r="P8">
        <f>'Sim Flight Params'!$B$55*N8+'Sim Flight Params'!$B$58*O8</f>
        <v>6.9054305894504942E-4</v>
      </c>
      <c r="Q8">
        <f t="shared" si="2"/>
        <v>6.9054305894504942E-4</v>
      </c>
      <c r="S8">
        <f t="shared" si="7"/>
        <v>2.162690453926466E-3</v>
      </c>
      <c r="T8">
        <f t="shared" si="8"/>
        <v>3.1815539621440003E-4</v>
      </c>
      <c r="U8">
        <f t="shared" si="0"/>
        <v>3.1815539621440003E-4</v>
      </c>
    </row>
    <row r="9" spans="1:21" x14ac:dyDescent="0.3">
      <c r="A9">
        <f>'Sim Flight'!B9</f>
        <v>0.35</v>
      </c>
      <c r="B9">
        <f>'Sim Flight'!L9</f>
        <v>0</v>
      </c>
      <c r="C9">
        <f>'Sim Flight'!N9+'Sim Flight'!S9+'Sim Flight'!W9</f>
        <v>1.9290405093079003E-2</v>
      </c>
      <c r="E9">
        <f t="shared" si="3"/>
        <v>4.9999999999999989E-2</v>
      </c>
      <c r="G9">
        <f>MEDIAN2(C9,'Sim Flight Params'!$B$56,2)</f>
        <v>1.9290405093079003E-2</v>
      </c>
      <c r="H9">
        <f>AVERAGE2(G9,'Sim Flight Params'!$B$57,2)</f>
        <v>1.1567100355775278E-2</v>
      </c>
      <c r="J9">
        <f t="shared" si="4"/>
        <v>4.2248232309846584E-3</v>
      </c>
      <c r="K9">
        <f t="shared" si="1"/>
        <v>2.2066584963724923E-2</v>
      </c>
      <c r="L9">
        <f>'Sim Flight Params'!$B$55*J9+'Sim Flight Params'!$B$58*K9</f>
        <v>4.2248232309846584E-3</v>
      </c>
      <c r="N9">
        <f t="shared" si="5"/>
        <v>9.0178422049428232E-4</v>
      </c>
      <c r="O9">
        <f t="shared" si="6"/>
        <v>1.1567100355775272E-2</v>
      </c>
      <c r="P9">
        <f>'Sim Flight Params'!$B$55*N9+'Sim Flight Params'!$B$58*O9</f>
        <v>9.0178422049428232E-4</v>
      </c>
      <c r="Q9">
        <f t="shared" si="2"/>
        <v>9.0178422049428232E-4</v>
      </c>
      <c r="S9">
        <f t="shared" si="7"/>
        <v>3.1272107085804158E-3</v>
      </c>
      <c r="T9">
        <f t="shared" si="8"/>
        <v>4.7451593164342078E-4</v>
      </c>
      <c r="U9">
        <f t="shared" si="0"/>
        <v>4.7451593164342078E-4</v>
      </c>
    </row>
    <row r="10" spans="1:21" x14ac:dyDescent="0.3">
      <c r="A10">
        <f>'Sim Flight'!B10</f>
        <v>0.4</v>
      </c>
      <c r="B10">
        <f>'Sim Flight'!L10</f>
        <v>0</v>
      </c>
      <c r="C10">
        <f>'Sim Flight'!N10+'Sim Flight'!S10+'Sim Flight'!W10</f>
        <v>-1.4975677452376046E-2</v>
      </c>
      <c r="E10">
        <f t="shared" si="3"/>
        <v>5.0000000000000044E-2</v>
      </c>
      <c r="G10">
        <f>MEDIAN2(C10,'Sim Flight Params'!$B$56,2)</f>
        <v>-1.4975677452376046E-2</v>
      </c>
      <c r="H10">
        <f>AVERAGE2(G10,'Sim Flight Params'!$B$57,2)</f>
        <v>5.9460670899040349E-3</v>
      </c>
      <c r="J10">
        <f t="shared" ref="J10:J73" si="9">J9+H10*$E10</f>
        <v>4.5221265854798604E-3</v>
      </c>
      <c r="K10">
        <f t="shared" ref="K10:K73" si="10">(H10-H9)/$E10</f>
        <v>-0.11242066531742476</v>
      </c>
      <c r="L10">
        <f>'Sim Flight Params'!$B$55*J10+'Sim Flight Params'!$B$58*K10</f>
        <v>4.5221265854798604E-3</v>
      </c>
      <c r="N10">
        <f t="shared" ref="N10:N73" si="11">N9+L10*$E10</f>
        <v>1.1278905497682755E-3</v>
      </c>
      <c r="O10">
        <f t="shared" ref="O10:O73" si="12">(L10-L9)/$E10</f>
        <v>5.9460670899040332E-3</v>
      </c>
      <c r="P10">
        <f>'Sim Flight Params'!$B$55*N10+'Sim Flight Params'!$B$58*O10</f>
        <v>1.1278905497682755E-3</v>
      </c>
      <c r="Q10">
        <f t="shared" ref="Q10:Q73" si="13">P10-$B10</f>
        <v>1.1278905497682755E-3</v>
      </c>
      <c r="S10">
        <f t="shared" si="7"/>
        <v>2.3784268359616128E-3</v>
      </c>
      <c r="T10">
        <f t="shared" si="8"/>
        <v>5.9343727344150147E-4</v>
      </c>
      <c r="U10">
        <f t="shared" si="0"/>
        <v>5.9343727344150147E-4</v>
      </c>
    </row>
    <row r="11" spans="1:21" x14ac:dyDescent="0.3">
      <c r="A11">
        <f>'Sim Flight'!B11</f>
        <v>0.45</v>
      </c>
      <c r="B11">
        <f>'Sim Flight'!L11</f>
        <v>0</v>
      </c>
      <c r="C11">
        <f>'Sim Flight'!N11+'Sim Flight'!S11+'Sim Flight'!W11</f>
        <v>1.8871337278874188E-3</v>
      </c>
      <c r="E11">
        <f t="shared" si="3"/>
        <v>4.9999999999999989E-2</v>
      </c>
      <c r="G11">
        <f>MEDIAN2(C11,'Sim Flight Params'!$B$56,2)</f>
        <v>1.8871337278874188E-3</v>
      </c>
      <c r="H11">
        <f>AVERAGE2(G11,'Sim Flight Params'!$B$57,2)</f>
        <v>7.1722435777550452E-3</v>
      </c>
      <c r="J11">
        <f t="shared" si="9"/>
        <v>4.8807387643676125E-3</v>
      </c>
      <c r="K11">
        <f t="shared" si="10"/>
        <v>2.4523529757020213E-2</v>
      </c>
      <c r="L11">
        <f>'Sim Flight Params'!$B$55*J11+'Sim Flight Params'!$B$58*K11</f>
        <v>4.8807387643676125E-3</v>
      </c>
      <c r="N11">
        <f t="shared" si="11"/>
        <v>1.3719274879866561E-3</v>
      </c>
      <c r="O11">
        <f t="shared" si="12"/>
        <v>7.1722435777550452E-3</v>
      </c>
      <c r="P11">
        <f>'Sim Flight Params'!$B$55*N11+'Sim Flight Params'!$B$58*O11</f>
        <v>1.3719274879866561E-3</v>
      </c>
      <c r="Q11">
        <f t="shared" si="13"/>
        <v>1.3719274879866561E-3</v>
      </c>
      <c r="S11">
        <f t="shared" si="7"/>
        <v>2.4727835223559837E-3</v>
      </c>
      <c r="T11">
        <f t="shared" si="8"/>
        <v>7.1707644955930068E-4</v>
      </c>
      <c r="U11">
        <f t="shared" si="0"/>
        <v>7.1707644955930068E-4</v>
      </c>
    </row>
    <row r="12" spans="1:21" x14ac:dyDescent="0.3">
      <c r="A12">
        <f>'Sim Flight'!B12</f>
        <v>0.5</v>
      </c>
      <c r="B12">
        <f>'Sim Flight'!L12</f>
        <v>0</v>
      </c>
      <c r="C12">
        <f>'Sim Flight'!N12+'Sim Flight'!S12+'Sim Flight'!W12</f>
        <v>0.13197435283351727</v>
      </c>
      <c r="E12">
        <f t="shared" si="3"/>
        <v>4.9999999999999989E-2</v>
      </c>
      <c r="G12">
        <f>MEDIAN2(C12,'Sim Flight Params'!$B$56,2)</f>
        <v>0.13197435283351727</v>
      </c>
      <c r="H12">
        <f>AVERAGE2(G12,'Sim Flight Params'!$B$57,2)</f>
        <v>1.9269460952224593E-2</v>
      </c>
      <c r="J12">
        <f t="shared" si="9"/>
        <v>5.844211811978842E-3</v>
      </c>
      <c r="K12">
        <f t="shared" si="10"/>
        <v>0.241944347489391</v>
      </c>
      <c r="L12">
        <f>'Sim Flight Params'!$B$55*J12+'Sim Flight Params'!$B$58*K12</f>
        <v>5.844211811978842E-3</v>
      </c>
      <c r="N12">
        <f t="shared" si="11"/>
        <v>1.664138078585598E-3</v>
      </c>
      <c r="O12">
        <f t="shared" si="12"/>
        <v>1.9269460952224593E-2</v>
      </c>
      <c r="P12">
        <f>'Sim Flight Params'!$B$55*N12+'Sim Flight Params'!$B$58*O12</f>
        <v>1.664138078585598E-3</v>
      </c>
      <c r="Q12">
        <f t="shared" si="13"/>
        <v>1.664138078585598E-3</v>
      </c>
      <c r="S12">
        <f t="shared" si="7"/>
        <v>9.0715011640318463E-3</v>
      </c>
      <c r="T12">
        <f t="shared" si="8"/>
        <v>1.1706515077608928E-3</v>
      </c>
      <c r="U12">
        <f t="shared" si="0"/>
        <v>1.1706515077608928E-3</v>
      </c>
    </row>
    <row r="13" spans="1:21" x14ac:dyDescent="0.3">
      <c r="A13">
        <f>'Sim Flight'!B13</f>
        <v>0.55000000000000004</v>
      </c>
      <c r="B13">
        <f>'Sim Flight'!L13</f>
        <v>0</v>
      </c>
      <c r="C13">
        <f>'Sim Flight'!N13+'Sim Flight'!S13+'Sim Flight'!W13</f>
        <v>-3.4491427541856003E-2</v>
      </c>
      <c r="E13">
        <f t="shared" si="3"/>
        <v>5.0000000000000044E-2</v>
      </c>
      <c r="G13">
        <f>MEDIAN2(C13,'Sim Flight Params'!$B$56,2)</f>
        <v>-3.4491427541856003E-2</v>
      </c>
      <c r="H13">
        <f>AVERAGE2(G13,'Sim Flight Params'!$B$57,2)</f>
        <v>1.5119784565851276E-2</v>
      </c>
      <c r="J13">
        <f t="shared" si="9"/>
        <v>6.6002010402714069E-3</v>
      </c>
      <c r="K13">
        <f t="shared" si="10"/>
        <v>-8.2993527727466265E-2</v>
      </c>
      <c r="L13">
        <f>'Sim Flight Params'!$B$55*J13+'Sim Flight Params'!$B$58*K13</f>
        <v>6.6002010402714069E-3</v>
      </c>
      <c r="N13">
        <f t="shared" si="11"/>
        <v>1.9941481305991685E-3</v>
      </c>
      <c r="O13">
        <f t="shared" si="12"/>
        <v>1.5119784565851283E-2</v>
      </c>
      <c r="P13">
        <f>'Sim Flight Params'!$B$55*N13+'Sim Flight Params'!$B$58*O13</f>
        <v>1.9941481305991685E-3</v>
      </c>
      <c r="Q13">
        <f t="shared" si="13"/>
        <v>1.9941481305991685E-3</v>
      </c>
      <c r="S13">
        <f t="shared" si="7"/>
        <v>7.3469297869390446E-3</v>
      </c>
      <c r="T13">
        <f t="shared" si="8"/>
        <v>1.5379979971078452E-3</v>
      </c>
      <c r="U13">
        <f t="shared" si="0"/>
        <v>1.5379979971078452E-3</v>
      </c>
    </row>
    <row r="14" spans="1:21" x14ac:dyDescent="0.3">
      <c r="A14">
        <f>'Sim Flight'!B14</f>
        <v>0.6</v>
      </c>
      <c r="B14">
        <f>'Sim Flight'!L14</f>
        <v>0</v>
      </c>
      <c r="C14">
        <f>'Sim Flight'!N14+'Sim Flight'!S14+'Sim Flight'!W14</f>
        <v>2.6365515369444779E-2</v>
      </c>
      <c r="E14">
        <f t="shared" si="3"/>
        <v>4.9999999999999933E-2</v>
      </c>
      <c r="G14">
        <f>MEDIAN2(C14,'Sim Flight Params'!$B$56,2)</f>
        <v>2.6365515369444779E-2</v>
      </c>
      <c r="H14">
        <f>AVERAGE2(G14,'Sim Flight Params'!$B$57,2)</f>
        <v>1.8269420674283658E-2</v>
      </c>
      <c r="J14">
        <f t="shared" si="9"/>
        <v>7.5136720739855884E-3</v>
      </c>
      <c r="K14">
        <f t="shared" si="10"/>
        <v>6.2992722168647722E-2</v>
      </c>
      <c r="L14">
        <f>'Sim Flight Params'!$B$55*J14+'Sim Flight Params'!$B$58*K14</f>
        <v>7.5136720739855884E-3</v>
      </c>
      <c r="N14">
        <f t="shared" si="11"/>
        <v>2.3698317342984473E-3</v>
      </c>
      <c r="O14">
        <f t="shared" si="12"/>
        <v>1.8269420674283655E-2</v>
      </c>
      <c r="P14">
        <f>'Sim Flight Params'!$B$55*N14+'Sim Flight Params'!$B$58*O14</f>
        <v>2.3698317342984473E-3</v>
      </c>
      <c r="Q14">
        <f t="shared" si="13"/>
        <v>2.3698317342984473E-3</v>
      </c>
      <c r="S14">
        <f t="shared" si="7"/>
        <v>8.6652055554112817E-3</v>
      </c>
      <c r="T14">
        <f t="shared" si="8"/>
        <v>1.9712582748784087E-3</v>
      </c>
      <c r="U14">
        <f t="shared" si="0"/>
        <v>1.9712582748784087E-3</v>
      </c>
    </row>
    <row r="15" spans="1:21" x14ac:dyDescent="0.3">
      <c r="A15">
        <f>'Sim Flight'!B15</f>
        <v>0.65</v>
      </c>
      <c r="B15">
        <f>'Sim Flight'!L15</f>
        <v>0</v>
      </c>
      <c r="C15">
        <f>'Sim Flight'!N15+'Sim Flight'!S15+'Sim Flight'!W15</f>
        <v>3.0650151692619986E-2</v>
      </c>
      <c r="E15">
        <f t="shared" si="3"/>
        <v>5.0000000000000044E-2</v>
      </c>
      <c r="G15">
        <f>MEDIAN2(C15,'Sim Flight Params'!$B$56,2)</f>
        <v>3.0650151692619986E-2</v>
      </c>
      <c r="H15">
        <f>AVERAGE2(G15,'Sim Flight Params'!$B$57,2)</f>
        <v>2.4053379475932737E-2</v>
      </c>
      <c r="J15">
        <f t="shared" si="9"/>
        <v>8.7163410477822268E-3</v>
      </c>
      <c r="K15">
        <f t="shared" si="10"/>
        <v>0.11567917603298149</v>
      </c>
      <c r="L15">
        <f>'Sim Flight Params'!$B$55*J15+'Sim Flight Params'!$B$58*K15</f>
        <v>8.7163410477822268E-3</v>
      </c>
      <c r="N15">
        <f t="shared" si="11"/>
        <v>2.8056487866875588E-3</v>
      </c>
      <c r="O15">
        <f t="shared" si="12"/>
        <v>2.4053379475932748E-2</v>
      </c>
      <c r="P15">
        <f>'Sim Flight Params'!$B$55*N15+'Sim Flight Params'!$B$58*O15</f>
        <v>2.8056487866875588E-3</v>
      </c>
      <c r="Q15">
        <f t="shared" si="13"/>
        <v>2.8056487866875588E-3</v>
      </c>
      <c r="S15">
        <f t="shared" si="7"/>
        <v>1.0197713140042282E-2</v>
      </c>
      <c r="T15">
        <f t="shared" si="8"/>
        <v>2.4811439318805232E-3</v>
      </c>
      <c r="U15">
        <f t="shared" si="0"/>
        <v>2.4811439318805232E-3</v>
      </c>
    </row>
    <row r="16" spans="1:21" x14ac:dyDescent="0.3">
      <c r="A16">
        <f>'Sim Flight'!B16</f>
        <v>0.7</v>
      </c>
      <c r="B16">
        <f>'Sim Flight'!L16</f>
        <v>0</v>
      </c>
      <c r="C16">
        <f>'Sim Flight'!N16+'Sim Flight'!S16+'Sim Flight'!W16</f>
        <v>2.7218559550150252E-2</v>
      </c>
      <c r="E16">
        <f t="shared" si="3"/>
        <v>4.9999999999999933E-2</v>
      </c>
      <c r="G16">
        <f>MEDIAN2(C16,'Sim Flight Params'!$B$56,2)</f>
        <v>2.7218559550150252E-2</v>
      </c>
      <c r="H16">
        <f>AVERAGE2(G16,'Sim Flight Params'!$B$57,2)</f>
        <v>2.3489876659058335E-2</v>
      </c>
      <c r="J16">
        <f t="shared" si="9"/>
        <v>9.8908348807351422E-3</v>
      </c>
      <c r="K16">
        <f t="shared" si="10"/>
        <v>-1.1270056337488054E-2</v>
      </c>
      <c r="L16">
        <f>'Sim Flight Params'!$B$55*J16+'Sim Flight Params'!$B$58*K16</f>
        <v>9.8908348807351422E-3</v>
      </c>
      <c r="N16">
        <f t="shared" si="11"/>
        <v>3.3001905307243153E-3</v>
      </c>
      <c r="O16">
        <f t="shared" si="12"/>
        <v>2.3489876659058339E-2</v>
      </c>
      <c r="P16">
        <f>'Sim Flight Params'!$B$55*N16+'Sim Flight Params'!$B$58*O16</f>
        <v>3.3001905307243153E-3</v>
      </c>
      <c r="Q16">
        <f t="shared" si="13"/>
        <v>3.3001905307243153E-3</v>
      </c>
      <c r="S16">
        <f t="shared" si="7"/>
        <v>1.1558641117549793E-2</v>
      </c>
      <c r="T16">
        <f t="shared" si="8"/>
        <v>3.0590759877580122E-3</v>
      </c>
      <c r="U16">
        <f t="shared" si="0"/>
        <v>3.0590759877580122E-3</v>
      </c>
    </row>
    <row r="17" spans="1:21" x14ac:dyDescent="0.3">
      <c r="A17">
        <f>'Sim Flight'!B17</f>
        <v>0.75</v>
      </c>
      <c r="B17">
        <f>'Sim Flight'!L17</f>
        <v>0</v>
      </c>
      <c r="C17">
        <f>'Sim Flight'!N17+'Sim Flight'!S17+'Sim Flight'!W17</f>
        <v>-1.2538400450753719E-2</v>
      </c>
      <c r="E17">
        <f t="shared" si="3"/>
        <v>5.0000000000000044E-2</v>
      </c>
      <c r="G17">
        <f>MEDIAN2(C17,'Sim Flight Params'!$B$56,2)</f>
        <v>-1.2538400450753719E-2</v>
      </c>
      <c r="H17">
        <f>AVERAGE2(G17,'Sim Flight Params'!$B$57,2)</f>
        <v>1.9511275966079242E-2</v>
      </c>
      <c r="J17">
        <f t="shared" si="9"/>
        <v>1.0866398679039106E-2</v>
      </c>
      <c r="K17">
        <f t="shared" si="10"/>
        <v>-7.9572013859581792E-2</v>
      </c>
      <c r="L17">
        <f>'Sim Flight Params'!$B$55*J17+'Sim Flight Params'!$B$58*K17</f>
        <v>1.0866398679039106E-2</v>
      </c>
      <c r="N17">
        <f t="shared" si="11"/>
        <v>3.8435104646762711E-3</v>
      </c>
      <c r="O17">
        <f t="shared" si="12"/>
        <v>1.9511275966079249E-2</v>
      </c>
      <c r="P17">
        <f>'Sim Flight Params'!$B$55*N17+'Sim Flight Params'!$B$58*O17</f>
        <v>3.8435104646762711E-3</v>
      </c>
      <c r="Q17">
        <f t="shared" si="13"/>
        <v>3.8435104646762711E-3</v>
      </c>
      <c r="S17">
        <f t="shared" si="7"/>
        <v>1.0931721095012106E-2</v>
      </c>
      <c r="T17">
        <f t="shared" si="8"/>
        <v>3.6056620425086181E-3</v>
      </c>
      <c r="U17">
        <f t="shared" si="0"/>
        <v>3.6056620425086181E-3</v>
      </c>
    </row>
    <row r="18" spans="1:21" x14ac:dyDescent="0.3">
      <c r="A18">
        <f>'Sim Flight'!B18</f>
        <v>0.8</v>
      </c>
      <c r="B18">
        <f>'Sim Flight'!L18</f>
        <v>0</v>
      </c>
      <c r="C18">
        <f>'Sim Flight'!N18+'Sim Flight'!S18+'Sim Flight'!W18</f>
        <v>2.3723190268992601E-2</v>
      </c>
      <c r="E18">
        <f t="shared" si="3"/>
        <v>5.0000000000000044E-2</v>
      </c>
      <c r="G18">
        <f>MEDIAN2(C18,'Sim Flight Params'!$B$56,2)</f>
        <v>2.3723190268992601E-2</v>
      </c>
      <c r="H18">
        <f>AVERAGE2(G18,'Sim Flight Params'!$B$57,2)</f>
        <v>2.4348634431250328E-2</v>
      </c>
      <c r="J18">
        <f t="shared" si="9"/>
        <v>1.2083830400601623E-2</v>
      </c>
      <c r="K18">
        <f t="shared" si="10"/>
        <v>9.6747169303421629E-2</v>
      </c>
      <c r="L18">
        <f>'Sim Flight Params'!$B$55*J18+'Sim Flight Params'!$B$58*K18</f>
        <v>1.2083830400601623E-2</v>
      </c>
      <c r="N18">
        <f t="shared" si="11"/>
        <v>4.447701984706353E-3</v>
      </c>
      <c r="O18">
        <f t="shared" si="12"/>
        <v>2.4348634431250335E-2</v>
      </c>
      <c r="P18">
        <f>'Sim Flight Params'!$B$55*N18+'Sim Flight Params'!$B$58*O18</f>
        <v>4.447701984706353E-3</v>
      </c>
      <c r="Q18">
        <f t="shared" si="13"/>
        <v>4.447701984706353E-3</v>
      </c>
      <c r="S18">
        <f t="shared" si="7"/>
        <v>1.2117880608461737E-2</v>
      </c>
      <c r="T18">
        <f t="shared" si="8"/>
        <v>4.2115560729317058E-3</v>
      </c>
      <c r="U18">
        <f t="shared" si="0"/>
        <v>4.2115560729317058E-3</v>
      </c>
    </row>
    <row r="19" spans="1:21" x14ac:dyDescent="0.3">
      <c r="A19">
        <f>'Sim Flight'!B19</f>
        <v>0.85</v>
      </c>
      <c r="B19">
        <f>'Sim Flight'!L19</f>
        <v>0</v>
      </c>
      <c r="C19">
        <f>'Sim Flight'!N19+'Sim Flight'!S19+'Sim Flight'!W19</f>
        <v>2.3492289992062235E-3</v>
      </c>
      <c r="E19">
        <f t="shared" si="3"/>
        <v>4.9999999999999933E-2</v>
      </c>
      <c r="G19">
        <f>MEDIAN2(C19,'Sim Flight Params'!$B$56,2)</f>
        <v>2.3492289992062235E-3</v>
      </c>
      <c r="H19">
        <f>AVERAGE2(G19,'Sim Flight Params'!$B$57,2)</f>
        <v>2.4406396340165178E-2</v>
      </c>
      <c r="J19">
        <f t="shared" si="9"/>
        <v>1.330415021760988E-2</v>
      </c>
      <c r="K19">
        <f t="shared" si="10"/>
        <v>1.1552381782969927E-3</v>
      </c>
      <c r="L19">
        <f>'Sim Flight Params'!$B$55*J19+'Sim Flight Params'!$B$58*K19</f>
        <v>1.330415021760988E-2</v>
      </c>
      <c r="N19">
        <f t="shared" si="11"/>
        <v>5.1129094955868464E-3</v>
      </c>
      <c r="O19">
        <f t="shared" si="12"/>
        <v>2.4406396340165174E-2</v>
      </c>
      <c r="P19">
        <f>'Sim Flight Params'!$B$55*N19+'Sim Flight Params'!$B$58*O19</f>
        <v>5.1129094955868464E-3</v>
      </c>
      <c r="Q19">
        <f t="shared" si="13"/>
        <v>5.1129094955868464E-3</v>
      </c>
      <c r="S19">
        <f t="shared" si="7"/>
        <v>1.2235342058422048E-2</v>
      </c>
      <c r="T19">
        <f t="shared" si="8"/>
        <v>4.8233231758528072E-3</v>
      </c>
      <c r="U19">
        <f t="shared" si="0"/>
        <v>4.8233231758528072E-3</v>
      </c>
    </row>
    <row r="20" spans="1:21" x14ac:dyDescent="0.3">
      <c r="A20">
        <f>'Sim Flight'!B20</f>
        <v>0.9</v>
      </c>
      <c r="B20">
        <f>'Sim Flight'!L20</f>
        <v>0</v>
      </c>
      <c r="C20">
        <f>'Sim Flight'!N20+'Sim Flight'!S20+'Sim Flight'!W20</f>
        <v>2.3324601004614646E-2</v>
      </c>
      <c r="E20">
        <f t="shared" si="3"/>
        <v>5.0000000000000044E-2</v>
      </c>
      <c r="G20">
        <f>MEDIAN2(C20,'Sim Flight Params'!$B$56,2)</f>
        <v>2.3324601004614646E-2</v>
      </c>
      <c r="H20">
        <f>AVERAGE2(G20,'Sim Flight Params'!$B$57,2)</f>
        <v>1.0825177361552345E-2</v>
      </c>
      <c r="J20">
        <f t="shared" si="9"/>
        <v>1.3845409085687498E-2</v>
      </c>
      <c r="K20">
        <f t="shared" si="10"/>
        <v>-0.27162437957225638</v>
      </c>
      <c r="L20">
        <f>'Sim Flight Params'!$B$55*J20+'Sim Flight Params'!$B$58*K20</f>
        <v>1.3845409085687498E-2</v>
      </c>
      <c r="N20">
        <f t="shared" si="11"/>
        <v>5.8051799498712222E-3</v>
      </c>
      <c r="O20">
        <f t="shared" si="12"/>
        <v>1.0825177361552345E-2</v>
      </c>
      <c r="P20">
        <f>'Sim Flight Params'!$B$55*N20+'Sim Flight Params'!$B$58*O20</f>
        <v>5.8051799498712222E-3</v>
      </c>
      <c r="Q20">
        <f t="shared" si="13"/>
        <v>5.8051799498712222E-3</v>
      </c>
      <c r="S20">
        <f t="shared" si="7"/>
        <v>1.3401572108652782E-2</v>
      </c>
      <c r="T20">
        <f t="shared" si="8"/>
        <v>5.4934017812854471E-3</v>
      </c>
      <c r="U20">
        <f t="shared" si="0"/>
        <v>5.4934017812854471E-3</v>
      </c>
    </row>
    <row r="21" spans="1:21" x14ac:dyDescent="0.3">
      <c r="A21">
        <f>'Sim Flight'!B21</f>
        <v>0.95</v>
      </c>
      <c r="B21">
        <f>'Sim Flight'!L21</f>
        <v>0</v>
      </c>
      <c r="C21">
        <f>'Sim Flight'!N21+'Sim Flight'!S21+'Sim Flight'!W21</f>
        <v>-3.142790440347782E-2</v>
      </c>
      <c r="E21">
        <f t="shared" si="3"/>
        <v>4.9999999999999933E-2</v>
      </c>
      <c r="G21">
        <f>MEDIAN2(C21,'Sim Flight Params'!$B$56,2)</f>
        <v>-3.142790440347782E-2</v>
      </c>
      <c r="H21">
        <f>AVERAGE2(G21,'Sim Flight Params'!$B$57,2)</f>
        <v>1.1208117753849618E-2</v>
      </c>
      <c r="J21">
        <f t="shared" si="9"/>
        <v>1.4405814973379978E-2</v>
      </c>
      <c r="K21">
        <f t="shared" si="10"/>
        <v>7.6588078459454666E-3</v>
      </c>
      <c r="L21">
        <f>'Sim Flight Params'!$B$55*J21+'Sim Flight Params'!$B$58*K21</f>
        <v>1.4405814973379978E-2</v>
      </c>
      <c r="N21">
        <f t="shared" si="11"/>
        <v>6.5254706985402198E-3</v>
      </c>
      <c r="O21">
        <f t="shared" si="12"/>
        <v>1.120811775384962E-2</v>
      </c>
      <c r="P21">
        <f>'Sim Flight Params'!$B$55*N21+'Sim Flight Params'!$B$58*O21</f>
        <v>6.5254706985402198E-3</v>
      </c>
      <c r="Q21">
        <f t="shared" si="13"/>
        <v>6.5254706985402198E-3</v>
      </c>
      <c r="S21">
        <f t="shared" si="7"/>
        <v>1.1830176888478892E-2</v>
      </c>
      <c r="T21">
        <f t="shared" si="8"/>
        <v>6.0849106257093912E-3</v>
      </c>
      <c r="U21">
        <f t="shared" si="0"/>
        <v>6.0849106257093912E-3</v>
      </c>
    </row>
    <row r="22" spans="1:21" x14ac:dyDescent="0.3">
      <c r="A22">
        <f>'Sim Flight'!B22</f>
        <v>1</v>
      </c>
      <c r="B22">
        <f>'Sim Flight'!L22</f>
        <v>0</v>
      </c>
      <c r="C22">
        <f>'Sim Flight'!N22+'Sim Flight'!S22+'Sim Flight'!W22</f>
        <v>-1.3122815301126344E-2</v>
      </c>
      <c r="E22">
        <f t="shared" si="3"/>
        <v>5.0000000000000044E-2</v>
      </c>
      <c r="G22">
        <f>MEDIAN2(C22,'Sim Flight Params'!$B$56,2)</f>
        <v>-1.3122815301126344E-2</v>
      </c>
      <c r="H22">
        <f>AVERAGE2(G22,'Sim Flight Params'!$B$57,2)</f>
        <v>6.2720764200282272E-3</v>
      </c>
      <c r="J22">
        <f t="shared" si="9"/>
        <v>1.471941879438139E-2</v>
      </c>
      <c r="K22">
        <f t="shared" si="10"/>
        <v>-9.8720826676427731E-2</v>
      </c>
      <c r="L22">
        <f>'Sim Flight Params'!$B$55*J22+'Sim Flight Params'!$B$58*K22</f>
        <v>1.471941879438139E-2</v>
      </c>
      <c r="N22">
        <f t="shared" si="11"/>
        <v>7.2614416382592896E-3</v>
      </c>
      <c r="O22">
        <f t="shared" si="12"/>
        <v>6.2720764200282306E-3</v>
      </c>
      <c r="P22">
        <f>'Sim Flight Params'!$B$55*N22+'Sim Flight Params'!$B$58*O22</f>
        <v>7.2614416382592896E-3</v>
      </c>
      <c r="Q22">
        <f t="shared" si="13"/>
        <v>7.2614416382592896E-3</v>
      </c>
      <c r="S22">
        <f t="shared" si="7"/>
        <v>1.1174036123422574E-2</v>
      </c>
      <c r="T22">
        <f t="shared" si="8"/>
        <v>6.6436124318805202E-3</v>
      </c>
      <c r="U22">
        <f t="shared" si="0"/>
        <v>6.6436124318805202E-3</v>
      </c>
    </row>
    <row r="23" spans="1:21" x14ac:dyDescent="0.3">
      <c r="A23">
        <f>'Sim Flight'!B23</f>
        <v>1.05</v>
      </c>
      <c r="B23">
        <f>'Sim Flight'!L23</f>
        <v>1.9275951793518153E-4</v>
      </c>
      <c r="C23">
        <f>'Sim Flight'!N23+'Sim Flight'!S23+'Sim Flight'!W23</f>
        <v>9.9673110273049453E-2</v>
      </c>
      <c r="E23">
        <f t="shared" si="3"/>
        <v>5.0000000000000044E-2</v>
      </c>
      <c r="G23">
        <f>MEDIAN2(C23,'Sim Flight Params'!$B$56,2)</f>
        <v>9.9673110273049453E-2</v>
      </c>
      <c r="H23">
        <f>AVERAGE2(G23,'Sim Flight Params'!$B$57,2)</f>
        <v>1.4899946242581914E-2</v>
      </c>
      <c r="J23">
        <f t="shared" si="9"/>
        <v>1.5464416106510486E-2</v>
      </c>
      <c r="K23">
        <f t="shared" si="10"/>
        <v>0.17255739645107357</v>
      </c>
      <c r="L23">
        <f>'Sim Flight Params'!$B$55*J23+'Sim Flight Params'!$B$58*K23</f>
        <v>1.5464416106510486E-2</v>
      </c>
      <c r="N23">
        <f t="shared" si="11"/>
        <v>8.0346624435848144E-3</v>
      </c>
      <c r="O23">
        <f t="shared" si="12"/>
        <v>1.4899946242581903E-2</v>
      </c>
      <c r="P23">
        <f>'Sim Flight Params'!$B$55*N23+'Sim Flight Params'!$B$58*O23</f>
        <v>8.0346624435848144E-3</v>
      </c>
      <c r="Q23">
        <f t="shared" si="13"/>
        <v>7.8419029256496329E-3</v>
      </c>
      <c r="S23">
        <f t="shared" si="7"/>
        <v>1.6157691637075051E-2</v>
      </c>
      <c r="T23">
        <f t="shared" si="8"/>
        <v>7.4514970137342738E-3</v>
      </c>
      <c r="U23">
        <f t="shared" si="0"/>
        <v>7.2587374957990922E-3</v>
      </c>
    </row>
    <row r="24" spans="1:21" x14ac:dyDescent="0.3">
      <c r="A24">
        <f>'Sim Flight'!B24</f>
        <v>1.1000000000000001</v>
      </c>
      <c r="B24">
        <f>'Sim Flight'!L24</f>
        <v>7.7096375927709904E-4</v>
      </c>
      <c r="C24">
        <f>'Sim Flight'!N24+'Sim Flight'!S24+'Sim Flight'!W24</f>
        <v>0.15515241915390421</v>
      </c>
      <c r="E24">
        <f t="shared" si="3"/>
        <v>5.0000000000000044E-2</v>
      </c>
      <c r="G24">
        <f>MEDIAN2(C24,'Sim Flight Params'!$B$56,2)</f>
        <v>0.15515241915390421</v>
      </c>
      <c r="H24">
        <f>AVERAGE2(G24,'Sim Flight Params'!$B$57,2)</f>
        <v>3.0891678693051157E-2</v>
      </c>
      <c r="J24">
        <f t="shared" si="9"/>
        <v>1.7009000041163045E-2</v>
      </c>
      <c r="K24">
        <f t="shared" si="10"/>
        <v>0.31983464900938458</v>
      </c>
      <c r="L24">
        <f>'Sim Flight Params'!$B$55*J24+'Sim Flight Params'!$B$58*K24</f>
        <v>1.7009000041163045E-2</v>
      </c>
      <c r="N24">
        <f t="shared" si="11"/>
        <v>8.8851124456429675E-3</v>
      </c>
      <c r="O24">
        <f t="shared" si="12"/>
        <v>3.089167869305115E-2</v>
      </c>
      <c r="P24">
        <f>'Sim Flight Params'!$B$55*N24+'Sim Flight Params'!$B$58*O24</f>
        <v>8.8851124456429675E-3</v>
      </c>
      <c r="Q24">
        <f t="shared" si="13"/>
        <v>8.1141486863658685E-3</v>
      </c>
      <c r="S24">
        <f t="shared" si="7"/>
        <v>2.3915312594770269E-2</v>
      </c>
      <c r="T24">
        <f t="shared" si="8"/>
        <v>8.6472626434727883E-3</v>
      </c>
      <c r="U24">
        <f t="shared" si="0"/>
        <v>7.8762988841956892E-3</v>
      </c>
    </row>
    <row r="25" spans="1:21" x14ac:dyDescent="0.3">
      <c r="A25">
        <f>'Sim Flight'!B25</f>
        <v>1.1499999999999999</v>
      </c>
      <c r="B25">
        <f>'Sim Flight'!L25</f>
        <v>1.7343898152840653E-3</v>
      </c>
      <c r="C25">
        <f>'Sim Flight'!N25+'Sim Flight'!S25+'Sim Flight'!W25</f>
        <v>0.11768216702048784</v>
      </c>
      <c r="E25">
        <f t="shared" si="3"/>
        <v>4.9999999999999822E-2</v>
      </c>
      <c r="G25">
        <f>MEDIAN2(C25,'Sim Flight Params'!$B$56,2)</f>
        <v>0.11768216702048784</v>
      </c>
      <c r="H25">
        <f>AVERAGE2(G25,'Sim Flight Params'!$B$57,2)</f>
        <v>4.7169249626956351E-2</v>
      </c>
      <c r="J25">
        <f t="shared" si="9"/>
        <v>1.9367462522510856E-2</v>
      </c>
      <c r="K25">
        <f t="shared" si="10"/>
        <v>0.32555141867810505</v>
      </c>
      <c r="L25">
        <f>'Sim Flight Params'!$B$55*J25+'Sim Flight Params'!$B$58*K25</f>
        <v>1.9367462522510856E-2</v>
      </c>
      <c r="N25">
        <f t="shared" si="11"/>
        <v>9.8534855717685062E-3</v>
      </c>
      <c r="O25">
        <f t="shared" si="12"/>
        <v>4.7169249626956386E-2</v>
      </c>
      <c r="P25">
        <f>'Sim Flight Params'!$B$55*N25+'Sim Flight Params'!$B$58*O25</f>
        <v>9.8534855717685062E-3</v>
      </c>
      <c r="Q25">
        <f t="shared" si="13"/>
        <v>8.1190957564844408E-3</v>
      </c>
      <c r="S25">
        <f t="shared" si="7"/>
        <v>2.9799420945794641E-2</v>
      </c>
      <c r="T25">
        <f t="shared" si="8"/>
        <v>1.0137233690762516E-2</v>
      </c>
      <c r="U25">
        <f t="shared" si="0"/>
        <v>8.4028438754784503E-3</v>
      </c>
    </row>
    <row r="26" spans="1:21" x14ac:dyDescent="0.3">
      <c r="A26">
        <f>'Sim Flight'!B26</f>
        <v>1.2</v>
      </c>
      <c r="B26">
        <f>'Sim Flight'!L26</f>
        <v>3.0826662668720362E-3</v>
      </c>
      <c r="C26">
        <f>'Sim Flight'!N26+'Sim Flight'!S26+'Sim Flight'!W26</f>
        <v>0.14399541419537981</v>
      </c>
      <c r="E26">
        <f t="shared" si="3"/>
        <v>5.0000000000000044E-2</v>
      </c>
      <c r="G26">
        <f>MEDIAN2(C26,'Sim Flight Params'!$B$56,2)</f>
        <v>0.14399541419537981</v>
      </c>
      <c r="H26">
        <f>AVERAGE2(G26,'Sim Flight Params'!$B$57,2)</f>
        <v>6.2203277617754751E-2</v>
      </c>
      <c r="J26">
        <f t="shared" si="9"/>
        <v>2.2477626403398596E-2</v>
      </c>
      <c r="K26">
        <f t="shared" si="10"/>
        <v>0.30068055981596775</v>
      </c>
      <c r="L26">
        <f>'Sim Flight Params'!$B$55*J26+'Sim Flight Params'!$B$58*K26</f>
        <v>2.2477626403398596E-2</v>
      </c>
      <c r="N26">
        <f t="shared" si="11"/>
        <v>1.0977366891938437E-2</v>
      </c>
      <c r="O26">
        <f t="shared" si="12"/>
        <v>6.2203277617754751E-2</v>
      </c>
      <c r="P26">
        <f>'Sim Flight Params'!$B$55*N26+'Sim Flight Params'!$B$58*O26</f>
        <v>1.0977366891938437E-2</v>
      </c>
      <c r="Q26">
        <f t="shared" si="13"/>
        <v>7.8947006250664007E-3</v>
      </c>
      <c r="S26">
        <f t="shared" si="7"/>
        <v>3.6999191655563639E-2</v>
      </c>
      <c r="T26">
        <f t="shared" si="8"/>
        <v>1.1987193273540699E-2</v>
      </c>
      <c r="U26">
        <f t="shared" si="0"/>
        <v>8.9045270066686628E-3</v>
      </c>
    </row>
    <row r="27" spans="1:21" x14ac:dyDescent="0.3">
      <c r="A27">
        <f>'Sim Flight'!B27</f>
        <v>1.25</v>
      </c>
      <c r="B27">
        <f>'Sim Flight'!L27</f>
        <v>4.8152733278030713E-3</v>
      </c>
      <c r="C27">
        <f>'Sim Flight'!N27+'Sim Flight'!S27+'Sim Flight'!W27</f>
        <v>0.18141915084286317</v>
      </c>
      <c r="E27">
        <f t="shared" si="3"/>
        <v>5.0000000000000044E-2</v>
      </c>
      <c r="G27">
        <f>MEDIAN2(C27,'Sim Flight Params'!$B$56,2)</f>
        <v>0.18141915084286317</v>
      </c>
      <c r="H27">
        <f>AVERAGE2(G27,'Sim Flight Params'!$B$57,2)</f>
        <v>8.4587017848211862E-2</v>
      </c>
      <c r="J27">
        <f t="shared" si="9"/>
        <v>2.6706977295809193E-2</v>
      </c>
      <c r="K27">
        <f t="shared" si="10"/>
        <v>0.44767480460914183</v>
      </c>
      <c r="L27">
        <f>'Sim Flight Params'!$B$55*J27+'Sim Flight Params'!$B$58*K27</f>
        <v>2.6706977295809193E-2</v>
      </c>
      <c r="N27">
        <f t="shared" si="11"/>
        <v>1.2312715756728898E-2</v>
      </c>
      <c r="O27">
        <f t="shared" si="12"/>
        <v>8.4587017848211862E-2</v>
      </c>
      <c r="P27">
        <f>'Sim Flight Params'!$B$55*N27+'Sim Flight Params'!$B$58*O27</f>
        <v>1.2312715756728898E-2</v>
      </c>
      <c r="Q27">
        <f t="shared" si="13"/>
        <v>7.4974424289258271E-3</v>
      </c>
      <c r="S27">
        <f t="shared" si="7"/>
        <v>4.6070149197706807E-2</v>
      </c>
      <c r="T27">
        <f t="shared" si="8"/>
        <v>1.4290700733426042E-2</v>
      </c>
      <c r="U27">
        <f t="shared" si="0"/>
        <v>9.4754274056229708E-3</v>
      </c>
    </row>
    <row r="28" spans="1:21" x14ac:dyDescent="0.3">
      <c r="A28">
        <f>'Sim Flight'!B28</f>
        <v>1.3</v>
      </c>
      <c r="B28">
        <f>'Sim Flight'!L28</f>
        <v>6.931543045073707E-3</v>
      </c>
      <c r="C28">
        <f>'Sim Flight'!N28+'Sim Flight'!S28+'Sim Flight'!W28</f>
        <v>0.12024411305539398</v>
      </c>
      <c r="E28">
        <f t="shared" si="3"/>
        <v>5.0000000000000044E-2</v>
      </c>
      <c r="G28">
        <f>MEDIAN2(C28,'Sim Flight Params'!$B$56,2)</f>
        <v>0.12024411305539398</v>
      </c>
      <c r="H28">
        <f>AVERAGE2(G28,'Sim Flight Params'!$B$57,2)</f>
        <v>9.6701956854559276E-2</v>
      </c>
      <c r="J28">
        <f t="shared" si="9"/>
        <v>3.1542075138537164E-2</v>
      </c>
      <c r="K28">
        <f t="shared" si="10"/>
        <v>0.24229878012694805</v>
      </c>
      <c r="L28">
        <f>'Sim Flight Params'!$B$55*J28+'Sim Flight Params'!$B$58*K28</f>
        <v>3.1542075138537164E-2</v>
      </c>
      <c r="N28">
        <f t="shared" si="11"/>
        <v>1.3889819513655758E-2</v>
      </c>
      <c r="O28">
        <f t="shared" si="12"/>
        <v>9.6701956854559332E-2</v>
      </c>
      <c r="P28">
        <f>'Sim Flight Params'!$B$55*N28+'Sim Flight Params'!$B$58*O28</f>
        <v>1.3889819513655758E-2</v>
      </c>
      <c r="Q28">
        <f t="shared" si="13"/>
        <v>6.958276468582051E-3</v>
      </c>
      <c r="S28">
        <f t="shared" si="7"/>
        <v>5.2082354850476513E-2</v>
      </c>
      <c r="T28">
        <f t="shared" si="8"/>
        <v>1.6894818475949869E-2</v>
      </c>
      <c r="U28">
        <f t="shared" si="0"/>
        <v>9.9632754308761617E-3</v>
      </c>
    </row>
    <row r="29" spans="1:21" x14ac:dyDescent="0.3">
      <c r="A29">
        <f>'Sim Flight'!B29</f>
        <v>1.35</v>
      </c>
      <c r="B29">
        <f>'Sim Flight'!L29</f>
        <v>9.4306595564227491E-3</v>
      </c>
      <c r="C29">
        <f>'Sim Flight'!N29+'Sim Flight'!S29+'Sim Flight'!W29</f>
        <v>0.12458417575442943</v>
      </c>
      <c r="E29">
        <f t="shared" si="3"/>
        <v>5.0000000000000044E-2</v>
      </c>
      <c r="G29">
        <f>MEDIAN2(C29,'Sim Flight Params'!$B$56,2)</f>
        <v>0.12458417575442943</v>
      </c>
      <c r="H29">
        <f>AVERAGE2(G29,'Sim Flight Params'!$B$57,2)</f>
        <v>0.1162034668742977</v>
      </c>
      <c r="J29">
        <f t="shared" si="9"/>
        <v>3.7352248482252055E-2</v>
      </c>
      <c r="K29">
        <f t="shared" si="10"/>
        <v>0.39003020039476805</v>
      </c>
      <c r="L29">
        <f>'Sim Flight Params'!$B$55*J29+'Sim Flight Params'!$B$58*K29</f>
        <v>3.7352248482252055E-2</v>
      </c>
      <c r="N29">
        <f t="shared" si="11"/>
        <v>1.5757431937768362E-2</v>
      </c>
      <c r="O29">
        <f t="shared" si="12"/>
        <v>0.11620346687429774</v>
      </c>
      <c r="P29">
        <f>'Sim Flight Params'!$B$55*N29+'Sim Flight Params'!$B$58*O29</f>
        <v>1.5757431937768362E-2</v>
      </c>
      <c r="Q29">
        <f t="shared" si="13"/>
        <v>6.3267723813456127E-3</v>
      </c>
      <c r="S29">
        <f t="shared" si="7"/>
        <v>5.8311563638197991E-2</v>
      </c>
      <c r="T29">
        <f t="shared" si="8"/>
        <v>1.9810396657859771E-2</v>
      </c>
      <c r="U29">
        <f t="shared" si="0"/>
        <v>1.0379737101437022E-2</v>
      </c>
    </row>
    <row r="30" spans="1:21" x14ac:dyDescent="0.3">
      <c r="A30">
        <f>'Sim Flight'!B30</f>
        <v>1.4</v>
      </c>
      <c r="B30">
        <f>'Sim Flight'!L30</f>
        <v>1.231165940486223E-2</v>
      </c>
      <c r="C30">
        <f>'Sim Flight'!N30+'Sim Flight'!S30+'Sim Flight'!W30</f>
        <v>0.13518585483344636</v>
      </c>
      <c r="E30">
        <f t="shared" si="3"/>
        <v>4.9999999999999822E-2</v>
      </c>
      <c r="G30">
        <f>MEDIAN2(C30,'Sim Flight Params'!$B$56,2)</f>
        <v>0.13518585483344636</v>
      </c>
      <c r="H30">
        <f>AVERAGE2(G30,'Sim Flight Params'!$B$57,2)</f>
        <v>0.13474205064111927</v>
      </c>
      <c r="J30">
        <f t="shared" si="9"/>
        <v>4.4089351014307998E-2</v>
      </c>
      <c r="K30">
        <f t="shared" si="10"/>
        <v>0.37077167533643285</v>
      </c>
      <c r="L30">
        <f>'Sim Flight Params'!$B$55*J30+'Sim Flight Params'!$B$58*K30</f>
        <v>4.4089351014307998E-2</v>
      </c>
      <c r="N30">
        <f t="shared" si="11"/>
        <v>1.7961899488483753E-2</v>
      </c>
      <c r="O30">
        <f t="shared" si="12"/>
        <v>0.13474205064111933</v>
      </c>
      <c r="P30">
        <f>'Sim Flight Params'!$B$55*N30+'Sim Flight Params'!$B$58*O30</f>
        <v>1.7961899488483753E-2</v>
      </c>
      <c r="Q30">
        <f t="shared" si="13"/>
        <v>5.6502400836215237E-3</v>
      </c>
      <c r="S30">
        <f t="shared" si="7"/>
        <v>6.5070856379870284E-2</v>
      </c>
      <c r="T30">
        <f t="shared" si="8"/>
        <v>2.3063939476853274E-2</v>
      </c>
      <c r="U30">
        <f t="shared" si="0"/>
        <v>1.0752280071991045E-2</v>
      </c>
    </row>
    <row r="31" spans="1:21" x14ac:dyDescent="0.3">
      <c r="A31">
        <f>'Sim Flight'!B31</f>
        <v>1.45</v>
      </c>
      <c r="B31">
        <f>'Sim Flight'!L31</f>
        <v>1.5573431910108404E-2</v>
      </c>
      <c r="C31">
        <f>'Sim Flight'!N31+'Sim Flight'!S31+'Sim Flight'!W31</f>
        <v>0.14584073921351259</v>
      </c>
      <c r="E31">
        <f t="shared" si="3"/>
        <v>5.0000000000000044E-2</v>
      </c>
      <c r="G31">
        <f>MEDIAN2(C31,'Sim Flight Params'!$B$56,2)</f>
        <v>0.14584073921351259</v>
      </c>
      <c r="H31">
        <f>AVERAGE2(G31,'Sim Flight Params'!$B$57,2)</f>
        <v>0.14051300425867716</v>
      </c>
      <c r="J31">
        <f t="shared" si="9"/>
        <v>5.1115001227241864E-2</v>
      </c>
      <c r="K31">
        <f t="shared" si="10"/>
        <v>0.11541907235115768</v>
      </c>
      <c r="L31">
        <f>'Sim Flight Params'!$B$55*J31+'Sim Flight Params'!$B$58*K31</f>
        <v>5.1115001227241864E-2</v>
      </c>
      <c r="N31">
        <f t="shared" si="11"/>
        <v>2.0517649549845848E-2</v>
      </c>
      <c r="O31">
        <f t="shared" si="12"/>
        <v>0.14051300425867722</v>
      </c>
      <c r="P31">
        <f>'Sim Flight Params'!$B$55*N31+'Sim Flight Params'!$B$58*O31</f>
        <v>2.0517649549845848E-2</v>
      </c>
      <c r="Q31">
        <f t="shared" si="13"/>
        <v>4.9442176397374443E-3</v>
      </c>
      <c r="S31">
        <f t="shared" si="7"/>
        <v>7.2362893340545922E-2</v>
      </c>
      <c r="T31">
        <f t="shared" si="8"/>
        <v>2.6682084143880572E-2</v>
      </c>
      <c r="U31">
        <f t="shared" si="0"/>
        <v>1.1108652233772168E-2</v>
      </c>
    </row>
    <row r="32" spans="1:21" x14ac:dyDescent="0.3">
      <c r="A32">
        <f>'Sim Flight'!B32</f>
        <v>1.5</v>
      </c>
      <c r="B32">
        <f>'Sim Flight'!L32</f>
        <v>1.9214719596769569E-2</v>
      </c>
      <c r="C32">
        <f>'Sim Flight'!N32+'Sim Flight'!S32+'Sim Flight'!W32</f>
        <v>0.15782770003283841</v>
      </c>
      <c r="E32">
        <f t="shared" si="3"/>
        <v>5.0000000000000044E-2</v>
      </c>
      <c r="G32">
        <f>MEDIAN2(C32,'Sim Flight Params'!$B$56,2)</f>
        <v>0.15782770003283841</v>
      </c>
      <c r="H32">
        <f>AVERAGE2(G32,'Sim Flight Params'!$B$57,2)</f>
        <v>0.14084741436854392</v>
      </c>
      <c r="J32">
        <f t="shared" si="9"/>
        <v>5.815737194566907E-2</v>
      </c>
      <c r="K32">
        <f t="shared" si="10"/>
        <v>6.6882021973352296E-3</v>
      </c>
      <c r="L32">
        <f>'Sim Flight Params'!$B$55*J32+'Sim Flight Params'!$B$58*K32</f>
        <v>5.815737194566907E-2</v>
      </c>
      <c r="N32">
        <f t="shared" si="11"/>
        <v>2.3425518147129305E-2</v>
      </c>
      <c r="O32">
        <f t="shared" si="12"/>
        <v>0.14084741436854398</v>
      </c>
      <c r="P32">
        <f>'Sim Flight Params'!$B$55*N32+'Sim Flight Params'!$B$58*O32</f>
        <v>2.3425518147129305E-2</v>
      </c>
      <c r="Q32">
        <f t="shared" si="13"/>
        <v>4.2107985503597352E-3</v>
      </c>
      <c r="S32">
        <f t="shared" si="7"/>
        <v>8.0254278342187846E-2</v>
      </c>
      <c r="T32">
        <f t="shared" si="8"/>
        <v>3.0694798060989969E-2</v>
      </c>
      <c r="U32">
        <f t="shared" si="0"/>
        <v>1.1480078464220399E-2</v>
      </c>
    </row>
    <row r="33" spans="1:21" x14ac:dyDescent="0.3">
      <c r="A33">
        <f>'Sim Flight'!B33</f>
        <v>1.55</v>
      </c>
      <c r="B33">
        <f>'Sim Flight'!L33</f>
        <v>2.3234118679127613E-2</v>
      </c>
      <c r="C33">
        <f>'Sim Flight'!N33+'Sim Flight'!S33+'Sim Flight'!W33</f>
        <v>0.17663417691734531</v>
      </c>
      <c r="E33">
        <f t="shared" si="3"/>
        <v>5.0000000000000044E-2</v>
      </c>
      <c r="G33">
        <f>MEDIAN2(C33,'Sim Flight Params'!$B$56,2)</f>
        <v>0.17663417691734531</v>
      </c>
      <c r="H33">
        <f>AVERAGE2(G33,'Sim Flight Params'!$B$57,2)</f>
        <v>0.14821641560565116</v>
      </c>
      <c r="J33">
        <f t="shared" si="9"/>
        <v>6.556819272595163E-2</v>
      </c>
      <c r="K33">
        <f t="shared" si="10"/>
        <v>0.14738002474214459</v>
      </c>
      <c r="L33">
        <f>'Sim Flight Params'!$B$55*J33+'Sim Flight Params'!$B$58*K33</f>
        <v>6.556819272595163E-2</v>
      </c>
      <c r="N33">
        <f t="shared" si="11"/>
        <v>2.6703927783426888E-2</v>
      </c>
      <c r="O33">
        <f t="shared" si="12"/>
        <v>0.14821641560565105</v>
      </c>
      <c r="P33">
        <f>'Sim Flight Params'!$B$55*N33+'Sim Flight Params'!$B$58*O33</f>
        <v>2.6703927783426888E-2</v>
      </c>
      <c r="Q33">
        <f t="shared" si="13"/>
        <v>3.4698091042992749E-3</v>
      </c>
      <c r="S33">
        <f t="shared" si="7"/>
        <v>8.9085987188055119E-2</v>
      </c>
      <c r="T33">
        <f t="shared" si="8"/>
        <v>3.5149097420392732E-2</v>
      </c>
      <c r="U33">
        <f t="shared" si="0"/>
        <v>1.1914978741265118E-2</v>
      </c>
    </row>
    <row r="34" spans="1:21" x14ac:dyDescent="0.3">
      <c r="A34">
        <f>'Sim Flight'!B34</f>
        <v>1.6</v>
      </c>
      <c r="B34">
        <f>'Sim Flight'!L34</f>
        <v>2.7630079602323443E-2</v>
      </c>
      <c r="C34">
        <f>'Sim Flight'!N34+'Sim Flight'!S34+'Sim Flight'!W34</f>
        <v>0.15856015841097554</v>
      </c>
      <c r="E34">
        <f t="shared" si="3"/>
        <v>5.0000000000000044E-2</v>
      </c>
      <c r="G34">
        <f>MEDIAN2(C34,'Sim Flight Params'!$B$56,2)</f>
        <v>0.15856015841097554</v>
      </c>
      <c r="H34">
        <f>AVERAGE2(G34,'Sim Flight Params'!$B$57,2)</f>
        <v>0.15003700863260058</v>
      </c>
      <c r="J34">
        <f t="shared" si="9"/>
        <v>7.3070043157581671E-2</v>
      </c>
      <c r="K34">
        <f t="shared" si="10"/>
        <v>3.6411860538988448E-2</v>
      </c>
      <c r="L34">
        <f>'Sim Flight Params'!$B$55*J34+'Sim Flight Params'!$B$58*K34</f>
        <v>7.3070043157581671E-2</v>
      </c>
      <c r="N34">
        <f t="shared" si="11"/>
        <v>3.0357429941305976E-2</v>
      </c>
      <c r="O34">
        <f t="shared" si="12"/>
        <v>0.15003700863260069</v>
      </c>
      <c r="P34">
        <f>'Sim Flight Params'!$B$55*N34+'Sim Flight Params'!$B$58*O34</f>
        <v>3.0357429941305976E-2</v>
      </c>
      <c r="Q34">
        <f t="shared" si="13"/>
        <v>2.7273503389825329E-3</v>
      </c>
      <c r="S34">
        <f t="shared" si="7"/>
        <v>9.7013995108603895E-2</v>
      </c>
      <c r="T34">
        <f t="shared" si="8"/>
        <v>3.9999797175822929E-2</v>
      </c>
      <c r="U34">
        <f t="shared" si="0"/>
        <v>1.2369717573499486E-2</v>
      </c>
    </row>
    <row r="35" spans="1:21" x14ac:dyDescent="0.3">
      <c r="A35">
        <f>'Sim Flight'!B35</f>
        <v>1.65</v>
      </c>
      <c r="B35">
        <f>'Sim Flight'!L35</f>
        <v>3.240090763974024E-2</v>
      </c>
      <c r="C35">
        <f>'Sim Flight'!N35+'Sim Flight'!S35+'Sim Flight'!W35</f>
        <v>0.17065222642232786</v>
      </c>
      <c r="E35">
        <f t="shared" si="3"/>
        <v>4.9999999999999822E-2</v>
      </c>
      <c r="G35">
        <f>MEDIAN2(C35,'Sim Flight Params'!$B$56,2)</f>
        <v>0.17065222642232786</v>
      </c>
      <c r="H35">
        <f>AVERAGE2(G35,'Sim Flight Params'!$B$57,2)</f>
        <v>0.14869114308003367</v>
      </c>
      <c r="J35">
        <f t="shared" si="9"/>
        <v>8.0504600311583324E-2</v>
      </c>
      <c r="K35">
        <f t="shared" si="10"/>
        <v>-2.6917311051338308E-2</v>
      </c>
      <c r="L35">
        <f>'Sim Flight Params'!$B$55*J35+'Sim Flight Params'!$B$58*K35</f>
        <v>8.0504600311583324E-2</v>
      </c>
      <c r="N35">
        <f t="shared" si="11"/>
        <v>3.438265995688513E-2</v>
      </c>
      <c r="O35">
        <f t="shared" si="12"/>
        <v>0.14869114308003359</v>
      </c>
      <c r="P35">
        <f>'Sim Flight Params'!$B$55*N35+'Sim Flight Params'!$B$58*O35</f>
        <v>3.438265995688513E-2</v>
      </c>
      <c r="Q35">
        <f t="shared" si="13"/>
        <v>1.98175231714489E-3</v>
      </c>
      <c r="S35">
        <f t="shared" si="7"/>
        <v>0.10554660642972026</v>
      </c>
      <c r="T35">
        <f t="shared" si="8"/>
        <v>4.5277127497308924E-2</v>
      </c>
      <c r="U35">
        <f t="shared" si="0"/>
        <v>1.2876219857568684E-2</v>
      </c>
    </row>
    <row r="36" spans="1:21" x14ac:dyDescent="0.3">
      <c r="A36">
        <f>'Sim Flight'!B36</f>
        <v>1.7</v>
      </c>
      <c r="B36">
        <f>'Sim Flight'!L36</f>
        <v>3.7544763546352722E-2</v>
      </c>
      <c r="C36">
        <f>'Sim Flight'!N36+'Sim Flight'!S36+'Sim Flight'!W36</f>
        <v>0.16086827338092671</v>
      </c>
      <c r="E36">
        <f t="shared" si="3"/>
        <v>5.0000000000000044E-2</v>
      </c>
      <c r="G36">
        <f>MEDIAN2(C36,'Sim Flight Params'!$B$56,2)</f>
        <v>0.16086827338092671</v>
      </c>
      <c r="H36">
        <f>AVERAGE2(G36,'Sim Flight Params'!$B$57,2)</f>
        <v>0.15376916312072528</v>
      </c>
      <c r="J36">
        <f t="shared" si="9"/>
        <v>8.8193058467619601E-2</v>
      </c>
      <c r="K36">
        <f t="shared" si="10"/>
        <v>0.10156040081383202</v>
      </c>
      <c r="L36">
        <f>'Sim Flight Params'!$B$55*J36+'Sim Flight Params'!$B$58*K36</f>
        <v>8.8193058467619601E-2</v>
      </c>
      <c r="N36">
        <f t="shared" si="11"/>
        <v>3.8792312880266112E-2</v>
      </c>
      <c r="O36">
        <f t="shared" si="12"/>
        <v>0.15376916312072539</v>
      </c>
      <c r="P36">
        <f>'Sim Flight Params'!$B$55*N36+'Sim Flight Params'!$B$58*O36</f>
        <v>3.8792312880266112E-2</v>
      </c>
      <c r="Q36">
        <f t="shared" si="13"/>
        <v>1.2475493339133906E-3</v>
      </c>
      <c r="S36">
        <f t="shared" si="7"/>
        <v>0.11359002009876661</v>
      </c>
      <c r="T36">
        <f t="shared" si="8"/>
        <v>5.0956628502247261E-2</v>
      </c>
      <c r="U36">
        <f t="shared" si="0"/>
        <v>1.341186495589454E-2</v>
      </c>
    </row>
    <row r="37" spans="1:21" x14ac:dyDescent="0.3">
      <c r="A37">
        <f>'Sim Flight'!B37</f>
        <v>1.75</v>
      </c>
      <c r="B37">
        <f>'Sim Flight'!L37</f>
        <v>4.3059664267791176E-2</v>
      </c>
      <c r="C37">
        <f>'Sim Flight'!N37+'Sim Flight'!S37+'Sim Flight'!W37</f>
        <v>0.18023803203285899</v>
      </c>
      <c r="E37">
        <f t="shared" si="3"/>
        <v>5.0000000000000044E-2</v>
      </c>
      <c r="G37">
        <f>MEDIAN2(C37,'Sim Flight Params'!$B$56,2)</f>
        <v>0.18023803203285899</v>
      </c>
      <c r="H37">
        <f>AVERAGE2(G37,'Sim Flight Params'!$B$57,2)</f>
        <v>0.16072589515552896</v>
      </c>
      <c r="J37">
        <f t="shared" si="9"/>
        <v>9.6229353225396053E-2</v>
      </c>
      <c r="K37">
        <f t="shared" si="10"/>
        <v>0.13913464069607351</v>
      </c>
      <c r="L37">
        <f>'Sim Flight Params'!$B$55*J37+'Sim Flight Params'!$B$58*K37</f>
        <v>9.6229353225396053E-2</v>
      </c>
      <c r="N37">
        <f t="shared" si="11"/>
        <v>4.3603780541535922E-2</v>
      </c>
      <c r="O37">
        <f t="shared" si="12"/>
        <v>0.1607258951555289</v>
      </c>
      <c r="P37">
        <f>'Sim Flight Params'!$B$55*N37+'Sim Flight Params'!$B$58*O37</f>
        <v>4.3603780541535922E-2</v>
      </c>
      <c r="Q37">
        <f t="shared" si="13"/>
        <v>5.4411627374474636E-4</v>
      </c>
      <c r="S37">
        <f t="shared" si="7"/>
        <v>0.12260192170040957</v>
      </c>
      <c r="T37">
        <f t="shared" si="8"/>
        <v>5.7086724587267747E-2</v>
      </c>
      <c r="U37">
        <f t="shared" si="0"/>
        <v>1.4027060319476571E-2</v>
      </c>
    </row>
    <row r="38" spans="1:21" x14ac:dyDescent="0.3">
      <c r="A38">
        <f>'Sim Flight'!B38</f>
        <v>1.8</v>
      </c>
      <c r="B38">
        <f>'Sim Flight'!L38</f>
        <v>4.8943483704846469E-2</v>
      </c>
      <c r="C38">
        <f>'Sim Flight'!N38+'Sim Flight'!S38+'Sim Flight'!W38</f>
        <v>0.16916547077041963</v>
      </c>
      <c r="E38">
        <f t="shared" si="3"/>
        <v>5.0000000000000044E-2</v>
      </c>
      <c r="G38">
        <f>MEDIAN2(C38,'Sim Flight Params'!$B$56,2)</f>
        <v>0.16916547077041963</v>
      </c>
      <c r="H38">
        <f>AVERAGE2(G38,'Sim Flight Params'!$B$57,2)</f>
        <v>0.16497334714765061</v>
      </c>
      <c r="J38">
        <f t="shared" si="9"/>
        <v>0.10447802058277859</v>
      </c>
      <c r="K38">
        <f t="shared" si="10"/>
        <v>8.4949039842432891E-2</v>
      </c>
      <c r="L38">
        <f>'Sim Flight Params'!$B$55*J38+'Sim Flight Params'!$B$58*K38</f>
        <v>0.10447802058277859</v>
      </c>
      <c r="N38">
        <f t="shared" si="11"/>
        <v>4.8827681570674859E-2</v>
      </c>
      <c r="O38">
        <f t="shared" si="12"/>
        <v>0.16497334714765069</v>
      </c>
      <c r="P38">
        <f>'Sim Flight Params'!$B$55*N38+'Sim Flight Params'!$B$58*O38</f>
        <v>4.8827681570674859E-2</v>
      </c>
      <c r="Q38">
        <f t="shared" si="13"/>
        <v>-1.1580213417160951E-4</v>
      </c>
      <c r="S38">
        <f t="shared" si="7"/>
        <v>0.13106019523893056</v>
      </c>
      <c r="T38">
        <f t="shared" si="8"/>
        <v>6.3639734349214286E-2</v>
      </c>
      <c r="U38">
        <f t="shared" si="0"/>
        <v>1.4696250644367817E-2</v>
      </c>
    </row>
    <row r="39" spans="1:21" x14ac:dyDescent="0.3">
      <c r="A39">
        <f>'Sim Flight'!B39</f>
        <v>1.85</v>
      </c>
      <c r="B39">
        <f>'Sim Flight'!L39</f>
        <v>5.5193953533121953E-2</v>
      </c>
      <c r="C39">
        <f>'Sim Flight'!N39+'Sim Flight'!S39+'Sim Flight'!W39</f>
        <v>0.13070210177695951</v>
      </c>
      <c r="E39">
        <f t="shared" si="3"/>
        <v>5.0000000000000044E-2</v>
      </c>
      <c r="G39">
        <f>MEDIAN2(C39,'Sim Flight Params'!$B$56,2)</f>
        <v>0.13070210177695951</v>
      </c>
      <c r="H39">
        <f>AVERAGE2(G39,'Sim Flight Params'!$B$57,2)</f>
        <v>0.16308101746808146</v>
      </c>
      <c r="J39">
        <f t="shared" si="9"/>
        <v>0.11263207145618268</v>
      </c>
      <c r="K39">
        <f t="shared" si="10"/>
        <v>-3.7846593591382947E-2</v>
      </c>
      <c r="L39">
        <f>'Sim Flight Params'!$B$55*J39+'Sim Flight Params'!$B$58*K39</f>
        <v>0.11263207145618268</v>
      </c>
      <c r="N39">
        <f t="shared" si="11"/>
        <v>5.4459285143483999E-2</v>
      </c>
      <c r="O39">
        <f t="shared" si="12"/>
        <v>0.16308101746808149</v>
      </c>
      <c r="P39">
        <f>'Sim Flight Params'!$B$55*N39+'Sim Flight Params'!$B$58*O39</f>
        <v>5.4459285143483999E-2</v>
      </c>
      <c r="Q39">
        <f t="shared" si="13"/>
        <v>-7.3466838963795467E-4</v>
      </c>
      <c r="S39">
        <f t="shared" si="7"/>
        <v>0.13759530032777853</v>
      </c>
      <c r="T39">
        <f t="shared" si="8"/>
        <v>7.0519499365603214E-2</v>
      </c>
      <c r="U39">
        <f t="shared" si="0"/>
        <v>1.532554583248126E-2</v>
      </c>
    </row>
    <row r="40" spans="1:21" x14ac:dyDescent="0.3">
      <c r="A40">
        <f>'Sim Flight'!B40</f>
        <v>1.9</v>
      </c>
      <c r="B40">
        <f>'Sim Flight'!L40</f>
        <v>6.180866407751584E-2</v>
      </c>
      <c r="C40">
        <f>'Sim Flight'!N40+'Sim Flight'!S40+'Sim Flight'!W40</f>
        <v>0.1630251474958952</v>
      </c>
      <c r="E40">
        <f t="shared" si="3"/>
        <v>4.9999999999999822E-2</v>
      </c>
      <c r="G40">
        <f>MEDIAN2(C40,'Sim Flight Params'!$B$56,2)</f>
        <v>0.1630251474958952</v>
      </c>
      <c r="H40">
        <f>AVERAGE2(G40,'Sim Flight Params'!$B$57,2)</f>
        <v>0.1637306984009636</v>
      </c>
      <c r="J40">
        <f t="shared" si="9"/>
        <v>0.12081860637623082</v>
      </c>
      <c r="K40">
        <f t="shared" si="10"/>
        <v>1.2993618657642972E-2</v>
      </c>
      <c r="L40">
        <f>'Sim Flight Params'!$B$55*J40+'Sim Flight Params'!$B$58*K40</f>
        <v>0.12081860637623082</v>
      </c>
      <c r="N40">
        <f t="shared" si="11"/>
        <v>6.0500215462295517E-2</v>
      </c>
      <c r="O40">
        <f t="shared" si="12"/>
        <v>0.16373069840096346</v>
      </c>
      <c r="P40">
        <f>'Sim Flight Params'!$B$55*N40+'Sim Flight Params'!$B$58*O40</f>
        <v>6.0500215462295517E-2</v>
      </c>
      <c r="Q40">
        <f t="shared" si="13"/>
        <v>-1.3084486152203229E-3</v>
      </c>
      <c r="S40">
        <f t="shared" si="7"/>
        <v>0.14574655770257325</v>
      </c>
      <c r="T40">
        <f t="shared" si="8"/>
        <v>7.7806827250731847E-2</v>
      </c>
      <c r="U40">
        <f t="shared" si="0"/>
        <v>1.5998163173216007E-2</v>
      </c>
    </row>
    <row r="41" spans="1:21" x14ac:dyDescent="0.3">
      <c r="A41">
        <f>'Sim Flight'!B41</f>
        <v>1.95</v>
      </c>
      <c r="B41">
        <f>'Sim Flight'!L41</f>
        <v>6.878506524119643E-2</v>
      </c>
      <c r="C41">
        <f>'Sim Flight'!N41+'Sim Flight'!S41+'Sim Flight'!W41</f>
        <v>0.18094850396836715</v>
      </c>
      <c r="E41">
        <f t="shared" si="3"/>
        <v>5.0000000000000044E-2</v>
      </c>
      <c r="G41">
        <f>MEDIAN2(C41,'Sim Flight Params'!$B$56,2)</f>
        <v>0.18094850396836715</v>
      </c>
      <c r="H41">
        <f>AVERAGE2(G41,'Sim Flight Params'!$B$57,2)</f>
        <v>0.16426998928234132</v>
      </c>
      <c r="J41">
        <f t="shared" si="9"/>
        <v>0.12903210584034788</v>
      </c>
      <c r="K41">
        <f t="shared" si="10"/>
        <v>1.0785817627554362E-2</v>
      </c>
      <c r="L41">
        <f>'Sim Flight Params'!$B$55*J41+'Sim Flight Params'!$B$58*K41</f>
        <v>0.12903210584034788</v>
      </c>
      <c r="N41">
        <f t="shared" si="11"/>
        <v>6.6951820754312913E-2</v>
      </c>
      <c r="O41">
        <f t="shared" si="12"/>
        <v>0.16426998928234113</v>
      </c>
      <c r="P41">
        <f>'Sim Flight Params'!$B$55*N41+'Sim Flight Params'!$B$58*O41</f>
        <v>6.6951820754312913E-2</v>
      </c>
      <c r="Q41">
        <f t="shared" si="13"/>
        <v>-1.8332444868835174E-3</v>
      </c>
      <c r="S41">
        <f t="shared" si="7"/>
        <v>0.15479398290099161</v>
      </c>
      <c r="T41">
        <f t="shared" si="8"/>
        <v>8.5546526395781433E-2</v>
      </c>
      <c r="U41">
        <f t="shared" si="0"/>
        <v>1.6761461154585003E-2</v>
      </c>
    </row>
    <row r="42" spans="1:21" x14ac:dyDescent="0.3">
      <c r="A42">
        <f>'Sim Flight'!B42</f>
        <v>2</v>
      </c>
      <c r="B42">
        <f>'Sim Flight'!L42</f>
        <v>7.6120467488713262E-2</v>
      </c>
      <c r="C42">
        <f>'Sim Flight'!N42+'Sim Flight'!S42+'Sim Flight'!W42</f>
        <v>0.15505839854013739</v>
      </c>
      <c r="E42">
        <f t="shared" si="3"/>
        <v>5.0000000000000044E-2</v>
      </c>
      <c r="G42">
        <f>MEDIAN2(C42,'Sim Flight Params'!$B$56,2)</f>
        <v>0.15505839854013739</v>
      </c>
      <c r="H42">
        <f>AVERAGE2(G42,'Sim Flight Params'!$B$57,2)</f>
        <v>0.16383226929848657</v>
      </c>
      <c r="J42">
        <f t="shared" si="9"/>
        <v>0.13722371930527222</v>
      </c>
      <c r="K42">
        <f t="shared" si="10"/>
        <v>-8.754399677095008E-3</v>
      </c>
      <c r="L42">
        <f>'Sim Flight Params'!$B$55*J42+'Sim Flight Params'!$B$58*K42</f>
        <v>0.13722371930527222</v>
      </c>
      <c r="N42">
        <f t="shared" si="11"/>
        <v>7.3813006719576524E-2</v>
      </c>
      <c r="O42">
        <f t="shared" si="12"/>
        <v>0.16383226929848657</v>
      </c>
      <c r="P42">
        <f>'Sim Flight Params'!$B$55*N42+'Sim Flight Params'!$B$58*O42</f>
        <v>7.3813006719576524E-2</v>
      </c>
      <c r="Q42">
        <f t="shared" si="13"/>
        <v>-2.3074607691367377E-3</v>
      </c>
      <c r="S42">
        <f t="shared" si="7"/>
        <v>0.1625469028279985</v>
      </c>
      <c r="T42">
        <f t="shared" si="8"/>
        <v>9.3673871537181361E-2</v>
      </c>
      <c r="U42">
        <f t="shared" si="0"/>
        <v>1.7553404048468099E-2</v>
      </c>
    </row>
    <row r="43" spans="1:21" x14ac:dyDescent="0.3">
      <c r="A43">
        <f>'Sim Flight'!B43</f>
        <v>2.0499999999999998</v>
      </c>
      <c r="B43">
        <f>'Sim Flight'!L43</f>
        <v>8.3812042882864035E-2</v>
      </c>
      <c r="C43">
        <f>'Sim Flight'!N43+'Sim Flight'!S43+'Sim Flight'!W43</f>
        <v>0.10961648703628228</v>
      </c>
      <c r="E43">
        <f t="shared" si="3"/>
        <v>4.9999999999999822E-2</v>
      </c>
      <c r="G43">
        <f>MEDIAN2(C43,'Sim Flight Params'!$B$56,2)</f>
        <v>0.10961648703628228</v>
      </c>
      <c r="H43">
        <f>AVERAGE2(G43,'Sim Flight Params'!$B$57,2)</f>
        <v>0.15620280187523089</v>
      </c>
      <c r="J43">
        <f t="shared" si="9"/>
        <v>0.14503385939903374</v>
      </c>
      <c r="K43">
        <f t="shared" si="10"/>
        <v>-0.15258934846511418</v>
      </c>
      <c r="L43">
        <f>'Sim Flight Params'!$B$55*J43+'Sim Flight Params'!$B$58*K43</f>
        <v>0.14503385939903374</v>
      </c>
      <c r="N43">
        <f t="shared" si="11"/>
        <v>8.1064699689528188E-2</v>
      </c>
      <c r="O43">
        <f t="shared" si="12"/>
        <v>0.15620280187523095</v>
      </c>
      <c r="P43">
        <f>'Sim Flight Params'!$B$55*N43+'Sim Flight Params'!$B$58*O43</f>
        <v>8.1064699689528188E-2</v>
      </c>
      <c r="Q43">
        <f t="shared" si="13"/>
        <v>-2.7473431933358466E-3</v>
      </c>
      <c r="S43">
        <f t="shared" si="7"/>
        <v>0.1680277271798126</v>
      </c>
      <c r="T43">
        <f t="shared" si="8"/>
        <v>0.10207525789617196</v>
      </c>
      <c r="U43">
        <f t="shared" si="0"/>
        <v>1.8263215013307924E-2</v>
      </c>
    </row>
    <row r="44" spans="1:21" x14ac:dyDescent="0.3">
      <c r="A44">
        <f>'Sim Flight'!B44</f>
        <v>2.1</v>
      </c>
      <c r="B44">
        <f>'Sim Flight'!L44</f>
        <v>9.1856826174918749E-2</v>
      </c>
      <c r="C44">
        <f>'Sim Flight'!N44+'Sim Flight'!S44+'Sim Flight'!W44</f>
        <v>0.16762571293871378</v>
      </c>
      <c r="E44">
        <f t="shared" si="3"/>
        <v>5.0000000000000266E-2</v>
      </c>
      <c r="G44">
        <f>MEDIAN2(C44,'Sim Flight Params'!$B$56,2)</f>
        <v>0.16762571293871378</v>
      </c>
      <c r="H44">
        <f>AVERAGE2(G44,'Sim Flight Params'!$B$57,2)</f>
        <v>0.15704748181995423</v>
      </c>
      <c r="J44">
        <f t="shared" si="9"/>
        <v>0.1528862334900315</v>
      </c>
      <c r="K44">
        <f t="shared" si="10"/>
        <v>1.6893598894466753E-2</v>
      </c>
      <c r="L44">
        <f>'Sim Flight Params'!$B$55*J44+'Sim Flight Params'!$B$58*K44</f>
        <v>0.1528862334900315</v>
      </c>
      <c r="N44">
        <f t="shared" si="11"/>
        <v>8.8709011364029811E-2</v>
      </c>
      <c r="O44">
        <f t="shared" si="12"/>
        <v>0.15704748181995437</v>
      </c>
      <c r="P44">
        <f>'Sim Flight Params'!$B$55*N44+'Sim Flight Params'!$B$58*O44</f>
        <v>8.8709011364029811E-2</v>
      </c>
      <c r="Q44">
        <f t="shared" si="13"/>
        <v>-3.1478148108889381E-3</v>
      </c>
      <c r="S44">
        <f t="shared" si="7"/>
        <v>0.17640901282674834</v>
      </c>
      <c r="T44">
        <f t="shared" si="8"/>
        <v>0.11089570853750942</v>
      </c>
      <c r="U44">
        <f t="shared" si="0"/>
        <v>1.9038882362590673E-2</v>
      </c>
    </row>
    <row r="45" spans="1:21" x14ac:dyDescent="0.3">
      <c r="A45">
        <f>'Sim Flight'!B45</f>
        <v>2.15</v>
      </c>
      <c r="B45">
        <f>'Sim Flight'!L45</f>
        <v>0.10025171594777849</v>
      </c>
      <c r="C45">
        <f>'Sim Flight'!N45+'Sim Flight'!S45+'Sim Flight'!W45</f>
        <v>0.154865546027636</v>
      </c>
      <c r="E45">
        <f t="shared" si="3"/>
        <v>4.9999999999999822E-2</v>
      </c>
      <c r="G45">
        <f>MEDIAN2(C45,'Sim Flight Params'!$B$56,2)</f>
        <v>0.154865546027636</v>
      </c>
      <c r="H45">
        <f>AVERAGE2(G45,'Sim Flight Params'!$B$57,2)</f>
        <v>0.15387592106930137</v>
      </c>
      <c r="J45">
        <f t="shared" si="9"/>
        <v>0.16058002954349654</v>
      </c>
      <c r="K45">
        <f t="shared" si="10"/>
        <v>-6.3431215013057485E-2</v>
      </c>
      <c r="L45">
        <f>'Sim Flight Params'!$B$55*J45+'Sim Flight Params'!$B$58*K45</f>
        <v>0.16058002954349654</v>
      </c>
      <c r="N45">
        <f t="shared" si="11"/>
        <v>9.6738012841204604E-2</v>
      </c>
      <c r="O45">
        <f t="shared" si="12"/>
        <v>0.15387592106930137</v>
      </c>
      <c r="P45">
        <f>'Sim Flight Params'!$B$55*N45+'Sim Flight Params'!$B$58*O45</f>
        <v>9.6738012841204604E-2</v>
      </c>
      <c r="Q45">
        <f t="shared" si="13"/>
        <v>-3.5137031065738816E-3</v>
      </c>
      <c r="S45">
        <f t="shared" si="7"/>
        <v>0.18415229012813011</v>
      </c>
      <c r="T45">
        <f t="shared" si="8"/>
        <v>0.1201033230439159</v>
      </c>
      <c r="U45">
        <f t="shared" si="0"/>
        <v>1.9851607096137411E-2</v>
      </c>
    </row>
    <row r="46" spans="1:21" x14ac:dyDescent="0.3">
      <c r="A46">
        <f>'Sim Flight'!B46</f>
        <v>2.2000000000000002</v>
      </c>
      <c r="B46">
        <f>'Sim Flight'!L46</f>
        <v>0.1089934758116321</v>
      </c>
      <c r="C46">
        <f>'Sim Flight'!N46+'Sim Flight'!S46+'Sim Flight'!W46</f>
        <v>0.1312432765613957</v>
      </c>
      <c r="E46">
        <f t="shared" si="3"/>
        <v>5.0000000000000266E-2</v>
      </c>
      <c r="G46">
        <f>MEDIAN2(C46,'Sim Flight Params'!$B$56,2)</f>
        <v>0.1312432765613957</v>
      </c>
      <c r="H46">
        <f>AVERAGE2(G46,'Sim Flight Params'!$B$57,2)</f>
        <v>0.14913564679317337</v>
      </c>
      <c r="J46">
        <f t="shared" si="9"/>
        <v>0.16803681188315525</v>
      </c>
      <c r="K46">
        <f t="shared" si="10"/>
        <v>-9.4805485522559463E-2</v>
      </c>
      <c r="L46">
        <f>'Sim Flight Params'!$B$55*J46+'Sim Flight Params'!$B$58*K46</f>
        <v>0.16803681188315525</v>
      </c>
      <c r="N46">
        <f t="shared" si="11"/>
        <v>0.10513985343536242</v>
      </c>
      <c r="O46">
        <f t="shared" si="12"/>
        <v>0.14913564679317345</v>
      </c>
      <c r="P46">
        <f>'Sim Flight Params'!$B$55*N46+'Sim Flight Params'!$B$58*O46</f>
        <v>0.10513985343536242</v>
      </c>
      <c r="Q46">
        <f t="shared" si="13"/>
        <v>-3.8536223762696831E-3</v>
      </c>
      <c r="S46">
        <f t="shared" si="7"/>
        <v>0.19071445395619993</v>
      </c>
      <c r="T46">
        <f t="shared" si="8"/>
        <v>0.12963904574172594</v>
      </c>
      <c r="U46">
        <f t="shared" si="0"/>
        <v>2.0645569930093838E-2</v>
      </c>
    </row>
    <row r="47" spans="1:21" x14ac:dyDescent="0.3">
      <c r="A47">
        <f>'Sim Flight'!B47</f>
        <v>2.25</v>
      </c>
      <c r="B47">
        <f>'Sim Flight'!L47</f>
        <v>0.11807873565164495</v>
      </c>
      <c r="C47">
        <f>'Sim Flight'!N47+'Sim Flight'!S47+'Sim Flight'!W47</f>
        <v>0.10650736952965412</v>
      </c>
      <c r="E47">
        <f t="shared" si="3"/>
        <v>4.9999999999999822E-2</v>
      </c>
      <c r="G47">
        <f>MEDIAN2(C47,'Sim Flight Params'!$B$56,2)</f>
        <v>0.10650736952965412</v>
      </c>
      <c r="H47">
        <f>AVERAGE2(G47,'Sim Flight Params'!$B$57,2)</f>
        <v>0.14611130526226021</v>
      </c>
      <c r="J47">
        <f t="shared" si="9"/>
        <v>0.17534237714626824</v>
      </c>
      <c r="K47">
        <f t="shared" si="10"/>
        <v>-6.0486830618263425E-2</v>
      </c>
      <c r="L47">
        <f>'Sim Flight Params'!$B$55*J47+'Sim Flight Params'!$B$58*K47</f>
        <v>0.17534237714626824</v>
      </c>
      <c r="N47">
        <f t="shared" si="11"/>
        <v>0.1139069722926758</v>
      </c>
      <c r="O47">
        <f t="shared" si="12"/>
        <v>0.14611130526226032</v>
      </c>
      <c r="P47">
        <f>'Sim Flight Params'!$B$55*N47+'Sim Flight Params'!$B$58*O47</f>
        <v>0.1139069722926758</v>
      </c>
      <c r="Q47">
        <f t="shared" si="13"/>
        <v>-4.171763358969155E-3</v>
      </c>
      <c r="S47">
        <f t="shared" si="7"/>
        <v>0.19603982243268261</v>
      </c>
      <c r="T47">
        <f t="shared" si="8"/>
        <v>0.13944103686336004</v>
      </c>
      <c r="U47">
        <f t="shared" si="0"/>
        <v>2.136230121171509E-2</v>
      </c>
    </row>
    <row r="48" spans="1:21" x14ac:dyDescent="0.3">
      <c r="A48">
        <f>'Sim Flight'!B48</f>
        <v>2.2999999999999998</v>
      </c>
      <c r="B48">
        <f>'Sim Flight'!L48</f>
        <v>0.12750399292720282</v>
      </c>
      <c r="C48">
        <f>'Sim Flight'!N48+'Sim Flight'!S48+'Sim Flight'!W48</f>
        <v>0.16546825536910637</v>
      </c>
      <c r="E48">
        <f t="shared" si="3"/>
        <v>4.9999999999999822E-2</v>
      </c>
      <c r="G48">
        <f>MEDIAN2(C48,'Sim Flight Params'!$B$56,2)</f>
        <v>0.16546825536910637</v>
      </c>
      <c r="H48">
        <f>AVERAGE2(G48,'Sim Flight Params'!$B$57,2)</f>
        <v>0.14641669374641159</v>
      </c>
      <c r="J48">
        <f t="shared" si="9"/>
        <v>0.1826632118335888</v>
      </c>
      <c r="K48">
        <f t="shared" si="10"/>
        <v>6.1077696830275302E-3</v>
      </c>
      <c r="L48">
        <f>'Sim Flight Params'!$B$55*J48+'Sim Flight Params'!$B$58*K48</f>
        <v>0.1826632118335888</v>
      </c>
      <c r="N48">
        <f t="shared" si="11"/>
        <v>0.1230401328843552</v>
      </c>
      <c r="O48">
        <f t="shared" si="12"/>
        <v>0.14641669374641172</v>
      </c>
      <c r="P48">
        <f>'Sim Flight Params'!$B$55*N48+'Sim Flight Params'!$B$58*O48</f>
        <v>0.1230401328843552</v>
      </c>
      <c r="Q48">
        <f t="shared" si="13"/>
        <v>-4.4638600428476283E-3</v>
      </c>
      <c r="S48">
        <f t="shared" si="7"/>
        <v>0.20431323520113789</v>
      </c>
      <c r="T48">
        <f t="shared" si="8"/>
        <v>0.14965669862341691</v>
      </c>
      <c r="U48">
        <f t="shared" si="0"/>
        <v>2.2152705696214081E-2</v>
      </c>
    </row>
    <row r="49" spans="1:21" x14ac:dyDescent="0.3">
      <c r="A49">
        <f>'Sim Flight'!B49</f>
        <v>2.35</v>
      </c>
      <c r="B49">
        <f>'Sim Flight'!L49</f>
        <v>0.13726561402220816</v>
      </c>
      <c r="C49">
        <f>'Sim Flight'!N49+'Sim Flight'!S49+'Sim Flight'!W49</f>
        <v>0.12586353810620118</v>
      </c>
      <c r="E49">
        <f t="shared" si="3"/>
        <v>5.0000000000000266E-2</v>
      </c>
      <c r="G49">
        <f>MEDIAN2(C49,'Sim Flight Params'!$B$56,2)</f>
        <v>0.12586353810620118</v>
      </c>
      <c r="H49">
        <f>AVERAGE2(G49,'Sim Flight Params'!$B$57,2)</f>
        <v>0.13953107301364084</v>
      </c>
      <c r="J49">
        <f t="shared" si="9"/>
        <v>0.18963976548427089</v>
      </c>
      <c r="K49">
        <f t="shared" si="10"/>
        <v>-0.13771241465541412</v>
      </c>
      <c r="L49">
        <f>'Sim Flight Params'!$B$55*J49+'Sim Flight Params'!$B$58*K49</f>
        <v>0.18963976548427089</v>
      </c>
      <c r="N49">
        <f t="shared" si="11"/>
        <v>0.13252212115856879</v>
      </c>
      <c r="O49">
        <f t="shared" si="12"/>
        <v>0.13953107301364101</v>
      </c>
      <c r="P49">
        <f>'Sim Flight Params'!$B$55*N49+'Sim Flight Params'!$B$58*O49</f>
        <v>0.13252212115856879</v>
      </c>
      <c r="Q49">
        <f t="shared" si="13"/>
        <v>-4.7434928636393703E-3</v>
      </c>
      <c r="S49">
        <f t="shared" si="7"/>
        <v>0.21060641210644798</v>
      </c>
      <c r="T49">
        <f t="shared" si="8"/>
        <v>0.16018701922873935</v>
      </c>
      <c r="U49">
        <f t="shared" si="0"/>
        <v>2.2921405206531187E-2</v>
      </c>
    </row>
    <row r="50" spans="1:21" x14ac:dyDescent="0.3">
      <c r="A50">
        <f>'Sim Flight'!B50</f>
        <v>2.4</v>
      </c>
      <c r="B50">
        <f>'Sim Flight'!L50</f>
        <v>0.14735983564590782</v>
      </c>
      <c r="C50">
        <f>'Sim Flight'!N50+'Sim Flight'!S50+'Sim Flight'!W50</f>
        <v>0.13587530212321097</v>
      </c>
      <c r="E50">
        <f t="shared" si="3"/>
        <v>4.9999999999999822E-2</v>
      </c>
      <c r="G50">
        <f>MEDIAN2(C50,'Sim Flight Params'!$B$56,2)</f>
        <v>0.13587530212321097</v>
      </c>
      <c r="H50">
        <f>AVERAGE2(G50,'Sim Flight Params'!$B$57,2)</f>
        <v>0.13713318596152504</v>
      </c>
      <c r="J50">
        <f t="shared" si="9"/>
        <v>0.19649642478234711</v>
      </c>
      <c r="K50">
        <f t="shared" si="10"/>
        <v>-4.7957741042316156E-2</v>
      </c>
      <c r="L50">
        <f>'Sim Flight Params'!$B$55*J50+'Sim Flight Params'!$B$58*K50</f>
        <v>0.19649642478234711</v>
      </c>
      <c r="N50">
        <f t="shared" si="11"/>
        <v>0.14234694239768611</v>
      </c>
      <c r="O50">
        <f t="shared" si="12"/>
        <v>0.13713318596152485</v>
      </c>
      <c r="P50">
        <f>'Sim Flight Params'!$B$55*N50+'Sim Flight Params'!$B$58*O50</f>
        <v>0.14234694239768611</v>
      </c>
      <c r="Q50">
        <f t="shared" si="13"/>
        <v>-5.0128932482217115E-3</v>
      </c>
      <c r="S50">
        <f t="shared" si="7"/>
        <v>0.21740017721260851</v>
      </c>
      <c r="T50">
        <f t="shared" si="8"/>
        <v>0.17105702808936973</v>
      </c>
      <c r="U50">
        <f t="shared" si="0"/>
        <v>2.3697192443461912E-2</v>
      </c>
    </row>
    <row r="51" spans="1:21" x14ac:dyDescent="0.3">
      <c r="A51">
        <f>'Sim Flight'!B51</f>
        <v>2.4500000000000002</v>
      </c>
      <c r="B51">
        <f>'Sim Flight'!L51</f>
        <v>0.15778276628371346</v>
      </c>
      <c r="C51">
        <f>'Sim Flight'!N51+'Sim Flight'!S51+'Sim Flight'!W51</f>
        <v>0.14677261409656039</v>
      </c>
      <c r="E51">
        <f t="shared" si="3"/>
        <v>5.0000000000000266E-2</v>
      </c>
      <c r="G51">
        <f>MEDIAN2(C51,'Sim Flight Params'!$B$56,2)</f>
        <v>0.14677261409656039</v>
      </c>
      <c r="H51">
        <f>AVERAGE2(G51,'Sim Flight Params'!$B$57,2)</f>
        <v>0.1417777018440598</v>
      </c>
      <c r="J51">
        <f t="shared" si="9"/>
        <v>0.20358530987455015</v>
      </c>
      <c r="K51">
        <f t="shared" si="10"/>
        <v>9.2890317650694609E-2</v>
      </c>
      <c r="L51">
        <f>'Sim Flight Params'!$B$55*J51+'Sim Flight Params'!$B$58*K51</f>
        <v>0.20358530987455015</v>
      </c>
      <c r="N51">
        <f t="shared" si="11"/>
        <v>0.15252620789141366</v>
      </c>
      <c r="O51">
        <f t="shared" si="12"/>
        <v>0.14177770184406005</v>
      </c>
      <c r="P51">
        <f>'Sim Flight Params'!$B$55*N51+'Sim Flight Params'!$B$58*O51</f>
        <v>0.15252620789141366</v>
      </c>
      <c r="Q51">
        <f t="shared" si="13"/>
        <v>-5.2565583922997983E-3</v>
      </c>
      <c r="S51">
        <f t="shared" si="7"/>
        <v>0.22473880791743658</v>
      </c>
      <c r="T51">
        <f t="shared" si="8"/>
        <v>0.18229396848524163</v>
      </c>
      <c r="U51">
        <f t="shared" si="0"/>
        <v>2.4511202201528165E-2</v>
      </c>
    </row>
    <row r="52" spans="1:21" x14ac:dyDescent="0.3">
      <c r="A52">
        <f>'Sim Flight'!B52</f>
        <v>2.5</v>
      </c>
      <c r="B52">
        <f>'Sim Flight'!L52</f>
        <v>0.16853038769745476</v>
      </c>
      <c r="C52">
        <f>'Sim Flight'!N52+'Sim Flight'!S52+'Sim Flight'!W52</f>
        <v>0.13432312996052492</v>
      </c>
      <c r="E52">
        <f t="shared" si="3"/>
        <v>4.9999999999999822E-2</v>
      </c>
      <c r="G52">
        <f>MEDIAN2(C52,'Sim Flight Params'!$B$56,2)</f>
        <v>0.13432312996052492</v>
      </c>
      <c r="H52">
        <f>AVERAGE2(G52,'Sim Flight Params'!$B$57,2)</f>
        <v>0.1376148789717862</v>
      </c>
      <c r="J52">
        <f t="shared" si="9"/>
        <v>0.21046605382313943</v>
      </c>
      <c r="K52">
        <f t="shared" si="10"/>
        <v>-8.3256457445472234E-2</v>
      </c>
      <c r="L52">
        <f>'Sim Flight Params'!$B$55*J52+'Sim Flight Params'!$B$58*K52</f>
        <v>0.21046605382313943</v>
      </c>
      <c r="N52">
        <f t="shared" si="11"/>
        <v>0.16304951058257058</v>
      </c>
      <c r="O52">
        <f t="shared" si="12"/>
        <v>0.1376148789717862</v>
      </c>
      <c r="P52">
        <f>'Sim Flight Params'!$B$55*N52+'Sim Flight Params'!$B$58*O52</f>
        <v>0.16304951058257058</v>
      </c>
      <c r="Q52">
        <f t="shared" si="13"/>
        <v>-5.4808771148841806E-3</v>
      </c>
      <c r="S52">
        <f t="shared" si="7"/>
        <v>0.23145496441546282</v>
      </c>
      <c r="T52">
        <f t="shared" si="8"/>
        <v>0.19386671670601471</v>
      </c>
      <c r="U52">
        <f t="shared" si="0"/>
        <v>2.5336329008559949E-2</v>
      </c>
    </row>
    <row r="53" spans="1:21" x14ac:dyDescent="0.3">
      <c r="A53">
        <f>'Sim Flight'!B53</f>
        <v>2.5499999999999998</v>
      </c>
      <c r="B53">
        <f>'Sim Flight'!L53</f>
        <v>0.1795985564744863</v>
      </c>
      <c r="C53">
        <f>'Sim Flight'!N53+'Sim Flight'!S53+'Sim Flight'!W53</f>
        <v>0.12439552924961508</v>
      </c>
      <c r="E53">
        <f t="shared" si="3"/>
        <v>4.9999999999999822E-2</v>
      </c>
      <c r="G53">
        <f>MEDIAN2(C53,'Sim Flight Params'!$B$56,2)</f>
        <v>0.12439552924961508</v>
      </c>
      <c r="H53">
        <f>AVERAGE2(G53,'Sim Flight Params'!$B$57,2)</f>
        <v>0.13380612687453358</v>
      </c>
      <c r="J53">
        <f t="shared" si="9"/>
        <v>0.2171563601668661</v>
      </c>
      <c r="K53">
        <f t="shared" si="10"/>
        <v>-7.6175041945052702E-2</v>
      </c>
      <c r="L53">
        <f>'Sim Flight Params'!$B$55*J53+'Sim Flight Params'!$B$58*K53</f>
        <v>0.2171563601668661</v>
      </c>
      <c r="N53">
        <f t="shared" si="11"/>
        <v>0.17390732859091385</v>
      </c>
      <c r="O53">
        <f t="shared" si="12"/>
        <v>0.13380612687453378</v>
      </c>
      <c r="P53">
        <f>'Sim Flight Params'!$B$55*N53+'Sim Flight Params'!$B$58*O53</f>
        <v>0.17390732859091385</v>
      </c>
      <c r="Q53">
        <f t="shared" si="13"/>
        <v>-5.6912278835724583E-3</v>
      </c>
      <c r="S53">
        <f t="shared" si="7"/>
        <v>0.23767474087794355</v>
      </c>
      <c r="T53">
        <f t="shared" si="8"/>
        <v>0.20575045374991185</v>
      </c>
      <c r="U53">
        <f t="shared" si="0"/>
        <v>2.6151897275425551E-2</v>
      </c>
    </row>
    <row r="54" spans="1:21" x14ac:dyDescent="0.3">
      <c r="A54">
        <f>'Sim Flight'!B54</f>
        <v>2.6</v>
      </c>
      <c r="B54">
        <f>'Sim Flight'!L54</f>
        <v>0.19098300562505255</v>
      </c>
      <c r="C54">
        <f>'Sim Flight'!N54+'Sim Flight'!S54+'Sim Flight'!W54</f>
        <v>9.4627666437114927E-2</v>
      </c>
      <c r="E54">
        <f t="shared" si="3"/>
        <v>5.0000000000000266E-2</v>
      </c>
      <c r="G54">
        <f>MEDIAN2(C54,'Sim Flight Params'!$B$56,2)</f>
        <v>9.4627666437114927E-2</v>
      </c>
      <c r="H54">
        <f>AVERAGE2(G54,'Sim Flight Params'!$B$57,2)</f>
        <v>0.12922917560899849</v>
      </c>
      <c r="J54">
        <f t="shared" si="9"/>
        <v>0.22361781894731605</v>
      </c>
      <c r="K54">
        <f t="shared" si="10"/>
        <v>-9.1539025310701308E-2</v>
      </c>
      <c r="L54">
        <f>'Sim Flight Params'!$B$55*J54+'Sim Flight Params'!$B$58*K54</f>
        <v>0.22361781894731605</v>
      </c>
      <c r="N54">
        <f t="shared" si="11"/>
        <v>0.1850882195382797</v>
      </c>
      <c r="O54">
        <f t="shared" si="12"/>
        <v>0.12922917560899846</v>
      </c>
      <c r="P54">
        <f>'Sim Flight Params'!$B$55*N54+'Sim Flight Params'!$B$58*O54</f>
        <v>0.1850882195382797</v>
      </c>
      <c r="Q54">
        <f t="shared" si="13"/>
        <v>-5.8947860867728519E-3</v>
      </c>
      <c r="S54">
        <f t="shared" si="7"/>
        <v>0.24240612419979932</v>
      </c>
      <c r="T54">
        <f t="shared" si="8"/>
        <v>0.21787075995990188</v>
      </c>
      <c r="U54">
        <f t="shared" si="0"/>
        <v>2.6887754334849329E-2</v>
      </c>
    </row>
    <row r="55" spans="1:21" x14ac:dyDescent="0.3">
      <c r="A55">
        <f>'Sim Flight'!B55</f>
        <v>2.65</v>
      </c>
      <c r="B55">
        <f>'Sim Flight'!L55</f>
        <v>0.20267934622729289</v>
      </c>
      <c r="C55">
        <f>'Sim Flight'!N55+'Sim Flight'!S55+'Sim Flight'!W55</f>
        <v>0.1380944616383018</v>
      </c>
      <c r="E55">
        <f t="shared" si="3"/>
        <v>4.9999999999999822E-2</v>
      </c>
      <c r="G55">
        <f>MEDIAN2(C55,'Sim Flight Params'!$B$56,2)</f>
        <v>0.1380944616383018</v>
      </c>
      <c r="H55">
        <f>AVERAGE2(G55,'Sim Flight Params'!$B$57,2)</f>
        <v>0.13317756212257947</v>
      </c>
      <c r="J55">
        <f t="shared" si="9"/>
        <v>0.230276697053445</v>
      </c>
      <c r="K55">
        <f t="shared" si="10"/>
        <v>7.8967730271619907E-2</v>
      </c>
      <c r="L55">
        <f>'Sim Flight Params'!$B$55*J55+'Sim Flight Params'!$B$58*K55</f>
        <v>0.230276697053445</v>
      </c>
      <c r="N55">
        <f t="shared" si="11"/>
        <v>0.19660205439095191</v>
      </c>
      <c r="O55">
        <f t="shared" si="12"/>
        <v>0.13317756212257939</v>
      </c>
      <c r="P55">
        <f>'Sim Flight Params'!$B$55*N55+'Sim Flight Params'!$B$58*O55</f>
        <v>0.19660205439095191</v>
      </c>
      <c r="Q55">
        <f t="shared" si="13"/>
        <v>-6.0772918363409811E-3</v>
      </c>
      <c r="S55">
        <f t="shared" si="7"/>
        <v>0.24931084728171438</v>
      </c>
      <c r="T55">
        <f t="shared" si="8"/>
        <v>0.23033630232398755</v>
      </c>
      <c r="U55">
        <f t="shared" si="0"/>
        <v>2.7656956096694663E-2</v>
      </c>
    </row>
    <row r="56" spans="1:21" x14ac:dyDescent="0.3">
      <c r="A56">
        <f>'Sim Flight'!B56</f>
        <v>2.7</v>
      </c>
      <c r="B56">
        <f>'Sim Flight'!L56</f>
        <v>0.21468306911925517</v>
      </c>
      <c r="C56">
        <f>'Sim Flight'!N56+'Sim Flight'!S56+'Sim Flight'!W56</f>
        <v>0.1415122032649479</v>
      </c>
      <c r="E56">
        <f t="shared" si="3"/>
        <v>5.0000000000000266E-2</v>
      </c>
      <c r="G56">
        <f>MEDIAN2(C56,'Sim Flight Params'!$B$56,2)</f>
        <v>0.1415122032649479</v>
      </c>
      <c r="H56">
        <f>AVERAGE2(G56,'Sim Flight Params'!$B$57,2)</f>
        <v>0.13018305560955964</v>
      </c>
      <c r="J56">
        <f t="shared" si="9"/>
        <v>0.23678584983392301</v>
      </c>
      <c r="K56">
        <f t="shared" si="10"/>
        <v>-5.989013026039626E-2</v>
      </c>
      <c r="L56">
        <f>'Sim Flight Params'!$B$55*J56+'Sim Flight Params'!$B$58*K56</f>
        <v>0.23678584983392301</v>
      </c>
      <c r="N56">
        <f t="shared" si="11"/>
        <v>0.20844134688264812</v>
      </c>
      <c r="O56">
        <f t="shared" si="12"/>
        <v>0.13018305560955942</v>
      </c>
      <c r="P56">
        <f>'Sim Flight Params'!$B$55*N56+'Sim Flight Params'!$B$58*O56</f>
        <v>0.20844134688264812</v>
      </c>
      <c r="Q56">
        <f t="shared" si="13"/>
        <v>-6.2417222366070446E-3</v>
      </c>
      <c r="S56">
        <f t="shared" si="7"/>
        <v>0.2563864574449618</v>
      </c>
      <c r="T56">
        <f t="shared" si="8"/>
        <v>0.24315562519623571</v>
      </c>
      <c r="U56">
        <f t="shared" si="0"/>
        <v>2.8472556076980543E-2</v>
      </c>
    </row>
    <row r="57" spans="1:21" x14ac:dyDescent="0.3">
      <c r="A57">
        <f>'Sim Flight'!B57</f>
        <v>2.75</v>
      </c>
      <c r="B57">
        <f>'Sim Flight'!L57</f>
        <v>0.22698954663726301</v>
      </c>
      <c r="C57">
        <f>'Sim Flight'!N57+'Sim Flight'!S57+'Sim Flight'!W57</f>
        <v>0.11201388996827885</v>
      </c>
      <c r="E57">
        <f t="shared" si="3"/>
        <v>4.9999999999999822E-2</v>
      </c>
      <c r="G57">
        <f>MEDIAN2(C57,'Sim Flight Params'!$B$56,2)</f>
        <v>0.11201388996827885</v>
      </c>
      <c r="H57">
        <f>AVERAGE2(G57,'Sim Flight Params'!$B$57,2)</f>
        <v>0.12845184959231934</v>
      </c>
      <c r="J57">
        <f t="shared" si="9"/>
        <v>0.24320844231353894</v>
      </c>
      <c r="K57">
        <f t="shared" si="10"/>
        <v>-3.4624120344806233E-2</v>
      </c>
      <c r="L57">
        <f>'Sim Flight Params'!$B$55*J57+'Sim Flight Params'!$B$58*K57</f>
        <v>0.24320844231353894</v>
      </c>
      <c r="N57">
        <f t="shared" si="11"/>
        <v>0.22060176899832504</v>
      </c>
      <c r="O57">
        <f t="shared" si="12"/>
        <v>0.12845184959231915</v>
      </c>
      <c r="P57">
        <f>'Sim Flight Params'!$B$55*N57+'Sim Flight Params'!$B$58*O57</f>
        <v>0.22060176899832504</v>
      </c>
      <c r="Q57">
        <f t="shared" si="13"/>
        <v>-6.3877776389379692E-3</v>
      </c>
      <c r="S57">
        <f t="shared" si="7"/>
        <v>0.26198715194337574</v>
      </c>
      <c r="T57">
        <f t="shared" si="8"/>
        <v>0.25625498279340447</v>
      </c>
      <c r="U57">
        <f t="shared" si="0"/>
        <v>2.9265436156141467E-2</v>
      </c>
    </row>
    <row r="58" spans="1:21" x14ac:dyDescent="0.3">
      <c r="A58">
        <f>'Sim Flight'!B58</f>
        <v>2.8</v>
      </c>
      <c r="B58">
        <f>'Sim Flight'!L58</f>
        <v>0.23959403439996896</v>
      </c>
      <c r="C58">
        <f>'Sim Flight'!N58+'Sim Flight'!S58+'Sim Flight'!W58</f>
        <v>0.2122626500469024</v>
      </c>
      <c r="E58">
        <f t="shared" si="3"/>
        <v>4.9999999999999822E-2</v>
      </c>
      <c r="G58">
        <f>MEDIAN2(C58,'Sim Flight Params'!$B$56,2)</f>
        <v>0.2122626500469024</v>
      </c>
      <c r="H58">
        <f>AVERAGE2(G58,'Sim Flight Params'!$B$57,2)</f>
        <v>0.13800026808278079</v>
      </c>
      <c r="J58">
        <f t="shared" si="9"/>
        <v>0.25010845571767798</v>
      </c>
      <c r="K58">
        <f t="shared" si="10"/>
        <v>0.19096836980922971</v>
      </c>
      <c r="L58">
        <f>'Sim Flight Params'!$B$55*J58+'Sim Flight Params'!$B$58*K58</f>
        <v>0.25010845571767798</v>
      </c>
      <c r="N58">
        <f t="shared" si="11"/>
        <v>0.23310719178420888</v>
      </c>
      <c r="O58">
        <f t="shared" si="12"/>
        <v>0.13800026808278126</v>
      </c>
      <c r="P58">
        <f>'Sim Flight Params'!$B$55*N58+'Sim Flight Params'!$B$58*O58</f>
        <v>0.23310719178420888</v>
      </c>
      <c r="Q58">
        <f t="shared" si="13"/>
        <v>-6.4868426157600745E-3</v>
      </c>
      <c r="S58">
        <f t="shared" si="7"/>
        <v>0.27260028444572082</v>
      </c>
      <c r="T58">
        <f t="shared" si="8"/>
        <v>0.26988499701569046</v>
      </c>
      <c r="U58">
        <f t="shared" si="0"/>
        <v>3.0290962615721506E-2</v>
      </c>
    </row>
    <row r="59" spans="1:21" x14ac:dyDescent="0.3">
      <c r="A59">
        <f>'Sim Flight'!B59</f>
        <v>2.85</v>
      </c>
      <c r="B59">
        <f>'Sim Flight'!L59</f>
        <v>0.25249167313740317</v>
      </c>
      <c r="C59">
        <f>'Sim Flight'!N59+'Sim Flight'!S59+'Sim Flight'!W59</f>
        <v>0.10880163160077731</v>
      </c>
      <c r="E59">
        <f t="shared" si="3"/>
        <v>5.0000000000000266E-2</v>
      </c>
      <c r="G59">
        <f>MEDIAN2(C59,'Sim Flight Params'!$B$56,2)</f>
        <v>0.10880163160077731</v>
      </c>
      <c r="H59">
        <f>AVERAGE2(G59,'Sim Flight Params'!$B$57,2)</f>
        <v>0.13325389527080791</v>
      </c>
      <c r="J59">
        <f t="shared" si="9"/>
        <v>0.2567711504812184</v>
      </c>
      <c r="K59">
        <f t="shared" si="10"/>
        <v>-9.4927456239457031E-2</v>
      </c>
      <c r="L59">
        <f>'Sim Flight Params'!$B$55*J59+'Sim Flight Params'!$B$58*K59</f>
        <v>0.2567711504812184</v>
      </c>
      <c r="N59">
        <f t="shared" si="11"/>
        <v>0.24594574930826987</v>
      </c>
      <c r="O59">
        <f t="shared" si="12"/>
        <v>0.13325389527080772</v>
      </c>
      <c r="P59">
        <f>'Sim Flight Params'!$B$55*N59+'Sim Flight Params'!$B$58*O59</f>
        <v>0.24594574930826987</v>
      </c>
      <c r="Q59">
        <f t="shared" si="13"/>
        <v>-6.5459238291332988E-3</v>
      </c>
      <c r="S59">
        <f t="shared" si="7"/>
        <v>0.27804036602575971</v>
      </c>
      <c r="T59">
        <f t="shared" si="8"/>
        <v>0.28378701531697853</v>
      </c>
      <c r="U59">
        <f t="shared" si="0"/>
        <v>3.1295342179575358E-2</v>
      </c>
    </row>
    <row r="60" spans="1:21" x14ac:dyDescent="0.3">
      <c r="A60">
        <f>'Sim Flight'!B60</f>
        <v>2.9</v>
      </c>
      <c r="B60">
        <f>'Sim Flight'!L60</f>
        <v>0.26567749056431444</v>
      </c>
      <c r="C60">
        <f>'Sim Flight'!N60+'Sim Flight'!S60+'Sim Flight'!W60</f>
        <v>0.13147212574516681</v>
      </c>
      <c r="E60">
        <f t="shared" si="3"/>
        <v>4.9999999999999822E-2</v>
      </c>
      <c r="G60">
        <f>MEDIAN2(C60,'Sim Flight Params'!$B$56,2)</f>
        <v>0.13147212574516681</v>
      </c>
      <c r="H60">
        <f>AVERAGE2(G60,'Sim Flight Params'!$B$57,2)</f>
        <v>0.13289751974388814</v>
      </c>
      <c r="J60">
        <f t="shared" si="9"/>
        <v>0.26341602646841278</v>
      </c>
      <c r="K60">
        <f t="shared" si="10"/>
        <v>-7.1275105383955791E-3</v>
      </c>
      <c r="L60">
        <f>'Sim Flight Params'!$B$55*J60+'Sim Flight Params'!$B$58*K60</f>
        <v>0.26341602646841278</v>
      </c>
      <c r="N60">
        <f t="shared" si="11"/>
        <v>0.25911655063169048</v>
      </c>
      <c r="O60">
        <f t="shared" si="12"/>
        <v>0.132897519743888</v>
      </c>
      <c r="P60">
        <f>'Sim Flight Params'!$B$55*N60+'Sim Flight Params'!$B$58*O60</f>
        <v>0.25911655063169048</v>
      </c>
      <c r="Q60">
        <f t="shared" si="13"/>
        <v>-6.5609399326239659E-3</v>
      </c>
      <c r="S60">
        <f t="shared" si="7"/>
        <v>0.28461397231301805</v>
      </c>
      <c r="T60">
        <f t="shared" si="8"/>
        <v>0.29801771393262938</v>
      </c>
      <c r="U60">
        <f t="shared" si="0"/>
        <v>3.2340223368314935E-2</v>
      </c>
    </row>
    <row r="61" spans="1:21" x14ac:dyDescent="0.3">
      <c r="A61">
        <f>'Sim Flight'!B61</f>
        <v>2.95</v>
      </c>
      <c r="B61">
        <f>'Sim Flight'!L61</f>
        <v>0.27914640329708129</v>
      </c>
      <c r="C61">
        <f>'Sim Flight'!N61+'Sim Flight'!S61+'Sim Flight'!W61</f>
        <v>0.14638409951381626</v>
      </c>
      <c r="E61">
        <f t="shared" si="3"/>
        <v>5.0000000000000266E-2</v>
      </c>
      <c r="G61">
        <f>MEDIAN2(C61,'Sim Flight Params'!$B$56,2)</f>
        <v>0.14638409951381626</v>
      </c>
      <c r="H61">
        <f>AVERAGE2(G61,'Sim Flight Params'!$B$57,2)</f>
        <v>0.13564609102691327</v>
      </c>
      <c r="J61">
        <f t="shared" si="9"/>
        <v>0.27019833101975849</v>
      </c>
      <c r="K61">
        <f t="shared" si="10"/>
        <v>5.4971425660502435E-2</v>
      </c>
      <c r="L61">
        <f>'Sim Flight Params'!$B$55*J61+'Sim Flight Params'!$B$58*K61</f>
        <v>0.27019833101975849</v>
      </c>
      <c r="N61">
        <f t="shared" si="11"/>
        <v>0.27262646718267847</v>
      </c>
      <c r="O61">
        <f t="shared" si="12"/>
        <v>0.13564609102691344</v>
      </c>
      <c r="P61">
        <f>'Sim Flight Params'!$B$55*N61+'Sim Flight Params'!$B$58*O61</f>
        <v>0.27262646718267847</v>
      </c>
      <c r="Q61">
        <f t="shared" si="13"/>
        <v>-6.5199361144028245E-3</v>
      </c>
      <c r="S61">
        <f t="shared" si="7"/>
        <v>0.29193317728870888</v>
      </c>
      <c r="T61">
        <f t="shared" si="8"/>
        <v>0.31261437279706489</v>
      </c>
      <c r="U61">
        <f t="shared" si="0"/>
        <v>3.3467969499983596E-2</v>
      </c>
    </row>
    <row r="62" spans="1:21" x14ac:dyDescent="0.3">
      <c r="A62">
        <f>'Sim Flight'!B62</f>
        <v>3</v>
      </c>
      <c r="B62">
        <f>'Sim Flight'!L62</f>
        <v>0.29289321881345243</v>
      </c>
      <c r="C62">
        <f>'Sim Flight'!N62+'Sim Flight'!S62+'Sim Flight'!W62</f>
        <v>8.4508152766542555E-2</v>
      </c>
      <c r="E62">
        <f t="shared" si="3"/>
        <v>4.9999999999999822E-2</v>
      </c>
      <c r="G62">
        <f>MEDIAN2(C62,'Sim Flight Params'!$B$56,2)</f>
        <v>8.4508152766542555E-2</v>
      </c>
      <c r="H62">
        <f>AVERAGE2(G62,'Sim Flight Params'!$B$57,2)</f>
        <v>0.13438115181809174</v>
      </c>
      <c r="J62">
        <f t="shared" si="9"/>
        <v>0.27691738861066306</v>
      </c>
      <c r="K62">
        <f t="shared" si="10"/>
        <v>-2.5298784176430812E-2</v>
      </c>
      <c r="L62">
        <f>'Sim Flight Params'!$B$55*J62+'Sim Flight Params'!$B$58*K62</f>
        <v>0.27691738861066306</v>
      </c>
      <c r="N62">
        <f t="shared" si="11"/>
        <v>0.28647233661321159</v>
      </c>
      <c r="O62">
        <f t="shared" si="12"/>
        <v>0.13438115181809199</v>
      </c>
      <c r="P62">
        <f>'Sim Flight Params'!$B$55*N62+'Sim Flight Params'!$B$58*O62</f>
        <v>0.28647233661321159</v>
      </c>
      <c r="Q62">
        <f t="shared" si="13"/>
        <v>-6.4208822002408406E-3</v>
      </c>
      <c r="S62">
        <f t="shared" si="7"/>
        <v>0.29615858492703601</v>
      </c>
      <c r="T62">
        <f t="shared" si="8"/>
        <v>0.32742230204341666</v>
      </c>
      <c r="U62">
        <f t="shared" si="0"/>
        <v>3.452908322996423E-2</v>
      </c>
    </row>
    <row r="63" spans="1:21" x14ac:dyDescent="0.3">
      <c r="A63">
        <f>'Sim Flight'!B63</f>
        <v>3.05</v>
      </c>
      <c r="B63">
        <f>'Sim Flight'!L63</f>
        <v>0.30691263745436403</v>
      </c>
      <c r="C63">
        <f>'Sim Flight'!N63+'Sim Flight'!S63+'Sim Flight'!W63</f>
        <v>0.13860309094905882</v>
      </c>
      <c r="E63">
        <f t="shared" si="3"/>
        <v>4.9999999999999822E-2</v>
      </c>
      <c r="G63">
        <f>MEDIAN2(C63,'Sim Flight Params'!$B$56,2)</f>
        <v>0.13860309094905882</v>
      </c>
      <c r="H63">
        <f>AVERAGE2(G63,'Sim Flight Params'!$B$57,2)</f>
        <v>0.13444473048193636</v>
      </c>
      <c r="J63">
        <f t="shared" si="9"/>
        <v>0.28363962513475988</v>
      </c>
      <c r="K63">
        <f t="shared" si="10"/>
        <v>1.2715732768925393E-3</v>
      </c>
      <c r="L63">
        <f>'Sim Flight Params'!$B$55*J63+'Sim Flight Params'!$B$58*K63</f>
        <v>0.28363962513475988</v>
      </c>
      <c r="N63">
        <f t="shared" si="11"/>
        <v>0.30065431786994951</v>
      </c>
      <c r="O63">
        <f t="shared" si="12"/>
        <v>0.13444473048193675</v>
      </c>
      <c r="P63">
        <f>'Sim Flight Params'!$B$55*N63+'Sim Flight Params'!$B$58*O63</f>
        <v>0.30065431786994951</v>
      </c>
      <c r="Q63">
        <f t="shared" si="13"/>
        <v>-6.258319584414529E-3</v>
      </c>
      <c r="S63">
        <f t="shared" si="7"/>
        <v>0.30308873947448894</v>
      </c>
      <c r="T63">
        <f t="shared" si="8"/>
        <v>0.34257673901714103</v>
      </c>
      <c r="U63">
        <f t="shared" si="0"/>
        <v>3.5664101562776995E-2</v>
      </c>
    </row>
    <row r="64" spans="1:21" x14ac:dyDescent="0.3">
      <c r="A64">
        <f>'Sim Flight'!B64</f>
        <v>3.1</v>
      </c>
      <c r="B64">
        <f>'Sim Flight'!L64</f>
        <v>0.32119925446705822</v>
      </c>
      <c r="C64">
        <f>'Sim Flight'!N64+'Sim Flight'!S64+'Sim Flight'!W64</f>
        <v>0.14379911393379924</v>
      </c>
      <c r="E64">
        <f t="shared" si="3"/>
        <v>5.0000000000000266E-2</v>
      </c>
      <c r="G64">
        <f>MEDIAN2(C64,'Sim Flight Params'!$B$56,2)</f>
        <v>0.14379911393379924</v>
      </c>
      <c r="H64">
        <f>AVERAGE2(G64,'Sim Flight Params'!$B$57,2)</f>
        <v>0.1347305943155428</v>
      </c>
      <c r="J64">
        <f t="shared" si="9"/>
        <v>0.29037615485053703</v>
      </c>
      <c r="K64">
        <f t="shared" si="10"/>
        <v>5.7172766721285935E-3</v>
      </c>
      <c r="L64">
        <f>'Sim Flight Params'!$B$55*J64+'Sim Flight Params'!$B$58*K64</f>
        <v>0.29037615485053703</v>
      </c>
      <c r="N64">
        <f t="shared" si="11"/>
        <v>0.31517312561247646</v>
      </c>
      <c r="O64">
        <f t="shared" si="12"/>
        <v>0.1347305943155423</v>
      </c>
      <c r="P64">
        <f>'Sim Flight Params'!$B$55*N64+'Sim Flight Params'!$B$58*O64</f>
        <v>0.31517312561247646</v>
      </c>
      <c r="Q64">
        <f t="shared" si="13"/>
        <v>-6.0261288545817582E-3</v>
      </c>
      <c r="S64">
        <f t="shared" si="7"/>
        <v>0.31027869517117895</v>
      </c>
      <c r="T64">
        <f t="shared" si="8"/>
        <v>0.35809067377570009</v>
      </c>
      <c r="U64">
        <f t="shared" si="0"/>
        <v>3.6891419308641871E-2</v>
      </c>
    </row>
    <row r="65" spans="1:21" x14ac:dyDescent="0.3">
      <c r="A65">
        <f>'Sim Flight'!B65</f>
        <v>3.15</v>
      </c>
      <c r="B65">
        <f>'Sim Flight'!L65</f>
        <v>0.33574756208871825</v>
      </c>
      <c r="C65">
        <f>'Sim Flight'!N65+'Sim Flight'!S65+'Sim Flight'!W65</f>
        <v>9.1641165343427547E-2</v>
      </c>
      <c r="E65">
        <f t="shared" si="3"/>
        <v>4.9999999999999822E-2</v>
      </c>
      <c r="G65">
        <f>MEDIAN2(C65,'Sim Flight Params'!$B$56,2)</f>
        <v>9.1641165343427547E-2</v>
      </c>
      <c r="H65">
        <f>AVERAGE2(G65,'Sim Flight Params'!$B$57,2)</f>
        <v>0.13218400373743636</v>
      </c>
      <c r="J65">
        <f t="shared" si="9"/>
        <v>0.2969853550374088</v>
      </c>
      <c r="K65">
        <f t="shared" si="10"/>
        <v>-5.0931811562128962E-2</v>
      </c>
      <c r="L65">
        <f>'Sim Flight Params'!$B$55*J65+'Sim Flight Params'!$B$58*K65</f>
        <v>0.2969853550374088</v>
      </c>
      <c r="N65">
        <f t="shared" si="11"/>
        <v>0.33002239336434686</v>
      </c>
      <c r="O65">
        <f t="shared" si="12"/>
        <v>0.13218400373743602</v>
      </c>
      <c r="P65">
        <f>'Sim Flight Params'!$B$55*N65+'Sim Flight Params'!$B$58*O65</f>
        <v>0.33002239336434686</v>
      </c>
      <c r="Q65">
        <f t="shared" si="13"/>
        <v>-5.7251687243713989E-3</v>
      </c>
      <c r="S65">
        <f t="shared" si="7"/>
        <v>0.31486075343835029</v>
      </c>
      <c r="T65">
        <f t="shared" si="8"/>
        <v>0.37383371144761757</v>
      </c>
      <c r="U65">
        <f t="shared" si="0"/>
        <v>3.8086149358899313E-2</v>
      </c>
    </row>
    <row r="66" spans="1:21" x14ac:dyDescent="0.3">
      <c r="A66">
        <f>'Sim Flight'!B66</f>
        <v>3.2</v>
      </c>
      <c r="B66">
        <f>'Sim Flight'!L66</f>
        <v>0.35055195166981645</v>
      </c>
      <c r="C66">
        <f>'Sim Flight'!N66+'Sim Flight'!S66+'Sim Flight'!W66</f>
        <v>9.9863620151630583E-2</v>
      </c>
      <c r="E66">
        <f t="shared" si="3"/>
        <v>5.0000000000000266E-2</v>
      </c>
      <c r="G66">
        <f>MEDIAN2(C66,'Sim Flight Params'!$B$56,2)</f>
        <v>9.9863620151630583E-2</v>
      </c>
      <c r="H66">
        <f>AVERAGE2(G66,'Sim Flight Params'!$B$57,2)</f>
        <v>0.11813412500052742</v>
      </c>
      <c r="J66">
        <f t="shared" si="9"/>
        <v>0.30289206128743523</v>
      </c>
      <c r="K66">
        <f t="shared" si="10"/>
        <v>-0.28099757473817727</v>
      </c>
      <c r="L66">
        <f>'Sim Flight Params'!$B$55*J66+'Sim Flight Params'!$B$58*K66</f>
        <v>0.30289206128743523</v>
      </c>
      <c r="N66">
        <f t="shared" si="11"/>
        <v>0.34516699642871868</v>
      </c>
      <c r="O66">
        <f t="shared" si="12"/>
        <v>0.11813412500052793</v>
      </c>
      <c r="P66">
        <f>'Sim Flight Params'!$B$55*N66+'Sim Flight Params'!$B$58*O66</f>
        <v>0.34516699642871868</v>
      </c>
      <c r="Q66">
        <f t="shared" si="13"/>
        <v>-5.3849552410977775E-3</v>
      </c>
      <c r="S66">
        <f t="shared" si="7"/>
        <v>0.31985393444593185</v>
      </c>
      <c r="T66">
        <f t="shared" si="8"/>
        <v>0.38982640816991426</v>
      </c>
      <c r="U66">
        <f t="shared" ref="U66:U129" si="14">T66-$B66</f>
        <v>3.927445650009781E-2</v>
      </c>
    </row>
    <row r="67" spans="1:21" x14ac:dyDescent="0.3">
      <c r="A67">
        <f>'Sim Flight'!B67</f>
        <v>3.25</v>
      </c>
      <c r="B67">
        <f>'Sim Flight'!L67</f>
        <v>0.36560671583635451</v>
      </c>
      <c r="C67">
        <f>'Sim Flight'!N67+'Sim Flight'!S67+'Sim Flight'!W67</f>
        <v>0.10646808002483943</v>
      </c>
      <c r="E67">
        <f t="shared" si="3"/>
        <v>4.9999999999999822E-2</v>
      </c>
      <c r="G67">
        <f>MEDIAN2(C67,'Sim Flight Params'!$B$56,2)</f>
        <v>0.10646808002483943</v>
      </c>
      <c r="H67">
        <f>AVERAGE2(G67,'Sim Flight Params'!$B$57,2)</f>
        <v>0.11784243105353517</v>
      </c>
      <c r="J67">
        <f t="shared" si="9"/>
        <v>0.308784182840112</v>
      </c>
      <c r="K67">
        <f t="shared" si="10"/>
        <v>-5.833878939844904E-3</v>
      </c>
      <c r="L67">
        <f>'Sim Flight Params'!$B$55*J67+'Sim Flight Params'!$B$58*K67</f>
        <v>0.308784182840112</v>
      </c>
      <c r="N67">
        <f t="shared" si="11"/>
        <v>0.3606062055707242</v>
      </c>
      <c r="O67">
        <f t="shared" si="12"/>
        <v>0.11784243105353573</v>
      </c>
      <c r="P67">
        <f>'Sim Flight Params'!$B$55*N67+'Sim Flight Params'!$B$58*O67</f>
        <v>0.3606062055707242</v>
      </c>
      <c r="Q67">
        <f t="shared" si="13"/>
        <v>-5.0005102656303091E-3</v>
      </c>
      <c r="S67">
        <f t="shared" si="7"/>
        <v>0.32517733844717378</v>
      </c>
      <c r="T67">
        <f t="shared" si="8"/>
        <v>0.40608527509227288</v>
      </c>
      <c r="U67">
        <f t="shared" si="14"/>
        <v>4.0478559255918367E-2</v>
      </c>
    </row>
    <row r="68" spans="1:21" x14ac:dyDescent="0.3">
      <c r="A68">
        <f>'Sim Flight'!B68</f>
        <v>3.3</v>
      </c>
      <c r="B68">
        <f>'Sim Flight'!L68</f>
        <v>0.38090605069016592</v>
      </c>
      <c r="C68">
        <f>'Sim Flight'!N68+'Sim Flight'!S68+'Sim Flight'!W68</f>
        <v>9.6410314480260967E-2</v>
      </c>
      <c r="E68">
        <f t="shared" ref="E68:E131" si="15">A68-A67</f>
        <v>4.9999999999999822E-2</v>
      </c>
      <c r="G68">
        <f>MEDIAN2(C68,'Sim Flight Params'!$B$56,2)</f>
        <v>9.6410314480260967E-2</v>
      </c>
      <c r="H68">
        <f>AVERAGE2(G68,'Sim Flight Params'!$B$57,2)</f>
        <v>0.11345970464542192</v>
      </c>
      <c r="J68">
        <f t="shared" si="9"/>
        <v>0.31445716807238305</v>
      </c>
      <c r="K68">
        <f t="shared" si="10"/>
        <v>-8.7654528162265405E-2</v>
      </c>
      <c r="L68">
        <f>'Sim Flight Params'!$B$55*J68+'Sim Flight Params'!$B$58*K68</f>
        <v>0.31445716807238305</v>
      </c>
      <c r="N68">
        <f t="shared" si="11"/>
        <v>0.37632906397434329</v>
      </c>
      <c r="O68">
        <f t="shared" si="12"/>
        <v>0.1134597046454215</v>
      </c>
      <c r="P68">
        <f>'Sim Flight Params'!$B$55*N68+'Sim Flight Params'!$B$58*O68</f>
        <v>0.37632906397434329</v>
      </c>
      <c r="Q68">
        <f t="shared" si="13"/>
        <v>-4.5769867158226285E-3</v>
      </c>
      <c r="S68">
        <f t="shared" ref="S68:S131" si="16">S67+C68*$E68</f>
        <v>0.32999785417118682</v>
      </c>
      <c r="T68">
        <f t="shared" ref="T68:T131" si="17">T67+S68*$E68</f>
        <v>0.42258516780083216</v>
      </c>
      <c r="U68">
        <f t="shared" si="14"/>
        <v>4.1679117110666242E-2</v>
      </c>
    </row>
    <row r="69" spans="1:21" x14ac:dyDescent="0.3">
      <c r="A69">
        <f>'Sim Flight'!B69</f>
        <v>3.35</v>
      </c>
      <c r="B69">
        <f>'Sim Flight'!L69</f>
        <v>0.39644405804642857</v>
      </c>
      <c r="C69">
        <f>'Sim Flight'!N69+'Sim Flight'!S69+'Sim Flight'!W69</f>
        <v>6.4411231231892199E-2</v>
      </c>
      <c r="E69">
        <f t="shared" si="15"/>
        <v>5.0000000000000266E-2</v>
      </c>
      <c r="G69">
        <f>MEDIAN2(C69,'Sim Flight Params'!$B$56,2)</f>
        <v>6.4411231231892199E-2</v>
      </c>
      <c r="H69">
        <f>AVERAGE2(G69,'Sim Flight Params'!$B$57,2)</f>
        <v>0.10321309611018141</v>
      </c>
      <c r="J69">
        <f t="shared" si="9"/>
        <v>0.31961782287789214</v>
      </c>
      <c r="K69">
        <f t="shared" si="10"/>
        <v>-0.2049321707048091</v>
      </c>
      <c r="L69">
        <f>'Sim Flight Params'!$B$55*J69+'Sim Flight Params'!$B$58*K69</f>
        <v>0.31961782287789214</v>
      </c>
      <c r="N69">
        <f t="shared" si="11"/>
        <v>0.39230995511823796</v>
      </c>
      <c r="O69">
        <f t="shared" si="12"/>
        <v>0.10321309611018126</v>
      </c>
      <c r="P69">
        <f>'Sim Flight Params'!$B$55*N69+'Sim Flight Params'!$B$58*O69</f>
        <v>0.39230995511823796</v>
      </c>
      <c r="Q69">
        <f t="shared" si="13"/>
        <v>-4.1341029281906083E-3</v>
      </c>
      <c r="S69">
        <f t="shared" si="16"/>
        <v>0.33321841573278144</v>
      </c>
      <c r="T69">
        <f t="shared" si="17"/>
        <v>0.43924608858747133</v>
      </c>
      <c r="U69">
        <f t="shared" si="14"/>
        <v>4.2802030541042757E-2</v>
      </c>
    </row>
    <row r="70" spans="1:21" x14ac:dyDescent="0.3">
      <c r="A70">
        <f>'Sim Flight'!B70</f>
        <v>3.4</v>
      </c>
      <c r="B70">
        <f>'Sim Flight'!L70</f>
        <v>0.41221474770752686</v>
      </c>
      <c r="C70">
        <f>'Sim Flight'!N70+'Sim Flight'!S70+'Sim Flight'!W70</f>
        <v>8.190646551136703E-2</v>
      </c>
      <c r="E70">
        <f t="shared" si="15"/>
        <v>4.9999999999999822E-2</v>
      </c>
      <c r="G70">
        <f>MEDIAN2(C70,'Sim Flight Params'!$B$56,2)</f>
        <v>8.190646551136703E-2</v>
      </c>
      <c r="H70">
        <f>AVERAGE2(G70,'Sim Flight Params'!$B$57,2)</f>
        <v>0.10288788520328447</v>
      </c>
      <c r="J70">
        <f t="shared" si="9"/>
        <v>0.32476221713805636</v>
      </c>
      <c r="K70">
        <f t="shared" si="10"/>
        <v>-6.504218137938801E-3</v>
      </c>
      <c r="L70">
        <f>'Sim Flight Params'!$B$55*J70+'Sim Flight Params'!$B$58*K70</f>
        <v>0.32476221713805636</v>
      </c>
      <c r="N70">
        <f t="shared" si="11"/>
        <v>0.40854806597514071</v>
      </c>
      <c r="O70">
        <f t="shared" si="12"/>
        <v>0.10288788520328476</v>
      </c>
      <c r="P70">
        <f>'Sim Flight Params'!$B$55*N70+'Sim Flight Params'!$B$58*O70</f>
        <v>0.40854806597514071</v>
      </c>
      <c r="Q70">
        <f t="shared" si="13"/>
        <v>-3.6666817323861567E-3</v>
      </c>
      <c r="S70">
        <f t="shared" si="16"/>
        <v>0.33731373900834977</v>
      </c>
      <c r="T70">
        <f t="shared" si="17"/>
        <v>0.45611177553788873</v>
      </c>
      <c r="U70">
        <f t="shared" si="14"/>
        <v>4.3897027830361868E-2</v>
      </c>
    </row>
    <row r="71" spans="1:21" x14ac:dyDescent="0.3">
      <c r="A71">
        <f>'Sim Flight'!B71</f>
        <v>3.45</v>
      </c>
      <c r="B71">
        <f>'Sim Flight'!L71</f>
        <v>0.42821203977238775</v>
      </c>
      <c r="C71">
        <f>'Sim Flight'!N71+'Sim Flight'!S71+'Sim Flight'!W71</f>
        <v>6.4411224163445496E-2</v>
      </c>
      <c r="E71">
        <f t="shared" si="15"/>
        <v>5.0000000000000266E-2</v>
      </c>
      <c r="G71">
        <f>MEDIAN2(C71,'Sim Flight Params'!$B$56,2)</f>
        <v>6.4411224163445496E-2</v>
      </c>
      <c r="H71">
        <f>AVERAGE2(G71,'Sim Flight Params'!$B$57,2)</f>
        <v>9.3613901855082809E-2</v>
      </c>
      <c r="J71">
        <f t="shared" si="9"/>
        <v>0.32944291223081051</v>
      </c>
      <c r="K71">
        <f t="shared" si="10"/>
        <v>-0.18547966696403223</v>
      </c>
      <c r="L71">
        <f>'Sim Flight Params'!$B$55*J71+'Sim Flight Params'!$B$58*K71</f>
        <v>0.32944291223081051</v>
      </c>
      <c r="N71">
        <f t="shared" si="11"/>
        <v>0.4250202115866813</v>
      </c>
      <c r="O71">
        <f t="shared" si="12"/>
        <v>9.3613901855082504E-2</v>
      </c>
      <c r="P71">
        <f>'Sim Flight Params'!$B$55*N71+'Sim Flight Params'!$B$58*O71</f>
        <v>0.4250202115866813</v>
      </c>
      <c r="Q71">
        <f t="shared" si="13"/>
        <v>-3.1918281857064579E-3</v>
      </c>
      <c r="S71">
        <f t="shared" si="16"/>
        <v>0.34053430021652203</v>
      </c>
      <c r="T71">
        <f t="shared" si="17"/>
        <v>0.47313849054871493</v>
      </c>
      <c r="U71">
        <f t="shared" si="14"/>
        <v>4.4926450776327176E-2</v>
      </c>
    </row>
    <row r="72" spans="1:21" x14ac:dyDescent="0.3">
      <c r="A72">
        <f>'Sim Flight'!B72</f>
        <v>3.5</v>
      </c>
      <c r="B72">
        <f>'Sim Flight'!L72</f>
        <v>0.44442976698039771</v>
      </c>
      <c r="C72">
        <f>'Sim Flight'!N72+'Sim Flight'!S72+'Sim Flight'!W72</f>
        <v>0.11701298911435326</v>
      </c>
      <c r="E72">
        <f t="shared" si="15"/>
        <v>4.9999999999999822E-2</v>
      </c>
      <c r="G72">
        <f>MEDIAN2(C72,'Sim Flight Params'!$B$56,2)</f>
        <v>0.11701298911435326</v>
      </c>
      <c r="H72">
        <f>AVERAGE2(G72,'Sim Flight Params'!$B$57,2)</f>
        <v>9.0265636252652048E-2</v>
      </c>
      <c r="J72">
        <f t="shared" si="9"/>
        <v>0.33395619404344312</v>
      </c>
      <c r="K72">
        <f t="shared" si="10"/>
        <v>-6.6965312048615458E-2</v>
      </c>
      <c r="L72">
        <f>'Sim Flight Params'!$B$55*J72+'Sim Flight Params'!$B$58*K72</f>
        <v>0.33395619404344312</v>
      </c>
      <c r="N72">
        <f t="shared" si="11"/>
        <v>0.4417180212888534</v>
      </c>
      <c r="O72">
        <f t="shared" si="12"/>
        <v>9.0265636252652479E-2</v>
      </c>
      <c r="P72">
        <f>'Sim Flight Params'!$B$55*N72+'Sim Flight Params'!$B$58*O72</f>
        <v>0.4417180212888534</v>
      </c>
      <c r="Q72">
        <f t="shared" si="13"/>
        <v>-2.7117456915443094E-3</v>
      </c>
      <c r="S72">
        <f t="shared" si="16"/>
        <v>0.34638494967223965</v>
      </c>
      <c r="T72">
        <f t="shared" si="17"/>
        <v>0.49045773803232684</v>
      </c>
      <c r="U72">
        <f t="shared" si="14"/>
        <v>4.6027971051929129E-2</v>
      </c>
    </row>
    <row r="73" spans="1:21" x14ac:dyDescent="0.3">
      <c r="A73">
        <f>'Sim Flight'!B73</f>
        <v>3.55</v>
      </c>
      <c r="B73">
        <f>'Sim Flight'!L73</f>
        <v>0.46086167708899961</v>
      </c>
      <c r="C73">
        <f>'Sim Flight'!N73+'Sim Flight'!S73+'Sim Flight'!W73</f>
        <v>9.7418922283448423E-2</v>
      </c>
      <c r="E73">
        <f t="shared" si="15"/>
        <v>4.9999999999999822E-2</v>
      </c>
      <c r="G73">
        <f>MEDIAN2(C73,'Sim Flight Params'!$B$56,2)</f>
        <v>9.7418922283448423E-2</v>
      </c>
      <c r="H73">
        <f>AVERAGE2(G73,'Sim Flight Params'!$B$57,2)</f>
        <v>9.0987855870154663E-2</v>
      </c>
      <c r="J73">
        <f t="shared" si="9"/>
        <v>0.33850558683695087</v>
      </c>
      <c r="K73">
        <f t="shared" si="10"/>
        <v>1.4444392350052345E-2</v>
      </c>
      <c r="L73">
        <f>'Sim Flight Params'!$B$55*J73+'Sim Flight Params'!$B$58*K73</f>
        <v>0.33850558683695087</v>
      </c>
      <c r="N73">
        <f t="shared" si="11"/>
        <v>0.45864330063070091</v>
      </c>
      <c r="O73">
        <f t="shared" si="12"/>
        <v>9.0987855870155218E-2</v>
      </c>
      <c r="P73">
        <f>'Sim Flight Params'!$B$55*N73+'Sim Flight Params'!$B$58*O73</f>
        <v>0.45864330063070091</v>
      </c>
      <c r="Q73">
        <f t="shared" si="13"/>
        <v>-2.2183764582986987E-3</v>
      </c>
      <c r="S73">
        <f t="shared" si="16"/>
        <v>0.35125589578641203</v>
      </c>
      <c r="T73">
        <f t="shared" si="17"/>
        <v>0.50802053282164739</v>
      </c>
      <c r="U73">
        <f t="shared" si="14"/>
        <v>4.7158855732647775E-2</v>
      </c>
    </row>
    <row r="74" spans="1:21" x14ac:dyDescent="0.3">
      <c r="A74">
        <f>'Sim Flight'!B74</f>
        <v>3.6</v>
      </c>
      <c r="B74">
        <f>'Sim Flight'!L74</f>
        <v>0.47750143528405109</v>
      </c>
      <c r="C74">
        <f>'Sim Flight'!N74+'Sim Flight'!S74+'Sim Flight'!W74</f>
        <v>6.2911803239141223E-2</v>
      </c>
      <c r="E74">
        <f t="shared" si="15"/>
        <v>5.0000000000000266E-2</v>
      </c>
      <c r="G74">
        <f>MEDIAN2(C74,'Sim Flight Params'!$B$56,2)</f>
        <v>6.2911803239141223E-2</v>
      </c>
      <c r="H74">
        <f>AVERAGE2(G74,'Sim Flight Params'!$B$57,2)</f>
        <v>8.6368878756093503E-2</v>
      </c>
      <c r="J74">
        <f t="shared" ref="J74:J137" si="18">J73+H74*$E74</f>
        <v>0.34282403077475554</v>
      </c>
      <c r="K74">
        <f t="shared" ref="K74:K137" si="19">(H74-H73)/$E74</f>
        <v>-9.2379542281222707E-2</v>
      </c>
      <c r="L74">
        <f>'Sim Flight Params'!$B$55*J74+'Sim Flight Params'!$B$58*K74</f>
        <v>0.34282403077475554</v>
      </c>
      <c r="N74">
        <f t="shared" ref="N74:N137" si="20">N73+L74*$E74</f>
        <v>0.47578450216943879</v>
      </c>
      <c r="O74">
        <f t="shared" ref="O74:O137" si="21">(L74-L73)/$E74</f>
        <v>8.636887875609299E-2</v>
      </c>
      <c r="P74">
        <f>'Sim Flight Params'!$B$55*N74+'Sim Flight Params'!$B$58*O74</f>
        <v>0.47578450216943879</v>
      </c>
      <c r="Q74">
        <f t="shared" ref="Q74:Q137" si="22">P74-$B74</f>
        <v>-1.7169331146122957E-3</v>
      </c>
      <c r="S74">
        <f t="shared" si="16"/>
        <v>0.35440148594836912</v>
      </c>
      <c r="T74">
        <f t="shared" si="17"/>
        <v>0.52574060711906589</v>
      </c>
      <c r="U74">
        <f t="shared" si="14"/>
        <v>4.8239171835014805E-2</v>
      </c>
    </row>
    <row r="75" spans="1:21" x14ac:dyDescent="0.3">
      <c r="A75">
        <f>'Sim Flight'!B75</f>
        <v>3.65</v>
      </c>
      <c r="B75">
        <f>'Sim Flight'!L75</f>
        <v>0.49434262662201522</v>
      </c>
      <c r="C75">
        <f>'Sim Flight'!N75+'Sim Flight'!S75+'Sim Flight'!W75</f>
        <v>0.11257690455341199</v>
      </c>
      <c r="E75">
        <f t="shared" si="15"/>
        <v>4.9999999999999822E-2</v>
      </c>
      <c r="G75">
        <f>MEDIAN2(C75,'Sim Flight Params'!$B$56,2)</f>
        <v>0.11257690455341199</v>
      </c>
      <c r="H75">
        <f>AVERAGE2(G75,'Sim Flight Params'!$B$57,2)</f>
        <v>8.7132481822165084E-2</v>
      </c>
      <c r="J75">
        <f t="shared" si="18"/>
        <v>0.3471806548658638</v>
      </c>
      <c r="K75">
        <f t="shared" si="19"/>
        <v>1.5272061321431661E-2</v>
      </c>
      <c r="L75">
        <f>'Sim Flight Params'!$B$55*J75+'Sim Flight Params'!$B$58*K75</f>
        <v>0.3471806548658638</v>
      </c>
      <c r="N75">
        <f t="shared" si="20"/>
        <v>0.49314353491273194</v>
      </c>
      <c r="O75">
        <f t="shared" si="21"/>
        <v>8.7132481822165569E-2</v>
      </c>
      <c r="P75">
        <f>'Sim Flight Params'!$B$55*N75+'Sim Flight Params'!$B$58*O75</f>
        <v>0.49314353491273194</v>
      </c>
      <c r="Q75">
        <f t="shared" si="22"/>
        <v>-1.1990917092832842E-3</v>
      </c>
      <c r="S75">
        <f t="shared" si="16"/>
        <v>0.36003033117603972</v>
      </c>
      <c r="T75">
        <f t="shared" si="17"/>
        <v>0.54374212367786778</v>
      </c>
      <c r="U75">
        <f t="shared" si="14"/>
        <v>4.9399497055852559E-2</v>
      </c>
    </row>
    <row r="76" spans="1:21" x14ac:dyDescent="0.3">
      <c r="A76">
        <f>'Sim Flight'!B76</f>
        <v>3.7</v>
      </c>
      <c r="B76">
        <f>'Sim Flight'!L76</f>
        <v>0.51137875850304504</v>
      </c>
      <c r="C76">
        <f>'Sim Flight'!N76+'Sim Flight'!S76+'Sim Flight'!W76</f>
        <v>9.5916233238663245E-2</v>
      </c>
      <c r="E76">
        <f t="shared" si="15"/>
        <v>5.0000000000000266E-2</v>
      </c>
      <c r="G76">
        <f>MEDIAN2(C76,'Sim Flight Params'!$B$56,2)</f>
        <v>9.5916233238663245E-2</v>
      </c>
      <c r="H76">
        <f>AVERAGE2(G76,'Sim Flight Params'!$B$57,2)</f>
        <v>8.7070721666965362E-2</v>
      </c>
      <c r="J76">
        <f t="shared" si="18"/>
        <v>0.35153419094921212</v>
      </c>
      <c r="K76">
        <f t="shared" si="19"/>
        <v>-1.2352031039944357E-3</v>
      </c>
      <c r="L76">
        <f>'Sim Flight Params'!$B$55*J76+'Sim Flight Params'!$B$58*K76</f>
        <v>0.35153419094921212</v>
      </c>
      <c r="N76">
        <f t="shared" si="20"/>
        <v>0.5107202444601926</v>
      </c>
      <c r="O76">
        <f t="shared" si="21"/>
        <v>8.7070721666965931E-2</v>
      </c>
      <c r="P76">
        <f>'Sim Flight Params'!$B$55*N76+'Sim Flight Params'!$B$58*O76</f>
        <v>0.5107202444601926</v>
      </c>
      <c r="Q76">
        <f t="shared" si="22"/>
        <v>-6.5851404285244275E-4</v>
      </c>
      <c r="S76">
        <f t="shared" si="16"/>
        <v>0.36482614283797293</v>
      </c>
      <c r="T76">
        <f t="shared" si="17"/>
        <v>0.56198343081976654</v>
      </c>
      <c r="U76">
        <f t="shared" si="14"/>
        <v>5.06046723167215E-2</v>
      </c>
    </row>
    <row r="77" spans="1:21" x14ac:dyDescent="0.3">
      <c r="A77">
        <f>'Sim Flight'!B77</f>
        <v>3.75</v>
      </c>
      <c r="B77">
        <f>'Sim Flight'!L77</f>
        <v>0.52860326317400219</v>
      </c>
      <c r="C77">
        <f>'Sim Flight'!N77+'Sim Flight'!S77+'Sim Flight'!W77</f>
        <v>0.1056980021648517</v>
      </c>
      <c r="E77">
        <f t="shared" si="15"/>
        <v>4.9999999999999822E-2</v>
      </c>
      <c r="G77">
        <f>MEDIAN2(C77,'Sim Flight Params'!$B$56,2)</f>
        <v>0.1056980021648517</v>
      </c>
      <c r="H77">
        <f>AVERAGE2(G77,'Sim Flight Params'!$B$57,2)</f>
        <v>9.2231568033585301E-2</v>
      </c>
      <c r="J77">
        <f t="shared" si="18"/>
        <v>0.35614576935089137</v>
      </c>
      <c r="K77">
        <f t="shared" si="19"/>
        <v>0.10321692733239915</v>
      </c>
      <c r="L77">
        <f>'Sim Flight Params'!$B$55*J77+'Sim Flight Params'!$B$58*K77</f>
        <v>0.35614576935089137</v>
      </c>
      <c r="N77">
        <f t="shared" si="20"/>
        <v>0.52852753292773713</v>
      </c>
      <c r="O77">
        <f t="shared" si="21"/>
        <v>9.2231568033585343E-2</v>
      </c>
      <c r="P77">
        <f>'Sim Flight Params'!$B$55*N77+'Sim Flight Params'!$B$58*O77</f>
        <v>0.52852753292773713</v>
      </c>
      <c r="Q77">
        <f t="shared" si="22"/>
        <v>-7.5730246265059975E-5</v>
      </c>
      <c r="S77">
        <f t="shared" si="16"/>
        <v>0.3701110429462155</v>
      </c>
      <c r="T77">
        <f t="shared" si="17"/>
        <v>0.58048898296707729</v>
      </c>
      <c r="U77">
        <f t="shared" si="14"/>
        <v>5.1885719793075102E-2</v>
      </c>
    </row>
    <row r="78" spans="1:21" x14ac:dyDescent="0.3">
      <c r="A78">
        <f>'Sim Flight'!B78</f>
        <v>3.8</v>
      </c>
      <c r="B78">
        <f>'Sim Flight'!L78</f>
        <v>0.54600950026045325</v>
      </c>
      <c r="C78">
        <f>'Sim Flight'!N78+'Sim Flight'!S78+'Sim Flight'!W78</f>
        <v>3.9909453787627405E-2</v>
      </c>
      <c r="E78">
        <f t="shared" si="15"/>
        <v>4.9999999999999822E-2</v>
      </c>
      <c r="G78">
        <f>MEDIAN2(C78,'Sim Flight Params'!$B$56,2)</f>
        <v>3.9909453787627405E-2</v>
      </c>
      <c r="H78">
        <f>AVERAGE2(G78,'Sim Flight Params'!$B$57,2)</f>
        <v>8.6981941568117851E-2</v>
      </c>
      <c r="J78">
        <f t="shared" si="18"/>
        <v>0.36049486642929723</v>
      </c>
      <c r="K78">
        <f t="shared" si="19"/>
        <v>-0.10499252930934937</v>
      </c>
      <c r="L78">
        <f>'Sim Flight Params'!$B$55*J78+'Sim Flight Params'!$B$58*K78</f>
        <v>0.36049486642929723</v>
      </c>
      <c r="N78">
        <f t="shared" si="20"/>
        <v>0.54655227624920188</v>
      </c>
      <c r="O78">
        <f t="shared" si="21"/>
        <v>8.6981941568117532E-2</v>
      </c>
      <c r="P78">
        <f>'Sim Flight Params'!$B$55*N78+'Sim Flight Params'!$B$58*O78</f>
        <v>0.54655227624920188</v>
      </c>
      <c r="Q78">
        <f t="shared" si="22"/>
        <v>5.4277598874863386E-4</v>
      </c>
      <c r="S78">
        <f t="shared" si="16"/>
        <v>0.37210651563559688</v>
      </c>
      <c r="T78">
        <f t="shared" si="17"/>
        <v>0.59909430874885705</v>
      </c>
      <c r="U78">
        <f t="shared" si="14"/>
        <v>5.3084808488403801E-2</v>
      </c>
    </row>
    <row r="79" spans="1:21" x14ac:dyDescent="0.3">
      <c r="A79">
        <f>'Sim Flight'!B79</f>
        <v>3.85</v>
      </c>
      <c r="B79">
        <f>'Sim Flight'!L79</f>
        <v>0.56359075932665803</v>
      </c>
      <c r="C79">
        <f>'Sim Flight'!N79+'Sim Flight'!S79+'Sim Flight'!W79</f>
        <v>6.1369980079440729E-2</v>
      </c>
      <c r="E79">
        <f t="shared" si="15"/>
        <v>5.0000000000000266E-2</v>
      </c>
      <c r="G79">
        <f>MEDIAN2(C79,'Sim Flight Params'!$B$56,2)</f>
        <v>6.1369980079440729E-2</v>
      </c>
      <c r="H79">
        <f>AVERAGE2(G79,'Sim Flight Params'!$B$57,2)</f>
        <v>8.6601786057617258E-2</v>
      </c>
      <c r="J79">
        <f t="shared" si="18"/>
        <v>0.3648249557321781</v>
      </c>
      <c r="K79">
        <f t="shared" si="19"/>
        <v>-7.6031102100118245E-3</v>
      </c>
      <c r="L79">
        <f>'Sim Flight Params'!$B$55*J79+'Sim Flight Params'!$B$58*K79</f>
        <v>0.3648249557321781</v>
      </c>
      <c r="N79">
        <f t="shared" si="20"/>
        <v>0.56479352403581085</v>
      </c>
      <c r="O79">
        <f t="shared" si="21"/>
        <v>8.6601786057616911E-2</v>
      </c>
      <c r="P79">
        <f>'Sim Flight Params'!$B$55*N79+'Sim Flight Params'!$B$58*O79</f>
        <v>0.56479352403581085</v>
      </c>
      <c r="Q79">
        <f t="shared" si="22"/>
        <v>1.2027647091528149E-3</v>
      </c>
      <c r="S79">
        <f t="shared" si="16"/>
        <v>0.37517501463956893</v>
      </c>
      <c r="T79">
        <f t="shared" si="17"/>
        <v>0.61785305948083558</v>
      </c>
      <c r="U79">
        <f t="shared" si="14"/>
        <v>5.4262300154177545E-2</v>
      </c>
    </row>
    <row r="80" spans="1:21" x14ac:dyDescent="0.3">
      <c r="A80">
        <f>'Sim Flight'!B80</f>
        <v>3.9</v>
      </c>
      <c r="B80">
        <f>'Sim Flight'!L80</f>
        <v>0.58134026246257187</v>
      </c>
      <c r="C80">
        <f>'Sim Flight'!N80+'Sim Flight'!S80+'Sim Flight'!W80</f>
        <v>8.7929980298662835E-2</v>
      </c>
      <c r="E80">
        <f t="shared" si="15"/>
        <v>4.9999999999999822E-2</v>
      </c>
      <c r="G80">
        <f>MEDIAN2(C80,'Sim Flight Params'!$B$56,2)</f>
        <v>8.7929980298662835E-2</v>
      </c>
      <c r="H80">
        <f>AVERAGE2(G80,'Sim Flight Params'!$B$57,2)</f>
        <v>8.2966409955655948E-2</v>
      </c>
      <c r="J80">
        <f t="shared" si="18"/>
        <v>0.3689732762299609</v>
      </c>
      <c r="K80">
        <f t="shared" si="19"/>
        <v>-7.2707522039226466E-2</v>
      </c>
      <c r="L80">
        <f>'Sim Flight Params'!$B$55*J80+'Sim Flight Params'!$B$58*K80</f>
        <v>0.3689732762299609</v>
      </c>
      <c r="N80">
        <f t="shared" si="20"/>
        <v>0.58324218784730886</v>
      </c>
      <c r="O80">
        <f t="shared" si="21"/>
        <v>8.2966409955656253E-2</v>
      </c>
      <c r="P80">
        <f>'Sim Flight Params'!$B$55*N80+'Sim Flight Params'!$B$58*O80</f>
        <v>0.58324218784730886</v>
      </c>
      <c r="Q80">
        <f t="shared" si="22"/>
        <v>1.901925384736991E-3</v>
      </c>
      <c r="S80">
        <f t="shared" si="16"/>
        <v>0.37957151365450204</v>
      </c>
      <c r="T80">
        <f t="shared" si="17"/>
        <v>0.63683163516356056</v>
      </c>
      <c r="U80">
        <f t="shared" si="14"/>
        <v>5.5491372700988695E-2</v>
      </c>
    </row>
    <row r="81" spans="1:21" x14ac:dyDescent="0.3">
      <c r="A81">
        <f>'Sim Flight'!B81</f>
        <v>3.95</v>
      </c>
      <c r="B81">
        <f>'Sim Flight'!L81</f>
        <v>0.59925116689685909</v>
      </c>
      <c r="C81">
        <f>'Sim Flight'!N81+'Sim Flight'!S81+'Sim Flight'!W81</f>
        <v>4.7044982442507807E-2</v>
      </c>
      <c r="E81">
        <f t="shared" si="15"/>
        <v>5.0000000000000266E-2</v>
      </c>
      <c r="G81">
        <f>MEDIAN2(C81,'Sim Flight Params'!$B$56,2)</f>
        <v>4.7044982442507807E-2</v>
      </c>
      <c r="H81">
        <f>AVERAGE2(G81,'Sim Flight Params'!$B$57,2)</f>
        <v>7.6669667475538369E-2</v>
      </c>
      <c r="J81">
        <f t="shared" si="18"/>
        <v>0.37280675960373783</v>
      </c>
      <c r="K81">
        <f t="shared" si="19"/>
        <v>-0.12593484960235091</v>
      </c>
      <c r="L81">
        <f>'Sim Flight Params'!$B$55*J81+'Sim Flight Params'!$B$58*K81</f>
        <v>0.37280675960373783</v>
      </c>
      <c r="N81">
        <f t="shared" si="20"/>
        <v>0.6018825258274958</v>
      </c>
      <c r="O81">
        <f t="shared" si="21"/>
        <v>7.6669667475538092E-2</v>
      </c>
      <c r="P81">
        <f>'Sim Flight Params'!$B$55*N81+'Sim Flight Params'!$B$58*O81</f>
        <v>0.6018825258274958</v>
      </c>
      <c r="Q81">
        <f t="shared" si="22"/>
        <v>2.6313589306367069E-3</v>
      </c>
      <c r="S81">
        <f t="shared" si="16"/>
        <v>0.38192376277662743</v>
      </c>
      <c r="T81">
        <f t="shared" si="17"/>
        <v>0.65592782330239208</v>
      </c>
      <c r="U81">
        <f t="shared" si="14"/>
        <v>5.6676656405532988E-2</v>
      </c>
    </row>
    <row r="82" spans="1:21" x14ac:dyDescent="0.3">
      <c r="A82">
        <f>'Sim Flight'!B82</f>
        <v>4</v>
      </c>
      <c r="B82">
        <f>'Sim Flight'!L82</f>
        <v>0.61731656763491016</v>
      </c>
      <c r="C82">
        <f>'Sim Flight'!N82+'Sim Flight'!S82+'Sim Flight'!W82</f>
        <v>-6.0814354931419998E-2</v>
      </c>
      <c r="E82">
        <f t="shared" si="15"/>
        <v>4.9999999999999822E-2</v>
      </c>
      <c r="G82">
        <f>MEDIAN2(C82,'Sim Flight Params'!$B$56,2)</f>
        <v>-6.0814354931419998E-2</v>
      </c>
      <c r="H82">
        <f>AVERAGE2(G82,'Sim Flight Params'!$B$57,2)</f>
        <v>6.1203897704218198E-2</v>
      </c>
      <c r="J82">
        <f t="shared" si="18"/>
        <v>0.37586695448894875</v>
      </c>
      <c r="K82">
        <f t="shared" si="19"/>
        <v>-0.30931539542640452</v>
      </c>
      <c r="L82">
        <f>'Sim Flight Params'!$B$55*J82+'Sim Flight Params'!$B$58*K82</f>
        <v>0.37586695448894875</v>
      </c>
      <c r="N82">
        <f t="shared" si="20"/>
        <v>0.6206758735519432</v>
      </c>
      <c r="O82">
        <f t="shared" si="21"/>
        <v>6.1203897704218628E-2</v>
      </c>
      <c r="P82">
        <f>'Sim Flight Params'!$B$55*N82+'Sim Flight Params'!$B$58*O82</f>
        <v>0.6206758735519432</v>
      </c>
      <c r="Q82">
        <f t="shared" si="22"/>
        <v>3.3593059170330397E-3</v>
      </c>
      <c r="S82">
        <f t="shared" si="16"/>
        <v>0.37888304503005643</v>
      </c>
      <c r="T82">
        <f t="shared" si="17"/>
        <v>0.67487197555389478</v>
      </c>
      <c r="U82">
        <f t="shared" si="14"/>
        <v>5.7555407918984614E-2</v>
      </c>
    </row>
    <row r="83" spans="1:21" x14ac:dyDescent="0.3">
      <c r="A83">
        <f>'Sim Flight'!B83</f>
        <v>4.05</v>
      </c>
      <c r="B83">
        <f>'Sim Flight'!L83</f>
        <v>0.63552950012085019</v>
      </c>
      <c r="C83">
        <f>'Sim Flight'!N83+'Sim Flight'!S83+'Sim Flight'!W83</f>
        <v>5.8293938472557351E-2</v>
      </c>
      <c r="E83">
        <f t="shared" si="15"/>
        <v>4.9999999999999822E-2</v>
      </c>
      <c r="G83">
        <f>MEDIAN2(C83,'Sim Flight Params'!$B$56,2)</f>
        <v>5.8293938472557351E-2</v>
      </c>
      <c r="H83">
        <f>AVERAGE2(G83,'Sim Flight Params'!$B$57,2)</f>
        <v>5.4418526944111388E-2</v>
      </c>
      <c r="J83">
        <f t="shared" si="18"/>
        <v>0.3785878808361543</v>
      </c>
      <c r="K83">
        <f t="shared" si="19"/>
        <v>-0.13570741520213667</v>
      </c>
      <c r="L83">
        <f>'Sim Flight Params'!$B$55*J83+'Sim Flight Params'!$B$58*K83</f>
        <v>0.3785878808361543</v>
      </c>
      <c r="N83">
        <f t="shared" si="20"/>
        <v>0.6396052675937508</v>
      </c>
      <c r="O83">
        <f t="shared" si="21"/>
        <v>5.4418526944111284E-2</v>
      </c>
      <c r="P83">
        <f>'Sim Flight Params'!$B$55*N83+'Sim Flight Params'!$B$58*O83</f>
        <v>0.6396052675937508</v>
      </c>
      <c r="Q83">
        <f t="shared" si="22"/>
        <v>4.0757674729006155E-3</v>
      </c>
      <c r="S83">
        <f t="shared" si="16"/>
        <v>0.38179774195368427</v>
      </c>
      <c r="T83">
        <f t="shared" si="17"/>
        <v>0.69396186265157889</v>
      </c>
      <c r="U83">
        <f t="shared" si="14"/>
        <v>5.8432362530728699E-2</v>
      </c>
    </row>
    <row r="84" spans="1:21" x14ac:dyDescent="0.3">
      <c r="A84">
        <f>'Sim Flight'!B84</f>
        <v>4.0999999999999996</v>
      </c>
      <c r="B84">
        <f>'Sim Flight'!L84</f>
        <v>0.65388294292250682</v>
      </c>
      <c r="C84">
        <f>'Sim Flight'!N84+'Sim Flight'!S84+'Sim Flight'!W84</f>
        <v>4.3074786329506932E-2</v>
      </c>
      <c r="E84">
        <f t="shared" si="15"/>
        <v>4.9999999999999822E-2</v>
      </c>
      <c r="G84">
        <f>MEDIAN2(C84,'Sim Flight Params'!$B$56,2)</f>
        <v>4.3074786329506932E-2</v>
      </c>
      <c r="H84">
        <f>AVERAGE2(G84,'Sim Flight Params'!$B$57,2)</f>
        <v>4.7813346080466848E-2</v>
      </c>
      <c r="J84">
        <f t="shared" si="18"/>
        <v>0.38097854814017762</v>
      </c>
      <c r="K84">
        <f t="shared" si="19"/>
        <v>-0.13210361727289127</v>
      </c>
      <c r="L84">
        <f>'Sim Flight Params'!$B$55*J84+'Sim Flight Params'!$B$58*K84</f>
        <v>0.38097854814017762</v>
      </c>
      <c r="N84">
        <f t="shared" si="20"/>
        <v>0.65865419500075961</v>
      </c>
      <c r="O84">
        <f t="shared" si="21"/>
        <v>4.7813346080466557E-2</v>
      </c>
      <c r="P84">
        <f>'Sim Flight Params'!$B$55*N84+'Sim Flight Params'!$B$58*O84</f>
        <v>0.65865419500075961</v>
      </c>
      <c r="Q84">
        <f t="shared" si="22"/>
        <v>4.7712520782527967E-3</v>
      </c>
      <c r="S84">
        <f t="shared" si="16"/>
        <v>0.3839514812701596</v>
      </c>
      <c r="T84">
        <f t="shared" si="17"/>
        <v>0.71315943671508675</v>
      </c>
      <c r="U84">
        <f t="shared" si="14"/>
        <v>5.9276493792579932E-2</v>
      </c>
    </row>
    <row r="85" spans="1:21" x14ac:dyDescent="0.3">
      <c r="A85">
        <f>'Sim Flight'!B85</f>
        <v>4.1500000000000004</v>
      </c>
      <c r="B85">
        <f>'Sim Flight'!L85</f>
        <v>0.67236982043830662</v>
      </c>
      <c r="C85">
        <f>'Sim Flight'!N85+'Sim Flight'!S85+'Sim Flight'!W85</f>
        <v>3.2287211894561373E-2</v>
      </c>
      <c r="E85">
        <f t="shared" si="15"/>
        <v>5.0000000000000711E-2</v>
      </c>
      <c r="G85">
        <f>MEDIAN2(C85,'Sim Flight Params'!$B$56,2)</f>
        <v>3.2287211894561373E-2</v>
      </c>
      <c r="H85">
        <f>AVERAGE2(G85,'Sim Flight Params'!$B$57,2)</f>
        <v>3.8636997296680547E-2</v>
      </c>
      <c r="J85">
        <f t="shared" si="18"/>
        <v>0.3829103980050117</v>
      </c>
      <c r="K85">
        <f t="shared" si="19"/>
        <v>-0.1835269756757234</v>
      </c>
      <c r="L85">
        <f>'Sim Flight Params'!$B$55*J85+'Sim Flight Params'!$B$58*K85</f>
        <v>0.3829103980050117</v>
      </c>
      <c r="N85">
        <f t="shared" si="20"/>
        <v>0.67779971490101043</v>
      </c>
      <c r="O85">
        <f t="shared" si="21"/>
        <v>3.8636997296681026E-2</v>
      </c>
      <c r="P85">
        <f>'Sim Flight Params'!$B$55*N85+'Sim Flight Params'!$B$58*O85</f>
        <v>0.67779971490101043</v>
      </c>
      <c r="Q85">
        <f t="shared" si="22"/>
        <v>5.4298944627038104E-3</v>
      </c>
      <c r="S85">
        <f t="shared" si="16"/>
        <v>0.38556584186488768</v>
      </c>
      <c r="T85">
        <f t="shared" si="17"/>
        <v>0.73243772880833136</v>
      </c>
      <c r="U85">
        <f t="shared" si="14"/>
        <v>6.0067908370024736E-2</v>
      </c>
    </row>
    <row r="86" spans="1:21" x14ac:dyDescent="0.3">
      <c r="A86">
        <f>'Sim Flight'!B86</f>
        <v>4.2</v>
      </c>
      <c r="B86">
        <f>'Sim Flight'!L86</f>
        <v>0.69098300562505255</v>
      </c>
      <c r="C86">
        <f>'Sim Flight'!N86+'Sim Flight'!S86+'Sim Flight'!W86</f>
        <v>5.9278684162757986E-2</v>
      </c>
      <c r="E86">
        <f t="shared" si="15"/>
        <v>4.9999999999999822E-2</v>
      </c>
      <c r="G86">
        <f>MEDIAN2(C86,'Sim Flight Params'!$B$56,2)</f>
        <v>5.9278684162757986E-2</v>
      </c>
      <c r="H86">
        <f>AVERAGE2(G86,'Sim Flight Params'!$B$57,2)</f>
        <v>4.1058151093571874E-2</v>
      </c>
      <c r="J86">
        <f t="shared" si="18"/>
        <v>0.38496330555969027</v>
      </c>
      <c r="K86">
        <f t="shared" si="19"/>
        <v>4.8423075937826694E-2</v>
      </c>
      <c r="L86">
        <f>'Sim Flight Params'!$B$55*J86+'Sim Flight Params'!$B$58*K86</f>
        <v>0.38496330555969027</v>
      </c>
      <c r="N86">
        <f t="shared" si="20"/>
        <v>0.69704788017899488</v>
      </c>
      <c r="O86">
        <f t="shared" si="21"/>
        <v>4.1058151093571617E-2</v>
      </c>
      <c r="P86">
        <f>'Sim Flight Params'!$B$55*N86+'Sim Flight Params'!$B$58*O86</f>
        <v>0.69704788017899488</v>
      </c>
      <c r="Q86">
        <f t="shared" si="22"/>
        <v>6.0648745539423343E-3</v>
      </c>
      <c r="S86">
        <f t="shared" si="16"/>
        <v>0.38852977607302558</v>
      </c>
      <c r="T86">
        <f t="shared" si="17"/>
        <v>0.75186421761198252</v>
      </c>
      <c r="U86">
        <f t="shared" si="14"/>
        <v>6.0881211986929973E-2</v>
      </c>
    </row>
    <row r="87" spans="1:21" x14ac:dyDescent="0.3">
      <c r="A87">
        <f>'Sim Flight'!B87</f>
        <v>4.25</v>
      </c>
      <c r="B87">
        <f>'Sim Flight'!L87</f>
        <v>0.70971532274553772</v>
      </c>
      <c r="C87">
        <f>'Sim Flight'!N87+'Sim Flight'!S87+'Sim Flight'!W87</f>
        <v>5.0979584578523592E-2</v>
      </c>
      <c r="E87">
        <f t="shared" si="15"/>
        <v>4.9999999999999822E-2</v>
      </c>
      <c r="G87">
        <f>MEDIAN2(C87,'Sim Flight Params'!$B$56,2)</f>
        <v>5.0979584578523592E-2</v>
      </c>
      <c r="H87">
        <f>AVERAGE2(G87,'Sim Flight Params'!$B$57,2)</f>
        <v>3.9759351655957238E-2</v>
      </c>
      <c r="J87">
        <f t="shared" si="18"/>
        <v>0.38695127314248812</v>
      </c>
      <c r="K87">
        <f t="shared" si="19"/>
        <v>-2.5975988752292799E-2</v>
      </c>
      <c r="L87">
        <f>'Sim Flight Params'!$B$55*J87+'Sim Flight Params'!$B$58*K87</f>
        <v>0.38695127314248812</v>
      </c>
      <c r="N87">
        <f t="shared" si="20"/>
        <v>0.71639544383611919</v>
      </c>
      <c r="O87">
        <f t="shared" si="21"/>
        <v>3.9759351655957037E-2</v>
      </c>
      <c r="P87">
        <f>'Sim Flight Params'!$B$55*N87+'Sim Flight Params'!$B$58*O87</f>
        <v>0.71639544383611919</v>
      </c>
      <c r="Q87">
        <f t="shared" si="22"/>
        <v>6.6801210905814701E-3</v>
      </c>
      <c r="S87">
        <f t="shared" si="16"/>
        <v>0.39107875530195174</v>
      </c>
      <c r="T87">
        <f t="shared" si="17"/>
        <v>0.77141815537708003</v>
      </c>
      <c r="U87">
        <f t="shared" si="14"/>
        <v>6.1702832631542304E-2</v>
      </c>
    </row>
    <row r="88" spans="1:21" x14ac:dyDescent="0.3">
      <c r="A88">
        <f>'Sim Flight'!B88</f>
        <v>4.3</v>
      </c>
      <c r="B88">
        <f>'Sim Flight'!L88</f>
        <v>0.72855955013492568</v>
      </c>
      <c r="C88">
        <f>'Sim Flight'!N88+'Sim Flight'!S88+'Sim Flight'!W88</f>
        <v>6.884819586300106E-2</v>
      </c>
      <c r="E88">
        <f t="shared" si="15"/>
        <v>4.9999999999999822E-2</v>
      </c>
      <c r="G88">
        <f>MEDIAN2(C88,'Sim Flight Params'!$B$56,2)</f>
        <v>6.884819586300106E-2</v>
      </c>
      <c r="H88">
        <f>AVERAGE2(G88,'Sim Flight Params'!$B$57,2)</f>
        <v>3.7374128601499509E-2</v>
      </c>
      <c r="J88">
        <f t="shared" si="18"/>
        <v>0.38881997957256309</v>
      </c>
      <c r="K88">
        <f t="shared" si="19"/>
        <v>-4.7704461089154743E-2</v>
      </c>
      <c r="L88">
        <f>'Sim Flight Params'!$B$55*J88+'Sim Flight Params'!$B$58*K88</f>
        <v>0.38881997957256309</v>
      </c>
      <c r="N88">
        <f t="shared" si="20"/>
        <v>0.73583644281474725</v>
      </c>
      <c r="O88">
        <f t="shared" si="21"/>
        <v>3.73741286014996E-2</v>
      </c>
      <c r="P88">
        <f>'Sim Flight Params'!$B$55*N88+'Sim Flight Params'!$B$58*O88</f>
        <v>0.73583644281474725</v>
      </c>
      <c r="Q88">
        <f t="shared" si="22"/>
        <v>7.2768926798215672E-3</v>
      </c>
      <c r="S88">
        <f t="shared" si="16"/>
        <v>0.39452116509510177</v>
      </c>
      <c r="T88">
        <f t="shared" si="17"/>
        <v>0.79114421363183507</v>
      </c>
      <c r="U88">
        <f t="shared" si="14"/>
        <v>6.2584663496909387E-2</v>
      </c>
    </row>
    <row r="89" spans="1:21" x14ac:dyDescent="0.3">
      <c r="A89">
        <f>'Sim Flight'!B89</f>
        <v>4.3499999999999996</v>
      </c>
      <c r="B89">
        <f>'Sim Flight'!L89</f>
        <v>0.74750842298484188</v>
      </c>
      <c r="C89">
        <f>'Sim Flight'!N89+'Sim Flight'!S89+'Sim Flight'!W89</f>
        <v>1.5726873276927185E-2</v>
      </c>
      <c r="E89">
        <f t="shared" si="15"/>
        <v>4.9999999999999822E-2</v>
      </c>
      <c r="G89">
        <f>MEDIAN2(C89,'Sim Flight Params'!$B$56,2)</f>
        <v>1.5726873276927185E-2</v>
      </c>
      <c r="H89">
        <f>AVERAGE2(G89,'Sim Flight Params'!$B$57,2)</f>
        <v>3.3459364955801936E-2</v>
      </c>
      <c r="J89">
        <f t="shared" si="18"/>
        <v>0.39049294782035315</v>
      </c>
      <c r="K89">
        <f t="shared" si="19"/>
        <v>-7.8295272913951747E-2</v>
      </c>
      <c r="L89">
        <f>'Sim Flight Params'!$B$55*J89+'Sim Flight Params'!$B$58*K89</f>
        <v>0.39049294782035315</v>
      </c>
      <c r="N89">
        <f t="shared" si="20"/>
        <v>0.75536109020576481</v>
      </c>
      <c r="O89">
        <f t="shared" si="21"/>
        <v>3.3459364955801381E-2</v>
      </c>
      <c r="P89">
        <f>'Sim Flight Params'!$B$55*N89+'Sim Flight Params'!$B$58*O89</f>
        <v>0.75536109020576481</v>
      </c>
      <c r="Q89">
        <f t="shared" si="22"/>
        <v>7.8526672209229265E-3</v>
      </c>
      <c r="S89">
        <f t="shared" si="16"/>
        <v>0.3953075087589481</v>
      </c>
      <c r="T89">
        <f t="shared" si="17"/>
        <v>0.81090958906978239</v>
      </c>
      <c r="U89">
        <f t="shared" si="14"/>
        <v>6.3401166084940508E-2</v>
      </c>
    </row>
    <row r="90" spans="1:21" x14ac:dyDescent="0.3">
      <c r="A90">
        <f>'Sim Flight'!B90</f>
        <v>4.4000000000000004</v>
      </c>
      <c r="B90">
        <f>'Sim Flight'!L90</f>
        <v>0.76655463614409469</v>
      </c>
      <c r="C90">
        <f>'Sim Flight'!N90+'Sim Flight'!S90+'Sim Flight'!W90</f>
        <v>9.4911947004211634E-3</v>
      </c>
      <c r="E90">
        <f t="shared" si="15"/>
        <v>5.0000000000000711E-2</v>
      </c>
      <c r="G90">
        <f>MEDIAN2(C90,'Sim Flight Params'!$B$56,2)</f>
        <v>9.4911947004211634E-3</v>
      </c>
      <c r="H90">
        <f>AVERAGE2(G90,'Sim Flight Params'!$B$57,2)</f>
        <v>4.2247558659782074E-2</v>
      </c>
      <c r="J90">
        <f t="shared" si="18"/>
        <v>0.39260532575334228</v>
      </c>
      <c r="K90">
        <f t="shared" si="19"/>
        <v>0.17576387407960026</v>
      </c>
      <c r="L90">
        <f>'Sim Flight Params'!$B$55*J90+'Sim Flight Params'!$B$58*K90</f>
        <v>0.39260532575334228</v>
      </c>
      <c r="N90">
        <f t="shared" si="20"/>
        <v>0.7749913564934322</v>
      </c>
      <c r="O90">
        <f t="shared" si="21"/>
        <v>4.2247558659781977E-2</v>
      </c>
      <c r="P90">
        <f>'Sim Flight Params'!$B$55*N90+'Sim Flight Params'!$B$58*O90</f>
        <v>0.7749913564934322</v>
      </c>
      <c r="Q90">
        <f t="shared" si="22"/>
        <v>8.436720349337512E-3</v>
      </c>
      <c r="S90">
        <f t="shared" si="16"/>
        <v>0.39578206849396919</v>
      </c>
      <c r="T90">
        <f t="shared" si="17"/>
        <v>0.83069869249448114</v>
      </c>
      <c r="U90">
        <f t="shared" si="14"/>
        <v>6.4144056350386447E-2</v>
      </c>
    </row>
    <row r="91" spans="1:21" x14ac:dyDescent="0.3">
      <c r="A91">
        <f>'Sim Flight'!B91</f>
        <v>4.45</v>
      </c>
      <c r="B91">
        <f>'Sim Flight'!L91</f>
        <v>0.78569084693494928</v>
      </c>
      <c r="C91">
        <f>'Sim Flight'!N91+'Sim Flight'!S91+'Sim Flight'!W91</f>
        <v>6.9385037861805499E-2</v>
      </c>
      <c r="E91">
        <f t="shared" si="15"/>
        <v>4.9999999999999822E-2</v>
      </c>
      <c r="G91">
        <f>MEDIAN2(C91,'Sim Flight Params'!$B$56,2)</f>
        <v>6.9385037861805499E-2</v>
      </c>
      <c r="H91">
        <f>AVERAGE2(G91,'Sim Flight Params'!$B$57,2)</f>
        <v>4.3633946083438097E-2</v>
      </c>
      <c r="J91">
        <f t="shared" si="18"/>
        <v>0.39478702305751417</v>
      </c>
      <c r="K91">
        <f t="shared" si="19"/>
        <v>2.7727748473120553E-2</v>
      </c>
      <c r="L91">
        <f>'Sim Flight Params'!$B$55*J91+'Sim Flight Params'!$B$58*K91</f>
        <v>0.39478702305751417</v>
      </c>
      <c r="N91">
        <f t="shared" si="20"/>
        <v>0.79473070764630782</v>
      </c>
      <c r="O91">
        <f t="shared" si="21"/>
        <v>4.3633946083437999E-2</v>
      </c>
      <c r="P91">
        <f>'Sim Flight Params'!$B$55*N91+'Sim Flight Params'!$B$58*O91</f>
        <v>0.79473070764630782</v>
      </c>
      <c r="Q91">
        <f t="shared" si="22"/>
        <v>9.0398607113585383E-3</v>
      </c>
      <c r="S91">
        <f t="shared" si="16"/>
        <v>0.39925132038705946</v>
      </c>
      <c r="T91">
        <f t="shared" si="17"/>
        <v>0.85066125851383401</v>
      </c>
      <c r="U91">
        <f t="shared" si="14"/>
        <v>6.4970411578884724E-2</v>
      </c>
    </row>
    <row r="92" spans="1:21" x14ac:dyDescent="0.3">
      <c r="A92">
        <f>'Sim Flight'!B92</f>
        <v>4.5</v>
      </c>
      <c r="B92">
        <f>'Sim Flight'!L92</f>
        <v>0.8049096779838717</v>
      </c>
      <c r="C92">
        <f>'Sim Flight'!N92+'Sim Flight'!S92+'Sim Flight'!W92</f>
        <v>4.7219917985359051E-2</v>
      </c>
      <c r="E92">
        <f t="shared" si="15"/>
        <v>4.9999999999999822E-2</v>
      </c>
      <c r="G92">
        <f>MEDIAN2(C92,'Sim Flight Params'!$B$56,2)</f>
        <v>4.7219917985359051E-2</v>
      </c>
      <c r="H92">
        <f>AVERAGE2(G92,'Sim Flight Params'!$B$57,2)</f>
        <v>4.4152087540419618E-2</v>
      </c>
      <c r="J92">
        <f t="shared" si="18"/>
        <v>0.39699462743453517</v>
      </c>
      <c r="K92">
        <f t="shared" si="19"/>
        <v>1.0362829139630473E-2</v>
      </c>
      <c r="L92">
        <f>'Sim Flight Params'!$B$55*J92+'Sim Flight Params'!$B$58*K92</f>
        <v>0.39699462743453517</v>
      </c>
      <c r="N92">
        <f t="shared" si="20"/>
        <v>0.81458043901803445</v>
      </c>
      <c r="O92">
        <f t="shared" si="21"/>
        <v>4.4152087540420153E-2</v>
      </c>
      <c r="P92">
        <f>'Sim Flight Params'!$B$55*N92+'Sim Flight Params'!$B$58*O92</f>
        <v>0.81458043901803445</v>
      </c>
      <c r="Q92">
        <f t="shared" si="22"/>
        <v>9.6707610341627559E-3</v>
      </c>
      <c r="S92">
        <f t="shared" si="16"/>
        <v>0.40161231628632743</v>
      </c>
      <c r="T92">
        <f t="shared" si="17"/>
        <v>0.87074187432815031</v>
      </c>
      <c r="U92">
        <f t="shared" si="14"/>
        <v>6.5832196344278615E-2</v>
      </c>
    </row>
    <row r="93" spans="1:21" x14ac:dyDescent="0.3">
      <c r="A93">
        <f>'Sim Flight'!B93</f>
        <v>4.55</v>
      </c>
      <c r="B93">
        <f>'Sim Flight'!L93</f>
        <v>0.82420372006564535</v>
      </c>
      <c r="C93">
        <f>'Sim Flight'!N93+'Sim Flight'!S93+'Sim Flight'!W93</f>
        <v>6.4606233420623285E-2</v>
      </c>
      <c r="E93">
        <f t="shared" si="15"/>
        <v>4.9999999999999822E-2</v>
      </c>
      <c r="G93">
        <f>MEDIAN2(C93,'Sim Flight Params'!$B$56,2)</f>
        <v>6.4606233420623285E-2</v>
      </c>
      <c r="H93">
        <f>AVERAGE2(G93,'Sim Flight Params'!$B$57,2)</f>
        <v>4.8191965231177351E-2</v>
      </c>
      <c r="J93">
        <f t="shared" si="18"/>
        <v>0.39940422569609402</v>
      </c>
      <c r="K93">
        <f t="shared" si="19"/>
        <v>8.0797553815154952E-2</v>
      </c>
      <c r="L93">
        <f>'Sim Flight Params'!$B$55*J93+'Sim Flight Params'!$B$58*K93</f>
        <v>0.39940422569609402</v>
      </c>
      <c r="N93">
        <f t="shared" si="20"/>
        <v>0.83455065030283904</v>
      </c>
      <c r="O93">
        <f t="shared" si="21"/>
        <v>4.8191965231177032E-2</v>
      </c>
      <c r="P93">
        <f>'Sim Flight Params'!$B$55*N93+'Sim Flight Params'!$B$58*O93</f>
        <v>0.83455065030283904</v>
      </c>
      <c r="Q93">
        <f t="shared" si="22"/>
        <v>1.0346930237193686E-2</v>
      </c>
      <c r="S93">
        <f t="shared" si="16"/>
        <v>0.40484262795735859</v>
      </c>
      <c r="T93">
        <f t="shared" si="17"/>
        <v>0.89098400572601821</v>
      </c>
      <c r="U93">
        <f t="shared" si="14"/>
        <v>6.6780285660372862E-2</v>
      </c>
    </row>
    <row r="94" spans="1:21" x14ac:dyDescent="0.3">
      <c r="A94">
        <f>'Sim Flight'!B94</f>
        <v>4.5999999999999996</v>
      </c>
      <c r="B94">
        <f>'Sim Flight'!L94</f>
        <v>0.84356553495976883</v>
      </c>
      <c r="C94">
        <f>'Sim Flight'!N94+'Sim Flight'!S94+'Sim Flight'!W94</f>
        <v>2.7222693950740388E-2</v>
      </c>
      <c r="E94">
        <f t="shared" si="15"/>
        <v>4.9999999999999822E-2</v>
      </c>
      <c r="G94">
        <f>MEDIAN2(C94,'Sim Flight Params'!$B$56,2)</f>
        <v>2.7222693950740388E-2</v>
      </c>
      <c r="H94">
        <f>AVERAGE2(G94,'Sim Flight Params'!$B$57,2)</f>
        <v>4.4184966454675151E-2</v>
      </c>
      <c r="J94">
        <f t="shared" si="18"/>
        <v>0.40161347401882774</v>
      </c>
      <c r="K94">
        <f t="shared" si="19"/>
        <v>-8.0139975530044302E-2</v>
      </c>
      <c r="L94">
        <f>'Sim Flight Params'!$B$55*J94+'Sim Flight Params'!$B$58*K94</f>
        <v>0.40161347401882774</v>
      </c>
      <c r="N94">
        <f t="shared" si="20"/>
        <v>0.85463132400378039</v>
      </c>
      <c r="O94">
        <f t="shared" si="21"/>
        <v>4.4184966454674672E-2</v>
      </c>
      <c r="P94">
        <f>'Sim Flight Params'!$B$55*N94+'Sim Flight Params'!$B$58*O94</f>
        <v>0.85463132400378039</v>
      </c>
      <c r="Q94">
        <f t="shared" si="22"/>
        <v>1.1065789044011565E-2</v>
      </c>
      <c r="S94">
        <f t="shared" si="16"/>
        <v>0.40620376265489561</v>
      </c>
      <c r="T94">
        <f t="shared" si="17"/>
        <v>0.91129419385876287</v>
      </c>
      <c r="U94">
        <f t="shared" si="14"/>
        <v>6.7728658898994043E-2</v>
      </c>
    </row>
    <row r="95" spans="1:21" x14ac:dyDescent="0.3">
      <c r="A95">
        <f>'Sim Flight'!B95</f>
        <v>4.6500000000000004</v>
      </c>
      <c r="B95">
        <f>'Sim Flight'!L95</f>
        <v>0.86298765831803204</v>
      </c>
      <c r="C95">
        <f>'Sim Flight'!N95+'Sim Flight'!S95+'Sim Flight'!W95</f>
        <v>9.2339192550360428E-3</v>
      </c>
      <c r="E95">
        <f t="shared" si="15"/>
        <v>5.0000000000000711E-2</v>
      </c>
      <c r="G95">
        <f>MEDIAN2(C95,'Sim Flight Params'!$B$56,2)</f>
        <v>9.2339192550360428E-3</v>
      </c>
      <c r="H95">
        <f>AVERAGE2(G95,'Sim Flight Params'!$B$57,2)</f>
        <v>3.8966758289239206E-2</v>
      </c>
      <c r="J95">
        <f t="shared" si="18"/>
        <v>0.40356181193328972</v>
      </c>
      <c r="K95">
        <f t="shared" si="19"/>
        <v>-0.10436416330871741</v>
      </c>
      <c r="L95">
        <f>'Sim Flight Params'!$B$55*J95+'Sim Flight Params'!$B$58*K95</f>
        <v>0.40356181193328972</v>
      </c>
      <c r="N95">
        <f t="shared" si="20"/>
        <v>0.87480941460044515</v>
      </c>
      <c r="O95">
        <f t="shared" si="21"/>
        <v>3.8966758289238901E-2</v>
      </c>
      <c r="P95">
        <f>'Sim Flight Params'!$B$55*N95+'Sim Flight Params'!$B$58*O95</f>
        <v>0.87480941460044515</v>
      </c>
      <c r="Q95">
        <f t="shared" si="22"/>
        <v>1.1821756282413109E-2</v>
      </c>
      <c r="S95">
        <f t="shared" si="16"/>
        <v>0.40666545861764741</v>
      </c>
      <c r="T95">
        <f t="shared" si="17"/>
        <v>0.93162746678964548</v>
      </c>
      <c r="U95">
        <f t="shared" si="14"/>
        <v>6.8639808471613439E-2</v>
      </c>
    </row>
    <row r="96" spans="1:21" x14ac:dyDescent="0.3">
      <c r="A96">
        <f>'Sim Flight'!B96</f>
        <v>4.7</v>
      </c>
      <c r="B96">
        <f>'Sim Flight'!L96</f>
        <v>0.88246260254216224</v>
      </c>
      <c r="C96">
        <f>'Sim Flight'!N96+'Sim Flight'!S96+'Sim Flight'!W96</f>
        <v>-1.120614831965612E-2</v>
      </c>
      <c r="E96">
        <f t="shared" si="15"/>
        <v>4.9999999999999822E-2</v>
      </c>
      <c r="G96">
        <f>MEDIAN2(C96,'Sim Flight Params'!$B$56,2)</f>
        <v>-1.120614831965612E-2</v>
      </c>
      <c r="H96">
        <f>AVERAGE2(G96,'Sim Flight Params'!$B$57,2)</f>
        <v>2.895996526640706E-2</v>
      </c>
      <c r="J96">
        <f t="shared" si="18"/>
        <v>0.40500981019661009</v>
      </c>
      <c r="K96">
        <f t="shared" si="19"/>
        <v>-0.20013586045664364</v>
      </c>
      <c r="L96">
        <f>'Sim Flight Params'!$B$55*J96+'Sim Flight Params'!$B$58*K96</f>
        <v>0.40500981019661009</v>
      </c>
      <c r="N96">
        <f t="shared" si="20"/>
        <v>0.89505990511027556</v>
      </c>
      <c r="O96">
        <f t="shared" si="21"/>
        <v>2.8959965266407532E-2</v>
      </c>
      <c r="P96">
        <f>'Sim Flight Params'!$B$55*N96+'Sim Flight Params'!$B$58*O96</f>
        <v>0.89505990511027556</v>
      </c>
      <c r="Q96">
        <f t="shared" si="22"/>
        <v>1.2597302568113311E-2</v>
      </c>
      <c r="S96">
        <f t="shared" si="16"/>
        <v>0.40610515120166463</v>
      </c>
      <c r="T96">
        <f t="shared" si="17"/>
        <v>0.95193272434972864</v>
      </c>
      <c r="U96">
        <f t="shared" si="14"/>
        <v>6.9470121807566398E-2</v>
      </c>
    </row>
    <row r="97" spans="1:21" x14ac:dyDescent="0.3">
      <c r="A97">
        <f>'Sim Flight'!B97</f>
        <v>4.75</v>
      </c>
      <c r="B97">
        <f>'Sim Flight'!L97</f>
        <v>0.90198285967043923</v>
      </c>
      <c r="C97">
        <f>'Sim Flight'!N97+'Sim Flight'!S97+'Sim Flight'!W97</f>
        <v>3.3642129231707153E-2</v>
      </c>
      <c r="E97">
        <f t="shared" si="15"/>
        <v>4.9999999999999822E-2</v>
      </c>
      <c r="G97">
        <f>MEDIAN2(C97,'Sim Flight Params'!$B$56,2)</f>
        <v>3.3642129231707153E-2</v>
      </c>
      <c r="H97">
        <f>AVERAGE2(G97,'Sim Flight Params'!$B$57,2)</f>
        <v>3.1199372260754556E-2</v>
      </c>
      <c r="J97">
        <f t="shared" si="18"/>
        <v>0.40656977880964779</v>
      </c>
      <c r="K97">
        <f t="shared" si="19"/>
        <v>4.478813988695008E-2</v>
      </c>
      <c r="L97">
        <f>'Sim Flight Params'!$B$55*J97+'Sim Flight Params'!$B$58*K97</f>
        <v>0.40656977880964779</v>
      </c>
      <c r="N97">
        <f t="shared" si="20"/>
        <v>0.91538839405075789</v>
      </c>
      <c r="O97">
        <f t="shared" si="21"/>
        <v>3.1199372260754088E-2</v>
      </c>
      <c r="P97">
        <f>'Sim Flight Params'!$B$55*N97+'Sim Flight Params'!$B$58*O97</f>
        <v>0.91538839405075789</v>
      </c>
      <c r="Q97">
        <f t="shared" si="22"/>
        <v>1.3405534380318662E-2</v>
      </c>
      <c r="S97">
        <f t="shared" si="16"/>
        <v>0.40778725766324997</v>
      </c>
      <c r="T97">
        <f t="shared" si="17"/>
        <v>0.97232208723289104</v>
      </c>
      <c r="U97">
        <f t="shared" si="14"/>
        <v>7.0339227562451812E-2</v>
      </c>
    </row>
    <row r="98" spans="1:21" x14ac:dyDescent="0.3">
      <c r="A98">
        <f>'Sim Flight'!B98</f>
        <v>4.8</v>
      </c>
      <c r="B98">
        <f>'Sim Flight'!L98</f>
        <v>0.92154090427215496</v>
      </c>
      <c r="C98">
        <f>'Sim Flight'!N98+'Sim Flight'!S98+'Sim Flight'!W98</f>
        <v>-6.9972079964692891E-3</v>
      </c>
      <c r="E98">
        <f t="shared" si="15"/>
        <v>4.9999999999999822E-2</v>
      </c>
      <c r="G98">
        <f>MEDIAN2(C98,'Sim Flight Params'!$B$56,2)</f>
        <v>-6.9972079964692891E-3</v>
      </c>
      <c r="H98">
        <f>AVERAGE2(G98,'Sim Flight Params'!$B$57,2)</f>
        <v>2.913832192364325E-2</v>
      </c>
      <c r="J98">
        <f t="shared" si="18"/>
        <v>0.40802669490582993</v>
      </c>
      <c r="K98">
        <f t="shared" si="19"/>
        <v>-4.1221006742226264E-2</v>
      </c>
      <c r="L98">
        <f>'Sim Flight Params'!$B$55*J98+'Sim Flight Params'!$B$58*K98</f>
        <v>0.40802669490582993</v>
      </c>
      <c r="N98">
        <f t="shared" si="20"/>
        <v>0.93578972879604927</v>
      </c>
      <c r="O98">
        <f t="shared" si="21"/>
        <v>2.9138321923643067E-2</v>
      </c>
      <c r="P98">
        <f>'Sim Flight Params'!$B$55*N98+'Sim Flight Params'!$B$58*O98</f>
        <v>0.93578972879604927</v>
      </c>
      <c r="Q98">
        <f t="shared" si="22"/>
        <v>1.424882452389431E-2</v>
      </c>
      <c r="S98">
        <f t="shared" si="16"/>
        <v>0.40743739726342648</v>
      </c>
      <c r="T98">
        <f t="shared" si="17"/>
        <v>0.99269395709606234</v>
      </c>
      <c r="U98">
        <f t="shared" si="14"/>
        <v>7.1153052823907381E-2</v>
      </c>
    </row>
    <row r="99" spans="1:21" x14ac:dyDescent="0.3">
      <c r="A99">
        <f>'Sim Flight'!B99</f>
        <v>4.8499999999999996</v>
      </c>
      <c r="B99">
        <f>'Sim Flight'!L99</f>
        <v>0.94112919634881076</v>
      </c>
      <c r="C99">
        <f>'Sim Flight'!N99+'Sim Flight'!S99+'Sim Flight'!W99</f>
        <v>-8.1360931267720812E-3</v>
      </c>
      <c r="E99">
        <f t="shared" si="15"/>
        <v>4.9999999999999822E-2</v>
      </c>
      <c r="G99">
        <f>MEDIAN2(C99,'Sim Flight Params'!$B$56,2)</f>
        <v>-8.1360931267720812E-3</v>
      </c>
      <c r="H99">
        <f>AVERAGE2(G99,'Sim Flight Params'!$B$57,2)</f>
        <v>1.9448180550071054E-2</v>
      </c>
      <c r="J99">
        <f t="shared" si="18"/>
        <v>0.4089991039333335</v>
      </c>
      <c r="K99">
        <f t="shared" si="19"/>
        <v>-0.19380282747144462</v>
      </c>
      <c r="L99">
        <f>'Sim Flight Params'!$B$55*J99+'Sim Flight Params'!$B$58*K99</f>
        <v>0.4089991039333335</v>
      </c>
      <c r="N99">
        <f t="shared" si="20"/>
        <v>0.95623968399271586</v>
      </c>
      <c r="O99">
        <f t="shared" si="21"/>
        <v>1.9448180550071317E-2</v>
      </c>
      <c r="P99">
        <f>'Sim Flight Params'!$B$55*N99+'Sim Flight Params'!$B$58*O99</f>
        <v>0.95623968399271586</v>
      </c>
      <c r="Q99">
        <f t="shared" si="22"/>
        <v>1.5110487643905102E-2</v>
      </c>
      <c r="S99">
        <f t="shared" si="16"/>
        <v>0.4070305926070879</v>
      </c>
      <c r="T99">
        <f t="shared" si="17"/>
        <v>1.0130454867264167</v>
      </c>
      <c r="U99">
        <f t="shared" si="14"/>
        <v>7.191629037760594E-2</v>
      </c>
    </row>
    <row r="100" spans="1:21" x14ac:dyDescent="0.3">
      <c r="A100">
        <f>'Sim Flight'!B100</f>
        <v>4.9000000000000004</v>
      </c>
      <c r="B100">
        <f>'Sim Flight'!L100</f>
        <v>0.96074018424093155</v>
      </c>
      <c r="C100">
        <f>'Sim Flight'!N100+'Sim Flight'!S100+'Sim Flight'!W100</f>
        <v>0.1019079774562448</v>
      </c>
      <c r="E100">
        <f t="shared" si="15"/>
        <v>5.0000000000000711E-2</v>
      </c>
      <c r="G100">
        <f>MEDIAN2(C100,'Sim Flight Params'!$B$56,2)</f>
        <v>0.1019079774562448</v>
      </c>
      <c r="H100">
        <f>AVERAGE2(G100,'Sim Flight Params'!$B$57,2)</f>
        <v>2.628418798393177E-2</v>
      </c>
      <c r="J100">
        <f t="shared" si="18"/>
        <v>0.41031331333253013</v>
      </c>
      <c r="K100">
        <f t="shared" si="19"/>
        <v>0.13672014867721238</v>
      </c>
      <c r="L100">
        <f>'Sim Flight Params'!$B$55*J100+'Sim Flight Params'!$B$58*K100</f>
        <v>0.41031331333253013</v>
      </c>
      <c r="N100">
        <f t="shared" si="20"/>
        <v>0.97675534965934263</v>
      </c>
      <c r="O100">
        <f t="shared" si="21"/>
        <v>2.6284187983932242E-2</v>
      </c>
      <c r="P100">
        <f>'Sim Flight Params'!$B$55*N100+'Sim Flight Params'!$B$58*O100</f>
        <v>0.97675534965934263</v>
      </c>
      <c r="Q100">
        <f t="shared" si="22"/>
        <v>1.6015165418411081E-2</v>
      </c>
      <c r="S100">
        <f t="shared" si="16"/>
        <v>0.4121259914799002</v>
      </c>
      <c r="T100">
        <f t="shared" si="17"/>
        <v>1.033651786300412</v>
      </c>
      <c r="U100">
        <f t="shared" si="14"/>
        <v>7.291160205948044E-2</v>
      </c>
    </row>
    <row r="101" spans="1:21" x14ac:dyDescent="0.3">
      <c r="A101">
        <f>'Sim Flight'!B101</f>
        <v>4.95</v>
      </c>
      <c r="B101">
        <f>'Sim Flight'!L101</f>
        <v>0.98036630753937171</v>
      </c>
      <c r="C101">
        <f>'Sim Flight'!N101+'Sim Flight'!S101+'Sim Flight'!W101</f>
        <v>-1.0931265989926123E-2</v>
      </c>
      <c r="E101">
        <f t="shared" si="15"/>
        <v>4.9999999999999822E-2</v>
      </c>
      <c r="G101">
        <f>MEDIAN2(C101,'Sim Flight Params'!$B$56,2)</f>
        <v>-1.0931265989926123E-2</v>
      </c>
      <c r="H101">
        <f>AVERAGE2(G101,'Sim Flight Params'!$B$57,2)</f>
        <v>1.6842000557613097E-2</v>
      </c>
      <c r="J101">
        <f t="shared" si="18"/>
        <v>0.41115541336041078</v>
      </c>
      <c r="K101">
        <f t="shared" si="19"/>
        <v>-0.18884374852637412</v>
      </c>
      <c r="L101">
        <f>'Sim Flight Params'!$B$55*J101+'Sim Flight Params'!$B$58*K101</f>
        <v>0.41115541336041078</v>
      </c>
      <c r="N101">
        <f t="shared" si="20"/>
        <v>0.99731312032736308</v>
      </c>
      <c r="O101">
        <f t="shared" si="21"/>
        <v>1.6842000557613149E-2</v>
      </c>
      <c r="P101">
        <f>'Sim Flight Params'!$B$55*N101+'Sim Flight Params'!$B$58*O101</f>
        <v>0.99731312032736308</v>
      </c>
      <c r="Q101">
        <f t="shared" si="22"/>
        <v>1.6946812787991372E-2</v>
      </c>
      <c r="S101">
        <f t="shared" si="16"/>
        <v>0.41157942818040388</v>
      </c>
      <c r="T101">
        <f t="shared" si="17"/>
        <v>1.0542307577094321</v>
      </c>
      <c r="U101">
        <f t="shared" si="14"/>
        <v>7.3864450170060381E-2</v>
      </c>
    </row>
    <row r="102" spans="1:21" x14ac:dyDescent="0.3">
      <c r="A102">
        <f>'Sim Flight'!B102</f>
        <v>5</v>
      </c>
      <c r="B102">
        <f>'Sim Flight'!L102</f>
        <v>0.99999999999999989</v>
      </c>
      <c r="C102">
        <f>'Sim Flight'!N102+'Sim Flight'!S102+'Sim Flight'!W102</f>
        <v>3.4481805897116462E-2</v>
      </c>
      <c r="E102">
        <f t="shared" si="15"/>
        <v>4.9999999999999822E-2</v>
      </c>
      <c r="G102">
        <f>MEDIAN2(C102,'Sim Flight Params'!$B$56,2)</f>
        <v>3.4481805897116462E-2</v>
      </c>
      <c r="H102">
        <f>AVERAGE2(G102,'Sim Flight Params'!$B$57,2)</f>
        <v>1.7749389550910107E-2</v>
      </c>
      <c r="J102">
        <f t="shared" si="18"/>
        <v>0.41204288283795626</v>
      </c>
      <c r="K102">
        <f t="shared" si="19"/>
        <v>1.8147779865940249E-2</v>
      </c>
      <c r="L102">
        <f>'Sim Flight Params'!$B$55*J102+'Sim Flight Params'!$B$58*K102</f>
        <v>0.41204288283795626</v>
      </c>
      <c r="N102">
        <f t="shared" si="20"/>
        <v>1.0179152644692608</v>
      </c>
      <c r="O102">
        <f t="shared" si="21"/>
        <v>1.7749389550909607E-2</v>
      </c>
      <c r="P102">
        <f>'Sim Flight Params'!$B$55*N102+'Sim Flight Params'!$B$58*O102</f>
        <v>1.0179152644692608</v>
      </c>
      <c r="Q102">
        <f t="shared" si="22"/>
        <v>1.791526446926095E-2</v>
      </c>
      <c r="S102">
        <f t="shared" si="16"/>
        <v>0.4133035184752597</v>
      </c>
      <c r="T102">
        <f t="shared" si="17"/>
        <v>1.0748959336331949</v>
      </c>
      <c r="U102">
        <f t="shared" si="14"/>
        <v>7.4895933633195022E-2</v>
      </c>
    </row>
    <row r="103" spans="1:21" x14ac:dyDescent="0.3">
      <c r="A103">
        <f>'Sim Flight'!B103</f>
        <v>5.05</v>
      </c>
      <c r="B103">
        <f>'Sim Flight'!L103</f>
        <v>1.0196336924606282</v>
      </c>
      <c r="C103">
        <f>'Sim Flight'!N103+'Sim Flight'!S103+'Sim Flight'!W103</f>
        <v>-3.6458224253524137E-2</v>
      </c>
      <c r="E103">
        <f t="shared" si="15"/>
        <v>4.9999999999999822E-2</v>
      </c>
      <c r="G103">
        <f>MEDIAN2(C103,'Sim Flight Params'!$B$56,2)</f>
        <v>-3.6458224253524137E-2</v>
      </c>
      <c r="H103">
        <f>AVERAGE2(G103,'Sim Flight Params'!$B$57,2)</f>
        <v>1.2037871612340083E-2</v>
      </c>
      <c r="J103">
        <f t="shared" si="18"/>
        <v>0.41264477641857328</v>
      </c>
      <c r="K103">
        <f t="shared" si="19"/>
        <v>-0.11423035877140086</v>
      </c>
      <c r="L103">
        <f>'Sim Flight Params'!$B$55*J103+'Sim Flight Params'!$B$58*K103</f>
        <v>0.41264477641857328</v>
      </c>
      <c r="N103">
        <f t="shared" si="20"/>
        <v>1.0385475032901894</v>
      </c>
      <c r="O103">
        <f t="shared" si="21"/>
        <v>1.2037871612340422E-2</v>
      </c>
      <c r="P103">
        <f>'Sim Flight Params'!$B$55*N103+'Sim Flight Params'!$B$58*O103</f>
        <v>1.0385475032901894</v>
      </c>
      <c r="Q103">
        <f t="shared" si="22"/>
        <v>1.8913810829561228E-2</v>
      </c>
      <c r="S103">
        <f t="shared" si="16"/>
        <v>0.41148060726258351</v>
      </c>
      <c r="T103">
        <f t="shared" si="17"/>
        <v>1.0954699639963241</v>
      </c>
      <c r="U103">
        <f t="shared" si="14"/>
        <v>7.5836271535695943E-2</v>
      </c>
    </row>
    <row r="104" spans="1:21" x14ac:dyDescent="0.3">
      <c r="A104">
        <f>'Sim Flight'!B104</f>
        <v>5.0999999999999996</v>
      </c>
      <c r="B104">
        <f>'Sim Flight'!L104</f>
        <v>1.0392598157590682</v>
      </c>
      <c r="C104">
        <f>'Sim Flight'!N104+'Sim Flight'!S104+'Sim Flight'!W104</f>
        <v>-2.6693085124829787E-2</v>
      </c>
      <c r="E104">
        <f t="shared" si="15"/>
        <v>4.9999999999999822E-2</v>
      </c>
      <c r="G104">
        <f>MEDIAN2(C104,'Sim Flight Params'!$B$56,2)</f>
        <v>-2.6693085124829787E-2</v>
      </c>
      <c r="H104">
        <f>AVERAGE2(G104,'Sim Flight Params'!$B$57,2)</f>
        <v>1.0102004511693376E-2</v>
      </c>
      <c r="J104">
        <f t="shared" si="18"/>
        <v>0.41314987664415792</v>
      </c>
      <c r="K104">
        <f t="shared" si="19"/>
        <v>-3.871734201293428E-2</v>
      </c>
      <c r="L104">
        <f>'Sim Flight Params'!$B$55*J104+'Sim Flight Params'!$B$58*K104</f>
        <v>0.41314987664415792</v>
      </c>
      <c r="N104">
        <f t="shared" si="20"/>
        <v>1.0592049971223971</v>
      </c>
      <c r="O104">
        <f t="shared" si="21"/>
        <v>1.0102004511692889E-2</v>
      </c>
      <c r="P104">
        <f>'Sim Flight Params'!$B$55*N104+'Sim Flight Params'!$B$58*O104</f>
        <v>1.0592049971223971</v>
      </c>
      <c r="Q104">
        <f t="shared" si="22"/>
        <v>1.9945181363328901E-2</v>
      </c>
      <c r="S104">
        <f t="shared" si="16"/>
        <v>0.41014595300634205</v>
      </c>
      <c r="T104">
        <f t="shared" si="17"/>
        <v>1.1159772616466412</v>
      </c>
      <c r="U104">
        <f t="shared" si="14"/>
        <v>7.671744588757301E-2</v>
      </c>
    </row>
    <row r="105" spans="1:21" x14ac:dyDescent="0.3">
      <c r="A105">
        <f>'Sim Flight'!B105</f>
        <v>5.15</v>
      </c>
      <c r="B105">
        <f>'Sim Flight'!L105</f>
        <v>1.0588708036511891</v>
      </c>
      <c r="C105">
        <f>'Sim Flight'!N105+'Sim Flight'!S105+'Sim Flight'!W105</f>
        <v>-6.1186739545047181E-3</v>
      </c>
      <c r="E105">
        <f t="shared" si="15"/>
        <v>5.0000000000000711E-2</v>
      </c>
      <c r="G105">
        <f>MEDIAN2(C105,'Sim Flight Params'!$B$56,2)</f>
        <v>-6.1186739545047181E-3</v>
      </c>
      <c r="H105">
        <f>AVERAGE2(G105,'Sim Flight Params'!$B$57,2)</f>
        <v>5.1319041134168901E-3</v>
      </c>
      <c r="J105">
        <f t="shared" si="18"/>
        <v>0.41340647184982876</v>
      </c>
      <c r="K105">
        <f t="shared" si="19"/>
        <v>-9.9402007965528311E-2</v>
      </c>
      <c r="L105">
        <f>'Sim Flight Params'!$B$55*J105+'Sim Flight Params'!$B$58*K105</f>
        <v>0.41340647184982876</v>
      </c>
      <c r="N105">
        <f t="shared" si="20"/>
        <v>1.0798753207148888</v>
      </c>
      <c r="O105">
        <f t="shared" si="21"/>
        <v>5.1319041134167236E-3</v>
      </c>
      <c r="P105">
        <f>'Sim Flight Params'!$B$55*N105+'Sim Flight Params'!$B$58*O105</f>
        <v>1.0798753207148888</v>
      </c>
      <c r="Q105">
        <f t="shared" si="22"/>
        <v>2.1004517063699657E-2</v>
      </c>
      <c r="S105">
        <f t="shared" si="16"/>
        <v>0.4098400193086168</v>
      </c>
      <c r="T105">
        <f t="shared" si="17"/>
        <v>1.1364692626120723</v>
      </c>
      <c r="U105">
        <f t="shared" si="14"/>
        <v>7.7598458960883132E-2</v>
      </c>
    </row>
    <row r="106" spans="1:21" x14ac:dyDescent="0.3">
      <c r="A106">
        <f>'Sim Flight'!B106</f>
        <v>5.2</v>
      </c>
      <c r="B106">
        <f>'Sim Flight'!L106</f>
        <v>1.0784590957278448</v>
      </c>
      <c r="C106">
        <f>'Sim Flight'!N106+'Sim Flight'!S106+'Sim Flight'!W106</f>
        <v>-1.8294541522037175E-2</v>
      </c>
      <c r="E106">
        <f t="shared" si="15"/>
        <v>4.9999999999999822E-2</v>
      </c>
      <c r="G106">
        <f>MEDIAN2(C106,'Sim Flight Params'!$B$56,2)</f>
        <v>-1.8294541522037175E-2</v>
      </c>
      <c r="H106">
        <f>AVERAGE2(G106,'Sim Flight Params'!$B$57,2)</f>
        <v>3.7197374227209059E-3</v>
      </c>
      <c r="J106">
        <f t="shared" si="18"/>
        <v>0.41359245872096478</v>
      </c>
      <c r="K106">
        <f t="shared" si="19"/>
        <v>-2.8243333813919785E-2</v>
      </c>
      <c r="L106">
        <f>'Sim Flight Params'!$B$55*J106+'Sim Flight Params'!$B$58*K106</f>
        <v>0.41359245872096478</v>
      </c>
      <c r="N106">
        <f t="shared" si="20"/>
        <v>1.100554943650937</v>
      </c>
      <c r="O106">
        <f t="shared" si="21"/>
        <v>3.7197374227204835E-3</v>
      </c>
      <c r="P106">
        <f>'Sim Flight Params'!$B$55*N106+'Sim Flight Params'!$B$58*O106</f>
        <v>1.100554943650937</v>
      </c>
      <c r="Q106">
        <f t="shared" si="22"/>
        <v>2.209584792309216E-2</v>
      </c>
      <c r="S106">
        <f t="shared" si="16"/>
        <v>0.40892529223251495</v>
      </c>
      <c r="T106">
        <f t="shared" si="17"/>
        <v>1.1569155272236979</v>
      </c>
      <c r="U106">
        <f t="shared" si="14"/>
        <v>7.8456431495853129E-2</v>
      </c>
    </row>
    <row r="107" spans="1:21" x14ac:dyDescent="0.3">
      <c r="A107">
        <f>'Sim Flight'!B107</f>
        <v>5.25</v>
      </c>
      <c r="B107">
        <f>'Sim Flight'!L107</f>
        <v>1.0980171403295607</v>
      </c>
      <c r="C107">
        <f>'Sim Flight'!N107+'Sim Flight'!S107+'Sim Flight'!W107</f>
        <v>-4.1206835715372064E-2</v>
      </c>
      <c r="E107">
        <f t="shared" si="15"/>
        <v>4.9999999999999822E-2</v>
      </c>
      <c r="G107">
        <f>MEDIAN2(C107,'Sim Flight Params'!$B$56,2)</f>
        <v>-4.1206835715372064E-2</v>
      </c>
      <c r="H107">
        <f>AVERAGE2(G107,'Sim Flight Params'!$B$57,2)</f>
        <v>-4.1410540085409266E-4</v>
      </c>
      <c r="J107">
        <f t="shared" si="18"/>
        <v>0.41357175345092206</v>
      </c>
      <c r="K107">
        <f t="shared" si="19"/>
        <v>-8.2676856471500262E-2</v>
      </c>
      <c r="L107">
        <f>'Sim Flight Params'!$B$55*J107+'Sim Flight Params'!$B$58*K107</f>
        <v>0.41357175345092206</v>
      </c>
      <c r="N107">
        <f t="shared" si="20"/>
        <v>1.1212335313234829</v>
      </c>
      <c r="O107">
        <f t="shared" si="21"/>
        <v>-4.1410540085440464E-4</v>
      </c>
      <c r="P107">
        <f>'Sim Flight Params'!$B$55*N107+'Sim Flight Params'!$B$58*O107</f>
        <v>1.1212335313234829</v>
      </c>
      <c r="Q107">
        <f t="shared" si="22"/>
        <v>2.3216390993922253E-2</v>
      </c>
      <c r="S107">
        <f t="shared" si="16"/>
        <v>0.40686495044674637</v>
      </c>
      <c r="T107">
        <f t="shared" si="17"/>
        <v>1.1772587747460352</v>
      </c>
      <c r="U107">
        <f t="shared" si="14"/>
        <v>7.9241634416474582E-2</v>
      </c>
    </row>
    <row r="108" spans="1:21" x14ac:dyDescent="0.3">
      <c r="A108">
        <f>'Sim Flight'!B108</f>
        <v>5.3</v>
      </c>
      <c r="B108">
        <f>'Sim Flight'!L108</f>
        <v>1.1175373974578375</v>
      </c>
      <c r="C108">
        <f>'Sim Flight'!N108+'Sim Flight'!S108+'Sim Flight'!W108</f>
        <v>2.0660766977108287E-2</v>
      </c>
      <c r="E108">
        <f t="shared" si="15"/>
        <v>4.9999999999999822E-2</v>
      </c>
      <c r="G108">
        <f>MEDIAN2(C108,'Sim Flight Params'!$B$56,2)</f>
        <v>2.0660766977108287E-2</v>
      </c>
      <c r="H108">
        <f>AVERAGE2(G108,'Sim Flight Params'!$B$57,2)</f>
        <v>-1.0570006710746156E-2</v>
      </c>
      <c r="J108">
        <f t="shared" si="18"/>
        <v>0.41304325311538476</v>
      </c>
      <c r="K108">
        <f t="shared" si="19"/>
        <v>-0.203118026197842</v>
      </c>
      <c r="L108">
        <f>'Sim Flight Params'!$B$55*J108+'Sim Flight Params'!$B$58*K108</f>
        <v>0.41304325311538476</v>
      </c>
      <c r="N108">
        <f t="shared" si="20"/>
        <v>1.1418856939792521</v>
      </c>
      <c r="O108">
        <f t="shared" si="21"/>
        <v>-1.0570006710746187E-2</v>
      </c>
      <c r="P108">
        <f>'Sim Flight Params'!$B$55*N108+'Sim Flight Params'!$B$58*O108</f>
        <v>1.1418856939792521</v>
      </c>
      <c r="Q108">
        <f t="shared" si="22"/>
        <v>2.434829652141457E-2</v>
      </c>
      <c r="S108">
        <f t="shared" si="16"/>
        <v>0.4078979887956018</v>
      </c>
      <c r="T108">
        <f t="shared" si="17"/>
        <v>1.1976536741858153</v>
      </c>
      <c r="U108">
        <f t="shared" si="14"/>
        <v>8.011627672797772E-2</v>
      </c>
    </row>
    <row r="109" spans="1:21" x14ac:dyDescent="0.3">
      <c r="A109">
        <f>'Sim Flight'!B109</f>
        <v>5.35</v>
      </c>
      <c r="B109">
        <f>'Sim Flight'!L109</f>
        <v>1.137012341681968</v>
      </c>
      <c r="C109">
        <f>'Sim Flight'!N109+'Sim Flight'!S109+'Sim Flight'!W109</f>
        <v>-3.0193203072208016E-2</v>
      </c>
      <c r="E109">
        <f t="shared" si="15"/>
        <v>4.9999999999999822E-2</v>
      </c>
      <c r="G109">
        <f>MEDIAN2(C109,'Sim Flight Params'!$B$56,2)</f>
        <v>-3.0193203072208016E-2</v>
      </c>
      <c r="H109">
        <f>AVERAGE2(G109,'Sim Flight Params'!$B$57,2)</f>
        <v>-1.2977748846031395E-2</v>
      </c>
      <c r="J109">
        <f t="shared" si="18"/>
        <v>0.41239436567308319</v>
      </c>
      <c r="K109">
        <f t="shared" si="19"/>
        <v>-4.8154842705704949E-2</v>
      </c>
      <c r="L109">
        <f>'Sim Flight Params'!$B$55*J109+'Sim Flight Params'!$B$58*K109</f>
        <v>0.41239436567308319</v>
      </c>
      <c r="N109">
        <f t="shared" si="20"/>
        <v>1.1625054122629062</v>
      </c>
      <c r="O109">
        <f t="shared" si="21"/>
        <v>-1.297774884603147E-2</v>
      </c>
      <c r="P109">
        <f>'Sim Flight Params'!$B$55*N109+'Sim Flight Params'!$B$58*O109</f>
        <v>1.1625054122629062</v>
      </c>
      <c r="Q109">
        <f t="shared" si="22"/>
        <v>2.5493070580938193E-2</v>
      </c>
      <c r="S109">
        <f t="shared" si="16"/>
        <v>0.40638832864199143</v>
      </c>
      <c r="T109">
        <f t="shared" si="17"/>
        <v>1.2179730906179147</v>
      </c>
      <c r="U109">
        <f t="shared" si="14"/>
        <v>8.0960748935946736E-2</v>
      </c>
    </row>
    <row r="110" spans="1:21" x14ac:dyDescent="0.3">
      <c r="A110">
        <f>'Sim Flight'!B110</f>
        <v>5.4</v>
      </c>
      <c r="B110">
        <f>'Sim Flight'!L110</f>
        <v>1.156434465040231</v>
      </c>
      <c r="C110">
        <f>'Sim Flight'!N110+'Sim Flight'!S110+'Sim Flight'!W110</f>
        <v>1.1030080751952481E-2</v>
      </c>
      <c r="E110">
        <f t="shared" si="15"/>
        <v>5.0000000000000711E-2</v>
      </c>
      <c r="G110">
        <f>MEDIAN2(C110,'Sim Flight Params'!$B$56,2)</f>
        <v>1.1030080751952481E-2</v>
      </c>
      <c r="H110">
        <f>AVERAGE2(G110,'Sim Flight Params'!$B$57,2)</f>
        <v>-1.5909214489176895E-2</v>
      </c>
      <c r="J110">
        <f t="shared" si="18"/>
        <v>0.41159890494862433</v>
      </c>
      <c r="K110">
        <f t="shared" si="19"/>
        <v>-5.8629312862909164E-2</v>
      </c>
      <c r="L110">
        <f>'Sim Flight Params'!$B$55*J110+'Sim Flight Params'!$B$58*K110</f>
        <v>0.41159890494862433</v>
      </c>
      <c r="N110">
        <f t="shared" si="20"/>
        <v>1.1830853575103377</v>
      </c>
      <c r="O110">
        <f t="shared" si="21"/>
        <v>-1.5909214489176812E-2</v>
      </c>
      <c r="P110">
        <f>'Sim Flight Params'!$B$55*N110+'Sim Flight Params'!$B$58*O110</f>
        <v>1.1830853575103377</v>
      </c>
      <c r="Q110">
        <f t="shared" si="22"/>
        <v>2.6650892470106768E-2</v>
      </c>
      <c r="S110">
        <f t="shared" si="16"/>
        <v>0.40693983267958905</v>
      </c>
      <c r="T110">
        <f t="shared" si="17"/>
        <v>1.2383200822518945</v>
      </c>
      <c r="U110">
        <f t="shared" si="14"/>
        <v>8.1885617211663542E-2</v>
      </c>
    </row>
    <row r="111" spans="1:21" x14ac:dyDescent="0.3">
      <c r="A111">
        <f>'Sim Flight'!B111</f>
        <v>5.45</v>
      </c>
      <c r="B111">
        <f>'Sim Flight'!L111</f>
        <v>1.1757962799343544</v>
      </c>
      <c r="C111">
        <f>'Sim Flight'!N111+'Sim Flight'!S111+'Sim Flight'!W111</f>
        <v>-1.5590382707002828E-2</v>
      </c>
      <c r="E111">
        <f t="shared" si="15"/>
        <v>4.9999999999999822E-2</v>
      </c>
      <c r="G111">
        <f>MEDIAN2(C111,'Sim Flight Params'!$B$56,2)</f>
        <v>-1.5590382707002828E-2</v>
      </c>
      <c r="H111">
        <f>AVERAGE2(G111,'Sim Flight Params'!$B$57,2)</f>
        <v>-1.3300734295861727E-2</v>
      </c>
      <c r="J111">
        <f t="shared" si="18"/>
        <v>0.41093386823383127</v>
      </c>
      <c r="K111">
        <f t="shared" si="19"/>
        <v>5.2169603866303538E-2</v>
      </c>
      <c r="L111">
        <f>'Sim Flight Params'!$B$55*J111+'Sim Flight Params'!$B$58*K111</f>
        <v>0.41093386823383127</v>
      </c>
      <c r="N111">
        <f t="shared" si="20"/>
        <v>1.2036320509220293</v>
      </c>
      <c r="O111">
        <f t="shared" si="21"/>
        <v>-1.3300734295861363E-2</v>
      </c>
      <c r="P111">
        <f>'Sim Flight Params'!$B$55*N111+'Sim Flight Params'!$B$58*O111</f>
        <v>1.2036320509220293</v>
      </c>
      <c r="Q111">
        <f t="shared" si="22"/>
        <v>2.7835770987674868E-2</v>
      </c>
      <c r="S111">
        <f t="shared" si="16"/>
        <v>0.40616031354423893</v>
      </c>
      <c r="T111">
        <f t="shared" si="17"/>
        <v>1.2586280979291065</v>
      </c>
      <c r="U111">
        <f t="shared" si="14"/>
        <v>8.2831817994752033E-2</v>
      </c>
    </row>
    <row r="112" spans="1:21" x14ac:dyDescent="0.3">
      <c r="A112">
        <f>'Sim Flight'!B112</f>
        <v>5.5</v>
      </c>
      <c r="B112">
        <f>'Sim Flight'!L112</f>
        <v>1.1950903220161282</v>
      </c>
      <c r="C112">
        <f>'Sim Flight'!N112+'Sim Flight'!S112+'Sim Flight'!W112</f>
        <v>-4.1859480754933703E-2</v>
      </c>
      <c r="E112">
        <f t="shared" si="15"/>
        <v>4.9999999999999822E-2</v>
      </c>
      <c r="G112">
        <f>MEDIAN2(C112,'Sim Flight Params'!$B$56,2)</f>
        <v>-4.1859480754933703E-2</v>
      </c>
      <c r="H112">
        <f>AVERAGE2(G112,'Sim Flight Params'!$B$57,2)</f>
        <v>-1.5196533749624716E-2</v>
      </c>
      <c r="J112">
        <f t="shared" si="18"/>
        <v>0.41017404154635001</v>
      </c>
      <c r="K112">
        <f t="shared" si="19"/>
        <v>-3.7915989075259914E-2</v>
      </c>
      <c r="L112">
        <f>'Sim Flight Params'!$B$55*J112+'Sim Flight Params'!$B$58*K112</f>
        <v>0.41017404154635001</v>
      </c>
      <c r="N112">
        <f t="shared" si="20"/>
        <v>1.2241407529993467</v>
      </c>
      <c r="O112">
        <f t="shared" si="21"/>
        <v>-1.5196533749625206E-2</v>
      </c>
      <c r="P112">
        <f>'Sim Flight Params'!$B$55*N112+'Sim Flight Params'!$B$58*O112</f>
        <v>1.2241407529993467</v>
      </c>
      <c r="Q112">
        <f t="shared" si="22"/>
        <v>2.9050430983218467E-2</v>
      </c>
      <c r="S112">
        <f t="shared" si="16"/>
        <v>0.40406733950649226</v>
      </c>
      <c r="T112">
        <f t="shared" si="17"/>
        <v>1.278831464904431</v>
      </c>
      <c r="U112">
        <f t="shared" si="14"/>
        <v>8.3741142888302811E-2</v>
      </c>
    </row>
    <row r="113" spans="1:21" x14ac:dyDescent="0.3">
      <c r="A113">
        <f>'Sim Flight'!B113</f>
        <v>5.55</v>
      </c>
      <c r="B113">
        <f>'Sim Flight'!L113</f>
        <v>1.2143091530650505</v>
      </c>
      <c r="C113">
        <f>'Sim Flight'!N113+'Sim Flight'!S113+'Sim Flight'!W113</f>
        <v>-3.1110239053070175E-2</v>
      </c>
      <c r="E113">
        <f t="shared" si="15"/>
        <v>4.9999999999999822E-2</v>
      </c>
      <c r="G113">
        <f>MEDIAN2(C113,'Sim Flight Params'!$B$56,2)</f>
        <v>-3.1110239053070175E-2</v>
      </c>
      <c r="H113">
        <f>AVERAGE2(G113,'Sim Flight Params'!$B$57,2)</f>
        <v>-1.83204793869454E-2</v>
      </c>
      <c r="J113">
        <f t="shared" si="18"/>
        <v>0.40925801757700275</v>
      </c>
      <c r="K113">
        <f t="shared" si="19"/>
        <v>-6.2478912746413894E-2</v>
      </c>
      <c r="L113">
        <f>'Sim Flight Params'!$B$55*J113+'Sim Flight Params'!$B$58*K113</f>
        <v>0.40925801757700275</v>
      </c>
      <c r="N113">
        <f t="shared" si="20"/>
        <v>1.2446036538781968</v>
      </c>
      <c r="O113">
        <f t="shared" si="21"/>
        <v>-1.8320479386945209E-2</v>
      </c>
      <c r="P113">
        <f>'Sim Flight Params'!$B$55*N113+'Sim Flight Params'!$B$58*O113</f>
        <v>1.2446036538781968</v>
      </c>
      <c r="Q113">
        <f t="shared" si="22"/>
        <v>3.029450081314633E-2</v>
      </c>
      <c r="S113">
        <f t="shared" si="16"/>
        <v>0.40251182755383874</v>
      </c>
      <c r="T113">
        <f t="shared" si="17"/>
        <v>1.2989570562821229</v>
      </c>
      <c r="U113">
        <f t="shared" si="14"/>
        <v>8.4647903217072384E-2</v>
      </c>
    </row>
    <row r="114" spans="1:21" x14ac:dyDescent="0.3">
      <c r="A114">
        <f>'Sim Flight'!B114</f>
        <v>5.6</v>
      </c>
      <c r="B114">
        <f>'Sim Flight'!L114</f>
        <v>1.2334453638559051</v>
      </c>
      <c r="C114">
        <f>'Sim Flight'!N114+'Sim Flight'!S114+'Sim Flight'!W114</f>
        <v>-2.4468933837500841E-2</v>
      </c>
      <c r="E114">
        <f t="shared" si="15"/>
        <v>4.9999999999999822E-2</v>
      </c>
      <c r="G114">
        <f>MEDIAN2(C114,'Sim Flight Params'!$B$56,2)</f>
        <v>-2.4468933837500841E-2</v>
      </c>
      <c r="H114">
        <f>AVERAGE2(G114,'Sim Flight Params'!$B$57,2)</f>
        <v>-1.9092278426378357E-2</v>
      </c>
      <c r="J114">
        <f t="shared" si="18"/>
        <v>0.40830340365568385</v>
      </c>
      <c r="K114">
        <f t="shared" si="19"/>
        <v>-1.5435980788659195E-2</v>
      </c>
      <c r="L114">
        <f>'Sim Flight Params'!$B$55*J114+'Sim Flight Params'!$B$58*K114</f>
        <v>0.40830340365568385</v>
      </c>
      <c r="N114">
        <f t="shared" si="20"/>
        <v>1.265018824060981</v>
      </c>
      <c r="O114">
        <f t="shared" si="21"/>
        <v>-1.9092278426378131E-2</v>
      </c>
      <c r="P114">
        <f>'Sim Flight Params'!$B$55*N114+'Sim Flight Params'!$B$58*O114</f>
        <v>1.265018824060981</v>
      </c>
      <c r="Q114">
        <f t="shared" si="22"/>
        <v>3.1573460205075898E-2</v>
      </c>
      <c r="S114">
        <f t="shared" si="16"/>
        <v>0.40128838086196372</v>
      </c>
      <c r="T114">
        <f t="shared" si="17"/>
        <v>1.319021475325221</v>
      </c>
      <c r="U114">
        <f t="shared" si="14"/>
        <v>8.5576111469315874E-2</v>
      </c>
    </row>
    <row r="115" spans="1:21" x14ac:dyDescent="0.3">
      <c r="A115">
        <f>'Sim Flight'!B115</f>
        <v>5.65</v>
      </c>
      <c r="B115">
        <f>'Sim Flight'!L115</f>
        <v>1.2524915770151579</v>
      </c>
      <c r="C115">
        <f>'Sim Flight'!N115+'Sim Flight'!S115+'Sim Flight'!W115</f>
        <v>-5.1224053126217917E-2</v>
      </c>
      <c r="E115">
        <f t="shared" si="15"/>
        <v>5.0000000000000711E-2</v>
      </c>
      <c r="G115">
        <f>MEDIAN2(C115,'Sim Flight Params'!$B$56,2)</f>
        <v>-5.1224053126217917E-2</v>
      </c>
      <c r="H115">
        <f>AVERAGE2(G115,'Sim Flight Params'!$B$57,2)</f>
        <v>-2.0344430602734088E-2</v>
      </c>
      <c r="J115">
        <f t="shared" si="18"/>
        <v>0.40728618212554712</v>
      </c>
      <c r="K115">
        <f t="shared" si="19"/>
        <v>-2.5043043527114273E-2</v>
      </c>
      <c r="L115">
        <f>'Sim Flight Params'!$B$55*J115+'Sim Flight Params'!$B$58*K115</f>
        <v>0.40728618212554712</v>
      </c>
      <c r="N115">
        <f t="shared" si="20"/>
        <v>1.2853831331672587</v>
      </c>
      <c r="O115">
        <f t="shared" si="21"/>
        <v>-2.034443060273421E-2</v>
      </c>
      <c r="P115">
        <f>'Sim Flight Params'!$B$55*N115+'Sim Flight Params'!$B$58*O115</f>
        <v>1.2853831331672587</v>
      </c>
      <c r="Q115">
        <f t="shared" si="22"/>
        <v>3.289155615210082E-2</v>
      </c>
      <c r="S115">
        <f t="shared" si="16"/>
        <v>0.39872717820565279</v>
      </c>
      <c r="T115">
        <f t="shared" si="17"/>
        <v>1.338957834235504</v>
      </c>
      <c r="U115">
        <f t="shared" si="14"/>
        <v>8.6466257220346066E-2</v>
      </c>
    </row>
    <row r="116" spans="1:21" x14ac:dyDescent="0.3">
      <c r="A116">
        <f>'Sim Flight'!B116</f>
        <v>5.7</v>
      </c>
      <c r="B116">
        <f>'Sim Flight'!L116</f>
        <v>1.2714404498650742</v>
      </c>
      <c r="C116">
        <f>'Sim Flight'!N116+'Sim Flight'!S116+'Sim Flight'!W116</f>
        <v>-2.3306363044071521E-2</v>
      </c>
      <c r="E116">
        <f t="shared" si="15"/>
        <v>4.9999999999999822E-2</v>
      </c>
      <c r="G116">
        <f>MEDIAN2(C116,'Sim Flight Params'!$B$56,2)</f>
        <v>-2.3306363044071521E-2</v>
      </c>
      <c r="H116">
        <f>AVERAGE2(G116,'Sim Flight Params'!$B$57,2)</f>
        <v>-2.5840321855381564E-2</v>
      </c>
      <c r="J116">
        <f t="shared" si="18"/>
        <v>0.40599416603277805</v>
      </c>
      <c r="K116">
        <f t="shared" si="19"/>
        <v>-0.10991782505294989</v>
      </c>
      <c r="L116">
        <f>'Sim Flight Params'!$B$55*J116+'Sim Flight Params'!$B$58*K116</f>
        <v>0.40599416603277805</v>
      </c>
      <c r="N116">
        <f t="shared" si="20"/>
        <v>1.3056828414688975</v>
      </c>
      <c r="O116">
        <f t="shared" si="21"/>
        <v>-2.5840321855381633E-2</v>
      </c>
      <c r="P116">
        <f>'Sim Flight Params'!$B$55*N116+'Sim Flight Params'!$B$58*O116</f>
        <v>1.3056828414688975</v>
      </c>
      <c r="Q116">
        <f t="shared" si="22"/>
        <v>3.4242391603823252E-2</v>
      </c>
      <c r="S116">
        <f t="shared" si="16"/>
        <v>0.39756186005344923</v>
      </c>
      <c r="T116">
        <f t="shared" si="17"/>
        <v>1.3588359272381763</v>
      </c>
      <c r="U116">
        <f t="shared" si="14"/>
        <v>8.7395477373102048E-2</v>
      </c>
    </row>
    <row r="117" spans="1:21" x14ac:dyDescent="0.3">
      <c r="A117">
        <f>'Sim Flight'!B117</f>
        <v>5.75</v>
      </c>
      <c r="B117">
        <f>'Sim Flight'!L117</f>
        <v>1.2902846772544621</v>
      </c>
      <c r="C117">
        <f>'Sim Flight'!N117+'Sim Flight'!S117+'Sim Flight'!W117</f>
        <v>-5.9536817387180439E-2</v>
      </c>
      <c r="E117">
        <f t="shared" si="15"/>
        <v>4.9999999999999822E-2</v>
      </c>
      <c r="G117">
        <f>MEDIAN2(C117,'Sim Flight Params'!$B$56,2)</f>
        <v>-5.9536817387180439E-2</v>
      </c>
      <c r="H117">
        <f>AVERAGE2(G117,'Sim Flight Params'!$B$57,2)</f>
        <v>-2.9508273644753117E-2</v>
      </c>
      <c r="J117">
        <f t="shared" si="18"/>
        <v>0.40451875235054041</v>
      </c>
      <c r="K117">
        <f t="shared" si="19"/>
        <v>-7.3359035787431331E-2</v>
      </c>
      <c r="L117">
        <f>'Sim Flight Params'!$B$55*J117+'Sim Flight Params'!$B$58*K117</f>
        <v>0.40451875235054041</v>
      </c>
      <c r="N117">
        <f t="shared" si="20"/>
        <v>1.3259087790864243</v>
      </c>
      <c r="O117">
        <f t="shared" si="21"/>
        <v>-2.9508273644752829E-2</v>
      </c>
      <c r="P117">
        <f>'Sim Flight Params'!$B$55*N117+'Sim Flight Params'!$B$58*O117</f>
        <v>1.3259087790864243</v>
      </c>
      <c r="Q117">
        <f t="shared" si="22"/>
        <v>3.5624101831962296E-2</v>
      </c>
      <c r="S117">
        <f t="shared" si="16"/>
        <v>0.39458501918409022</v>
      </c>
      <c r="T117">
        <f t="shared" si="17"/>
        <v>1.3785651781973807</v>
      </c>
      <c r="U117">
        <f t="shared" si="14"/>
        <v>8.8280500942918616E-2</v>
      </c>
    </row>
    <row r="118" spans="1:21" x14ac:dyDescent="0.3">
      <c r="A118">
        <f>'Sim Flight'!B118</f>
        <v>5.8</v>
      </c>
      <c r="B118">
        <f>'Sim Flight'!L118</f>
        <v>1.3090169943749475</v>
      </c>
      <c r="C118">
        <f>'Sim Flight'!N118+'Sim Flight'!S118+'Sim Flight'!W118</f>
        <v>-3.4837514938016144E-2</v>
      </c>
      <c r="E118">
        <f t="shared" si="15"/>
        <v>4.9999999999999822E-2</v>
      </c>
      <c r="G118">
        <f>MEDIAN2(C118,'Sim Flight Params'!$B$56,2)</f>
        <v>-3.4837514938016144E-2</v>
      </c>
      <c r="H118">
        <f>AVERAGE2(G118,'Sim Flight Params'!$B$57,2)</f>
        <v>-3.5241723105999198E-2</v>
      </c>
      <c r="J118">
        <f t="shared" si="18"/>
        <v>0.40275666619524048</v>
      </c>
      <c r="K118">
        <f t="shared" si="19"/>
        <v>-0.11466898922492202</v>
      </c>
      <c r="L118">
        <f>'Sim Flight Params'!$B$55*J118+'Sim Flight Params'!$B$58*K118</f>
        <v>0.40275666619524048</v>
      </c>
      <c r="N118">
        <f t="shared" si="20"/>
        <v>1.3460466123961863</v>
      </c>
      <c r="O118">
        <f t="shared" si="21"/>
        <v>-3.5241723105998837E-2</v>
      </c>
      <c r="P118">
        <f>'Sim Flight Params'!$B$55*N118+'Sim Flight Params'!$B$58*O118</f>
        <v>1.3460466123961863</v>
      </c>
      <c r="Q118">
        <f t="shared" si="22"/>
        <v>3.702961802123883E-2</v>
      </c>
      <c r="S118">
        <f t="shared" si="16"/>
        <v>0.3928431434371894</v>
      </c>
      <c r="T118">
        <f t="shared" si="17"/>
        <v>1.3982073353692401</v>
      </c>
      <c r="U118">
        <f t="shared" si="14"/>
        <v>8.9190340994292683E-2</v>
      </c>
    </row>
    <row r="119" spans="1:21" x14ac:dyDescent="0.3">
      <c r="A119">
        <f>'Sim Flight'!B119</f>
        <v>5.85</v>
      </c>
      <c r="B119">
        <f>'Sim Flight'!L119</f>
        <v>1.3276301795616934</v>
      </c>
      <c r="C119">
        <f>'Sim Flight'!N119+'Sim Flight'!S119+'Sim Flight'!W119</f>
        <v>-2.2637257161319473E-2</v>
      </c>
      <c r="E119">
        <f t="shared" si="15"/>
        <v>4.9999999999999822E-2</v>
      </c>
      <c r="G119">
        <f>MEDIAN2(C119,'Sim Flight Params'!$B$56,2)</f>
        <v>-2.2637257161319473E-2</v>
      </c>
      <c r="H119">
        <f>AVERAGE2(G119,'Sim Flight Params'!$B$57,2)</f>
        <v>-3.6122582412788776E-2</v>
      </c>
      <c r="J119">
        <f t="shared" si="18"/>
        <v>0.40095053707460104</v>
      </c>
      <c r="K119">
        <f t="shared" si="19"/>
        <v>-1.7617186135791614E-2</v>
      </c>
      <c r="L119">
        <f>'Sim Flight Params'!$B$55*J119+'Sim Flight Params'!$B$58*K119</f>
        <v>0.40095053707460104</v>
      </c>
      <c r="N119">
        <f t="shared" si="20"/>
        <v>1.3660941392499162</v>
      </c>
      <c r="O119">
        <f t="shared" si="21"/>
        <v>-3.6122582412788776E-2</v>
      </c>
      <c r="P119">
        <f>'Sim Flight Params'!$B$55*N119+'Sim Flight Params'!$B$58*O119</f>
        <v>1.3660941392499162</v>
      </c>
      <c r="Q119">
        <f t="shared" si="22"/>
        <v>3.8463959688222804E-2</v>
      </c>
      <c r="S119">
        <f t="shared" si="16"/>
        <v>0.39171128057912341</v>
      </c>
      <c r="T119">
        <f t="shared" si="17"/>
        <v>1.4177928993981963</v>
      </c>
      <c r="U119">
        <f t="shared" si="14"/>
        <v>9.0162719836502925E-2</v>
      </c>
    </row>
    <row r="120" spans="1:21" x14ac:dyDescent="0.3">
      <c r="A120">
        <f>'Sim Flight'!B120</f>
        <v>5.9</v>
      </c>
      <c r="B120">
        <f>'Sim Flight'!L120</f>
        <v>1.3461170570774932</v>
      </c>
      <c r="C120">
        <f>'Sim Flight'!N120+'Sim Flight'!S120+'Sim Flight'!W120</f>
        <v>-5.5544509216427451E-2</v>
      </c>
      <c r="E120">
        <f t="shared" si="15"/>
        <v>5.0000000000000711E-2</v>
      </c>
      <c r="G120">
        <f>MEDIAN2(C120,'Sim Flight Params'!$B$56,2)</f>
        <v>-5.5544509216427451E-2</v>
      </c>
      <c r="H120">
        <f>AVERAGE2(G120,'Sim Flight Params'!$B$57,2)</f>
        <v>-3.7833210970475498E-2</v>
      </c>
      <c r="J120">
        <f t="shared" si="18"/>
        <v>0.39905887652607724</v>
      </c>
      <c r="K120">
        <f t="shared" si="19"/>
        <v>-3.4212571153733953E-2</v>
      </c>
      <c r="L120">
        <f>'Sim Flight Params'!$B$55*J120+'Sim Flight Params'!$B$58*K120</f>
        <v>0.39905887652607724</v>
      </c>
      <c r="N120">
        <f t="shared" si="20"/>
        <v>1.3860470830762204</v>
      </c>
      <c r="O120">
        <f t="shared" si="21"/>
        <v>-3.7833210970475449E-2</v>
      </c>
      <c r="P120">
        <f>'Sim Flight Params'!$B$55*N120+'Sim Flight Params'!$B$58*O120</f>
        <v>1.3860470830762204</v>
      </c>
      <c r="Q120">
        <f t="shared" si="22"/>
        <v>3.9930025998727192E-2</v>
      </c>
      <c r="S120">
        <f t="shared" si="16"/>
        <v>0.38893405511830198</v>
      </c>
      <c r="T120">
        <f t="shared" si="17"/>
        <v>1.4372396021541116</v>
      </c>
      <c r="U120">
        <f t="shared" si="14"/>
        <v>9.1122545076618433E-2</v>
      </c>
    </row>
    <row r="121" spans="1:21" x14ac:dyDescent="0.3">
      <c r="A121">
        <f>'Sim Flight'!B121</f>
        <v>5.95</v>
      </c>
      <c r="B121">
        <f>'Sim Flight'!L121</f>
        <v>1.3644704998791497</v>
      </c>
      <c r="C121">
        <f>'Sim Flight'!N121+'Sim Flight'!S121+'Sim Flight'!W121</f>
        <v>-1.8228073477943994E-2</v>
      </c>
      <c r="E121">
        <f t="shared" si="15"/>
        <v>4.9999999999999822E-2</v>
      </c>
      <c r="G121">
        <f>MEDIAN2(C121,'Sim Flight Params'!$B$56,2)</f>
        <v>-1.8228073477943994E-2</v>
      </c>
      <c r="H121">
        <f>AVERAGE2(G121,'Sim Flight Params'!$B$57,2)</f>
        <v>-3.6222940273584719E-2</v>
      </c>
      <c r="J121">
        <f t="shared" si="18"/>
        <v>0.39724772951239801</v>
      </c>
      <c r="K121">
        <f t="shared" si="19"/>
        <v>3.2205413937815675E-2</v>
      </c>
      <c r="L121">
        <f>'Sim Flight Params'!$B$55*J121+'Sim Flight Params'!$B$58*K121</f>
        <v>0.39724772951239801</v>
      </c>
      <c r="N121">
        <f t="shared" si="20"/>
        <v>1.4059094695518402</v>
      </c>
      <c r="O121">
        <f t="shared" si="21"/>
        <v>-3.6222940273584879E-2</v>
      </c>
      <c r="P121">
        <f>'Sim Flight Params'!$B$55*N121+'Sim Flight Params'!$B$58*O121</f>
        <v>1.4059094695518402</v>
      </c>
      <c r="Q121">
        <f t="shared" si="22"/>
        <v>4.1438969672690451E-2</v>
      </c>
      <c r="S121">
        <f t="shared" si="16"/>
        <v>0.38802265144440479</v>
      </c>
      <c r="T121">
        <f t="shared" si="17"/>
        <v>1.4566407347263317</v>
      </c>
      <c r="U121">
        <f t="shared" si="14"/>
        <v>9.2170234847182009E-2</v>
      </c>
    </row>
    <row r="122" spans="1:21" x14ac:dyDescent="0.3">
      <c r="A122">
        <f>'Sim Flight'!B122</f>
        <v>6</v>
      </c>
      <c r="B122">
        <f>'Sim Flight'!L122</f>
        <v>1.3826834323650896</v>
      </c>
      <c r="C122">
        <f>'Sim Flight'!N122+'Sim Flight'!S122+'Sim Flight'!W122</f>
        <v>-4.5420771182609739E-2</v>
      </c>
      <c r="E122">
        <f t="shared" si="15"/>
        <v>4.9999999999999822E-2</v>
      </c>
      <c r="G122">
        <f>MEDIAN2(C122,'Sim Flight Params'!$B$56,2)</f>
        <v>-4.5420771182609739E-2</v>
      </c>
      <c r="H122">
        <f>AVERAGE2(G122,'Sim Flight Params'!$B$57,2)</f>
        <v>-3.8841919941723334E-2</v>
      </c>
      <c r="J122">
        <f t="shared" si="18"/>
        <v>0.39530563351531184</v>
      </c>
      <c r="K122">
        <f t="shared" si="19"/>
        <v>-5.2379593362772474E-2</v>
      </c>
      <c r="L122">
        <f>'Sim Flight Params'!$B$55*J122+'Sim Flight Params'!$B$58*K122</f>
        <v>0.39530563351531184</v>
      </c>
      <c r="N122">
        <f t="shared" si="20"/>
        <v>1.4256747512276058</v>
      </c>
      <c r="O122">
        <f t="shared" si="21"/>
        <v>-3.8841919941723507E-2</v>
      </c>
      <c r="P122">
        <f>'Sim Flight Params'!$B$55*N122+'Sim Flight Params'!$B$58*O122</f>
        <v>1.4256747512276058</v>
      </c>
      <c r="Q122">
        <f t="shared" si="22"/>
        <v>4.299131886251617E-2</v>
      </c>
      <c r="S122">
        <f t="shared" si="16"/>
        <v>0.38575161288527432</v>
      </c>
      <c r="T122">
        <f t="shared" si="17"/>
        <v>1.4759283153705953</v>
      </c>
      <c r="U122">
        <f t="shared" si="14"/>
        <v>9.3244883005505708E-2</v>
      </c>
    </row>
    <row r="123" spans="1:21" x14ac:dyDescent="0.3">
      <c r="A123">
        <f>'Sim Flight'!B123</f>
        <v>6.05</v>
      </c>
      <c r="B123">
        <f>'Sim Flight'!L123</f>
        <v>1.4007488331031408</v>
      </c>
      <c r="C123">
        <f>'Sim Flight'!N123+'Sim Flight'!S123+'Sim Flight'!W123</f>
        <v>-7.6165319852974728E-2</v>
      </c>
      <c r="E123">
        <f t="shared" si="15"/>
        <v>4.9999999999999822E-2</v>
      </c>
      <c r="G123">
        <f>MEDIAN2(C123,'Sim Flight Params'!$B$56,2)</f>
        <v>-7.6165319852974728E-2</v>
      </c>
      <c r="H123">
        <f>AVERAGE2(G123,'Sim Flight Params'!$B$57,2)</f>
        <v>-4.1959578282567939E-2</v>
      </c>
      <c r="J123">
        <f t="shared" si="18"/>
        <v>0.39320765460118345</v>
      </c>
      <c r="K123">
        <f t="shared" si="19"/>
        <v>-6.2353166816892319E-2</v>
      </c>
      <c r="L123">
        <f>'Sim Flight Params'!$B$55*J123+'Sim Flight Params'!$B$58*K123</f>
        <v>0.39320765460118345</v>
      </c>
      <c r="N123">
        <f t="shared" si="20"/>
        <v>1.445335133957665</v>
      </c>
      <c r="O123">
        <f t="shared" si="21"/>
        <v>-4.1959578282567835E-2</v>
      </c>
      <c r="P123">
        <f>'Sim Flight Params'!$B$55*N123+'Sim Flight Params'!$B$58*O123</f>
        <v>1.445335133957665</v>
      </c>
      <c r="Q123">
        <f t="shared" si="22"/>
        <v>4.4586300854524197E-2</v>
      </c>
      <c r="S123">
        <f t="shared" si="16"/>
        <v>0.3819433468926256</v>
      </c>
      <c r="T123">
        <f t="shared" si="17"/>
        <v>1.4950254827152265</v>
      </c>
      <c r="U123">
        <f t="shared" si="14"/>
        <v>9.4276649612085706E-2</v>
      </c>
    </row>
    <row r="124" spans="1:21" x14ac:dyDescent="0.3">
      <c r="A124">
        <f>'Sim Flight'!B124</f>
        <v>6.1</v>
      </c>
      <c r="B124">
        <f>'Sim Flight'!L124</f>
        <v>1.4186597375374279</v>
      </c>
      <c r="C124">
        <f>'Sim Flight'!N124+'Sim Flight'!S124+'Sim Flight'!W124</f>
        <v>-3.4852621296550187E-2</v>
      </c>
      <c r="E124">
        <f t="shared" si="15"/>
        <v>4.9999999999999822E-2</v>
      </c>
      <c r="G124">
        <f>MEDIAN2(C124,'Sim Flight Params'!$B$56,2)</f>
        <v>-3.4852621296550187E-2</v>
      </c>
      <c r="H124">
        <f>AVERAGE2(G124,'Sim Flight Params'!$B$57,2)</f>
        <v>-4.3402860564127774E-2</v>
      </c>
      <c r="J124">
        <f t="shared" si="18"/>
        <v>0.39103751157297706</v>
      </c>
      <c r="K124">
        <f t="shared" si="19"/>
        <v>-2.8865645631196805E-2</v>
      </c>
      <c r="L124">
        <f>'Sim Flight Params'!$B$55*J124+'Sim Flight Params'!$B$58*K124</f>
        <v>0.39103751157297706</v>
      </c>
      <c r="N124">
        <f t="shared" si="20"/>
        <v>1.4648870095363138</v>
      </c>
      <c r="O124">
        <f t="shared" si="21"/>
        <v>-4.3402860564128051E-2</v>
      </c>
      <c r="P124">
        <f>'Sim Flight Params'!$B$55*N124+'Sim Flight Params'!$B$58*O124</f>
        <v>1.4648870095363138</v>
      </c>
      <c r="Q124">
        <f t="shared" si="22"/>
        <v>4.6227271998885877E-2</v>
      </c>
      <c r="S124">
        <f t="shared" si="16"/>
        <v>0.38020071582779807</v>
      </c>
      <c r="T124">
        <f t="shared" si="17"/>
        <v>1.5140355185066163</v>
      </c>
      <c r="U124">
        <f t="shared" si="14"/>
        <v>9.5375780969188417E-2</v>
      </c>
    </row>
    <row r="125" spans="1:21" x14ac:dyDescent="0.3">
      <c r="A125">
        <f>'Sim Flight'!B125</f>
        <v>6.15</v>
      </c>
      <c r="B125">
        <f>'Sim Flight'!L125</f>
        <v>1.4364092406733424</v>
      </c>
      <c r="C125">
        <f>'Sim Flight'!N125+'Sim Flight'!S125+'Sim Flight'!W125</f>
        <v>-9.269486027532782E-2</v>
      </c>
      <c r="E125">
        <f t="shared" si="15"/>
        <v>5.0000000000000711E-2</v>
      </c>
      <c r="G125">
        <f>MEDIAN2(C125,'Sim Flight Params'!$B$56,2)</f>
        <v>-9.269486027532782E-2</v>
      </c>
      <c r="H125">
        <f>AVERAGE2(G125,'Sim Flight Params'!$B$57,2)</f>
        <v>-4.754761592514619E-2</v>
      </c>
      <c r="J125">
        <f t="shared" si="18"/>
        <v>0.38866013077671974</v>
      </c>
      <c r="K125">
        <f t="shared" si="19"/>
        <v>-8.2895107220367151E-2</v>
      </c>
      <c r="L125">
        <f>'Sim Flight Params'!$B$55*J125+'Sim Flight Params'!$B$58*K125</f>
        <v>0.38866013077671974</v>
      </c>
      <c r="N125">
        <f t="shared" si="20"/>
        <v>1.48432001607515</v>
      </c>
      <c r="O125">
        <f t="shared" si="21"/>
        <v>-4.7547615925145774E-2</v>
      </c>
      <c r="P125">
        <f>'Sim Flight Params'!$B$55*N125+'Sim Flight Params'!$B$58*O125</f>
        <v>1.48432001607515</v>
      </c>
      <c r="Q125">
        <f t="shared" si="22"/>
        <v>4.7910775401807548E-2</v>
      </c>
      <c r="S125">
        <f t="shared" si="16"/>
        <v>0.37556597281403159</v>
      </c>
      <c r="T125">
        <f t="shared" si="17"/>
        <v>1.5328138171473182</v>
      </c>
      <c r="U125">
        <f t="shared" si="14"/>
        <v>9.6404576473975823E-2</v>
      </c>
    </row>
    <row r="126" spans="1:21" x14ac:dyDescent="0.3">
      <c r="A126">
        <f>'Sim Flight'!B126</f>
        <v>6.2</v>
      </c>
      <c r="B126">
        <f>'Sim Flight'!L126</f>
        <v>1.4539904997395467</v>
      </c>
      <c r="C126">
        <f>'Sim Flight'!N126+'Sim Flight'!S126+'Sim Flight'!W126</f>
        <v>-0.10459642961426593</v>
      </c>
      <c r="E126">
        <f t="shared" si="15"/>
        <v>4.9999999999999822E-2</v>
      </c>
      <c r="G126">
        <f>MEDIAN2(C126,'Sim Flight Params'!$B$56,2)</f>
        <v>-0.10459642961426593</v>
      </c>
      <c r="H126">
        <f>AVERAGE2(G126,'Sim Flight Params'!$B$57,2)</f>
        <v>-5.6267480259677413E-2</v>
      </c>
      <c r="J126">
        <f t="shared" si="18"/>
        <v>0.38584675676373587</v>
      </c>
      <c r="K126">
        <f t="shared" si="19"/>
        <v>-0.17439728669062507</v>
      </c>
      <c r="L126">
        <f>'Sim Flight Params'!$B$55*J126+'Sim Flight Params'!$B$58*K126</f>
        <v>0.38584675676373587</v>
      </c>
      <c r="N126">
        <f t="shared" si="20"/>
        <v>1.5036123539133366</v>
      </c>
      <c r="O126">
        <f t="shared" si="21"/>
        <v>-5.6267480259677628E-2</v>
      </c>
      <c r="P126">
        <f>'Sim Flight Params'!$B$55*N126+'Sim Flight Params'!$B$58*O126</f>
        <v>1.5036123539133366</v>
      </c>
      <c r="Q126">
        <f t="shared" si="22"/>
        <v>4.9621854173789837E-2</v>
      </c>
      <c r="S126">
        <f t="shared" si="16"/>
        <v>0.37033615133331832</v>
      </c>
      <c r="T126">
        <f t="shared" si="17"/>
        <v>1.5513306247139842</v>
      </c>
      <c r="U126">
        <f t="shared" si="14"/>
        <v>9.7340124974437447E-2</v>
      </c>
    </row>
    <row r="127" spans="1:21" x14ac:dyDescent="0.3">
      <c r="A127">
        <f>'Sim Flight'!B127</f>
        <v>6.25</v>
      </c>
      <c r="B127">
        <f>'Sim Flight'!L127</f>
        <v>1.4713967368259977</v>
      </c>
      <c r="C127">
        <f>'Sim Flight'!N127+'Sim Flight'!S127+'Sim Flight'!W127</f>
        <v>-6.5145771440497519E-2</v>
      </c>
      <c r="E127">
        <f t="shared" si="15"/>
        <v>4.9999999999999822E-2</v>
      </c>
      <c r="G127">
        <f>MEDIAN2(C127,'Sim Flight Params'!$B$56,2)</f>
        <v>-6.5145771440497519E-2</v>
      </c>
      <c r="H127">
        <f>AVERAGE2(G127,'Sim Flight Params'!$B$57,2)</f>
        <v>-6.1581044544574665E-2</v>
      </c>
      <c r="J127">
        <f t="shared" si="18"/>
        <v>0.38276770453650716</v>
      </c>
      <c r="K127">
        <f t="shared" si="19"/>
        <v>-0.1062712856979454</v>
      </c>
      <c r="L127">
        <f>'Sim Flight Params'!$B$55*J127+'Sim Flight Params'!$B$58*K127</f>
        <v>0.38276770453650716</v>
      </c>
      <c r="N127">
        <f t="shared" si="20"/>
        <v>1.5227507391401618</v>
      </c>
      <c r="O127">
        <f t="shared" si="21"/>
        <v>-6.1581044544574359E-2</v>
      </c>
      <c r="P127">
        <f>'Sim Flight Params'!$B$55*N127+'Sim Flight Params'!$B$58*O127</f>
        <v>1.5227507391401618</v>
      </c>
      <c r="Q127">
        <f t="shared" si="22"/>
        <v>5.1354002314164093E-2</v>
      </c>
      <c r="S127">
        <f t="shared" si="16"/>
        <v>0.36707886276129348</v>
      </c>
      <c r="T127">
        <f t="shared" si="17"/>
        <v>1.5696845678520488</v>
      </c>
      <c r="U127">
        <f t="shared" si="14"/>
        <v>9.8287831026051098E-2</v>
      </c>
    </row>
    <row r="128" spans="1:21" x14ac:dyDescent="0.3">
      <c r="A128">
        <f>'Sim Flight'!B128</f>
        <v>6.3</v>
      </c>
      <c r="B128">
        <f>'Sim Flight'!L128</f>
        <v>1.4886212414969546</v>
      </c>
      <c r="C128">
        <f>'Sim Flight'!N128+'Sim Flight'!S128+'Sim Flight'!W128</f>
        <v>-6.8244546850692839E-2</v>
      </c>
      <c r="E128">
        <f t="shared" si="15"/>
        <v>4.9999999999999822E-2</v>
      </c>
      <c r="G128">
        <f>MEDIAN2(C128,'Sim Flight Params'!$B$56,2)</f>
        <v>-6.8244546850692839E-2</v>
      </c>
      <c r="H128">
        <f>AVERAGE2(G128,'Sim Flight Params'!$B$57,2)</f>
        <v>-6.3168549248857842E-2</v>
      </c>
      <c r="J128">
        <f t="shared" si="18"/>
        <v>0.37960927707406428</v>
      </c>
      <c r="K128">
        <f t="shared" si="19"/>
        <v>-3.1750094085663649E-2</v>
      </c>
      <c r="L128">
        <f>'Sim Flight Params'!$B$55*J128+'Sim Flight Params'!$B$58*K128</f>
        <v>0.37960927707406428</v>
      </c>
      <c r="N128">
        <f t="shared" si="20"/>
        <v>1.541731202993865</v>
      </c>
      <c r="O128">
        <f t="shared" si="21"/>
        <v>-6.3168549248857842E-2</v>
      </c>
      <c r="P128">
        <f>'Sim Flight Params'!$B$55*N128+'Sim Flight Params'!$B$58*O128</f>
        <v>1.541731202993865</v>
      </c>
      <c r="Q128">
        <f t="shared" si="22"/>
        <v>5.3109961496910385E-2</v>
      </c>
      <c r="S128">
        <f t="shared" si="16"/>
        <v>0.36366663541875882</v>
      </c>
      <c r="T128">
        <f t="shared" si="17"/>
        <v>1.5878678996229867</v>
      </c>
      <c r="U128">
        <f t="shared" si="14"/>
        <v>9.9246658126032061E-2</v>
      </c>
    </row>
    <row r="129" spans="1:21" x14ac:dyDescent="0.3">
      <c r="A129">
        <f>'Sim Flight'!B129</f>
        <v>6.35</v>
      </c>
      <c r="B129">
        <f>'Sim Flight'!L129</f>
        <v>1.5056573733779843</v>
      </c>
      <c r="C129">
        <f>'Sim Flight'!N129+'Sim Flight'!S129+'Sim Flight'!W129</f>
        <v>-7.3405273628745618E-2</v>
      </c>
      <c r="E129">
        <f t="shared" si="15"/>
        <v>4.9999999999999822E-2</v>
      </c>
      <c r="G129">
        <f>MEDIAN2(C129,'Sim Flight Params'!$B$56,2)</f>
        <v>-7.3405273628745618E-2</v>
      </c>
      <c r="H129">
        <f>AVERAGE2(G129,'Sim Flight Params'!$B$57,2)</f>
        <v>-7.0065699267708031E-2</v>
      </c>
      <c r="J129">
        <f t="shared" si="18"/>
        <v>0.37610599211067891</v>
      </c>
      <c r="K129">
        <f t="shared" si="19"/>
        <v>-0.1379430003770043</v>
      </c>
      <c r="L129">
        <f>'Sim Flight Params'!$B$55*J129+'Sim Flight Params'!$B$58*K129</f>
        <v>0.37610599211067891</v>
      </c>
      <c r="N129">
        <f t="shared" si="20"/>
        <v>1.5605365025993989</v>
      </c>
      <c r="O129">
        <f t="shared" si="21"/>
        <v>-7.0065699267707587E-2</v>
      </c>
      <c r="P129">
        <f>'Sim Flight Params'!$B$55*N129+'Sim Flight Params'!$B$58*O129</f>
        <v>1.5605365025993989</v>
      </c>
      <c r="Q129">
        <f t="shared" si="22"/>
        <v>5.487912922141458E-2</v>
      </c>
      <c r="S129">
        <f t="shared" si="16"/>
        <v>0.35999637173732157</v>
      </c>
      <c r="T129">
        <f t="shared" si="17"/>
        <v>1.6058677182098526</v>
      </c>
      <c r="U129">
        <f t="shared" si="14"/>
        <v>0.1002103448318683</v>
      </c>
    </row>
    <row r="130" spans="1:21" x14ac:dyDescent="0.3">
      <c r="A130">
        <f>'Sim Flight'!B130</f>
        <v>6.4</v>
      </c>
      <c r="B130">
        <f>'Sim Flight'!L130</f>
        <v>1.5224985647159488</v>
      </c>
      <c r="C130">
        <f>'Sim Flight'!N130+'Sim Flight'!S130+'Sim Flight'!W130</f>
        <v>-0.11458301641289068</v>
      </c>
      <c r="E130">
        <f t="shared" si="15"/>
        <v>5.0000000000000711E-2</v>
      </c>
      <c r="G130">
        <f>MEDIAN2(C130,'Sim Flight Params'!$B$56,2)</f>
        <v>-0.11458301641289068</v>
      </c>
      <c r="H130">
        <f>AVERAGE2(G130,'Sim Flight Params'!$B$57,2)</f>
        <v>-7.871097992149316E-2</v>
      </c>
      <c r="J130">
        <f t="shared" si="18"/>
        <v>0.37217044311460418</v>
      </c>
      <c r="K130">
        <f t="shared" si="19"/>
        <v>-0.1729056130757001</v>
      </c>
      <c r="L130">
        <f>'Sim Flight Params'!$B$55*J130+'Sim Flight Params'!$B$58*K130</f>
        <v>0.37217044311460418</v>
      </c>
      <c r="N130">
        <f t="shared" si="20"/>
        <v>1.5791450247551293</v>
      </c>
      <c r="O130">
        <f t="shared" si="21"/>
        <v>-7.8710979921493548E-2</v>
      </c>
      <c r="P130">
        <f>'Sim Flight Params'!$B$55*N130+'Sim Flight Params'!$B$58*O130</f>
        <v>1.5791450247551293</v>
      </c>
      <c r="Q130">
        <f t="shared" si="22"/>
        <v>5.6646460039180502E-2</v>
      </c>
      <c r="S130">
        <f t="shared" si="16"/>
        <v>0.35426722091667695</v>
      </c>
      <c r="T130">
        <f t="shared" si="17"/>
        <v>1.6235810792556868</v>
      </c>
      <c r="U130">
        <f t="shared" ref="U130:U193" si="23">T130-$B130</f>
        <v>0.10108251453973804</v>
      </c>
    </row>
    <row r="131" spans="1:21" x14ac:dyDescent="0.3">
      <c r="A131">
        <f>'Sim Flight'!B131</f>
        <v>6.45</v>
      </c>
      <c r="B131">
        <f>'Sim Flight'!L131</f>
        <v>1.5391383229110003</v>
      </c>
      <c r="C131">
        <f>'Sim Flight'!N131+'Sim Flight'!S131+'Sim Flight'!W131</f>
        <v>-6.4785311353383973E-2</v>
      </c>
      <c r="E131">
        <f t="shared" si="15"/>
        <v>4.9999999999999822E-2</v>
      </c>
      <c r="G131">
        <f>MEDIAN2(C131,'Sim Flight Params'!$B$56,2)</f>
        <v>-6.4785311353383973E-2</v>
      </c>
      <c r="H131">
        <f>AVERAGE2(G131,'Sim Flight Params'!$B$57,2)</f>
        <v>-7.7288478859044316E-2</v>
      </c>
      <c r="J131">
        <f t="shared" si="18"/>
        <v>0.36830601917165195</v>
      </c>
      <c r="K131">
        <f t="shared" si="19"/>
        <v>2.8450021248976987E-2</v>
      </c>
      <c r="L131">
        <f>'Sim Flight Params'!$B$55*J131+'Sim Flight Params'!$B$58*K131</f>
        <v>0.36830601917165195</v>
      </c>
      <c r="N131">
        <f t="shared" si="20"/>
        <v>1.5975603257137119</v>
      </c>
      <c r="O131">
        <f t="shared" si="21"/>
        <v>-7.7288478859044718E-2</v>
      </c>
      <c r="P131">
        <f>'Sim Flight Params'!$B$55*N131+'Sim Flight Params'!$B$58*O131</f>
        <v>1.5975603257137119</v>
      </c>
      <c r="Q131">
        <f t="shared" si="22"/>
        <v>5.8422002802711592E-2</v>
      </c>
      <c r="S131">
        <f t="shared" si="16"/>
        <v>0.35102795534900777</v>
      </c>
      <c r="T131">
        <f t="shared" si="17"/>
        <v>1.6411324770231372</v>
      </c>
      <c r="U131">
        <f t="shared" si="23"/>
        <v>0.10199415411213697</v>
      </c>
    </row>
    <row r="132" spans="1:21" x14ac:dyDescent="0.3">
      <c r="A132">
        <f>'Sim Flight'!B132</f>
        <v>6.5</v>
      </c>
      <c r="B132">
        <f>'Sim Flight'!L132</f>
        <v>1.555570233019602</v>
      </c>
      <c r="C132">
        <f>'Sim Flight'!N132+'Sim Flight'!S132+'Sim Flight'!W132</f>
        <v>-9.648595304939088E-2</v>
      </c>
      <c r="E132">
        <f t="shared" ref="E132:E195" si="24">A132-A131</f>
        <v>4.9999999999999822E-2</v>
      </c>
      <c r="G132">
        <f>MEDIAN2(C132,'Sim Flight Params'!$B$56,2)</f>
        <v>-9.648595304939088E-2</v>
      </c>
      <c r="H132">
        <f>AVERAGE2(G132,'Sim Flight Params'!$B$57,2)</f>
        <v>-8.4992645328149402E-2</v>
      </c>
      <c r="J132">
        <f t="shared" si="18"/>
        <v>0.3640563869052445</v>
      </c>
      <c r="K132">
        <f t="shared" si="19"/>
        <v>-0.15408332938210229</v>
      </c>
      <c r="L132">
        <f>'Sim Flight Params'!$B$55*J132+'Sim Flight Params'!$B$58*K132</f>
        <v>0.3640563869052445</v>
      </c>
      <c r="N132">
        <f t="shared" si="20"/>
        <v>1.615763145058974</v>
      </c>
      <c r="O132">
        <f t="shared" si="21"/>
        <v>-8.4992645328149402E-2</v>
      </c>
      <c r="P132">
        <f>'Sim Flight Params'!$B$55*N132+'Sim Flight Params'!$B$58*O132</f>
        <v>1.615763145058974</v>
      </c>
      <c r="Q132">
        <f t="shared" si="22"/>
        <v>6.0192912039372048E-2</v>
      </c>
      <c r="S132">
        <f t="shared" ref="S132:S195" si="25">S131+C132*$E132</f>
        <v>0.34620365769653827</v>
      </c>
      <c r="T132">
        <f t="shared" ref="T132:T195" si="26">T131+S132*$E132</f>
        <v>1.658442659907964</v>
      </c>
      <c r="U132">
        <f t="shared" si="23"/>
        <v>0.10287242688836207</v>
      </c>
    </row>
    <row r="133" spans="1:21" x14ac:dyDescent="0.3">
      <c r="A133">
        <f>'Sim Flight'!B133</f>
        <v>6.55</v>
      </c>
      <c r="B133">
        <f>'Sim Flight'!L133</f>
        <v>1.5717879602276121</v>
      </c>
      <c r="C133">
        <f>'Sim Flight'!N133+'Sim Flight'!S133+'Sim Flight'!W133</f>
        <v>-0.11325497790979451</v>
      </c>
      <c r="E133">
        <f t="shared" si="24"/>
        <v>4.9999999999999822E-2</v>
      </c>
      <c r="G133">
        <f>MEDIAN2(C133,'Sim Flight Params'!$B$56,2)</f>
        <v>-0.11325497790979451</v>
      </c>
      <c r="H133">
        <f>AVERAGE2(G133,'Sim Flight Params'!$B$57,2)</f>
        <v>-8.7562660032457745E-2</v>
      </c>
      <c r="J133">
        <f t="shared" si="18"/>
        <v>0.35967825390362163</v>
      </c>
      <c r="K133">
        <f t="shared" si="19"/>
        <v>-5.1400294086167045E-2</v>
      </c>
      <c r="L133">
        <f>'Sim Flight Params'!$B$55*J133+'Sim Flight Params'!$B$58*K133</f>
        <v>0.35967825390362163</v>
      </c>
      <c r="N133">
        <f t="shared" si="20"/>
        <v>1.6337470577541551</v>
      </c>
      <c r="O133">
        <f t="shared" si="21"/>
        <v>-8.7562660032457801E-2</v>
      </c>
      <c r="P133">
        <f>'Sim Flight Params'!$B$55*N133+'Sim Flight Params'!$B$58*O133</f>
        <v>1.6337470577541551</v>
      </c>
      <c r="Q133">
        <f t="shared" si="22"/>
        <v>6.1959097526542939E-2</v>
      </c>
      <c r="S133">
        <f t="shared" si="25"/>
        <v>0.34054090880104859</v>
      </c>
      <c r="T133">
        <f t="shared" si="26"/>
        <v>1.6754697053480163</v>
      </c>
      <c r="U133">
        <f t="shared" si="23"/>
        <v>0.10368174512040418</v>
      </c>
    </row>
    <row r="134" spans="1:21" x14ac:dyDescent="0.3">
      <c r="A134">
        <f>'Sim Flight'!B134</f>
        <v>6.6</v>
      </c>
      <c r="B134">
        <f>'Sim Flight'!L134</f>
        <v>1.5877852522924729</v>
      </c>
      <c r="C134">
        <f>'Sim Flight'!N134+'Sim Flight'!S134+'Sim Flight'!W134</f>
        <v>-0.1048845883583987</v>
      </c>
      <c r="E134">
        <f t="shared" si="24"/>
        <v>4.9999999999999822E-2</v>
      </c>
      <c r="G134">
        <f>MEDIAN2(C134,'Sim Flight Params'!$B$56,2)</f>
        <v>-0.1048845883583987</v>
      </c>
      <c r="H134">
        <f>AVERAGE2(G134,'Sim Flight Params'!$B$57,2)</f>
        <v>-8.7598679875474345E-2</v>
      </c>
      <c r="J134">
        <f t="shared" si="18"/>
        <v>0.35529831990984795</v>
      </c>
      <c r="K134">
        <f t="shared" si="19"/>
        <v>-7.2039686033198696E-4</v>
      </c>
      <c r="L134">
        <f>'Sim Flight Params'!$B$55*J134+'Sim Flight Params'!$B$58*K134</f>
        <v>0.35529831990984795</v>
      </c>
      <c r="N134">
        <f t="shared" si="20"/>
        <v>1.6515119737496473</v>
      </c>
      <c r="O134">
        <f t="shared" si="21"/>
        <v>-8.7598679875473845E-2</v>
      </c>
      <c r="P134">
        <f>'Sim Flight Params'!$B$55*N134+'Sim Flight Params'!$B$58*O134</f>
        <v>1.6515119737496473</v>
      </c>
      <c r="Q134">
        <f t="shared" si="22"/>
        <v>6.3726721457174396E-2</v>
      </c>
      <c r="S134">
        <f t="shared" si="25"/>
        <v>0.33529667938312868</v>
      </c>
      <c r="T134">
        <f t="shared" si="26"/>
        <v>1.6922345393171727</v>
      </c>
      <c r="U134">
        <f t="shared" si="23"/>
        <v>0.1044492870246998</v>
      </c>
    </row>
    <row r="135" spans="1:21" x14ac:dyDescent="0.3">
      <c r="A135">
        <f>'Sim Flight'!B135</f>
        <v>6.65</v>
      </c>
      <c r="B135">
        <f>'Sim Flight'!L135</f>
        <v>1.6035559419535714</v>
      </c>
      <c r="C135">
        <f>'Sim Flight'!N135+'Sim Flight'!S135+'Sim Flight'!W135</f>
        <v>-0.1103365167303799</v>
      </c>
      <c r="E135">
        <f t="shared" si="24"/>
        <v>5.0000000000000711E-2</v>
      </c>
      <c r="G135">
        <f>MEDIAN2(C135,'Sim Flight Params'!$B$56,2)</f>
        <v>-0.1103365167303799</v>
      </c>
      <c r="H135">
        <f>AVERAGE2(G135,'Sim Flight Params'!$B$57,2)</f>
        <v>-9.3247523036709648E-2</v>
      </c>
      <c r="J135">
        <f t="shared" si="18"/>
        <v>0.35063594375801238</v>
      </c>
      <c r="K135">
        <f t="shared" si="19"/>
        <v>-0.11297686322470446</v>
      </c>
      <c r="L135">
        <f>'Sim Flight Params'!$B$55*J135+'Sim Flight Params'!$B$58*K135</f>
        <v>0.35063594375801238</v>
      </c>
      <c r="N135">
        <f t="shared" si="20"/>
        <v>1.6690437709375481</v>
      </c>
      <c r="O135">
        <f t="shared" si="21"/>
        <v>-9.3247523036710037E-2</v>
      </c>
      <c r="P135">
        <f>'Sim Flight Params'!$B$55*N135+'Sim Flight Params'!$B$58*O135</f>
        <v>1.6690437709375481</v>
      </c>
      <c r="Q135">
        <f t="shared" si="22"/>
        <v>6.5487828983976648E-2</v>
      </c>
      <c r="S135">
        <f t="shared" si="25"/>
        <v>0.3297798535466096</v>
      </c>
      <c r="T135">
        <f t="shared" si="26"/>
        <v>1.7087235319945033</v>
      </c>
      <c r="U135">
        <f t="shared" si="23"/>
        <v>0.1051675900409319</v>
      </c>
    </row>
    <row r="136" spans="1:21" x14ac:dyDescent="0.3">
      <c r="A136">
        <f>'Sim Flight'!B136</f>
        <v>6.7</v>
      </c>
      <c r="B136">
        <f>'Sim Flight'!L136</f>
        <v>1.6190939493098342</v>
      </c>
      <c r="C136">
        <f>'Sim Flight'!N136+'Sim Flight'!S136+'Sim Flight'!W136</f>
        <v>-7.705152422384208E-2</v>
      </c>
      <c r="E136">
        <f t="shared" si="24"/>
        <v>4.9999999999999822E-2</v>
      </c>
      <c r="G136">
        <f>MEDIAN2(C136,'Sim Flight Params'!$B$56,2)</f>
        <v>-7.705152422384208E-2</v>
      </c>
      <c r="H136">
        <f>AVERAGE2(G136,'Sim Flight Params'!$B$57,2)</f>
        <v>-9.4348395208353295E-2</v>
      </c>
      <c r="J136">
        <f t="shared" si="18"/>
        <v>0.34591852399759471</v>
      </c>
      <c r="K136">
        <f t="shared" si="19"/>
        <v>-2.2017443432873009E-2</v>
      </c>
      <c r="L136">
        <f>'Sim Flight Params'!$B$55*J136+'Sim Flight Params'!$B$58*K136</f>
        <v>0.34591852399759471</v>
      </c>
      <c r="N136">
        <f t="shared" si="20"/>
        <v>1.6863396971374278</v>
      </c>
      <c r="O136">
        <f t="shared" si="21"/>
        <v>-9.4348395208353808E-2</v>
      </c>
      <c r="P136">
        <f>'Sim Flight Params'!$B$55*N136+'Sim Flight Params'!$B$58*O136</f>
        <v>1.6863396971374278</v>
      </c>
      <c r="Q136">
        <f t="shared" si="22"/>
        <v>6.7245747827593627E-2</v>
      </c>
      <c r="S136">
        <f t="shared" si="25"/>
        <v>0.32592727733541749</v>
      </c>
      <c r="T136">
        <f t="shared" si="26"/>
        <v>1.7250198958612741</v>
      </c>
      <c r="U136">
        <f t="shared" si="23"/>
        <v>0.10592594655143994</v>
      </c>
    </row>
    <row r="137" spans="1:21" x14ac:dyDescent="0.3">
      <c r="A137">
        <f>'Sim Flight'!B137</f>
        <v>6.75</v>
      </c>
      <c r="B137">
        <f>'Sim Flight'!L137</f>
        <v>1.6343932841636453</v>
      </c>
      <c r="C137">
        <f>'Sim Flight'!N137+'Sim Flight'!S137+'Sim Flight'!W137</f>
        <v>-0.10475509685805462</v>
      </c>
      <c r="E137">
        <f t="shared" si="24"/>
        <v>4.9999999999999822E-2</v>
      </c>
      <c r="G137">
        <f>MEDIAN2(C137,'Sim Flight Params'!$B$56,2)</f>
        <v>-0.10475509685805462</v>
      </c>
      <c r="H137">
        <f>AVERAGE2(G137,'Sim Flight Params'!$B$57,2)</f>
        <v>-9.8267123112016921E-2</v>
      </c>
      <c r="J137">
        <f t="shared" si="18"/>
        <v>0.34100516784199386</v>
      </c>
      <c r="K137">
        <f t="shared" si="19"/>
        <v>-7.8374558073272815E-2</v>
      </c>
      <c r="L137">
        <f>'Sim Flight Params'!$B$55*J137+'Sim Flight Params'!$B$58*K137</f>
        <v>0.34100516784199386</v>
      </c>
      <c r="N137">
        <f t="shared" si="20"/>
        <v>1.7033899555295275</v>
      </c>
      <c r="O137">
        <f t="shared" si="21"/>
        <v>-9.8267123112017254E-2</v>
      </c>
      <c r="P137">
        <f>'Sim Flight Params'!$B$55*N137+'Sim Flight Params'!$B$58*O137</f>
        <v>1.7033899555295275</v>
      </c>
      <c r="Q137">
        <f t="shared" si="22"/>
        <v>6.8996671365882278E-2</v>
      </c>
      <c r="S137">
        <f t="shared" si="25"/>
        <v>0.32068952249251476</v>
      </c>
      <c r="T137">
        <f t="shared" si="26"/>
        <v>1.7410543719858997</v>
      </c>
      <c r="U137">
        <f t="shared" si="23"/>
        <v>0.10666108782225447</v>
      </c>
    </row>
    <row r="138" spans="1:21" x14ac:dyDescent="0.3">
      <c r="A138">
        <f>'Sim Flight'!B138</f>
        <v>6.8</v>
      </c>
      <c r="B138">
        <f>'Sim Flight'!L138</f>
        <v>1.6494480483301834</v>
      </c>
      <c r="C138">
        <f>'Sim Flight'!N138+'Sim Flight'!S138+'Sim Flight'!W138</f>
        <v>-0.11695485882658399</v>
      </c>
      <c r="E138">
        <f t="shared" si="24"/>
        <v>4.9999999999999822E-2</v>
      </c>
      <c r="G138">
        <f>MEDIAN2(C138,'Sim Flight Params'!$B$56,2)</f>
        <v>-0.11695485882658399</v>
      </c>
      <c r="H138">
        <f>AVERAGE2(G138,'Sim Flight Params'!$B$57,2)</f>
        <v>-9.8563603413728579E-2</v>
      </c>
      <c r="J138">
        <f t="shared" ref="J138:J201" si="27">J137+H138*$E138</f>
        <v>0.33607698767130745</v>
      </c>
      <c r="K138">
        <f t="shared" ref="K138:K201" si="28">(H138-H137)/$E138</f>
        <v>-5.9296060342331688E-3</v>
      </c>
      <c r="L138">
        <f>'Sim Flight Params'!$B$55*J138+'Sim Flight Params'!$B$58*K138</f>
        <v>0.33607698767130745</v>
      </c>
      <c r="N138">
        <f t="shared" ref="N138:N201" si="29">N137+L138*$E138</f>
        <v>1.7201938049130929</v>
      </c>
      <c r="O138">
        <f t="shared" ref="O138:O201" si="30">(L138-L137)/$E138</f>
        <v>-9.856360341372862E-2</v>
      </c>
      <c r="P138">
        <f>'Sim Flight Params'!$B$55*N138+'Sim Flight Params'!$B$58*O138</f>
        <v>1.7201938049130929</v>
      </c>
      <c r="Q138">
        <f t="shared" ref="Q138:Q201" si="31">P138-$B138</f>
        <v>7.0745756582909491E-2</v>
      </c>
      <c r="S138">
        <f t="shared" si="25"/>
        <v>0.31484177955118559</v>
      </c>
      <c r="T138">
        <f t="shared" si="26"/>
        <v>1.756796460963459</v>
      </c>
      <c r="U138">
        <f t="shared" si="23"/>
        <v>0.10734841263327555</v>
      </c>
    </row>
    <row r="139" spans="1:21" x14ac:dyDescent="0.3">
      <c r="A139">
        <f>'Sim Flight'!B139</f>
        <v>6.85</v>
      </c>
      <c r="B139">
        <f>'Sim Flight'!L139</f>
        <v>1.6642524379112813</v>
      </c>
      <c r="C139">
        <f>'Sim Flight'!N139+'Sim Flight'!S139+'Sim Flight'!W139</f>
        <v>-7.8692936479684214E-2</v>
      </c>
      <c r="E139">
        <f t="shared" si="24"/>
        <v>4.9999999999999822E-2</v>
      </c>
      <c r="G139">
        <f>MEDIAN2(C139,'Sim Flight Params'!$B$56,2)</f>
        <v>-7.8692936479684214E-2</v>
      </c>
      <c r="H139">
        <f>AVERAGE2(G139,'Sim Flight Params'!$B$57,2)</f>
        <v>-0.10030205655451611</v>
      </c>
      <c r="J139">
        <f t="shared" si="27"/>
        <v>0.33106188484358168</v>
      </c>
      <c r="K139">
        <f t="shared" si="28"/>
        <v>-3.4769062815750831E-2</v>
      </c>
      <c r="L139">
        <f>'Sim Flight Params'!$B$55*J139+'Sim Flight Params'!$B$58*K139</f>
        <v>0.33106188484358168</v>
      </c>
      <c r="N139">
        <f t="shared" si="29"/>
        <v>1.7367468991552719</v>
      </c>
      <c r="O139">
        <f t="shared" si="30"/>
        <v>-0.10030205655451577</v>
      </c>
      <c r="P139">
        <f>'Sim Flight Params'!$B$55*N139+'Sim Flight Params'!$B$58*O139</f>
        <v>1.7367468991552719</v>
      </c>
      <c r="Q139">
        <f t="shared" si="31"/>
        <v>7.2494461243990616E-2</v>
      </c>
      <c r="S139">
        <f t="shared" si="25"/>
        <v>0.31090713272720139</v>
      </c>
      <c r="T139">
        <f t="shared" si="26"/>
        <v>1.7723418175998189</v>
      </c>
      <c r="U139">
        <f t="shared" si="23"/>
        <v>0.1080893796885376</v>
      </c>
    </row>
    <row r="140" spans="1:21" x14ac:dyDescent="0.3">
      <c r="A140">
        <f>'Sim Flight'!B140</f>
        <v>6.9</v>
      </c>
      <c r="B140">
        <f>'Sim Flight'!L140</f>
        <v>1.6788007455329419</v>
      </c>
      <c r="C140">
        <f>'Sim Flight'!N140+'Sim Flight'!S140+'Sim Flight'!W140</f>
        <v>-0.12680091202737842</v>
      </c>
      <c r="E140">
        <f t="shared" si="24"/>
        <v>5.0000000000000711E-2</v>
      </c>
      <c r="G140">
        <f>MEDIAN2(C140,'Sim Flight Params'!$B$56,2)</f>
        <v>-0.12680091202737842</v>
      </c>
      <c r="H140">
        <f>AVERAGE2(G140,'Sim Flight Params'!$B$57,2)</f>
        <v>-0.10409142642676456</v>
      </c>
      <c r="J140">
        <f t="shared" si="27"/>
        <v>0.3258573135222434</v>
      </c>
      <c r="K140">
        <f t="shared" si="28"/>
        <v>-7.5787397444967736E-2</v>
      </c>
      <c r="L140">
        <f>'Sim Flight Params'!$B$55*J140+'Sim Flight Params'!$B$58*K140</f>
        <v>0.3258573135222434</v>
      </c>
      <c r="N140">
        <f t="shared" si="29"/>
        <v>1.7530397648313842</v>
      </c>
      <c r="O140">
        <f t="shared" si="30"/>
        <v>-0.10409142642676412</v>
      </c>
      <c r="P140">
        <f>'Sim Flight Params'!$B$55*N140+'Sim Flight Params'!$B$58*O140</f>
        <v>1.7530397648313842</v>
      </c>
      <c r="Q140">
        <f t="shared" si="31"/>
        <v>7.4239019298442344E-2</v>
      </c>
      <c r="S140">
        <f t="shared" si="25"/>
        <v>0.30456708712583236</v>
      </c>
      <c r="T140">
        <f t="shared" si="26"/>
        <v>1.7875701719561108</v>
      </c>
      <c r="U140">
        <f t="shared" si="23"/>
        <v>0.10876942642316889</v>
      </c>
    </row>
    <row r="141" spans="1:21" x14ac:dyDescent="0.3">
      <c r="A141">
        <f>'Sim Flight'!B141</f>
        <v>6.95</v>
      </c>
      <c r="B141">
        <f>'Sim Flight'!L141</f>
        <v>1.6930873625456357</v>
      </c>
      <c r="C141">
        <f>'Sim Flight'!N141+'Sim Flight'!S141+'Sim Flight'!W141</f>
        <v>-0.12069326867329726</v>
      </c>
      <c r="E141">
        <f t="shared" si="24"/>
        <v>4.9999999999999822E-2</v>
      </c>
      <c r="G141">
        <f>MEDIAN2(C141,'Sim Flight Params'!$B$56,2)</f>
        <v>-0.12069326867329726</v>
      </c>
      <c r="H141">
        <f>AVERAGE2(G141,'Sim Flight Params'!$B$57,2)</f>
        <v>-0.1050212127722024</v>
      </c>
      <c r="J141">
        <f t="shared" si="27"/>
        <v>0.32060625288363331</v>
      </c>
      <c r="K141">
        <f t="shared" si="28"/>
        <v>-1.8595726908757004E-2</v>
      </c>
      <c r="L141">
        <f>'Sim Flight Params'!$B$55*J141+'Sim Flight Params'!$B$58*K141</f>
        <v>0.32060625288363331</v>
      </c>
      <c r="N141">
        <f t="shared" si="29"/>
        <v>1.7690700774755659</v>
      </c>
      <c r="O141">
        <f t="shared" si="30"/>
        <v>-0.10502121277220204</v>
      </c>
      <c r="P141">
        <f>'Sim Flight Params'!$B$55*N141+'Sim Flight Params'!$B$58*O141</f>
        <v>1.7690700774755659</v>
      </c>
      <c r="Q141">
        <f t="shared" si="31"/>
        <v>7.598271492993014E-2</v>
      </c>
      <c r="S141">
        <f t="shared" si="25"/>
        <v>0.29853242369216754</v>
      </c>
      <c r="T141">
        <f t="shared" si="26"/>
        <v>1.8024967931407192</v>
      </c>
      <c r="U141">
        <f t="shared" si="23"/>
        <v>0.10940943059508346</v>
      </c>
    </row>
    <row r="142" spans="1:21" x14ac:dyDescent="0.3">
      <c r="A142">
        <f>'Sim Flight'!B142</f>
        <v>7</v>
      </c>
      <c r="B142">
        <f>'Sim Flight'!L142</f>
        <v>1.7071067811865475</v>
      </c>
      <c r="C142">
        <f>'Sim Flight'!N142+'Sim Flight'!S142+'Sim Flight'!W142</f>
        <v>-0.13447986536131334</v>
      </c>
      <c r="E142">
        <f t="shared" si="24"/>
        <v>4.9999999999999822E-2</v>
      </c>
      <c r="G142">
        <f>MEDIAN2(C142,'Sim Flight Params'!$B$56,2)</f>
        <v>-0.13447986536131334</v>
      </c>
      <c r="H142">
        <f>AVERAGE2(G142,'Sim Flight Params'!$B$57,2)</f>
        <v>-0.10872062239756672</v>
      </c>
      <c r="J142">
        <f t="shared" si="27"/>
        <v>0.31517022176375498</v>
      </c>
      <c r="K142">
        <f t="shared" si="28"/>
        <v>-7.3988192507286596E-2</v>
      </c>
      <c r="L142">
        <f>'Sim Flight Params'!$B$55*J142+'Sim Flight Params'!$B$58*K142</f>
        <v>0.31517022176375498</v>
      </c>
      <c r="N142">
        <f t="shared" si="29"/>
        <v>1.7848285885637536</v>
      </c>
      <c r="O142">
        <f t="shared" si="30"/>
        <v>-0.10872062239756713</v>
      </c>
      <c r="P142">
        <f>'Sim Flight Params'!$B$55*N142+'Sim Flight Params'!$B$58*O142</f>
        <v>1.7848285885637536</v>
      </c>
      <c r="Q142">
        <f t="shared" si="31"/>
        <v>7.7721807377206131E-2</v>
      </c>
      <c r="S142">
        <f t="shared" si="25"/>
        <v>0.29180843042410187</v>
      </c>
      <c r="T142">
        <f t="shared" si="26"/>
        <v>1.8170872146619241</v>
      </c>
      <c r="U142">
        <f t="shared" si="23"/>
        <v>0.10998043347537667</v>
      </c>
    </row>
    <row r="143" spans="1:21" x14ac:dyDescent="0.3">
      <c r="A143">
        <f>'Sim Flight'!B143</f>
        <v>7.05</v>
      </c>
      <c r="B143">
        <f>'Sim Flight'!L143</f>
        <v>1.7208535967029188</v>
      </c>
      <c r="C143">
        <f>'Sim Flight'!N143+'Sim Flight'!S143+'Sim Flight'!W143</f>
        <v>-7.1191124225702895E-2</v>
      </c>
      <c r="E143">
        <f t="shared" si="24"/>
        <v>4.9999999999999822E-2</v>
      </c>
      <c r="G143">
        <f>MEDIAN2(C143,'Sim Flight Params'!$B$56,2)</f>
        <v>-7.1191124225702895E-2</v>
      </c>
      <c r="H143">
        <f>AVERAGE2(G143,'Sim Flight Params'!$B$57,2)</f>
        <v>-0.1038274483344821</v>
      </c>
      <c r="J143">
        <f t="shared" si="27"/>
        <v>0.3099788493470309</v>
      </c>
      <c r="K143">
        <f t="shared" si="28"/>
        <v>9.7863481261692767E-2</v>
      </c>
      <c r="L143">
        <f>'Sim Flight Params'!$B$55*J143+'Sim Flight Params'!$B$58*K143</f>
        <v>0.3099788493470309</v>
      </c>
      <c r="N143">
        <f t="shared" si="29"/>
        <v>1.8003275310311051</v>
      </c>
      <c r="O143">
        <f t="shared" si="30"/>
        <v>-0.10382744833448181</v>
      </c>
      <c r="P143">
        <f>'Sim Flight Params'!$B$55*N143+'Sim Flight Params'!$B$58*O143</f>
        <v>1.8003275310311051</v>
      </c>
      <c r="Q143">
        <f t="shared" si="31"/>
        <v>7.947393432818628E-2</v>
      </c>
      <c r="S143">
        <f t="shared" si="25"/>
        <v>0.28824887421281675</v>
      </c>
      <c r="T143">
        <f t="shared" si="26"/>
        <v>1.8314996583725649</v>
      </c>
      <c r="U143">
        <f t="shared" si="23"/>
        <v>0.11064606166964608</v>
      </c>
    </row>
    <row r="144" spans="1:21" x14ac:dyDescent="0.3">
      <c r="A144">
        <f>'Sim Flight'!B144</f>
        <v>7.1</v>
      </c>
      <c r="B144">
        <f>'Sim Flight'!L144</f>
        <v>1.7343225094356853</v>
      </c>
      <c r="C144">
        <f>'Sim Flight'!N144+'Sim Flight'!S144+'Sim Flight'!W144</f>
        <v>-0.11604783687808978</v>
      </c>
      <c r="E144">
        <f t="shared" si="24"/>
        <v>4.9999999999999822E-2</v>
      </c>
      <c r="G144">
        <f>MEDIAN2(C144,'Sim Flight Params'!$B$56,2)</f>
        <v>-0.11604783687808978</v>
      </c>
      <c r="H144">
        <f>AVERAGE2(G144,'Sim Flight Params'!$B$57,2)</f>
        <v>-0.10870198741626305</v>
      </c>
      <c r="J144">
        <f t="shared" si="27"/>
        <v>0.30454374997621775</v>
      </c>
      <c r="K144">
        <f t="shared" si="28"/>
        <v>-9.7490781635619431E-2</v>
      </c>
      <c r="L144">
        <f>'Sim Flight Params'!$B$55*J144+'Sim Flight Params'!$B$58*K144</f>
        <v>0.30454374997621775</v>
      </c>
      <c r="N144">
        <f t="shared" si="29"/>
        <v>1.8155547185299159</v>
      </c>
      <c r="O144">
        <f t="shared" si="30"/>
        <v>-0.10870198741626352</v>
      </c>
      <c r="P144">
        <f>'Sim Flight Params'!$B$55*N144+'Sim Flight Params'!$B$58*O144</f>
        <v>1.8155547185299159</v>
      </c>
      <c r="Q144">
        <f t="shared" si="31"/>
        <v>8.1232209094230567E-2</v>
      </c>
      <c r="S144">
        <f t="shared" si="25"/>
        <v>0.28244648236891229</v>
      </c>
      <c r="T144">
        <f t="shared" si="26"/>
        <v>1.8456219824910105</v>
      </c>
      <c r="U144">
        <f t="shared" si="23"/>
        <v>0.11129947305532517</v>
      </c>
    </row>
    <row r="145" spans="1:21" x14ac:dyDescent="0.3">
      <c r="A145">
        <f>'Sim Flight'!B145</f>
        <v>7.15</v>
      </c>
      <c r="B145">
        <f>'Sim Flight'!L145</f>
        <v>1.7475083268625968</v>
      </c>
      <c r="C145">
        <f>'Sim Flight'!N145+'Sim Flight'!S145+'Sim Flight'!W145</f>
        <v>-0.11307452267028782</v>
      </c>
      <c r="E145">
        <f t="shared" si="24"/>
        <v>5.0000000000000711E-2</v>
      </c>
      <c r="G145">
        <f>MEDIAN2(C145,'Sim Flight Params'!$B$56,2)</f>
        <v>-0.11307452267028782</v>
      </c>
      <c r="H145">
        <f>AVERAGE2(G145,'Sim Flight Params'!$B$57,2)</f>
        <v>-0.1097419156427922</v>
      </c>
      <c r="J145">
        <f t="shared" si="27"/>
        <v>0.29905665419407806</v>
      </c>
      <c r="K145">
        <f t="shared" si="28"/>
        <v>-2.0798564530582746E-2</v>
      </c>
      <c r="L145">
        <f>'Sim Flight Params'!$B$55*J145+'Sim Flight Params'!$B$58*K145</f>
        <v>0.29905665419407806</v>
      </c>
      <c r="N145">
        <f t="shared" si="29"/>
        <v>1.8305075512396201</v>
      </c>
      <c r="O145">
        <f t="shared" si="30"/>
        <v>-0.10974191564279212</v>
      </c>
      <c r="P145">
        <f>'Sim Flight Params'!$B$55*N145+'Sim Flight Params'!$B$58*O145</f>
        <v>1.8305075512396201</v>
      </c>
      <c r="Q145">
        <f t="shared" si="31"/>
        <v>8.2999224377023229E-2</v>
      </c>
      <c r="S145">
        <f t="shared" si="25"/>
        <v>0.27679275623539784</v>
      </c>
      <c r="T145">
        <f t="shared" si="26"/>
        <v>1.8594616203027805</v>
      </c>
      <c r="U145">
        <f t="shared" si="23"/>
        <v>0.11195329344018368</v>
      </c>
    </row>
    <row r="146" spans="1:21" x14ac:dyDescent="0.3">
      <c r="A146">
        <f>'Sim Flight'!B146</f>
        <v>7.2</v>
      </c>
      <c r="B146">
        <f>'Sim Flight'!L146</f>
        <v>1.760405965600031</v>
      </c>
      <c r="C146">
        <f>'Sim Flight'!N146+'Sim Flight'!S146+'Sim Flight'!W146</f>
        <v>-8.9243338562263741E-2</v>
      </c>
      <c r="E146">
        <f t="shared" si="24"/>
        <v>4.9999999999999822E-2</v>
      </c>
      <c r="G146">
        <f>MEDIAN2(C146,'Sim Flight Params'!$B$56,2)</f>
        <v>-8.9243338562263741E-2</v>
      </c>
      <c r="H146">
        <f>AVERAGE2(G146,'Sim Flight Params'!$B$57,2)</f>
        <v>-0.10627797560975219</v>
      </c>
      <c r="J146">
        <f t="shared" si="27"/>
        <v>0.29374275541359046</v>
      </c>
      <c r="K146">
        <f t="shared" si="28"/>
        <v>6.9278800660800527E-2</v>
      </c>
      <c r="L146">
        <f>'Sim Flight Params'!$B$55*J146+'Sim Flight Params'!$B$58*K146</f>
        <v>0.29374275541359046</v>
      </c>
      <c r="N146">
        <f t="shared" si="29"/>
        <v>1.8451946890102995</v>
      </c>
      <c r="O146">
        <f t="shared" si="30"/>
        <v>-0.10627797560975243</v>
      </c>
      <c r="P146">
        <f>'Sim Flight Params'!$B$55*N146+'Sim Flight Params'!$B$58*O146</f>
        <v>1.8451946890102995</v>
      </c>
      <c r="Q146">
        <f t="shared" si="31"/>
        <v>8.4788723410268441E-2</v>
      </c>
      <c r="S146">
        <f t="shared" si="25"/>
        <v>0.27233058930728465</v>
      </c>
      <c r="T146">
        <f t="shared" si="26"/>
        <v>1.8730781497681448</v>
      </c>
      <c r="U146">
        <f t="shared" si="23"/>
        <v>0.11267218416811375</v>
      </c>
    </row>
    <row r="147" spans="1:21" x14ac:dyDescent="0.3">
      <c r="A147">
        <f>'Sim Flight'!B147</f>
        <v>7.25</v>
      </c>
      <c r="B147">
        <f>'Sim Flight'!L147</f>
        <v>1.7730104533627369</v>
      </c>
      <c r="C147">
        <f>'Sim Flight'!N147+'Sim Flight'!S147+'Sim Flight'!W147</f>
        <v>-9.6089996992755528E-2</v>
      </c>
      <c r="E147">
        <f t="shared" si="24"/>
        <v>4.9999999999999822E-2</v>
      </c>
      <c r="G147">
        <f>MEDIAN2(C147,'Sim Flight Params'!$B$56,2)</f>
        <v>-9.6089996992755528E-2</v>
      </c>
      <c r="H147">
        <f>AVERAGE2(G147,'Sim Flight Params'!$B$57,2)</f>
        <v>-0.10845260817388611</v>
      </c>
      <c r="J147">
        <f t="shared" si="27"/>
        <v>0.28832012500489618</v>
      </c>
      <c r="K147">
        <f t="shared" si="28"/>
        <v>-4.3492651282678471E-2</v>
      </c>
      <c r="L147">
        <f>'Sim Flight Params'!$B$55*J147+'Sim Flight Params'!$B$58*K147</f>
        <v>0.28832012500489618</v>
      </c>
      <c r="N147">
        <f t="shared" si="29"/>
        <v>1.8596106952605442</v>
      </c>
      <c r="O147">
        <f t="shared" si="30"/>
        <v>-0.10845260817388608</v>
      </c>
      <c r="P147">
        <f>'Sim Flight Params'!$B$55*N147+'Sim Flight Params'!$B$58*O147</f>
        <v>1.8596106952605442</v>
      </c>
      <c r="Q147">
        <f t="shared" si="31"/>
        <v>8.6600241897807351E-2</v>
      </c>
      <c r="S147">
        <f t="shared" si="25"/>
        <v>0.26752608945764689</v>
      </c>
      <c r="T147">
        <f t="shared" si="26"/>
        <v>1.8864544542410271</v>
      </c>
      <c r="U147">
        <f t="shared" si="23"/>
        <v>0.11344400087829021</v>
      </c>
    </row>
    <row r="148" spans="1:21" x14ac:dyDescent="0.3">
      <c r="A148">
        <f>'Sim Flight'!B148</f>
        <v>7.3</v>
      </c>
      <c r="B148">
        <f>'Sim Flight'!L148</f>
        <v>1.7853169308807448</v>
      </c>
      <c r="C148">
        <f>'Sim Flight'!N148+'Sim Flight'!S148+'Sim Flight'!W148</f>
        <v>-0.15008207842964957</v>
      </c>
      <c r="E148">
        <f t="shared" si="24"/>
        <v>4.9999999999999822E-2</v>
      </c>
      <c r="G148">
        <f>MEDIAN2(C148,'Sim Flight Params'!$B$56,2)</f>
        <v>-0.15008207842964957</v>
      </c>
      <c r="H148">
        <f>AVERAGE2(G148,'Sim Flight Params'!$B$57,2)</f>
        <v>-0.11136275397417</v>
      </c>
      <c r="J148">
        <f t="shared" si="27"/>
        <v>0.28275198730618767</v>
      </c>
      <c r="K148">
        <f t="shared" si="28"/>
        <v>-5.820291600567816E-2</v>
      </c>
      <c r="L148">
        <f>'Sim Flight Params'!$B$55*J148+'Sim Flight Params'!$B$58*K148</f>
        <v>0.28275198730618767</v>
      </c>
      <c r="N148">
        <f t="shared" si="29"/>
        <v>1.8737482946258535</v>
      </c>
      <c r="O148">
        <f t="shared" si="30"/>
        <v>-0.11136275397417057</v>
      </c>
      <c r="P148">
        <f>'Sim Flight Params'!$B$55*N148+'Sim Flight Params'!$B$58*O148</f>
        <v>1.8737482946258535</v>
      </c>
      <c r="Q148">
        <f t="shared" si="31"/>
        <v>8.8431363745108627E-2</v>
      </c>
      <c r="S148">
        <f t="shared" si="25"/>
        <v>0.26002198553616446</v>
      </c>
      <c r="T148">
        <f t="shared" si="26"/>
        <v>1.8994555535178352</v>
      </c>
      <c r="U148">
        <f t="shared" si="23"/>
        <v>0.1141386226370904</v>
      </c>
    </row>
    <row r="149" spans="1:21" x14ac:dyDescent="0.3">
      <c r="A149">
        <f>'Sim Flight'!B149</f>
        <v>7.35</v>
      </c>
      <c r="B149">
        <f>'Sim Flight'!L149</f>
        <v>1.7973206537727071</v>
      </c>
      <c r="C149">
        <f>'Sim Flight'!N149+'Sim Flight'!S149+'Sim Flight'!W149</f>
        <v>-0.13009010488485881</v>
      </c>
      <c r="E149">
        <f t="shared" si="24"/>
        <v>4.9999999999999822E-2</v>
      </c>
      <c r="G149">
        <f>MEDIAN2(C149,'Sim Flight Params'!$B$56,2)</f>
        <v>-0.13009010488485881</v>
      </c>
      <c r="H149">
        <f>AVERAGE2(G149,'Sim Flight Params'!$B$57,2)</f>
        <v>-0.11253735850061521</v>
      </c>
      <c r="J149">
        <f t="shared" si="27"/>
        <v>0.27712511938115691</v>
      </c>
      <c r="K149">
        <f t="shared" si="28"/>
        <v>-2.3492090528904136E-2</v>
      </c>
      <c r="L149">
        <f>'Sim Flight Params'!$B$55*J149+'Sim Flight Params'!$B$58*K149</f>
        <v>0.27712511938115691</v>
      </c>
      <c r="N149">
        <f t="shared" si="29"/>
        <v>1.8876045505949113</v>
      </c>
      <c r="O149">
        <f t="shared" si="30"/>
        <v>-0.11253735850061548</v>
      </c>
      <c r="P149">
        <f>'Sim Flight Params'!$B$55*N149+'Sim Flight Params'!$B$58*O149</f>
        <v>1.8876045505949113</v>
      </c>
      <c r="Q149">
        <f t="shared" si="31"/>
        <v>9.0283896822204168E-2</v>
      </c>
      <c r="S149">
        <f t="shared" si="25"/>
        <v>0.25351748029192156</v>
      </c>
      <c r="T149">
        <f t="shared" si="26"/>
        <v>1.9121314275324313</v>
      </c>
      <c r="U149">
        <f t="shared" si="23"/>
        <v>0.11481077375972415</v>
      </c>
    </row>
    <row r="150" spans="1:21" x14ac:dyDescent="0.3">
      <c r="A150">
        <f>'Sim Flight'!B150</f>
        <v>7.4</v>
      </c>
      <c r="B150">
        <f>'Sim Flight'!L150</f>
        <v>1.8090169943749475</v>
      </c>
      <c r="C150">
        <f>'Sim Flight'!N150+'Sim Flight'!S150+'Sim Flight'!W150</f>
        <v>-0.13358708418670384</v>
      </c>
      <c r="E150">
        <f t="shared" si="24"/>
        <v>5.0000000000000711E-2</v>
      </c>
      <c r="G150">
        <f>MEDIAN2(C150,'Sim Flight Params'!$B$56,2)</f>
        <v>-0.13358708418670384</v>
      </c>
      <c r="H150">
        <f>AVERAGE2(G150,'Sim Flight Params'!$B$57,2)</f>
        <v>-0.11242576085378901</v>
      </c>
      <c r="J150">
        <f t="shared" si="27"/>
        <v>0.27150383133846739</v>
      </c>
      <c r="K150">
        <f t="shared" si="28"/>
        <v>2.2319529365238638E-3</v>
      </c>
      <c r="L150">
        <f>'Sim Flight Params'!$B$55*J150+'Sim Flight Params'!$B$58*K150</f>
        <v>0.27150383133846739</v>
      </c>
      <c r="N150">
        <f t="shared" si="29"/>
        <v>1.9011797421618348</v>
      </c>
      <c r="O150">
        <f t="shared" si="30"/>
        <v>-0.11242576085378882</v>
      </c>
      <c r="P150">
        <f>'Sim Flight Params'!$B$55*N150+'Sim Flight Params'!$B$58*O150</f>
        <v>1.9011797421618348</v>
      </c>
      <c r="Q150">
        <f t="shared" si="31"/>
        <v>9.2162747786887378E-2</v>
      </c>
      <c r="S150">
        <f t="shared" si="25"/>
        <v>0.24683812608258626</v>
      </c>
      <c r="T150">
        <f t="shared" si="26"/>
        <v>1.9244733338365607</v>
      </c>
      <c r="U150">
        <f t="shared" si="23"/>
        <v>0.11545633946161327</v>
      </c>
    </row>
    <row r="151" spans="1:21" x14ac:dyDescent="0.3">
      <c r="A151">
        <f>'Sim Flight'!B151</f>
        <v>7.45</v>
      </c>
      <c r="B151">
        <f>'Sim Flight'!L151</f>
        <v>1.8204014435255136</v>
      </c>
      <c r="C151">
        <f>'Sim Flight'!N151+'Sim Flight'!S151+'Sim Flight'!W151</f>
        <v>-0.13042918797851796</v>
      </c>
      <c r="E151">
        <f t="shared" si="24"/>
        <v>4.9999999999999822E-2</v>
      </c>
      <c r="G151">
        <f>MEDIAN2(C151,'Sim Flight Params'!$B$56,2)</f>
        <v>-0.13042918797851796</v>
      </c>
      <c r="H151">
        <f>AVERAGE2(G151,'Sim Flight Params'!$B$57,2)</f>
        <v>-0.11983051882289089</v>
      </c>
      <c r="J151">
        <f t="shared" si="27"/>
        <v>0.26551230539732285</v>
      </c>
      <c r="K151">
        <f t="shared" si="28"/>
        <v>-0.14809515938203813</v>
      </c>
      <c r="L151">
        <f>'Sim Flight Params'!$B$55*J151+'Sim Flight Params'!$B$58*K151</f>
        <v>0.26551230539732285</v>
      </c>
      <c r="N151">
        <f t="shared" si="29"/>
        <v>1.9144553574317009</v>
      </c>
      <c r="O151">
        <f t="shared" si="30"/>
        <v>-0.1198305188228914</v>
      </c>
      <c r="P151">
        <f>'Sim Flight Params'!$B$55*N151+'Sim Flight Params'!$B$58*O151</f>
        <v>1.9144553574317009</v>
      </c>
      <c r="Q151">
        <f t="shared" si="31"/>
        <v>9.4053913906187336E-2</v>
      </c>
      <c r="S151">
        <f t="shared" si="25"/>
        <v>0.24031666668366039</v>
      </c>
      <c r="T151">
        <f t="shared" si="26"/>
        <v>1.9364891671707436</v>
      </c>
      <c r="U151">
        <f t="shared" si="23"/>
        <v>0.11608772364523001</v>
      </c>
    </row>
    <row r="152" spans="1:21" x14ac:dyDescent="0.3">
      <c r="A152">
        <f>'Sim Flight'!B152</f>
        <v>7.5</v>
      </c>
      <c r="B152">
        <f>'Sim Flight'!L152</f>
        <v>1.8314696123025453</v>
      </c>
      <c r="C152">
        <f>'Sim Flight'!N152+'Sim Flight'!S152+'Sim Flight'!W152</f>
        <v>-0.15670707158947011</v>
      </c>
      <c r="E152">
        <f t="shared" si="24"/>
        <v>4.9999999999999822E-2</v>
      </c>
      <c r="G152">
        <f>MEDIAN2(C152,'Sim Flight Params'!$B$56,2)</f>
        <v>-0.15670707158947011</v>
      </c>
      <c r="H152">
        <f>AVERAGE2(G152,'Sim Flight Params'!$B$57,2)</f>
        <v>-0.12491292316181343</v>
      </c>
      <c r="J152">
        <f t="shared" si="27"/>
        <v>0.2592666592392322</v>
      </c>
      <c r="K152">
        <f t="shared" si="28"/>
        <v>-0.10164808677845119</v>
      </c>
      <c r="L152">
        <f>'Sim Flight Params'!$B$55*J152+'Sim Flight Params'!$B$58*K152</f>
        <v>0.2592666592392322</v>
      </c>
      <c r="N152">
        <f t="shared" si="29"/>
        <v>1.9274186903936625</v>
      </c>
      <c r="O152">
        <f t="shared" si="30"/>
        <v>-0.12491292316181335</v>
      </c>
      <c r="P152">
        <f>'Sim Flight Params'!$B$55*N152+'Sim Flight Params'!$B$58*O152</f>
        <v>1.9274186903936625</v>
      </c>
      <c r="Q152">
        <f t="shared" si="31"/>
        <v>9.594907809111719E-2</v>
      </c>
      <c r="S152">
        <f t="shared" si="25"/>
        <v>0.2324813131041869</v>
      </c>
      <c r="T152">
        <f t="shared" si="26"/>
        <v>1.9481132328259529</v>
      </c>
      <c r="U152">
        <f t="shared" si="23"/>
        <v>0.1166436205234076</v>
      </c>
    </row>
    <row r="153" spans="1:21" x14ac:dyDescent="0.3">
      <c r="A153">
        <f>'Sim Flight'!B153</f>
        <v>7.55</v>
      </c>
      <c r="B153">
        <f>'Sim Flight'!L153</f>
        <v>1.8422172337162865</v>
      </c>
      <c r="C153">
        <f>'Sim Flight'!N153+'Sim Flight'!S153+'Sim Flight'!W153</f>
        <v>-0.12879728598709916</v>
      </c>
      <c r="E153">
        <f t="shared" si="24"/>
        <v>4.9999999999999822E-2</v>
      </c>
      <c r="G153">
        <f>MEDIAN2(C153,'Sim Flight Params'!$B$56,2)</f>
        <v>-0.12879728598709916</v>
      </c>
      <c r="H153">
        <f>AVERAGE2(G153,'Sim Flight Params'!$B$57,2)</f>
        <v>-0.12687826857641485</v>
      </c>
      <c r="J153">
        <f t="shared" si="27"/>
        <v>0.25292274581041146</v>
      </c>
      <c r="K153">
        <f t="shared" si="28"/>
        <v>-3.9306908292028458E-2</v>
      </c>
      <c r="L153">
        <f>'Sim Flight Params'!$B$55*J153+'Sim Flight Params'!$B$58*K153</f>
        <v>0.25292274581041146</v>
      </c>
      <c r="N153">
        <f t="shared" si="29"/>
        <v>1.940064827684183</v>
      </c>
      <c r="O153">
        <f t="shared" si="30"/>
        <v>-0.12687826857641515</v>
      </c>
      <c r="P153">
        <f>'Sim Flight Params'!$B$55*N153+'Sim Flight Params'!$B$58*O153</f>
        <v>1.940064827684183</v>
      </c>
      <c r="Q153">
        <f t="shared" si="31"/>
        <v>9.784759396789644E-2</v>
      </c>
      <c r="S153">
        <f t="shared" si="25"/>
        <v>0.22604144880483196</v>
      </c>
      <c r="T153">
        <f t="shared" si="26"/>
        <v>1.9594153052661945</v>
      </c>
      <c r="U153">
        <f t="shared" si="23"/>
        <v>0.11719807154990791</v>
      </c>
    </row>
    <row r="154" spans="1:21" x14ac:dyDescent="0.3">
      <c r="A154">
        <f>'Sim Flight'!B154</f>
        <v>7.6</v>
      </c>
      <c r="B154">
        <f>'Sim Flight'!L154</f>
        <v>1.8526401643540922</v>
      </c>
      <c r="C154">
        <f>'Sim Flight'!N154+'Sim Flight'!S154+'Sim Flight'!W154</f>
        <v>-0.1414460357272026</v>
      </c>
      <c r="E154">
        <f t="shared" si="24"/>
        <v>4.9999999999999822E-2</v>
      </c>
      <c r="G154">
        <f>MEDIAN2(C154,'Sim Flight Params'!$B$56,2)</f>
        <v>-0.1414460357272026</v>
      </c>
      <c r="H154">
        <f>AVERAGE2(G154,'Sim Flight Params'!$B$57,2)</f>
        <v>-0.13340360572203219</v>
      </c>
      <c r="J154">
        <f t="shared" si="27"/>
        <v>0.24625256552430988</v>
      </c>
      <c r="K154">
        <f t="shared" si="28"/>
        <v>-0.13050674291234735</v>
      </c>
      <c r="L154">
        <f>'Sim Flight Params'!$B$55*J154+'Sim Flight Params'!$B$58*K154</f>
        <v>0.24625256552430988</v>
      </c>
      <c r="N154">
        <f t="shared" si="29"/>
        <v>1.9523774559603984</v>
      </c>
      <c r="O154">
        <f t="shared" si="30"/>
        <v>-0.13340360572203216</v>
      </c>
      <c r="P154">
        <f>'Sim Flight Params'!$B$55*N154+'Sim Flight Params'!$B$58*O154</f>
        <v>1.9523774559603984</v>
      </c>
      <c r="Q154">
        <f t="shared" si="31"/>
        <v>9.9737291606306178E-2</v>
      </c>
      <c r="S154">
        <f t="shared" si="25"/>
        <v>0.21896914701847187</v>
      </c>
      <c r="T154">
        <f t="shared" si="26"/>
        <v>1.970363762617118</v>
      </c>
      <c r="U154">
        <f t="shared" si="23"/>
        <v>0.11772359826302581</v>
      </c>
    </row>
    <row r="155" spans="1:21" x14ac:dyDescent="0.3">
      <c r="A155">
        <f>'Sim Flight'!B155</f>
        <v>7.65</v>
      </c>
      <c r="B155">
        <f>'Sim Flight'!L155</f>
        <v>1.8627343859777918</v>
      </c>
      <c r="C155">
        <f>'Sim Flight'!N155+'Sim Flight'!S155+'Sim Flight'!W155</f>
        <v>-0.16595025103624594</v>
      </c>
      <c r="E155">
        <f t="shared" si="24"/>
        <v>5.0000000000000711E-2</v>
      </c>
      <c r="G155">
        <f>MEDIAN2(C155,'Sim Flight Params'!$B$56,2)</f>
        <v>-0.16595025103624594</v>
      </c>
      <c r="H155">
        <f>AVERAGE2(G155,'Sim Flight Params'!$B$57,2)</f>
        <v>-0.1421361374774685</v>
      </c>
      <c r="J155">
        <f t="shared" si="27"/>
        <v>0.23914575865043636</v>
      </c>
      <c r="K155">
        <f t="shared" si="28"/>
        <v>-0.17465063510872378</v>
      </c>
      <c r="L155">
        <f>'Sim Flight Params'!$B$55*J155+'Sim Flight Params'!$B$58*K155</f>
        <v>0.23914575865043636</v>
      </c>
      <c r="N155">
        <f t="shared" si="29"/>
        <v>1.9643347438929204</v>
      </c>
      <c r="O155">
        <f t="shared" si="30"/>
        <v>-0.14213613747746842</v>
      </c>
      <c r="P155">
        <f>'Sim Flight Params'!$B$55*N155+'Sim Flight Params'!$B$58*O155</f>
        <v>1.9643347438929204</v>
      </c>
      <c r="Q155">
        <f t="shared" si="31"/>
        <v>0.10160035791512856</v>
      </c>
      <c r="S155">
        <f t="shared" si="25"/>
        <v>0.21067163446665946</v>
      </c>
      <c r="T155">
        <f t="shared" si="26"/>
        <v>1.9808973443404512</v>
      </c>
      <c r="U155">
        <f t="shared" si="23"/>
        <v>0.11816295836265933</v>
      </c>
    </row>
    <row r="156" spans="1:21" x14ac:dyDescent="0.3">
      <c r="A156">
        <f>'Sim Flight'!B156</f>
        <v>7.7</v>
      </c>
      <c r="B156">
        <f>'Sim Flight'!L156</f>
        <v>1.8724960070727972</v>
      </c>
      <c r="C156">
        <f>'Sim Flight'!N156+'Sim Flight'!S156+'Sim Flight'!W156</f>
        <v>-0.13167531321132037</v>
      </c>
      <c r="E156">
        <f t="shared" si="24"/>
        <v>4.9999999999999822E-2</v>
      </c>
      <c r="G156">
        <f>MEDIAN2(C156,'Sim Flight Params'!$B$56,2)</f>
        <v>-0.13167531321132037</v>
      </c>
      <c r="H156">
        <f>AVERAGE2(G156,'Sim Flight Params'!$B$57,2)</f>
        <v>-0.13983529182517737</v>
      </c>
      <c r="J156">
        <f t="shared" si="27"/>
        <v>0.23215399405917753</v>
      </c>
      <c r="K156">
        <f t="shared" si="28"/>
        <v>4.6016913045822838E-2</v>
      </c>
      <c r="L156">
        <f>'Sim Flight Params'!$B$55*J156+'Sim Flight Params'!$B$58*K156</f>
        <v>0.23215399405917753</v>
      </c>
      <c r="N156">
        <f t="shared" si="29"/>
        <v>1.9759424435958792</v>
      </c>
      <c r="O156">
        <f t="shared" si="30"/>
        <v>-0.13983529182517712</v>
      </c>
      <c r="P156">
        <f>'Sim Flight Params'!$B$55*N156+'Sim Flight Params'!$B$58*O156</f>
        <v>1.9759424435958792</v>
      </c>
      <c r="Q156">
        <f t="shared" si="31"/>
        <v>0.10344643652308205</v>
      </c>
      <c r="S156">
        <f t="shared" si="25"/>
        <v>0.20408786880609348</v>
      </c>
      <c r="T156">
        <f t="shared" si="26"/>
        <v>1.9911017377807558</v>
      </c>
      <c r="U156">
        <f t="shared" si="23"/>
        <v>0.11860573070795866</v>
      </c>
    </row>
    <row r="157" spans="1:21" x14ac:dyDescent="0.3">
      <c r="A157">
        <f>'Sim Flight'!B157</f>
        <v>7.75</v>
      </c>
      <c r="B157">
        <f>'Sim Flight'!L157</f>
        <v>1.8819212643483549</v>
      </c>
      <c r="C157">
        <f>'Sim Flight'!N157+'Sim Flight'!S157+'Sim Flight'!W157</f>
        <v>-0.13103053332127576</v>
      </c>
      <c r="E157">
        <f t="shared" si="24"/>
        <v>4.9999999999999822E-2</v>
      </c>
      <c r="G157">
        <f>MEDIAN2(C157,'Sim Flight Params'!$B$56,2)</f>
        <v>-0.13103053332127576</v>
      </c>
      <c r="H157">
        <f>AVERAGE2(G157,'Sim Flight Params'!$B$57,2)</f>
        <v>-0.13995284537972949</v>
      </c>
      <c r="J157">
        <f t="shared" si="27"/>
        <v>0.22515635179019108</v>
      </c>
      <c r="K157">
        <f t="shared" si="28"/>
        <v>-2.3510710910423865E-3</v>
      </c>
      <c r="L157">
        <f>'Sim Flight Params'!$B$55*J157+'Sim Flight Params'!$B$58*K157</f>
        <v>0.22515635179019108</v>
      </c>
      <c r="N157">
        <f t="shared" si="29"/>
        <v>1.9872002611853887</v>
      </c>
      <c r="O157">
        <f t="shared" si="30"/>
        <v>-0.13995284537972935</v>
      </c>
      <c r="P157">
        <f>'Sim Flight Params'!$B$55*N157+'Sim Flight Params'!$B$58*O157</f>
        <v>1.9872002611853887</v>
      </c>
      <c r="Q157">
        <f t="shared" si="31"/>
        <v>0.10527899683703379</v>
      </c>
      <c r="S157">
        <f t="shared" si="25"/>
        <v>0.19753634214002971</v>
      </c>
      <c r="T157">
        <f t="shared" si="26"/>
        <v>2.0009785548877574</v>
      </c>
      <c r="U157">
        <f t="shared" si="23"/>
        <v>0.1190572905394025</v>
      </c>
    </row>
    <row r="158" spans="1:21" x14ac:dyDescent="0.3">
      <c r="A158">
        <f>'Sim Flight'!B158</f>
        <v>7.8</v>
      </c>
      <c r="B158">
        <f>'Sim Flight'!L158</f>
        <v>1.8910065241883678</v>
      </c>
      <c r="C158">
        <f>'Sim Flight'!N158+'Sim Flight'!S158+'Sim Flight'!W158</f>
        <v>-0.13598767092272041</v>
      </c>
      <c r="E158">
        <f t="shared" si="24"/>
        <v>4.9999999999999822E-2</v>
      </c>
      <c r="G158">
        <f>MEDIAN2(C158,'Sim Flight Params'!$B$56,2)</f>
        <v>-0.13598767092272041</v>
      </c>
      <c r="H158">
        <f>AVERAGE2(G158,'Sim Flight Params'!$B$57,2)</f>
        <v>-0.14025291872173154</v>
      </c>
      <c r="J158">
        <f t="shared" si="27"/>
        <v>0.21814370585410453</v>
      </c>
      <c r="K158">
        <f t="shared" si="28"/>
        <v>-6.0014668400410138E-3</v>
      </c>
      <c r="L158">
        <f>'Sim Flight Params'!$B$55*J158+'Sim Flight Params'!$B$58*K158</f>
        <v>0.21814370585410453</v>
      </c>
      <c r="N158">
        <f t="shared" si="29"/>
        <v>1.9981074464780939</v>
      </c>
      <c r="O158">
        <f t="shared" si="30"/>
        <v>-0.14025291872173157</v>
      </c>
      <c r="P158">
        <f>'Sim Flight Params'!$B$55*N158+'Sim Flight Params'!$B$58*O158</f>
        <v>1.9981074464780939</v>
      </c>
      <c r="Q158">
        <f t="shared" si="31"/>
        <v>0.10710092228972612</v>
      </c>
      <c r="S158">
        <f t="shared" si="25"/>
        <v>0.19073695859389372</v>
      </c>
      <c r="T158">
        <f t="shared" si="26"/>
        <v>2.0105154028174521</v>
      </c>
      <c r="U158">
        <f t="shared" si="23"/>
        <v>0.11950887862908433</v>
      </c>
    </row>
    <row r="159" spans="1:21" x14ac:dyDescent="0.3">
      <c r="A159">
        <f>'Sim Flight'!B159</f>
        <v>7.85</v>
      </c>
      <c r="B159">
        <f>'Sim Flight'!L159</f>
        <v>1.8997482840522213</v>
      </c>
      <c r="C159">
        <f>'Sim Flight'!N159+'Sim Flight'!S159+'Sim Flight'!W159</f>
        <v>-0.10687517158003455</v>
      </c>
      <c r="E159">
        <f t="shared" si="24"/>
        <v>4.9999999999999822E-2</v>
      </c>
      <c r="G159">
        <f>MEDIAN2(C159,'Sim Flight Params'!$B$56,2)</f>
        <v>-0.10687517158003455</v>
      </c>
      <c r="H159">
        <f>AVERAGE2(G159,'Sim Flight Params'!$B$57,2)</f>
        <v>-0.1373086666719211</v>
      </c>
      <c r="J159">
        <f t="shared" si="27"/>
        <v>0.21127827252050849</v>
      </c>
      <c r="K159">
        <f t="shared" si="28"/>
        <v>5.8885040996209045E-2</v>
      </c>
      <c r="L159">
        <f>'Sim Flight Params'!$B$55*J159+'Sim Flight Params'!$B$58*K159</f>
        <v>0.21127827252050849</v>
      </c>
      <c r="N159">
        <f t="shared" si="29"/>
        <v>2.0086713601041195</v>
      </c>
      <c r="O159">
        <f t="shared" si="30"/>
        <v>-0.13730866667192138</v>
      </c>
      <c r="P159">
        <f>'Sim Flight Params'!$B$55*N159+'Sim Flight Params'!$B$58*O159</f>
        <v>2.0086713601041195</v>
      </c>
      <c r="Q159">
        <f t="shared" si="31"/>
        <v>0.10892307605189822</v>
      </c>
      <c r="S159">
        <f t="shared" si="25"/>
        <v>0.18539320001489201</v>
      </c>
      <c r="T159">
        <f t="shared" si="26"/>
        <v>2.0197850628181966</v>
      </c>
      <c r="U159">
        <f t="shared" si="23"/>
        <v>0.12003677876597529</v>
      </c>
    </row>
    <row r="160" spans="1:21" x14ac:dyDescent="0.3">
      <c r="A160">
        <f>'Sim Flight'!B160</f>
        <v>7.9</v>
      </c>
      <c r="B160">
        <f>'Sim Flight'!L160</f>
        <v>1.9081431738250814</v>
      </c>
      <c r="C160">
        <f>'Sim Flight'!N160+'Sim Flight'!S160+'Sim Flight'!W160</f>
        <v>-0.1596775988584192</v>
      </c>
      <c r="E160">
        <f t="shared" si="24"/>
        <v>5.0000000000000711E-2</v>
      </c>
      <c r="G160">
        <f>MEDIAN2(C160,'Sim Flight Params'!$B$56,2)</f>
        <v>-0.1596775988584192</v>
      </c>
      <c r="H160">
        <f>AVERAGE2(G160,'Sim Flight Params'!$B$57,2)</f>
        <v>-0.13767998258053976</v>
      </c>
      <c r="J160">
        <f t="shared" si="27"/>
        <v>0.20439427339148139</v>
      </c>
      <c r="K160">
        <f t="shared" si="28"/>
        <v>-7.4263181723731638E-3</v>
      </c>
      <c r="L160">
        <f>'Sim Flight Params'!$B$55*J160+'Sim Flight Params'!$B$58*K160</f>
        <v>0.20439427339148139</v>
      </c>
      <c r="N160">
        <f t="shared" si="29"/>
        <v>2.0188910737736938</v>
      </c>
      <c r="O160">
        <f t="shared" si="30"/>
        <v>-0.13767998258053998</v>
      </c>
      <c r="P160">
        <f>'Sim Flight Params'!$B$55*N160+'Sim Flight Params'!$B$58*O160</f>
        <v>2.0188910737736938</v>
      </c>
      <c r="Q160">
        <f t="shared" si="31"/>
        <v>0.11074789994861245</v>
      </c>
      <c r="S160">
        <f t="shared" si="25"/>
        <v>0.17740932007197094</v>
      </c>
      <c r="T160">
        <f t="shared" si="26"/>
        <v>2.0286555288217953</v>
      </c>
      <c r="U160">
        <f t="shared" si="23"/>
        <v>0.12051235499671398</v>
      </c>
    </row>
    <row r="161" spans="1:21" x14ac:dyDescent="0.3">
      <c r="A161">
        <f>'Sim Flight'!B161</f>
        <v>7.95</v>
      </c>
      <c r="B161">
        <f>'Sim Flight'!L161</f>
        <v>1.9161879571171359</v>
      </c>
      <c r="C161">
        <f>'Sim Flight'!N161+'Sim Flight'!S161+'Sim Flight'!W161</f>
        <v>-0.13865368032472097</v>
      </c>
      <c r="E161">
        <f t="shared" si="24"/>
        <v>4.9999999999999822E-2</v>
      </c>
      <c r="G161">
        <f>MEDIAN2(C161,'Sim Flight Params'!$B$56,2)</f>
        <v>-0.13865368032472097</v>
      </c>
      <c r="H161">
        <f>AVERAGE2(G161,'Sim Flight Params'!$B$57,2)</f>
        <v>-0.13891203187274248</v>
      </c>
      <c r="J161">
        <f t="shared" si="27"/>
        <v>0.19744867179784428</v>
      </c>
      <c r="K161">
        <f t="shared" si="28"/>
        <v>-2.4640985844054473E-2</v>
      </c>
      <c r="L161">
        <f>'Sim Flight Params'!$B$55*J161+'Sim Flight Params'!$B$58*K161</f>
        <v>0.19744867179784428</v>
      </c>
      <c r="N161">
        <f t="shared" si="29"/>
        <v>2.0287635073635859</v>
      </c>
      <c r="O161">
        <f t="shared" si="30"/>
        <v>-0.13891203187274265</v>
      </c>
      <c r="P161">
        <f>'Sim Flight Params'!$B$55*N161+'Sim Flight Params'!$B$58*O161</f>
        <v>2.0287635073635859</v>
      </c>
      <c r="Q161">
        <f t="shared" si="31"/>
        <v>0.11257555024645005</v>
      </c>
      <c r="S161">
        <f t="shared" si="25"/>
        <v>0.1704766360557349</v>
      </c>
      <c r="T161">
        <f t="shared" si="26"/>
        <v>2.0371793606245823</v>
      </c>
      <c r="U161">
        <f t="shared" si="23"/>
        <v>0.12099140350744642</v>
      </c>
    </row>
    <row r="162" spans="1:21" x14ac:dyDescent="0.3">
      <c r="A162">
        <f>'Sim Flight'!B162</f>
        <v>8</v>
      </c>
      <c r="B162">
        <f>'Sim Flight'!L162</f>
        <v>1.9238795325112867</v>
      </c>
      <c r="C162">
        <f>'Sim Flight'!N162+'Sim Flight'!S162+'Sim Flight'!W162</f>
        <v>-0.14956292986084532</v>
      </c>
      <c r="E162">
        <f t="shared" si="24"/>
        <v>4.9999999999999822E-2</v>
      </c>
      <c r="G162">
        <f>MEDIAN2(C162,'Sim Flight Params'!$B$56,2)</f>
        <v>-0.14956292986084532</v>
      </c>
      <c r="H162">
        <f>AVERAGE2(G162,'Sim Flight Params'!$B$57,2)</f>
        <v>-0.13992664363944782</v>
      </c>
      <c r="J162">
        <f t="shared" si="27"/>
        <v>0.19045233961587191</v>
      </c>
      <c r="K162">
        <f t="shared" si="28"/>
        <v>-2.0292235334106807E-2</v>
      </c>
      <c r="L162">
        <f>'Sim Flight Params'!$B$55*J162+'Sim Flight Params'!$B$58*K162</f>
        <v>0.19045233961587191</v>
      </c>
      <c r="N162">
        <f t="shared" si="29"/>
        <v>2.0382861243443795</v>
      </c>
      <c r="O162">
        <f t="shared" si="30"/>
        <v>-0.13992664363944801</v>
      </c>
      <c r="P162">
        <f>'Sim Flight Params'!$B$55*N162+'Sim Flight Params'!$B$58*O162</f>
        <v>2.0382861243443795</v>
      </c>
      <c r="Q162">
        <f t="shared" si="31"/>
        <v>0.11440659183309276</v>
      </c>
      <c r="S162">
        <f t="shared" si="25"/>
        <v>0.16299848956269267</v>
      </c>
      <c r="T162">
        <f t="shared" si="26"/>
        <v>2.0453292851027167</v>
      </c>
      <c r="U162">
        <f t="shared" si="23"/>
        <v>0.12144975259142998</v>
      </c>
    </row>
    <row r="163" spans="1:21" x14ac:dyDescent="0.3">
      <c r="A163">
        <f>'Sim Flight'!B163</f>
        <v>8.0500000000000007</v>
      </c>
      <c r="B163">
        <f>'Sim Flight'!L163</f>
        <v>1.9312149347588035</v>
      </c>
      <c r="C163">
        <f>'Sim Flight'!N163+'Sim Flight'!S163+'Sim Flight'!W163</f>
        <v>-0.10768194456107902</v>
      </c>
      <c r="E163">
        <f t="shared" si="24"/>
        <v>5.0000000000000711E-2</v>
      </c>
      <c r="G163">
        <f>MEDIAN2(C163,'Sim Flight Params'!$B$56,2)</f>
        <v>-0.10768194456107902</v>
      </c>
      <c r="H163">
        <f>AVERAGE2(G163,'Sim Flight Params'!$B$57,2)</f>
        <v>-0.13264310533005191</v>
      </c>
      <c r="J163">
        <f t="shared" si="27"/>
        <v>0.18382018434936923</v>
      </c>
      <c r="K163">
        <f t="shared" si="28"/>
        <v>0.145670766187916</v>
      </c>
      <c r="L163">
        <f>'Sim Flight Params'!$B$55*J163+'Sim Flight Params'!$B$58*K163</f>
        <v>0.18382018434936923</v>
      </c>
      <c r="N163">
        <f t="shared" si="29"/>
        <v>2.047477133561848</v>
      </c>
      <c r="O163">
        <f t="shared" si="30"/>
        <v>-0.13264310533005175</v>
      </c>
      <c r="P163">
        <f>'Sim Flight Params'!$B$55*N163+'Sim Flight Params'!$B$58*O163</f>
        <v>2.047477133561848</v>
      </c>
      <c r="Q163">
        <f t="shared" si="31"/>
        <v>0.11626219880304456</v>
      </c>
      <c r="S163">
        <f t="shared" si="25"/>
        <v>0.15761439233463864</v>
      </c>
      <c r="T163">
        <f t="shared" si="26"/>
        <v>2.0532100047194488</v>
      </c>
      <c r="U163">
        <f t="shared" si="23"/>
        <v>0.12199506996064535</v>
      </c>
    </row>
    <row r="164" spans="1:21" x14ac:dyDescent="0.3">
      <c r="A164">
        <f>'Sim Flight'!B164</f>
        <v>8.1</v>
      </c>
      <c r="B164">
        <f>'Sim Flight'!L164</f>
        <v>1.938191335922484</v>
      </c>
      <c r="C164">
        <f>'Sim Flight'!N164+'Sim Flight'!S164+'Sim Flight'!W164</f>
        <v>-0.13090252865696458</v>
      </c>
      <c r="E164">
        <f t="shared" si="24"/>
        <v>4.9999999999998934E-2</v>
      </c>
      <c r="G164">
        <f>MEDIAN2(C164,'Sim Flight Params'!$B$56,2)</f>
        <v>-0.13090252865696458</v>
      </c>
      <c r="H164">
        <f>AVERAGE2(G164,'Sim Flight Params'!$B$57,2)</f>
        <v>-0.13254650726075748</v>
      </c>
      <c r="J164">
        <f t="shared" si="27"/>
        <v>0.1771928589863315</v>
      </c>
      <c r="K164">
        <f t="shared" si="28"/>
        <v>1.9319613858887331E-3</v>
      </c>
      <c r="L164">
        <f>'Sim Flight Params'!$B$55*J164+'Sim Flight Params'!$B$58*K164</f>
        <v>0.1771928589863315</v>
      </c>
      <c r="N164">
        <f t="shared" si="29"/>
        <v>2.0563367765111642</v>
      </c>
      <c r="O164">
        <f t="shared" si="30"/>
        <v>-0.1325465072607574</v>
      </c>
      <c r="P164">
        <f>'Sim Flight Params'!$B$55*N164+'Sim Flight Params'!$B$58*O164</f>
        <v>2.0563367765111642</v>
      </c>
      <c r="Q164">
        <f t="shared" si="31"/>
        <v>0.11814544058868015</v>
      </c>
      <c r="S164">
        <f t="shared" si="25"/>
        <v>0.15106926590179054</v>
      </c>
      <c r="T164">
        <f t="shared" si="26"/>
        <v>2.0607634680145384</v>
      </c>
      <c r="U164">
        <f t="shared" si="23"/>
        <v>0.12257213209205431</v>
      </c>
    </row>
    <row r="165" spans="1:21" x14ac:dyDescent="0.3">
      <c r="A165">
        <f>'Sim Flight'!B165</f>
        <v>8.15</v>
      </c>
      <c r="B165">
        <f>'Sim Flight'!L165</f>
        <v>1.9448060464668782</v>
      </c>
      <c r="C165">
        <f>'Sim Flight'!N165+'Sim Flight'!S165+'Sim Flight'!W165</f>
        <v>-0.15940551200546055</v>
      </c>
      <c r="E165">
        <f t="shared" si="24"/>
        <v>5.0000000000000711E-2</v>
      </c>
      <c r="G165">
        <f>MEDIAN2(C165,'Sim Flight Params'!$B$56,2)</f>
        <v>-0.15940551200546055</v>
      </c>
      <c r="H165">
        <f>AVERAGE2(G165,'Sim Flight Params'!$B$57,2)</f>
        <v>-0.13609337959628057</v>
      </c>
      <c r="J165">
        <f t="shared" si="27"/>
        <v>0.17038819000651736</v>
      </c>
      <c r="K165">
        <f t="shared" si="28"/>
        <v>-7.0937446710460747E-2</v>
      </c>
      <c r="L165">
        <f>'Sim Flight Params'!$B$55*J165+'Sim Flight Params'!$B$58*K165</f>
        <v>0.17038819000651736</v>
      </c>
      <c r="N165">
        <f t="shared" si="29"/>
        <v>2.06485618601149</v>
      </c>
      <c r="O165">
        <f t="shared" si="30"/>
        <v>-0.13609337959628071</v>
      </c>
      <c r="P165">
        <f>'Sim Flight Params'!$B$55*N165+'Sim Flight Params'!$B$58*O165</f>
        <v>2.06485618601149</v>
      </c>
      <c r="Q165">
        <f t="shared" si="31"/>
        <v>0.12005013954461186</v>
      </c>
      <c r="S165">
        <f t="shared" si="25"/>
        <v>0.1430989903015174</v>
      </c>
      <c r="T165">
        <f t="shared" si="26"/>
        <v>2.0679184175296141</v>
      </c>
      <c r="U165">
        <f t="shared" si="23"/>
        <v>0.12311237106273598</v>
      </c>
    </row>
    <row r="166" spans="1:21" x14ac:dyDescent="0.3">
      <c r="A166">
        <f>'Sim Flight'!B166</f>
        <v>8.1999999999999993</v>
      </c>
      <c r="B166">
        <f>'Sim Flight'!L166</f>
        <v>1.9510565162951534</v>
      </c>
      <c r="C166">
        <f>'Sim Flight'!N166+'Sim Flight'!S166+'Sim Flight'!W166</f>
        <v>-0.14851913469605857</v>
      </c>
      <c r="E166">
        <f t="shared" si="24"/>
        <v>4.9999999999998934E-2</v>
      </c>
      <c r="G166">
        <f>MEDIAN2(C166,'Sim Flight Params'!$B$56,2)</f>
        <v>-0.14851913469605857</v>
      </c>
      <c r="H166">
        <f>AVERAGE2(G166,'Sim Flight Params'!$B$57,2)</f>
        <v>-0.13765981256794785</v>
      </c>
      <c r="J166">
        <f t="shared" si="27"/>
        <v>0.16350519937812011</v>
      </c>
      <c r="K166">
        <f t="shared" si="28"/>
        <v>-3.1328659433346284E-2</v>
      </c>
      <c r="L166">
        <f>'Sim Flight Params'!$B$55*J166+'Sim Flight Params'!$B$58*K166</f>
        <v>0.16350519937812011</v>
      </c>
      <c r="N166">
        <f t="shared" si="29"/>
        <v>2.073031445980396</v>
      </c>
      <c r="O166">
        <f t="shared" si="30"/>
        <v>-0.13765981256794807</v>
      </c>
      <c r="P166">
        <f>'Sim Flight Params'!$B$55*N166+'Sim Flight Params'!$B$58*O166</f>
        <v>2.073031445980396</v>
      </c>
      <c r="Q166">
        <f t="shared" si="31"/>
        <v>0.12197492968524259</v>
      </c>
      <c r="S166">
        <f t="shared" si="25"/>
        <v>0.13567303356671465</v>
      </c>
      <c r="T166">
        <f t="shared" si="26"/>
        <v>2.0747020692079499</v>
      </c>
      <c r="U166">
        <f t="shared" si="23"/>
        <v>0.12364555291279644</v>
      </c>
    </row>
    <row r="167" spans="1:21" x14ac:dyDescent="0.3">
      <c r="A167">
        <f>'Sim Flight'!B167</f>
        <v>8.25</v>
      </c>
      <c r="B167">
        <f>'Sim Flight'!L167</f>
        <v>1.9569403357322088</v>
      </c>
      <c r="C167">
        <f>'Sim Flight'!N167+'Sim Flight'!S167+'Sim Flight'!W167</f>
        <v>-0.14513773569999394</v>
      </c>
      <c r="E167">
        <f t="shared" si="24"/>
        <v>5.0000000000000711E-2</v>
      </c>
      <c r="G167">
        <f>MEDIAN2(C167,'Sim Flight Params'!$B$56,2)</f>
        <v>-0.14513773569999394</v>
      </c>
      <c r="H167">
        <f>AVERAGE2(G167,'Sim Flight Params'!$B$57,2)</f>
        <v>-0.14244263308294278</v>
      </c>
      <c r="J167">
        <f t="shared" si="27"/>
        <v>0.15638306772397287</v>
      </c>
      <c r="K167">
        <f t="shared" si="28"/>
        <v>-9.5656410299897215E-2</v>
      </c>
      <c r="L167">
        <f>'Sim Flight Params'!$B$55*J167+'Sim Flight Params'!$B$58*K167</f>
        <v>0.15638306772397287</v>
      </c>
      <c r="N167">
        <f t="shared" si="29"/>
        <v>2.0808505993665949</v>
      </c>
      <c r="O167">
        <f t="shared" si="30"/>
        <v>-0.14244263308294278</v>
      </c>
      <c r="P167">
        <f>'Sim Flight Params'!$B$55*N167+'Sim Flight Params'!$B$58*O167</f>
        <v>2.0808505993665949</v>
      </c>
      <c r="Q167">
        <f t="shared" si="31"/>
        <v>0.12391026363438606</v>
      </c>
      <c r="S167">
        <f t="shared" si="25"/>
        <v>0.12841614678171484</v>
      </c>
      <c r="T167">
        <f t="shared" si="26"/>
        <v>2.0811228765470355</v>
      </c>
      <c r="U167">
        <f t="shared" si="23"/>
        <v>0.12418254081482671</v>
      </c>
    </row>
    <row r="168" spans="1:21" x14ac:dyDescent="0.3">
      <c r="A168">
        <f>'Sim Flight'!B168</f>
        <v>8.3000000000000007</v>
      </c>
      <c r="B168">
        <f>'Sim Flight'!L168</f>
        <v>1.9624552364536472</v>
      </c>
      <c r="C168">
        <f>'Sim Flight'!N168+'Sim Flight'!S168+'Sim Flight'!W168</f>
        <v>-0.11969936762045676</v>
      </c>
      <c r="E168">
        <f t="shared" si="24"/>
        <v>5.0000000000000711E-2</v>
      </c>
      <c r="G168">
        <f>MEDIAN2(C168,'Sim Flight Params'!$B$56,2)</f>
        <v>-0.11969936762045676</v>
      </c>
      <c r="H168">
        <f>AVERAGE2(G168,'Sim Flight Params'!$B$57,2)</f>
        <v>-0.13744535417819748</v>
      </c>
      <c r="J168">
        <f t="shared" si="27"/>
        <v>0.14951080001506289</v>
      </c>
      <c r="K168">
        <f t="shared" si="28"/>
        <v>9.9945578094904591E-2</v>
      </c>
      <c r="L168">
        <f>'Sim Flight Params'!$B$55*J168+'Sim Flight Params'!$B$58*K168</f>
        <v>0.14951080001506289</v>
      </c>
      <c r="N168">
        <f t="shared" si="29"/>
        <v>2.0883261393673482</v>
      </c>
      <c r="O168">
        <f t="shared" si="30"/>
        <v>-0.13744535417819753</v>
      </c>
      <c r="P168">
        <f>'Sim Flight Params'!$B$55*N168+'Sim Flight Params'!$B$58*O168</f>
        <v>2.0883261393673482</v>
      </c>
      <c r="Q168">
        <f t="shared" si="31"/>
        <v>0.12587090291370107</v>
      </c>
      <c r="S168">
        <f t="shared" si="25"/>
        <v>0.12243117840069191</v>
      </c>
      <c r="T168">
        <f t="shared" si="26"/>
        <v>2.0872444354670701</v>
      </c>
      <c r="U168">
        <f t="shared" si="23"/>
        <v>0.12478919901342289</v>
      </c>
    </row>
    <row r="169" spans="1:21" x14ac:dyDescent="0.3">
      <c r="A169">
        <f>'Sim Flight'!B169</f>
        <v>8.35</v>
      </c>
      <c r="B169">
        <f>'Sim Flight'!L169</f>
        <v>1.9675990923602598</v>
      </c>
      <c r="C169">
        <f>'Sim Flight'!N169+'Sim Flight'!S169+'Sim Flight'!W169</f>
        <v>-0.18393826980523068</v>
      </c>
      <c r="E169">
        <f t="shared" si="24"/>
        <v>4.9999999999998934E-2</v>
      </c>
      <c r="G169">
        <f>MEDIAN2(C169,'Sim Flight Params'!$B$56,2)</f>
        <v>-0.18393826980523068</v>
      </c>
      <c r="H169">
        <f>AVERAGE2(G169,'Sim Flight Params'!$B$57,2)</f>
        <v>-0.14310592786326118</v>
      </c>
      <c r="J169">
        <f t="shared" si="27"/>
        <v>0.1423555036219</v>
      </c>
      <c r="K169">
        <f t="shared" si="28"/>
        <v>-0.11321147370127646</v>
      </c>
      <c r="L169">
        <f>'Sim Flight Params'!$B$55*J169+'Sim Flight Params'!$B$58*K169</f>
        <v>0.1423555036219</v>
      </c>
      <c r="N169">
        <f t="shared" si="29"/>
        <v>2.0954439145484431</v>
      </c>
      <c r="O169">
        <f t="shared" si="30"/>
        <v>-0.14310592786326098</v>
      </c>
      <c r="P169">
        <f>'Sim Flight Params'!$B$55*N169+'Sim Flight Params'!$B$58*O169</f>
        <v>2.0954439145484431</v>
      </c>
      <c r="Q169">
        <f t="shared" si="31"/>
        <v>0.12784482218818338</v>
      </c>
      <c r="S169">
        <f t="shared" si="25"/>
        <v>0.11323426491043058</v>
      </c>
      <c r="T169">
        <f t="shared" si="26"/>
        <v>2.0929061487125913</v>
      </c>
      <c r="U169">
        <f t="shared" si="23"/>
        <v>0.12530705635233153</v>
      </c>
    </row>
    <row r="170" spans="1:21" x14ac:dyDescent="0.3">
      <c r="A170">
        <f>'Sim Flight'!B170</f>
        <v>8.4</v>
      </c>
      <c r="B170">
        <f>'Sim Flight'!L170</f>
        <v>1.9723699203976766</v>
      </c>
      <c r="C170">
        <f>'Sim Flight'!N170+'Sim Flight'!S170+'Sim Flight'!W170</f>
        <v>-0.15172935290073744</v>
      </c>
      <c r="E170">
        <f t="shared" si="24"/>
        <v>5.0000000000000711E-2</v>
      </c>
      <c r="G170">
        <f>MEDIAN2(C170,'Sim Flight Params'!$B$56,2)</f>
        <v>-0.15172935290073744</v>
      </c>
      <c r="H170">
        <f>AVERAGE2(G170,'Sim Flight Params'!$B$57,2)</f>
        <v>-0.14337673074324769</v>
      </c>
      <c r="J170">
        <f t="shared" si="27"/>
        <v>0.13518666708473751</v>
      </c>
      <c r="K170">
        <f t="shared" si="28"/>
        <v>-5.4160575997302179E-3</v>
      </c>
      <c r="L170">
        <f>'Sim Flight Params'!$B$55*J170+'Sim Flight Params'!$B$58*K170</f>
        <v>0.13518666708473751</v>
      </c>
      <c r="N170">
        <f t="shared" si="29"/>
        <v>2.10220324790268</v>
      </c>
      <c r="O170">
        <f t="shared" si="30"/>
        <v>-0.14337673074324783</v>
      </c>
      <c r="P170">
        <f>'Sim Flight Params'!$B$55*N170+'Sim Flight Params'!$B$58*O170</f>
        <v>2.10220324790268</v>
      </c>
      <c r="Q170">
        <f t="shared" si="31"/>
        <v>0.12983332750500343</v>
      </c>
      <c r="S170">
        <f t="shared" si="25"/>
        <v>0.1056477972653936</v>
      </c>
      <c r="T170">
        <f t="shared" si="26"/>
        <v>2.0981885385758612</v>
      </c>
      <c r="U170">
        <f t="shared" si="23"/>
        <v>0.12581861817818463</v>
      </c>
    </row>
    <row r="171" spans="1:21" x14ac:dyDescent="0.3">
      <c r="A171">
        <f>'Sim Flight'!B171</f>
        <v>8.4499999999999993</v>
      </c>
      <c r="B171">
        <f>'Sim Flight'!L171</f>
        <v>1.9767658813208724</v>
      </c>
      <c r="C171">
        <f>'Sim Flight'!N171+'Sim Flight'!S171+'Sim Flight'!W171</f>
        <v>-0.14688431489950352</v>
      </c>
      <c r="E171">
        <f t="shared" si="24"/>
        <v>4.9999999999998934E-2</v>
      </c>
      <c r="G171">
        <f>MEDIAN2(C171,'Sim Flight Params'!$B$56,2)</f>
        <v>-0.14688431489950352</v>
      </c>
      <c r="H171">
        <f>AVERAGE2(G171,'Sim Flight Params'!$B$57,2)</f>
        <v>-0.14827702703555076</v>
      </c>
      <c r="J171">
        <f t="shared" si="27"/>
        <v>0.12777281573296012</v>
      </c>
      <c r="K171">
        <f t="shared" si="28"/>
        <v>-9.8005925846063477E-2</v>
      </c>
      <c r="L171">
        <f>'Sim Flight Params'!$B$55*J171+'Sim Flight Params'!$B$58*K171</f>
        <v>0.12777281573296012</v>
      </c>
      <c r="N171">
        <f t="shared" si="29"/>
        <v>2.108591888689328</v>
      </c>
      <c r="O171">
        <f t="shared" si="30"/>
        <v>-0.14827702703555085</v>
      </c>
      <c r="P171">
        <f>'Sim Flight Params'!$B$55*N171+'Sim Flight Params'!$B$58*O171</f>
        <v>2.108591888689328</v>
      </c>
      <c r="Q171">
        <f t="shared" si="31"/>
        <v>0.13182600736845562</v>
      </c>
      <c r="S171">
        <f t="shared" si="25"/>
        <v>9.8303581520418584E-2</v>
      </c>
      <c r="T171">
        <f t="shared" si="26"/>
        <v>2.1031037176518819</v>
      </c>
      <c r="U171">
        <f t="shared" si="23"/>
        <v>0.12633783633100948</v>
      </c>
    </row>
    <row r="172" spans="1:21" x14ac:dyDescent="0.3">
      <c r="A172">
        <f>'Sim Flight'!B172</f>
        <v>8.5</v>
      </c>
      <c r="B172">
        <f>'Sim Flight'!L172</f>
        <v>1.9807852804032304</v>
      </c>
      <c r="C172">
        <f>'Sim Flight'!N172+'Sim Flight'!S172+'Sim Flight'!W172</f>
        <v>-0.14625525678801371</v>
      </c>
      <c r="E172">
        <f t="shared" si="24"/>
        <v>5.0000000000000711E-2</v>
      </c>
      <c r="G172">
        <f>MEDIAN2(C172,'Sim Flight Params'!$B$56,2)</f>
        <v>-0.14625525678801371</v>
      </c>
      <c r="H172">
        <f>AVERAGE2(G172,'Sim Flight Params'!$B$57,2)</f>
        <v>-0.15019611805193189</v>
      </c>
      <c r="J172">
        <f t="shared" si="27"/>
        <v>0.12026300983036342</v>
      </c>
      <c r="K172">
        <f t="shared" si="28"/>
        <v>-3.8381820327622058E-2</v>
      </c>
      <c r="L172">
        <f>'Sim Flight Params'!$B$55*J172+'Sim Flight Params'!$B$58*K172</f>
        <v>0.12026300983036342</v>
      </c>
      <c r="N172">
        <f t="shared" si="29"/>
        <v>2.1146050391808462</v>
      </c>
      <c r="O172">
        <f t="shared" si="30"/>
        <v>-0.15019611805193187</v>
      </c>
      <c r="P172">
        <f>'Sim Flight Params'!$B$55*N172+'Sim Flight Params'!$B$58*O172</f>
        <v>2.1146050391808462</v>
      </c>
      <c r="Q172">
        <f t="shared" si="31"/>
        <v>0.13381975877761576</v>
      </c>
      <c r="S172">
        <f t="shared" si="25"/>
        <v>9.0990818681017799E-2</v>
      </c>
      <c r="T172">
        <f t="shared" si="26"/>
        <v>2.1076532585859327</v>
      </c>
      <c r="U172">
        <f t="shared" si="23"/>
        <v>0.12686797818270223</v>
      </c>
    </row>
    <row r="173" spans="1:21" x14ac:dyDescent="0.3">
      <c r="A173">
        <f>'Sim Flight'!B173</f>
        <v>8.5500000000000007</v>
      </c>
      <c r="B173">
        <f>'Sim Flight'!L173</f>
        <v>1.9844265680898916</v>
      </c>
      <c r="C173">
        <f>'Sim Flight'!N173+'Sim Flight'!S173+'Sim Flight'!W173</f>
        <v>-0.11491529654575018</v>
      </c>
      <c r="E173">
        <f t="shared" si="24"/>
        <v>5.0000000000000711E-2</v>
      </c>
      <c r="G173">
        <f>MEDIAN2(C173,'Sim Flight Params'!$B$56,2)</f>
        <v>-0.11491529654575018</v>
      </c>
      <c r="H173">
        <f>AVERAGE2(G173,'Sim Flight Params'!$B$57,2)</f>
        <v>-0.14463484111946809</v>
      </c>
      <c r="J173">
        <f t="shared" si="27"/>
        <v>0.11303126777438992</v>
      </c>
      <c r="K173">
        <f t="shared" si="28"/>
        <v>0.11122553864927451</v>
      </c>
      <c r="L173">
        <f>'Sim Flight Params'!$B$55*J173+'Sim Flight Params'!$B$58*K173</f>
        <v>0.11303126777438992</v>
      </c>
      <c r="N173">
        <f t="shared" si="29"/>
        <v>2.1202566025695657</v>
      </c>
      <c r="O173">
        <f t="shared" si="30"/>
        <v>-0.14463484111946801</v>
      </c>
      <c r="P173">
        <f>'Sim Flight Params'!$B$55*N173+'Sim Flight Params'!$B$58*O173</f>
        <v>2.1202566025695657</v>
      </c>
      <c r="Q173">
        <f t="shared" si="31"/>
        <v>0.13583003447967412</v>
      </c>
      <c r="S173">
        <f t="shared" si="25"/>
        <v>8.5245053853730213E-2</v>
      </c>
      <c r="T173">
        <f t="shared" si="26"/>
        <v>2.1119155112786192</v>
      </c>
      <c r="U173">
        <f t="shared" si="23"/>
        <v>0.12748894318872761</v>
      </c>
    </row>
    <row r="174" spans="1:21" x14ac:dyDescent="0.3">
      <c r="A174">
        <f>'Sim Flight'!B174</f>
        <v>8.6</v>
      </c>
      <c r="B174">
        <f>'Sim Flight'!L174</f>
        <v>1.9876883405951378</v>
      </c>
      <c r="C174">
        <f>'Sim Flight'!N174+'Sim Flight'!S174+'Sim Flight'!W174</f>
        <v>-0.16437277501014516</v>
      </c>
      <c r="E174">
        <f t="shared" si="24"/>
        <v>4.9999999999998934E-2</v>
      </c>
      <c r="G174">
        <f>MEDIAN2(C174,'Sim Flight Params'!$B$56,2)</f>
        <v>-0.16437277501014516</v>
      </c>
      <c r="H174">
        <f>AVERAGE2(G174,'Sim Flight Params'!$B$57,2)</f>
        <v>-0.14661654615872893</v>
      </c>
      <c r="J174">
        <f t="shared" si="27"/>
        <v>0.10570044046645363</v>
      </c>
      <c r="K174">
        <f t="shared" si="28"/>
        <v>-3.9634100785217743E-2</v>
      </c>
      <c r="L174">
        <f>'Sim Flight Params'!$B$55*J174+'Sim Flight Params'!$B$58*K174</f>
        <v>0.10570044046645363</v>
      </c>
      <c r="N174">
        <f t="shared" si="29"/>
        <v>2.1255416245928882</v>
      </c>
      <c r="O174">
        <f t="shared" si="30"/>
        <v>-0.14661654615872885</v>
      </c>
      <c r="P174">
        <f>'Sim Flight Params'!$B$55*N174+'Sim Flight Params'!$B$58*O174</f>
        <v>2.1255416245928882</v>
      </c>
      <c r="Q174">
        <f t="shared" si="31"/>
        <v>0.13785328399775043</v>
      </c>
      <c r="S174">
        <f t="shared" si="25"/>
        <v>7.7026415103223125E-2</v>
      </c>
      <c r="T174">
        <f t="shared" si="26"/>
        <v>2.1157668320337804</v>
      </c>
      <c r="U174">
        <f t="shared" si="23"/>
        <v>0.12807849143864258</v>
      </c>
    </row>
    <row r="175" spans="1:21" x14ac:dyDescent="0.3">
      <c r="A175">
        <f>'Sim Flight'!B175</f>
        <v>8.65</v>
      </c>
      <c r="B175">
        <f>'Sim Flight'!L175</f>
        <v>1.9905693404435771</v>
      </c>
      <c r="C175">
        <f>'Sim Flight'!N175+'Sim Flight'!S175+'Sim Flight'!W175</f>
        <v>-0.11790169415863458</v>
      </c>
      <c r="E175">
        <f t="shared" si="24"/>
        <v>5.0000000000000711E-2</v>
      </c>
      <c r="G175">
        <f>MEDIAN2(C175,'Sim Flight Params'!$B$56,2)</f>
        <v>-0.11790169415863458</v>
      </c>
      <c r="H175">
        <f>AVERAGE2(G175,'Sim Flight Params'!$B$57,2)</f>
        <v>-0.14321204096605902</v>
      </c>
      <c r="J175">
        <f t="shared" si="27"/>
        <v>9.8539838418150574E-2</v>
      </c>
      <c r="K175">
        <f t="shared" si="28"/>
        <v>6.8090103853397227E-2</v>
      </c>
      <c r="L175">
        <f>'Sim Flight Params'!$B$55*J175+'Sim Flight Params'!$B$58*K175</f>
        <v>9.8539838418150574E-2</v>
      </c>
      <c r="N175">
        <f t="shared" si="29"/>
        <v>2.1304686165137956</v>
      </c>
      <c r="O175">
        <f t="shared" si="30"/>
        <v>-0.14321204096605913</v>
      </c>
      <c r="P175">
        <f>'Sim Flight Params'!$B$55*N175+'Sim Flight Params'!$B$58*O175</f>
        <v>2.1304686165137956</v>
      </c>
      <c r="Q175">
        <f t="shared" si="31"/>
        <v>0.13989927607021846</v>
      </c>
      <c r="S175">
        <f t="shared" si="25"/>
        <v>7.1131330395291306E-2</v>
      </c>
      <c r="T175">
        <f t="shared" si="26"/>
        <v>2.1193233985535449</v>
      </c>
      <c r="U175">
        <f t="shared" si="23"/>
        <v>0.12875405810996776</v>
      </c>
    </row>
    <row r="176" spans="1:21" x14ac:dyDescent="0.3">
      <c r="A176">
        <f>'Sim Flight'!B176</f>
        <v>8.6999999999999993</v>
      </c>
      <c r="B176">
        <f>'Sim Flight'!L176</f>
        <v>1.9930684569549264</v>
      </c>
      <c r="C176">
        <f>'Sim Flight'!N176+'Sim Flight'!S176+'Sim Flight'!W176</f>
        <v>-0.14070909070704599</v>
      </c>
      <c r="E176">
        <f t="shared" si="24"/>
        <v>4.9999999999998934E-2</v>
      </c>
      <c r="G176">
        <f>MEDIAN2(C176,'Sim Flight Params'!$B$56,2)</f>
        <v>-0.14070909070704599</v>
      </c>
      <c r="H176">
        <f>AVERAGE2(G176,'Sim Flight Params'!$B$57,2)</f>
        <v>-0.14583825635188266</v>
      </c>
      <c r="J176">
        <f t="shared" si="27"/>
        <v>9.1247925600556598E-2</v>
      </c>
      <c r="K176">
        <f t="shared" si="28"/>
        <v>-5.2524307716473879E-2</v>
      </c>
      <c r="L176">
        <f>'Sim Flight Params'!$B$55*J176+'Sim Flight Params'!$B$58*K176</f>
        <v>9.1247925600556598E-2</v>
      </c>
      <c r="N176">
        <f t="shared" si="29"/>
        <v>2.1350310127938235</v>
      </c>
      <c r="O176">
        <f t="shared" si="30"/>
        <v>-0.14583825635188263</v>
      </c>
      <c r="P176">
        <f>'Sim Flight Params'!$B$55*N176+'Sim Flight Params'!$B$58*O176</f>
        <v>2.1350310127938235</v>
      </c>
      <c r="Q176">
        <f t="shared" si="31"/>
        <v>0.14196255583889705</v>
      </c>
      <c r="S176">
        <f t="shared" si="25"/>
        <v>6.4095875859939158E-2</v>
      </c>
      <c r="T176">
        <f t="shared" si="26"/>
        <v>2.1225281923465418</v>
      </c>
      <c r="U176">
        <f t="shared" si="23"/>
        <v>0.12945973539161537</v>
      </c>
    </row>
    <row r="177" spans="1:21" x14ac:dyDescent="0.3">
      <c r="A177">
        <f>'Sim Flight'!B177</f>
        <v>8.75</v>
      </c>
      <c r="B177">
        <f>'Sim Flight'!L177</f>
        <v>1.9951847266721967</v>
      </c>
      <c r="C177">
        <f>'Sim Flight'!N177+'Sim Flight'!S177+'Sim Flight'!W177</f>
        <v>-0.18074030879643083</v>
      </c>
      <c r="E177">
        <f t="shared" si="24"/>
        <v>5.0000000000000711E-2</v>
      </c>
      <c r="G177">
        <f>MEDIAN2(C177,'Sim Flight Params'!$B$56,2)</f>
        <v>-0.18074030879643083</v>
      </c>
      <c r="H177">
        <f>AVERAGE2(G177,'Sim Flight Params'!$B$57,2)</f>
        <v>-0.14543851122578266</v>
      </c>
      <c r="J177">
        <f t="shared" si="27"/>
        <v>8.3976000039267362E-2</v>
      </c>
      <c r="K177">
        <f t="shared" si="28"/>
        <v>7.9949025219998564E-3</v>
      </c>
      <c r="L177">
        <f>'Sim Flight Params'!$B$55*J177+'Sim Flight Params'!$B$58*K177</f>
        <v>8.3976000039267362E-2</v>
      </c>
      <c r="N177">
        <f t="shared" si="29"/>
        <v>2.1392298127957869</v>
      </c>
      <c r="O177">
        <f t="shared" si="30"/>
        <v>-0.14543851122578266</v>
      </c>
      <c r="P177">
        <f>'Sim Flight Params'!$B$55*N177+'Sim Flight Params'!$B$58*O177</f>
        <v>2.1392298127957869</v>
      </c>
      <c r="Q177">
        <f t="shared" si="31"/>
        <v>0.14404508612359024</v>
      </c>
      <c r="S177">
        <f t="shared" si="25"/>
        <v>5.5058860420117491E-2</v>
      </c>
      <c r="T177">
        <f t="shared" si="26"/>
        <v>2.1252811353675476</v>
      </c>
      <c r="U177">
        <f t="shared" si="23"/>
        <v>0.13009640869535088</v>
      </c>
    </row>
    <row r="178" spans="1:21" x14ac:dyDescent="0.3">
      <c r="A178">
        <f>'Sim Flight'!B178</f>
        <v>8.8000000000000007</v>
      </c>
      <c r="B178">
        <f>'Sim Flight'!L178</f>
        <v>1.9969173337331281</v>
      </c>
      <c r="C178">
        <f>'Sim Flight'!N178+'Sim Flight'!S178+'Sim Flight'!W178</f>
        <v>-0.17832455375830708</v>
      </c>
      <c r="E178">
        <f t="shared" si="24"/>
        <v>5.0000000000000711E-2</v>
      </c>
      <c r="G178">
        <f>MEDIAN2(C178,'Sim Flight Params'!$B$56,2)</f>
        <v>-0.17832455375830708</v>
      </c>
      <c r="H178">
        <f>AVERAGE2(G178,'Sim Flight Params'!$B$57,2)</f>
        <v>-0.14876291133297889</v>
      </c>
      <c r="J178">
        <f t="shared" si="27"/>
        <v>7.6537854472618308E-2</v>
      </c>
      <c r="K178">
        <f t="shared" si="28"/>
        <v>-6.6488002143923641E-2</v>
      </c>
      <c r="L178">
        <f>'Sim Flight Params'!$B$55*J178+'Sim Flight Params'!$B$58*K178</f>
        <v>7.6537854472618308E-2</v>
      </c>
      <c r="N178">
        <f t="shared" si="29"/>
        <v>2.1430567055194181</v>
      </c>
      <c r="O178">
        <f t="shared" si="30"/>
        <v>-0.14876291133297898</v>
      </c>
      <c r="P178">
        <f>'Sim Flight Params'!$B$55*N178+'Sim Flight Params'!$B$58*O178</f>
        <v>2.1430567055194181</v>
      </c>
      <c r="Q178">
        <f t="shared" si="31"/>
        <v>0.14613937178629</v>
      </c>
      <c r="S178">
        <f t="shared" si="25"/>
        <v>4.614263273220201E-2</v>
      </c>
      <c r="T178">
        <f t="shared" si="26"/>
        <v>2.1275882670041577</v>
      </c>
      <c r="U178">
        <f t="shared" si="23"/>
        <v>0.13067093327102963</v>
      </c>
    </row>
    <row r="179" spans="1:21" x14ac:dyDescent="0.3">
      <c r="A179">
        <f>'Sim Flight'!B179</f>
        <v>8.85</v>
      </c>
      <c r="B179">
        <f>'Sim Flight'!L179</f>
        <v>1.9982656101847158</v>
      </c>
      <c r="C179">
        <f>'Sim Flight'!N179+'Sim Flight'!S179+'Sim Flight'!W179</f>
        <v>-0.14905404461680896</v>
      </c>
      <c r="E179">
        <f t="shared" si="24"/>
        <v>4.9999999999998934E-2</v>
      </c>
      <c r="G179">
        <f>MEDIAN2(C179,'Sim Flight Params'!$B$56,2)</f>
        <v>-0.14905404461680896</v>
      </c>
      <c r="H179">
        <f>AVERAGE2(G179,'Sim Flight Params'!$B$57,2)</f>
        <v>-0.14903412754764206</v>
      </c>
      <c r="J179">
        <f t="shared" si="27"/>
        <v>6.908614809523636E-2</v>
      </c>
      <c r="K179">
        <f t="shared" si="28"/>
        <v>-5.4243242932634538E-3</v>
      </c>
      <c r="L179">
        <f>'Sim Flight Params'!$B$55*J179+'Sim Flight Params'!$B$58*K179</f>
        <v>6.908614809523636E-2</v>
      </c>
      <c r="N179">
        <f t="shared" si="29"/>
        <v>2.1465110129241798</v>
      </c>
      <c r="O179">
        <f t="shared" si="30"/>
        <v>-0.14903412754764211</v>
      </c>
      <c r="P179">
        <f>'Sim Flight Params'!$B$55*N179+'Sim Flight Params'!$B$58*O179</f>
        <v>2.1465110129241798</v>
      </c>
      <c r="Q179">
        <f t="shared" si="31"/>
        <v>0.14824540273946396</v>
      </c>
      <c r="S179">
        <f t="shared" si="25"/>
        <v>3.868993050136172E-2</v>
      </c>
      <c r="T179">
        <f t="shared" si="26"/>
        <v>2.1295227635292258</v>
      </c>
      <c r="U179">
        <f t="shared" si="23"/>
        <v>0.13125715334450994</v>
      </c>
    </row>
    <row r="180" spans="1:21" x14ac:dyDescent="0.3">
      <c r="A180">
        <f>'Sim Flight'!B180</f>
        <v>8.9</v>
      </c>
      <c r="B180">
        <f>'Sim Flight'!L180</f>
        <v>1.999229036240723</v>
      </c>
      <c r="C180">
        <f>'Sim Flight'!N180+'Sim Flight'!S180+'Sim Flight'!W180</f>
        <v>-0.15614662328522388</v>
      </c>
      <c r="E180">
        <f t="shared" si="24"/>
        <v>5.0000000000000711E-2</v>
      </c>
      <c r="G180">
        <f>MEDIAN2(C180,'Sim Flight Params'!$B$56,2)</f>
        <v>-0.15614662328522388</v>
      </c>
      <c r="H180">
        <f>AVERAGE2(G180,'Sim Flight Params'!$B$57,2)</f>
        <v>-0.15027054835979331</v>
      </c>
      <c r="J180">
        <f t="shared" si="27"/>
        <v>6.1572620677246587E-2</v>
      </c>
      <c r="K180">
        <f t="shared" si="28"/>
        <v>-2.4728416243024669E-2</v>
      </c>
      <c r="L180">
        <f>'Sim Flight Params'!$B$55*J180+'Sim Flight Params'!$B$58*K180</f>
        <v>6.1572620677246587E-2</v>
      </c>
      <c r="N180">
        <f t="shared" si="29"/>
        <v>2.1495896439580422</v>
      </c>
      <c r="O180">
        <f t="shared" si="30"/>
        <v>-0.15027054835979334</v>
      </c>
      <c r="P180">
        <f>'Sim Flight Params'!$B$55*N180+'Sim Flight Params'!$B$58*O180</f>
        <v>2.1495896439580422</v>
      </c>
      <c r="Q180">
        <f t="shared" si="31"/>
        <v>0.15036060771731918</v>
      </c>
      <c r="S180">
        <f t="shared" si="25"/>
        <v>3.0882599337100414E-2</v>
      </c>
      <c r="T180">
        <f t="shared" si="26"/>
        <v>2.1310668934960808</v>
      </c>
      <c r="U180">
        <f t="shared" si="23"/>
        <v>0.13183785725535779</v>
      </c>
    </row>
    <row r="181" spans="1:21" x14ac:dyDescent="0.3">
      <c r="A181">
        <f>'Sim Flight'!B181</f>
        <v>8.9499999999999993</v>
      </c>
      <c r="B181">
        <f>'Sim Flight'!L181</f>
        <v>1.9998072404820648</v>
      </c>
      <c r="C181">
        <f>'Sim Flight'!N181+'Sim Flight'!S181+'Sim Flight'!W181</f>
        <v>-0.15062679671296275</v>
      </c>
      <c r="E181">
        <f t="shared" si="24"/>
        <v>4.9999999999998934E-2</v>
      </c>
      <c r="G181">
        <f>MEDIAN2(C181,'Sim Flight Params'!$B$56,2)</f>
        <v>-0.15062679671296275</v>
      </c>
      <c r="H181">
        <f>AVERAGE2(G181,'Sim Flight Params'!$B$57,2)</f>
        <v>-0.15473448588069488</v>
      </c>
      <c r="J181">
        <f t="shared" si="27"/>
        <v>5.3835896383212005E-2</v>
      </c>
      <c r="K181">
        <f t="shared" si="28"/>
        <v>-8.9278750418033362E-2</v>
      </c>
      <c r="L181">
        <f>'Sim Flight Params'!$B$55*J181+'Sim Flight Params'!$B$58*K181</f>
        <v>5.3835896383212005E-2</v>
      </c>
      <c r="N181">
        <f t="shared" si="29"/>
        <v>2.1522814387772029</v>
      </c>
      <c r="O181">
        <f t="shared" si="30"/>
        <v>-0.15473448588069494</v>
      </c>
      <c r="P181">
        <f>'Sim Flight Params'!$B$55*N181+'Sim Flight Params'!$B$58*O181</f>
        <v>2.1522814387772029</v>
      </c>
      <c r="Q181">
        <f t="shared" si="31"/>
        <v>0.15247419829513809</v>
      </c>
      <c r="S181">
        <f t="shared" si="25"/>
        <v>2.3351259501452438E-2</v>
      </c>
      <c r="T181">
        <f t="shared" si="26"/>
        <v>2.1322344564711533</v>
      </c>
      <c r="U181">
        <f t="shared" si="23"/>
        <v>0.13242721598908846</v>
      </c>
    </row>
    <row r="182" spans="1:21" x14ac:dyDescent="0.3">
      <c r="A182">
        <f>'Sim Flight'!B182</f>
        <v>9</v>
      </c>
      <c r="B182">
        <f>'Sim Flight'!L182</f>
        <v>2</v>
      </c>
      <c r="C182">
        <f>'Sim Flight'!N182+'Sim Flight'!S182+'Sim Flight'!W182</f>
        <v>-5.2454568101685375E-2</v>
      </c>
      <c r="E182">
        <f t="shared" si="24"/>
        <v>5.0000000000000711E-2</v>
      </c>
      <c r="G182">
        <f>MEDIAN2(C182,'Sim Flight Params'!$B$56,2)</f>
        <v>-5.2454568101685375E-2</v>
      </c>
      <c r="H182">
        <f>AVERAGE2(G182,'Sim Flight Params'!$B$57,2)</f>
        <v>-0.14074471001713743</v>
      </c>
      <c r="J182">
        <f t="shared" si="27"/>
        <v>4.6798660882355035E-2</v>
      </c>
      <c r="K182">
        <f t="shared" si="28"/>
        <v>0.27979551727114516</v>
      </c>
      <c r="L182">
        <f>'Sim Flight Params'!$B$55*J182+'Sim Flight Params'!$B$58*K182</f>
        <v>4.6798660882355035E-2</v>
      </c>
      <c r="N182">
        <f t="shared" si="29"/>
        <v>2.1546213718213205</v>
      </c>
      <c r="O182">
        <f t="shared" si="30"/>
        <v>-0.1407447100171374</v>
      </c>
      <c r="P182">
        <f>'Sim Flight Params'!$B$55*N182+'Sim Flight Params'!$B$58*O182</f>
        <v>2.1546213718213205</v>
      </c>
      <c r="Q182">
        <f t="shared" si="31"/>
        <v>0.15462137182132052</v>
      </c>
      <c r="S182">
        <f t="shared" si="25"/>
        <v>2.072853109636813E-2</v>
      </c>
      <c r="T182">
        <f t="shared" si="26"/>
        <v>2.1332708830259719</v>
      </c>
      <c r="U182">
        <f t="shared" si="23"/>
        <v>0.1332708830259719</v>
      </c>
    </row>
    <row r="183" spans="1:21" x14ac:dyDescent="0.3">
      <c r="A183">
        <f>'Sim Flight'!B183</f>
        <v>9.0500000000000007</v>
      </c>
      <c r="B183">
        <f>'Sim Flight'!L183</f>
        <v>2</v>
      </c>
      <c r="C183">
        <f>'Sim Flight'!N183+'Sim Flight'!S183+'Sim Flight'!W183</f>
        <v>-0.11112399866855027</v>
      </c>
      <c r="E183">
        <f t="shared" si="24"/>
        <v>5.0000000000000711E-2</v>
      </c>
      <c r="G183">
        <f>MEDIAN2(C183,'Sim Flight Params'!$B$56,2)</f>
        <v>-0.11112399866855027</v>
      </c>
      <c r="H183">
        <f>AVERAGE2(G183,'Sim Flight Params'!$B$57,2)</f>
        <v>-0.13989749808087693</v>
      </c>
      <c r="J183">
        <f t="shared" si="27"/>
        <v>3.9803785978311093E-2</v>
      </c>
      <c r="K183">
        <f t="shared" si="28"/>
        <v>1.6944238725209764E-2</v>
      </c>
      <c r="L183">
        <f>'Sim Flight Params'!$B$55*J183+'Sim Flight Params'!$B$58*K183</f>
        <v>3.9803785978311093E-2</v>
      </c>
      <c r="N183">
        <f t="shared" si="29"/>
        <v>2.1566115611202359</v>
      </c>
      <c r="O183">
        <f t="shared" si="30"/>
        <v>-0.13989749808087684</v>
      </c>
      <c r="P183">
        <f>'Sim Flight Params'!$B$55*N183+'Sim Flight Params'!$B$58*O183</f>
        <v>2.1566115611202359</v>
      </c>
      <c r="Q183">
        <f t="shared" si="31"/>
        <v>0.15661156112023589</v>
      </c>
      <c r="S183">
        <f t="shared" si="25"/>
        <v>1.5172331162940537E-2</v>
      </c>
      <c r="T183">
        <f t="shared" si="26"/>
        <v>2.1340294995841189</v>
      </c>
      <c r="U183">
        <f t="shared" si="23"/>
        <v>0.13402949958411892</v>
      </c>
    </row>
    <row r="184" spans="1:21" x14ac:dyDescent="0.3">
      <c r="A184">
        <f>'Sim Flight'!B184</f>
        <v>9.1</v>
      </c>
      <c r="B184">
        <f>'Sim Flight'!L184</f>
        <v>2</v>
      </c>
      <c r="C184">
        <f>'Sim Flight'!N184+'Sim Flight'!S184+'Sim Flight'!W184</f>
        <v>-3.0953251973635847E-2</v>
      </c>
      <c r="E184">
        <f t="shared" si="24"/>
        <v>4.9999999999998934E-2</v>
      </c>
      <c r="G184">
        <f>MEDIAN2(C184,'Sim Flight Params'!$B$56,2)</f>
        <v>-3.0953251973635847E-2</v>
      </c>
      <c r="H184">
        <f>AVERAGE2(G184,'Sim Flight Params'!$B$57,2)</f>
        <v>-0.12617801823920061</v>
      </c>
      <c r="J184">
        <f t="shared" si="27"/>
        <v>3.3494885066351197E-2</v>
      </c>
      <c r="K184">
        <f t="shared" si="28"/>
        <v>0.2743895968335322</v>
      </c>
      <c r="L184">
        <f>'Sim Flight Params'!$B$55*J184+'Sim Flight Params'!$B$58*K184</f>
        <v>3.3494885066351197E-2</v>
      </c>
      <c r="N184">
        <f t="shared" si="29"/>
        <v>2.1582863053735535</v>
      </c>
      <c r="O184">
        <f t="shared" si="30"/>
        <v>-0.12617801823920061</v>
      </c>
      <c r="P184">
        <f>'Sim Flight Params'!$B$55*N184+'Sim Flight Params'!$B$58*O184</f>
        <v>2.1582863053735535</v>
      </c>
      <c r="Q184">
        <f t="shared" si="31"/>
        <v>0.15828630537355348</v>
      </c>
      <c r="S184">
        <f t="shared" si="25"/>
        <v>1.3624668564258778E-2</v>
      </c>
      <c r="T184">
        <f t="shared" si="26"/>
        <v>2.1347107330123318</v>
      </c>
      <c r="U184">
        <f t="shared" si="23"/>
        <v>0.13471073301233183</v>
      </c>
    </row>
    <row r="185" spans="1:21" x14ac:dyDescent="0.3">
      <c r="A185">
        <f>'Sim Flight'!B185</f>
        <v>9.1499999999999897</v>
      </c>
      <c r="B185">
        <f>'Sim Flight'!L185</f>
        <v>2</v>
      </c>
      <c r="C185">
        <f>'Sim Flight'!N185+'Sim Flight'!S185+'Sim Flight'!W185</f>
        <v>-0.16920176220904709</v>
      </c>
      <c r="E185">
        <f t="shared" si="24"/>
        <v>4.9999999999990052E-2</v>
      </c>
      <c r="G185">
        <f>MEDIAN2(C185,'Sim Flight Params'!$B$56,2)</f>
        <v>-0.16920176220904709</v>
      </c>
      <c r="H185">
        <f>AVERAGE2(G185,'Sim Flight Params'!$B$57,2)</f>
        <v>-0.12473569991577765</v>
      </c>
      <c r="J185">
        <f t="shared" si="27"/>
        <v>2.7258100070563555E-2</v>
      </c>
      <c r="K185">
        <f t="shared" si="28"/>
        <v>2.88463664684648E-2</v>
      </c>
      <c r="L185">
        <f>'Sim Flight Params'!$B$55*J185+'Sim Flight Params'!$B$58*K185</f>
        <v>2.7258100070563555E-2</v>
      </c>
      <c r="N185">
        <f t="shared" si="29"/>
        <v>2.1596492103770815</v>
      </c>
      <c r="O185">
        <f t="shared" si="30"/>
        <v>-0.12473569991577765</v>
      </c>
      <c r="P185">
        <f>'Sim Flight Params'!$B$55*N185+'Sim Flight Params'!$B$58*O185</f>
        <v>2.1596492103770815</v>
      </c>
      <c r="Q185">
        <f t="shared" si="31"/>
        <v>0.15964921037708146</v>
      </c>
      <c r="S185">
        <f t="shared" si="25"/>
        <v>5.1645804538081059E-3</v>
      </c>
      <c r="T185">
        <f t="shared" si="26"/>
        <v>2.1349689620350221</v>
      </c>
      <c r="U185">
        <f t="shared" si="23"/>
        <v>0.13496896203502207</v>
      </c>
    </row>
    <row r="186" spans="1:21" x14ac:dyDescent="0.3">
      <c r="A186">
        <f>'Sim Flight'!B186</f>
        <v>9.1999999999999904</v>
      </c>
      <c r="B186">
        <f>'Sim Flight'!L186</f>
        <v>2</v>
      </c>
      <c r="C186">
        <f>'Sim Flight'!N186+'Sim Flight'!S186+'Sim Flight'!W186</f>
        <v>3.2843829884315133E-2</v>
      </c>
      <c r="E186">
        <f t="shared" si="24"/>
        <v>5.0000000000000711E-2</v>
      </c>
      <c r="G186">
        <f>MEDIAN2(C186,'Sim Flight Params'!$B$56,2)</f>
        <v>3.2843829884315133E-2</v>
      </c>
      <c r="H186">
        <f>AVERAGE2(G186,'Sim Flight Params'!$B$57,2)</f>
        <v>-9.8339651960449873E-2</v>
      </c>
      <c r="J186">
        <f t="shared" si="27"/>
        <v>2.2341117472540993E-2</v>
      </c>
      <c r="K186">
        <f t="shared" si="28"/>
        <v>0.52792095910654813</v>
      </c>
      <c r="L186">
        <f>'Sim Flight Params'!$B$55*J186+'Sim Flight Params'!$B$58*K186</f>
        <v>2.2341117472540993E-2</v>
      </c>
      <c r="N186">
        <f t="shared" si="29"/>
        <v>2.1607662662507083</v>
      </c>
      <c r="O186">
        <f t="shared" si="30"/>
        <v>-9.8339651960449845E-2</v>
      </c>
      <c r="P186">
        <f>'Sim Flight Params'!$B$55*N186+'Sim Flight Params'!$B$58*O186</f>
        <v>2.1607662662507083</v>
      </c>
      <c r="Q186">
        <f t="shared" si="31"/>
        <v>0.16076626625070833</v>
      </c>
      <c r="S186">
        <f t="shared" si="25"/>
        <v>6.8067719480238856E-3</v>
      </c>
      <c r="T186">
        <f t="shared" si="26"/>
        <v>2.1353093006324233</v>
      </c>
      <c r="U186">
        <f t="shared" si="23"/>
        <v>0.1353093006324233</v>
      </c>
    </row>
    <row r="187" spans="1:21" x14ac:dyDescent="0.3">
      <c r="A187">
        <f>'Sim Flight'!B187</f>
        <v>9.2499999999999893</v>
      </c>
      <c r="B187">
        <f>'Sim Flight'!L187</f>
        <v>2</v>
      </c>
      <c r="C187">
        <f>'Sim Flight'!N187+'Sim Flight'!S187+'Sim Flight'!W187</f>
        <v>1.8559860518194474E-2</v>
      </c>
      <c r="E187">
        <f t="shared" si="24"/>
        <v>4.9999999999998934E-2</v>
      </c>
      <c r="G187">
        <f>MEDIAN2(C187,'Sim Flight Params'!$B$56,2)</f>
        <v>1.8559860518194474E-2</v>
      </c>
      <c r="H187">
        <f>AVERAGE2(G187,'Sim Flight Params'!$B$57,2)</f>
        <v>-7.7387913818574447E-2</v>
      </c>
      <c r="J187">
        <f t="shared" si="27"/>
        <v>1.8471721781612355E-2</v>
      </c>
      <c r="K187">
        <f t="shared" si="28"/>
        <v>0.41903476283751745</v>
      </c>
      <c r="L187">
        <f>'Sim Flight Params'!$B$55*J187+'Sim Flight Params'!$B$58*K187</f>
        <v>1.8471721781612355E-2</v>
      </c>
      <c r="N187">
        <f t="shared" si="29"/>
        <v>2.1616898523397889</v>
      </c>
      <c r="O187">
        <f t="shared" si="30"/>
        <v>-7.7387913818574419E-2</v>
      </c>
      <c r="P187">
        <f>'Sim Flight Params'!$B$55*N187+'Sim Flight Params'!$B$58*O187</f>
        <v>2.1616898523397889</v>
      </c>
      <c r="Q187">
        <f t="shared" si="31"/>
        <v>0.16168985233978894</v>
      </c>
      <c r="S187">
        <f t="shared" si="25"/>
        <v>7.7347649739335899E-3</v>
      </c>
      <c r="T187">
        <f t="shared" si="26"/>
        <v>2.1356960388811199</v>
      </c>
      <c r="U187">
        <f t="shared" si="23"/>
        <v>0.13569603888111992</v>
      </c>
    </row>
    <row r="188" spans="1:21" x14ac:dyDescent="0.3">
      <c r="A188">
        <f>'Sim Flight'!B188</f>
        <v>9.2999999999999901</v>
      </c>
      <c r="B188">
        <f>'Sim Flight'!L188</f>
        <v>2</v>
      </c>
      <c r="C188">
        <f>'Sim Flight'!N188+'Sim Flight'!S188+'Sim Flight'!W188</f>
        <v>-8.9347345134680144E-3</v>
      </c>
      <c r="E188">
        <f t="shared" si="24"/>
        <v>5.0000000000000711E-2</v>
      </c>
      <c r="G188">
        <f>MEDIAN2(C188,'Sim Flight Params'!$B$56,2)</f>
        <v>-8.9347345134680144E-3</v>
      </c>
      <c r="H188">
        <f>AVERAGE2(G188,'Sim Flight Params'!$B$57,2)</f>
        <v>-5.8986427722104974E-2</v>
      </c>
      <c r="J188">
        <f t="shared" si="27"/>
        <v>1.5522400395507063E-2</v>
      </c>
      <c r="K188">
        <f t="shared" si="28"/>
        <v>0.36802972192938421</v>
      </c>
      <c r="L188">
        <f>'Sim Flight Params'!$B$55*J188+'Sim Flight Params'!$B$58*K188</f>
        <v>1.5522400395507063E-2</v>
      </c>
      <c r="N188">
        <f t="shared" si="29"/>
        <v>2.1624659723595645</v>
      </c>
      <c r="O188">
        <f t="shared" si="30"/>
        <v>-5.8986427722104988E-2</v>
      </c>
      <c r="P188">
        <f>'Sim Flight Params'!$B$55*N188+'Sim Flight Params'!$B$58*O188</f>
        <v>2.1624659723595645</v>
      </c>
      <c r="Q188">
        <f t="shared" si="31"/>
        <v>0.1624659723595645</v>
      </c>
      <c r="S188">
        <f t="shared" si="25"/>
        <v>7.2880282482601826E-3</v>
      </c>
      <c r="T188">
        <f t="shared" si="26"/>
        <v>2.1360604402935328</v>
      </c>
      <c r="U188">
        <f t="shared" si="23"/>
        <v>0.13606044029353281</v>
      </c>
    </row>
    <row r="189" spans="1:21" x14ac:dyDescent="0.3">
      <c r="A189">
        <f>'Sim Flight'!B189</f>
        <v>9.3499999999999908</v>
      </c>
      <c r="B189">
        <f>'Sim Flight'!L189</f>
        <v>2</v>
      </c>
      <c r="C189">
        <f>'Sim Flight'!N189+'Sim Flight'!S189+'Sim Flight'!W189</f>
        <v>8.594643735488669E-3</v>
      </c>
      <c r="E189">
        <f t="shared" si="24"/>
        <v>5.0000000000000711E-2</v>
      </c>
      <c r="G189">
        <f>MEDIAN2(C189,'Sim Flight Params'!$B$56,2)</f>
        <v>8.594643735488669E-3</v>
      </c>
      <c r="H189">
        <f>AVERAGE2(G189,'Sim Flight Params'!$B$57,2)</f>
        <v>-3.9083747666048538E-2</v>
      </c>
      <c r="J189">
        <f t="shared" si="27"/>
        <v>1.3568213012204608E-2</v>
      </c>
      <c r="K189">
        <f t="shared" si="28"/>
        <v>0.39805360112112309</v>
      </c>
      <c r="L189">
        <f>'Sim Flight Params'!$B$55*J189+'Sim Flight Params'!$B$58*K189</f>
        <v>1.3568213012204608E-2</v>
      </c>
      <c r="N189">
        <f t="shared" si="29"/>
        <v>2.1631443830101746</v>
      </c>
      <c r="O189">
        <f t="shared" si="30"/>
        <v>-3.9083747666048552E-2</v>
      </c>
      <c r="P189">
        <f>'Sim Flight Params'!$B$55*N189+'Sim Flight Params'!$B$58*O189</f>
        <v>2.1631443830101746</v>
      </c>
      <c r="Q189">
        <f t="shared" si="31"/>
        <v>0.16314438301017464</v>
      </c>
      <c r="S189">
        <f t="shared" si="25"/>
        <v>7.7177604350346218E-3</v>
      </c>
      <c r="T189">
        <f t="shared" si="26"/>
        <v>2.1364463283152846</v>
      </c>
      <c r="U189">
        <f t="shared" si="23"/>
        <v>0.13644632831528458</v>
      </c>
    </row>
    <row r="190" spans="1:21" x14ac:dyDescent="0.3">
      <c r="A190">
        <f>'Sim Flight'!B190</f>
        <v>9.3999999999999897</v>
      </c>
      <c r="B190">
        <f>'Sim Flight'!L190</f>
        <v>2</v>
      </c>
      <c r="C190">
        <f>'Sim Flight'!N190+'Sim Flight'!S190+'Sim Flight'!W190</f>
        <v>3.7227634281082382E-2</v>
      </c>
      <c r="E190">
        <f t="shared" si="24"/>
        <v>4.9999999999998934E-2</v>
      </c>
      <c r="G190">
        <f>MEDIAN2(C190,'Sim Flight Params'!$B$56,2)</f>
        <v>3.7227634281082382E-2</v>
      </c>
      <c r="H190">
        <f>AVERAGE2(G190,'Sim Flight Params'!$B$57,2)</f>
        <v>-2.7873472368202569E-2</v>
      </c>
      <c r="J190">
        <f t="shared" si="27"/>
        <v>1.2174539393794509E-2</v>
      </c>
      <c r="K190">
        <f t="shared" si="28"/>
        <v>0.22420550595692415</v>
      </c>
      <c r="L190">
        <f>'Sim Flight Params'!$B$55*J190+'Sim Flight Params'!$B$58*K190</f>
        <v>1.2174539393794509E-2</v>
      </c>
      <c r="N190">
        <f t="shared" si="29"/>
        <v>2.1637531099798641</v>
      </c>
      <c r="O190">
        <f t="shared" si="30"/>
        <v>-2.7873472368202572E-2</v>
      </c>
      <c r="P190">
        <f>'Sim Flight Params'!$B$55*N190+'Sim Flight Params'!$B$58*O190</f>
        <v>2.1637531099798641</v>
      </c>
      <c r="Q190">
        <f t="shared" si="31"/>
        <v>0.16375310997986414</v>
      </c>
      <c r="S190">
        <f t="shared" si="25"/>
        <v>9.579142149088702E-3</v>
      </c>
      <c r="T190">
        <f t="shared" si="26"/>
        <v>2.136925285422739</v>
      </c>
      <c r="U190">
        <f t="shared" si="23"/>
        <v>0.13692528542273896</v>
      </c>
    </row>
    <row r="191" spans="1:21" x14ac:dyDescent="0.3">
      <c r="A191">
        <f>'Sim Flight'!B191</f>
        <v>9.4499999999999904</v>
      </c>
      <c r="B191">
        <f>'Sim Flight'!L191</f>
        <v>2</v>
      </c>
      <c r="C191">
        <f>'Sim Flight'!N191+'Sim Flight'!S191+'Sim Flight'!W191</f>
        <v>-1.3927876349706655E-2</v>
      </c>
      <c r="E191">
        <f t="shared" si="24"/>
        <v>5.0000000000000711E-2</v>
      </c>
      <c r="G191">
        <f>MEDIAN2(C191,'Sim Flight Params'!$B$56,2)</f>
        <v>-1.3927876349706655E-2</v>
      </c>
      <c r="H191">
        <f>AVERAGE2(G191,'Sim Flight Params'!$B$57,2)</f>
        <v>-1.5723957078347117E-2</v>
      </c>
      <c r="J191">
        <f t="shared" si="27"/>
        <v>1.1388341539877143E-2</v>
      </c>
      <c r="K191">
        <f t="shared" si="28"/>
        <v>0.24299030579710559</v>
      </c>
      <c r="L191">
        <f>'Sim Flight Params'!$B$55*J191+'Sim Flight Params'!$B$58*K191</f>
        <v>1.1388341539877143E-2</v>
      </c>
      <c r="N191">
        <f t="shared" si="29"/>
        <v>2.164322527056858</v>
      </c>
      <c r="O191">
        <f t="shared" si="30"/>
        <v>-1.5723957078347103E-2</v>
      </c>
      <c r="P191">
        <f>'Sim Flight Params'!$B$55*N191+'Sim Flight Params'!$B$58*O191</f>
        <v>2.164322527056858</v>
      </c>
      <c r="Q191">
        <f t="shared" si="31"/>
        <v>0.16432252705685801</v>
      </c>
      <c r="S191">
        <f t="shared" si="25"/>
        <v>8.8827483316033587E-3</v>
      </c>
      <c r="T191">
        <f t="shared" si="26"/>
        <v>2.1373694228393192</v>
      </c>
      <c r="U191">
        <f t="shared" si="23"/>
        <v>0.13736942283931919</v>
      </c>
    </row>
    <row r="192" spans="1:21" x14ac:dyDescent="0.3">
      <c r="A192">
        <f>'Sim Flight'!B192</f>
        <v>9.4999999999999805</v>
      </c>
      <c r="B192">
        <f>'Sim Flight'!L192</f>
        <v>2</v>
      </c>
      <c r="C192">
        <f>'Sim Flight'!N192+'Sim Flight'!S192+'Sim Flight'!W192</f>
        <v>2.1033371935007553E-2</v>
      </c>
      <c r="E192">
        <f t="shared" si="24"/>
        <v>4.9999999999990052E-2</v>
      </c>
      <c r="G192">
        <f>MEDIAN2(C192,'Sim Flight Params'!$B$56,2)</f>
        <v>2.1033371935007553E-2</v>
      </c>
      <c r="H192">
        <f>AVERAGE2(G192,'Sim Flight Params'!$B$57,2)</f>
        <v>-9.2256290897666949E-3</v>
      </c>
      <c r="J192">
        <f t="shared" si="27"/>
        <v>1.09270600853889E-2</v>
      </c>
      <c r="K192">
        <f t="shared" si="28"/>
        <v>0.12996655977163429</v>
      </c>
      <c r="L192">
        <f>'Sim Flight Params'!$B$55*J192+'Sim Flight Params'!$B$58*K192</f>
        <v>1.09270600853889E-2</v>
      </c>
      <c r="N192">
        <f t="shared" si="29"/>
        <v>2.1648688800611273</v>
      </c>
      <c r="O192">
        <f t="shared" si="30"/>
        <v>-9.2256290897666966E-3</v>
      </c>
      <c r="P192">
        <f>'Sim Flight Params'!$B$55*N192+'Sim Flight Params'!$B$58*O192</f>
        <v>2.1648688800611273</v>
      </c>
      <c r="Q192">
        <f t="shared" si="31"/>
        <v>0.16486888006112732</v>
      </c>
      <c r="S192">
        <f t="shared" si="25"/>
        <v>9.9344169283535275E-3</v>
      </c>
      <c r="T192">
        <f t="shared" si="26"/>
        <v>2.1378661436857369</v>
      </c>
      <c r="U192">
        <f t="shared" si="23"/>
        <v>0.13786614368573691</v>
      </c>
    </row>
    <row r="193" spans="1:21" x14ac:dyDescent="0.3">
      <c r="A193">
        <f>'Sim Flight'!B193</f>
        <v>9.5499999999999794</v>
      </c>
      <c r="B193">
        <f>'Sim Flight'!L193</f>
        <v>2</v>
      </c>
      <c r="C193">
        <f>'Sim Flight'!N193+'Sim Flight'!S193+'Sim Flight'!W193</f>
        <v>3.2487509795808105E-2</v>
      </c>
      <c r="E193">
        <f t="shared" si="24"/>
        <v>4.9999999999998934E-2</v>
      </c>
      <c r="G193">
        <f>MEDIAN2(C193,'Sim Flight Params'!$B$56,2)</f>
        <v>3.2487509795808105E-2</v>
      </c>
      <c r="H193">
        <f>AVERAGE2(G193,'Sim Flight Params'!$B$57,2)</f>
        <v>1.5985529910840204E-2</v>
      </c>
      <c r="J193">
        <f t="shared" si="27"/>
        <v>1.1726336580930892E-2</v>
      </c>
      <c r="K193">
        <f t="shared" si="28"/>
        <v>0.50422318001214872</v>
      </c>
      <c r="L193">
        <f>'Sim Flight Params'!$B$55*J193+'Sim Flight Params'!$B$58*K193</f>
        <v>1.1726336580930892E-2</v>
      </c>
      <c r="N193">
        <f t="shared" si="29"/>
        <v>2.1654551968901741</v>
      </c>
      <c r="O193">
        <f t="shared" si="30"/>
        <v>1.5985529910840193E-2</v>
      </c>
      <c r="P193">
        <f>'Sim Flight Params'!$B$55*N193+'Sim Flight Params'!$B$58*O193</f>
        <v>2.1654551968901741</v>
      </c>
      <c r="Q193">
        <f t="shared" si="31"/>
        <v>0.16545519689017407</v>
      </c>
      <c r="S193">
        <f t="shared" si="25"/>
        <v>1.1558792418143898E-2</v>
      </c>
      <c r="T193">
        <f t="shared" si="26"/>
        <v>2.138444083306644</v>
      </c>
      <c r="U193">
        <f t="shared" si="23"/>
        <v>0.13844408330664404</v>
      </c>
    </row>
    <row r="194" spans="1:21" x14ac:dyDescent="0.3">
      <c r="A194">
        <f>'Sim Flight'!B194</f>
        <v>9.5999999999999801</v>
      </c>
      <c r="B194">
        <f>'Sim Flight'!L194</f>
        <v>2</v>
      </c>
      <c r="C194">
        <f>'Sim Flight'!N194+'Sim Flight'!S194+'Sim Flight'!W194</f>
        <v>-8.421709668887575E-3</v>
      </c>
      <c r="E194">
        <f t="shared" si="24"/>
        <v>5.0000000000000711E-2</v>
      </c>
      <c r="G194">
        <f>MEDIAN2(C194,'Sim Flight Params'!$B$56,2)</f>
        <v>-8.421709668887575E-3</v>
      </c>
      <c r="H194">
        <f>AVERAGE2(G194,'Sim Flight Params'!$B$57,2)</f>
        <v>1.0827337466689868E-2</v>
      </c>
      <c r="J194">
        <f t="shared" si="27"/>
        <v>1.2267703454265394E-2</v>
      </c>
      <c r="K194">
        <f t="shared" si="28"/>
        <v>-0.10316384888300524</v>
      </c>
      <c r="L194">
        <f>'Sim Flight Params'!$B$55*J194+'Sim Flight Params'!$B$58*K194</f>
        <v>1.2267703454265394E-2</v>
      </c>
      <c r="N194">
        <f t="shared" si="29"/>
        <v>2.1660685820628873</v>
      </c>
      <c r="O194">
        <f t="shared" si="30"/>
        <v>1.0827337466689879E-2</v>
      </c>
      <c r="P194">
        <f>'Sim Flight Params'!$B$55*N194+'Sim Flight Params'!$B$58*O194</f>
        <v>2.1660685820628873</v>
      </c>
      <c r="Q194">
        <f t="shared" si="31"/>
        <v>0.16606858206288733</v>
      </c>
      <c r="S194">
        <f t="shared" si="25"/>
        <v>1.1137706934699513E-2</v>
      </c>
      <c r="T194">
        <f t="shared" si="26"/>
        <v>2.1390009686533791</v>
      </c>
      <c r="U194">
        <f t="shared" ref="U194:U257" si="32">T194-$B194</f>
        <v>0.13900096865337908</v>
      </c>
    </row>
    <row r="195" spans="1:21" x14ac:dyDescent="0.3">
      <c r="A195">
        <f>'Sim Flight'!B195</f>
        <v>9.6499999999999808</v>
      </c>
      <c r="B195">
        <f>'Sim Flight'!L195</f>
        <v>2</v>
      </c>
      <c r="C195">
        <f>'Sim Flight'!N195+'Sim Flight'!S195+'Sim Flight'!W195</f>
        <v>2.2275753688157904E-2</v>
      </c>
      <c r="E195">
        <f t="shared" si="24"/>
        <v>5.0000000000000711E-2</v>
      </c>
      <c r="G195">
        <f>MEDIAN2(C195,'Sim Flight Params'!$B$56,2)</f>
        <v>2.2275753688157904E-2</v>
      </c>
      <c r="H195">
        <f>AVERAGE2(G195,'Sim Flight Params'!$B$57,2)</f>
        <v>1.1291824112935297E-2</v>
      </c>
      <c r="J195">
        <f t="shared" si="27"/>
        <v>1.2832294659912168E-2</v>
      </c>
      <c r="K195">
        <f t="shared" si="28"/>
        <v>9.2897329249084434E-3</v>
      </c>
      <c r="L195">
        <f>'Sim Flight Params'!$B$55*J195+'Sim Flight Params'!$B$58*K195</f>
        <v>1.2832294659912168E-2</v>
      </c>
      <c r="N195">
        <f t="shared" si="29"/>
        <v>2.1667101967958828</v>
      </c>
      <c r="O195">
        <f t="shared" si="30"/>
        <v>1.1291824112935311E-2</v>
      </c>
      <c r="P195">
        <f>'Sim Flight Params'!$B$55*N195+'Sim Flight Params'!$B$58*O195</f>
        <v>2.1667101967958828</v>
      </c>
      <c r="Q195">
        <f t="shared" si="31"/>
        <v>0.16671019679588284</v>
      </c>
      <c r="S195">
        <f t="shared" si="25"/>
        <v>1.2251494619107423E-2</v>
      </c>
      <c r="T195">
        <f t="shared" si="26"/>
        <v>2.1396135433843346</v>
      </c>
      <c r="U195">
        <f t="shared" si="32"/>
        <v>0.13961354338433463</v>
      </c>
    </row>
    <row r="196" spans="1:21" x14ac:dyDescent="0.3">
      <c r="A196">
        <f>'Sim Flight'!B196</f>
        <v>9.6999999999999797</v>
      </c>
      <c r="B196">
        <f>'Sim Flight'!L196</f>
        <v>2</v>
      </c>
      <c r="C196">
        <f>'Sim Flight'!N196+'Sim Flight'!S196+'Sim Flight'!W196</f>
        <v>3.3986215345256379E-2</v>
      </c>
      <c r="E196">
        <f t="shared" ref="E196:E259" si="33">A196-A195</f>
        <v>4.9999999999998934E-2</v>
      </c>
      <c r="G196">
        <f>MEDIAN2(C196,'Sim Flight Params'!$B$56,2)</f>
        <v>3.3986215345256379E-2</v>
      </c>
      <c r="H196">
        <f>AVERAGE2(G196,'Sim Flight Params'!$B$57,2)</f>
        <v>1.6656942845275847E-2</v>
      </c>
      <c r="J196">
        <f t="shared" si="27"/>
        <v>1.3665141802175942E-2</v>
      </c>
      <c r="K196">
        <f t="shared" si="28"/>
        <v>0.10730237464681328</v>
      </c>
      <c r="L196">
        <f>'Sim Flight Params'!$B$55*J196+'Sim Flight Params'!$B$58*K196</f>
        <v>1.3665141802175942E-2</v>
      </c>
      <c r="N196">
        <f t="shared" si="29"/>
        <v>2.1673934538859916</v>
      </c>
      <c r="O196">
        <f t="shared" si="30"/>
        <v>1.665694284527585E-2</v>
      </c>
      <c r="P196">
        <f>'Sim Flight Params'!$B$55*N196+'Sim Flight Params'!$B$58*O196</f>
        <v>2.1673934538859916</v>
      </c>
      <c r="Q196">
        <f t="shared" si="31"/>
        <v>0.16739345388599158</v>
      </c>
      <c r="S196">
        <f t="shared" ref="S196:S259" si="34">S195+C196*$E196</f>
        <v>1.3950805386370207E-2</v>
      </c>
      <c r="T196">
        <f t="shared" ref="T196:T259" si="35">T195+S196*$E196</f>
        <v>2.140311083653653</v>
      </c>
      <c r="U196">
        <f t="shared" si="32"/>
        <v>0.14031108365365297</v>
      </c>
    </row>
    <row r="197" spans="1:21" x14ac:dyDescent="0.3">
      <c r="A197">
        <f>'Sim Flight'!B197</f>
        <v>9.7499999999999805</v>
      </c>
      <c r="B197">
        <f>'Sim Flight'!L197</f>
        <v>2</v>
      </c>
      <c r="C197">
        <f>'Sim Flight'!N197+'Sim Flight'!S197+'Sim Flight'!W197</f>
        <v>3.6657024040382367E-2</v>
      </c>
      <c r="E197">
        <f t="shared" si="33"/>
        <v>5.0000000000000711E-2</v>
      </c>
      <c r="G197">
        <f>MEDIAN2(C197,'Sim Flight Params'!$B$56,2)</f>
        <v>3.6657024040382367E-2</v>
      </c>
      <c r="H197">
        <f>AVERAGE2(G197,'Sim Flight Params'!$B$57,2)</f>
        <v>2.0164740383387558E-2</v>
      </c>
      <c r="J197">
        <f t="shared" si="27"/>
        <v>1.4673378821345335E-2</v>
      </c>
      <c r="K197">
        <f t="shared" si="28"/>
        <v>7.015595076223323E-2</v>
      </c>
      <c r="L197">
        <f>'Sim Flight Params'!$B$55*J197+'Sim Flight Params'!$B$58*K197</f>
        <v>1.4673378821345335E-2</v>
      </c>
      <c r="N197">
        <f t="shared" si="29"/>
        <v>2.1681271228270589</v>
      </c>
      <c r="O197">
        <f t="shared" si="30"/>
        <v>2.0164740383387555E-2</v>
      </c>
      <c r="P197">
        <f>'Sim Flight Params'!$B$55*N197+'Sim Flight Params'!$B$58*O197</f>
        <v>2.1681271228270589</v>
      </c>
      <c r="Q197">
        <f t="shared" si="31"/>
        <v>0.16812712282705888</v>
      </c>
      <c r="S197">
        <f t="shared" si="34"/>
        <v>1.5783656588389351E-2</v>
      </c>
      <c r="T197">
        <f t="shared" si="35"/>
        <v>2.1411002664830723</v>
      </c>
      <c r="U197">
        <f t="shared" si="32"/>
        <v>0.14110026648307228</v>
      </c>
    </row>
    <row r="198" spans="1:21" x14ac:dyDescent="0.3">
      <c r="A198">
        <f>'Sim Flight'!B198</f>
        <v>9.7999999999999794</v>
      </c>
      <c r="B198">
        <f>'Sim Flight'!L198</f>
        <v>2</v>
      </c>
      <c r="C198">
        <f>'Sim Flight'!N198+'Sim Flight'!S198+'Sim Flight'!W198</f>
        <v>3.0098476622395353E-2</v>
      </c>
      <c r="E198">
        <f t="shared" si="33"/>
        <v>4.9999999999998934E-2</v>
      </c>
      <c r="G198">
        <f>MEDIAN2(C198,'Sim Flight Params'!$B$56,2)</f>
        <v>3.0098476622395353E-2</v>
      </c>
      <c r="H198">
        <f>AVERAGE2(G198,'Sim Flight Params'!$B$57,2)</f>
        <v>1.9273595676051677E-2</v>
      </c>
      <c r="J198">
        <f t="shared" si="27"/>
        <v>1.5637058605147899E-2</v>
      </c>
      <c r="K198">
        <f t="shared" si="28"/>
        <v>-1.7822894146717998E-2</v>
      </c>
      <c r="L198">
        <f>'Sim Flight Params'!$B$55*J198+'Sim Flight Params'!$B$58*K198</f>
        <v>1.5637058605147899E-2</v>
      </c>
      <c r="N198">
        <f t="shared" si="29"/>
        <v>2.1689089757573163</v>
      </c>
      <c r="O198">
        <f t="shared" si="30"/>
        <v>1.9273595676051705E-2</v>
      </c>
      <c r="P198">
        <f>'Sim Flight Params'!$B$55*N198+'Sim Flight Params'!$B$58*O198</f>
        <v>2.1689089757573163</v>
      </c>
      <c r="Q198">
        <f t="shared" si="31"/>
        <v>0.16890897575731634</v>
      </c>
      <c r="S198">
        <f t="shared" si="34"/>
        <v>1.7288580419509085E-2</v>
      </c>
      <c r="T198">
        <f t="shared" si="35"/>
        <v>2.1419646955040479</v>
      </c>
      <c r="U198">
        <f t="shared" si="32"/>
        <v>0.14196469550404789</v>
      </c>
    </row>
    <row r="199" spans="1:21" x14ac:dyDescent="0.3">
      <c r="A199">
        <f>'Sim Flight'!B199</f>
        <v>9.8499999999999801</v>
      </c>
      <c r="B199">
        <f>'Sim Flight'!L199</f>
        <v>2</v>
      </c>
      <c r="C199">
        <f>'Sim Flight'!N199+'Sim Flight'!S199+'Sim Flight'!W199</f>
        <v>-2.3216710326593101E-2</v>
      </c>
      <c r="E199">
        <f t="shared" si="33"/>
        <v>5.0000000000000711E-2</v>
      </c>
      <c r="G199">
        <f>MEDIAN2(C199,'Sim Flight Params'!$B$56,2)</f>
        <v>-2.3216710326593101E-2</v>
      </c>
      <c r="H199">
        <f>AVERAGE2(G199,'Sim Flight Params'!$B$57,2)</f>
        <v>1.811249142894087E-2</v>
      </c>
      <c r="J199">
        <f t="shared" si="27"/>
        <v>1.6542683176594956E-2</v>
      </c>
      <c r="K199">
        <f t="shared" si="28"/>
        <v>-2.3222084942215813E-2</v>
      </c>
      <c r="L199">
        <f>'Sim Flight Params'!$B$55*J199+'Sim Flight Params'!$B$58*K199</f>
        <v>1.6542683176594956E-2</v>
      </c>
      <c r="N199">
        <f t="shared" si="29"/>
        <v>2.1697361099161463</v>
      </c>
      <c r="O199">
        <f t="shared" si="30"/>
        <v>1.8112491428940884E-2</v>
      </c>
      <c r="P199">
        <f>'Sim Flight Params'!$B$55*N199+'Sim Flight Params'!$B$58*O199</f>
        <v>2.1697361099161463</v>
      </c>
      <c r="Q199">
        <f t="shared" si="31"/>
        <v>0.16973610991614629</v>
      </c>
      <c r="S199">
        <f t="shared" si="34"/>
        <v>1.6127744903179413E-2</v>
      </c>
      <c r="T199">
        <f t="shared" si="35"/>
        <v>2.1427710827492068</v>
      </c>
      <c r="U199">
        <f t="shared" si="32"/>
        <v>0.1427710827492068</v>
      </c>
    </row>
    <row r="200" spans="1:21" x14ac:dyDescent="0.3">
      <c r="A200">
        <f>'Sim Flight'!B200</f>
        <v>9.8999999999999808</v>
      </c>
      <c r="B200">
        <f>'Sim Flight'!L200</f>
        <v>2</v>
      </c>
      <c r="C200">
        <f>'Sim Flight'!N200+'Sim Flight'!S200+'Sim Flight'!W200</f>
        <v>1.4355847562393095E-2</v>
      </c>
      <c r="E200">
        <f t="shared" si="33"/>
        <v>5.0000000000000711E-2</v>
      </c>
      <c r="G200">
        <f>MEDIAN2(C200,'Sim Flight Params'!$B$56,2)</f>
        <v>1.4355847562393095E-2</v>
      </c>
      <c r="H200">
        <f>AVERAGE2(G200,'Sim Flight Params'!$B$57,2)</f>
        <v>1.7277800882364063E-2</v>
      </c>
      <c r="J200">
        <f t="shared" si="27"/>
        <v>1.7406573220713172E-2</v>
      </c>
      <c r="K200">
        <f t="shared" si="28"/>
        <v>-1.6693810931535907E-2</v>
      </c>
      <c r="L200">
        <f>'Sim Flight Params'!$B$55*J200+'Sim Flight Params'!$B$58*K200</f>
        <v>1.7406573220713172E-2</v>
      </c>
      <c r="N200">
        <f t="shared" si="29"/>
        <v>2.1706064385771819</v>
      </c>
      <c r="O200">
        <f t="shared" si="30"/>
        <v>1.7277800882364056E-2</v>
      </c>
      <c r="P200">
        <f>'Sim Flight Params'!$B$55*N200+'Sim Flight Params'!$B$58*O200</f>
        <v>2.1706064385771819</v>
      </c>
      <c r="Q200">
        <f t="shared" si="31"/>
        <v>0.17060643857718194</v>
      </c>
      <c r="S200">
        <f t="shared" si="34"/>
        <v>1.6845537281299078E-2</v>
      </c>
      <c r="T200">
        <f t="shared" si="35"/>
        <v>2.1436133596132718</v>
      </c>
      <c r="U200">
        <f t="shared" si="32"/>
        <v>0.14361335961327182</v>
      </c>
    </row>
    <row r="201" spans="1:21" x14ac:dyDescent="0.3">
      <c r="A201">
        <f>'Sim Flight'!B201</f>
        <v>9.9499999999999709</v>
      </c>
      <c r="B201">
        <f>'Sim Flight'!L201</f>
        <v>2</v>
      </c>
      <c r="C201">
        <f>'Sim Flight'!N201+'Sim Flight'!S201+'Sim Flight'!W201</f>
        <v>2.5531611303297092E-3</v>
      </c>
      <c r="E201">
        <f t="shared" si="33"/>
        <v>4.9999999999990052E-2</v>
      </c>
      <c r="G201">
        <f>MEDIAN2(C201,'Sim Flight Params'!$B$56,2)</f>
        <v>2.5531611303297092E-3</v>
      </c>
      <c r="H201">
        <f>AVERAGE2(G201,'Sim Flight Params'!$B$57,2)</f>
        <v>1.3536007299179267E-2</v>
      </c>
      <c r="J201">
        <f t="shared" si="27"/>
        <v>1.8083373585672E-2</v>
      </c>
      <c r="K201">
        <f t="shared" si="28"/>
        <v>-7.4835871663710807E-2</v>
      </c>
      <c r="L201">
        <f>'Sim Flight Params'!$B$55*J201+'Sim Flight Params'!$B$58*K201</f>
        <v>1.8083373585672E-2</v>
      </c>
      <c r="N201">
        <f t="shared" si="29"/>
        <v>2.1715106072564652</v>
      </c>
      <c r="O201">
        <f t="shared" si="30"/>
        <v>1.3536007299179267E-2</v>
      </c>
      <c r="P201">
        <f>'Sim Flight Params'!$B$55*N201+'Sim Flight Params'!$B$58*O201</f>
        <v>2.1715106072564652</v>
      </c>
      <c r="Q201">
        <f t="shared" si="31"/>
        <v>0.17151060725646516</v>
      </c>
      <c r="S201">
        <f t="shared" si="34"/>
        <v>1.6973195337815539E-2</v>
      </c>
      <c r="T201">
        <f t="shared" si="35"/>
        <v>2.1444620193801622</v>
      </c>
      <c r="U201">
        <f t="shared" si="32"/>
        <v>0.14446201938016223</v>
      </c>
    </row>
    <row r="202" spans="1:21" x14ac:dyDescent="0.3">
      <c r="A202">
        <f>'Sim Flight'!B202</f>
        <v>9.9999999999999698</v>
      </c>
      <c r="B202">
        <f>'Sim Flight'!L202</f>
        <v>2</v>
      </c>
      <c r="C202">
        <f>'Sim Flight'!N202+'Sim Flight'!S202+'Sim Flight'!W202</f>
        <v>-5.423038827541915E-2</v>
      </c>
      <c r="E202">
        <f t="shared" si="33"/>
        <v>4.9999999999998934E-2</v>
      </c>
      <c r="G202">
        <f>MEDIAN2(C202,'Sim Flight Params'!$B$56,2)</f>
        <v>-5.423038827541915E-2</v>
      </c>
      <c r="H202">
        <f>AVERAGE2(G202,'Sim Flight Params'!$B$57,2)</f>
        <v>7.8099224733628181E-3</v>
      </c>
      <c r="J202">
        <f t="shared" ref="J202:J265" si="36">J201+H202*$E202</f>
        <v>1.8473869709340132E-2</v>
      </c>
      <c r="K202">
        <f t="shared" ref="K202:K265" si="37">(H202-H201)/$E202</f>
        <v>-0.11452169651633143</v>
      </c>
      <c r="L202">
        <f>'Sim Flight Params'!$B$55*J202+'Sim Flight Params'!$B$58*K202</f>
        <v>1.8473869709340132E-2</v>
      </c>
      <c r="N202">
        <f t="shared" ref="N202:N265" si="38">N201+L202*$E202</f>
        <v>2.1724343007419322</v>
      </c>
      <c r="O202">
        <f t="shared" ref="O202:O265" si="39">(L202-L201)/$E202</f>
        <v>7.8099224733628042E-3</v>
      </c>
      <c r="P202">
        <f>'Sim Flight Params'!$B$55*N202+'Sim Flight Params'!$B$58*O202</f>
        <v>2.1724343007419322</v>
      </c>
      <c r="Q202">
        <f t="shared" ref="Q202:Q265" si="40">P202-$B202</f>
        <v>0.17243430074193222</v>
      </c>
      <c r="S202">
        <f t="shared" si="34"/>
        <v>1.4261675924044639E-2</v>
      </c>
      <c r="T202">
        <f t="shared" si="35"/>
        <v>2.1451751031763644</v>
      </c>
      <c r="U202">
        <f t="shared" si="32"/>
        <v>0.1451751031763644</v>
      </c>
    </row>
    <row r="203" spans="1:21" x14ac:dyDescent="0.3">
      <c r="A203">
        <f>'Sim Flight'!B203</f>
        <v>10.050000000000001</v>
      </c>
      <c r="B203">
        <f>'Sim Flight'!L203</f>
        <v>2</v>
      </c>
      <c r="C203">
        <f>'Sim Flight'!N203+'Sim Flight'!S203+'Sim Flight'!W203</f>
        <v>2.87135918744055E-2</v>
      </c>
      <c r="E203">
        <f t="shared" si="33"/>
        <v>5.0000000000030909E-2</v>
      </c>
      <c r="G203">
        <f>MEDIAN2(C203,'Sim Flight Params'!$B$56,2)</f>
        <v>2.87135918744055E-2</v>
      </c>
      <c r="H203">
        <f>AVERAGE2(G203,'Sim Flight Params'!$B$57,2)</f>
        <v>8.6146522466437683E-3</v>
      </c>
      <c r="J203">
        <f t="shared" si="36"/>
        <v>1.8904602321672587E-2</v>
      </c>
      <c r="K203">
        <f t="shared" si="37"/>
        <v>1.6094595465609055E-2</v>
      </c>
      <c r="L203">
        <f>'Sim Flight Params'!$B$55*J203+'Sim Flight Params'!$B$58*K203</f>
        <v>1.8904602321672587E-2</v>
      </c>
      <c r="N203">
        <f t="shared" si="38"/>
        <v>2.1733795308580164</v>
      </c>
      <c r="O203">
        <f t="shared" si="39"/>
        <v>8.6146522466437787E-3</v>
      </c>
      <c r="P203">
        <f>'Sim Flight Params'!$B$55*N203+'Sim Flight Params'!$B$58*O203</f>
        <v>2.1733795308580164</v>
      </c>
      <c r="Q203">
        <f t="shared" si="40"/>
        <v>0.17337953085801638</v>
      </c>
      <c r="S203">
        <f t="shared" si="34"/>
        <v>1.5697355517765802E-2</v>
      </c>
      <c r="T203">
        <f t="shared" si="35"/>
        <v>2.1459599709522532</v>
      </c>
      <c r="U203">
        <f t="shared" si="32"/>
        <v>0.14595997095225322</v>
      </c>
    </row>
    <row r="204" spans="1:21" x14ac:dyDescent="0.3">
      <c r="A204">
        <f>'Sim Flight'!B204</f>
        <v>10.1</v>
      </c>
      <c r="B204">
        <f>'Sim Flight'!L204</f>
        <v>2</v>
      </c>
      <c r="C204">
        <f>'Sim Flight'!N204+'Sim Flight'!S204+'Sim Flight'!W204</f>
        <v>3.3131547519790097E-2</v>
      </c>
      <c r="E204">
        <f t="shared" si="33"/>
        <v>4.9999999999998934E-2</v>
      </c>
      <c r="G204">
        <f>MEDIAN2(C204,'Sim Flight Params'!$B$56,2)</f>
        <v>3.3131547519790097E-2</v>
      </c>
      <c r="H204">
        <f>AVERAGE2(G204,'Sim Flight Params'!$B$57,2)</f>
        <v>8.5078187684604831E-3</v>
      </c>
      <c r="J204">
        <f t="shared" si="36"/>
        <v>1.9329993260095601E-2</v>
      </c>
      <c r="K204">
        <f t="shared" si="37"/>
        <v>-2.1366695636657507E-3</v>
      </c>
      <c r="L204">
        <f>'Sim Flight Params'!$B$55*J204+'Sim Flight Params'!$B$58*K204</f>
        <v>1.9329993260095601E-2</v>
      </c>
      <c r="N204">
        <f t="shared" si="38"/>
        <v>2.1743460305210212</v>
      </c>
      <c r="O204">
        <f t="shared" si="39"/>
        <v>8.507818768460464E-3</v>
      </c>
      <c r="P204">
        <f>'Sim Flight Params'!$B$55*N204+'Sim Flight Params'!$B$58*O204</f>
        <v>2.1743460305210212</v>
      </c>
      <c r="Q204">
        <f t="shared" si="40"/>
        <v>0.17434603052102116</v>
      </c>
      <c r="S204">
        <f t="shared" si="34"/>
        <v>1.735393289375527E-2</v>
      </c>
      <c r="T204">
        <f t="shared" si="35"/>
        <v>2.1468276675969409</v>
      </c>
      <c r="U204">
        <f t="shared" si="32"/>
        <v>0.14682766759694088</v>
      </c>
    </row>
    <row r="205" spans="1:21" x14ac:dyDescent="0.3">
      <c r="A205">
        <f>'Sim Flight'!B205</f>
        <v>10.15</v>
      </c>
      <c r="B205">
        <f>'Sim Flight'!L205</f>
        <v>2</v>
      </c>
      <c r="C205">
        <f>'Sim Flight'!N205+'Sim Flight'!S205+'Sim Flight'!W205</f>
        <v>8.5250380395710031E-3</v>
      </c>
      <c r="E205">
        <f t="shared" si="33"/>
        <v>5.0000000000000711E-2</v>
      </c>
      <c r="G205">
        <f>MEDIAN2(C205,'Sim Flight Params'!$B$56,2)</f>
        <v>8.5250380395710031E-3</v>
      </c>
      <c r="H205">
        <f>AVERAGE2(G205,'Sim Flight Params'!$B$57,2)</f>
        <v>4.9913205183590636E-3</v>
      </c>
      <c r="J205">
        <f t="shared" si="36"/>
        <v>1.957955928601356E-2</v>
      </c>
      <c r="K205">
        <f t="shared" si="37"/>
        <v>-7.0329965002027386E-2</v>
      </c>
      <c r="L205">
        <f>'Sim Flight Params'!$B$55*J205+'Sim Flight Params'!$B$58*K205</f>
        <v>1.957955928601356E-2</v>
      </c>
      <c r="N205">
        <f t="shared" si="38"/>
        <v>2.1753250084853217</v>
      </c>
      <c r="O205">
        <f t="shared" si="39"/>
        <v>4.9913205183590974E-3</v>
      </c>
      <c r="P205">
        <f>'Sim Flight Params'!$B$55*N205+'Sim Flight Params'!$B$58*O205</f>
        <v>2.1753250084853217</v>
      </c>
      <c r="Q205">
        <f t="shared" si="40"/>
        <v>0.17532500848532173</v>
      </c>
      <c r="S205">
        <f t="shared" si="34"/>
        <v>1.7780184795733827E-2</v>
      </c>
      <c r="T205">
        <f t="shared" si="35"/>
        <v>2.1477166768367275</v>
      </c>
      <c r="U205">
        <f t="shared" si="32"/>
        <v>0.14771667683672751</v>
      </c>
    </row>
    <row r="206" spans="1:21" x14ac:dyDescent="0.3">
      <c r="A206">
        <f>'Sim Flight'!B206</f>
        <v>10.199999999999999</v>
      </c>
      <c r="B206">
        <f>'Sim Flight'!L206</f>
        <v>2</v>
      </c>
      <c r="C206">
        <f>'Sim Flight'!N206+'Sim Flight'!S206+'Sim Flight'!W206</f>
        <v>3.2049561723753638E-2</v>
      </c>
      <c r="E206">
        <f t="shared" si="33"/>
        <v>4.9999999999998934E-2</v>
      </c>
      <c r="G206">
        <f>MEDIAN2(C206,'Sim Flight Params'!$B$56,2)</f>
        <v>3.2049561723753638E-2</v>
      </c>
      <c r="H206">
        <f>AVERAGE2(G206,'Sim Flight Params'!$B$57,2)</f>
        <v>5.2352061560288488E-3</v>
      </c>
      <c r="J206">
        <f t="shared" si="36"/>
        <v>1.9841319593814997E-2</v>
      </c>
      <c r="K206">
        <f t="shared" si="37"/>
        <v>4.8777127533958069E-3</v>
      </c>
      <c r="L206">
        <f>'Sim Flight Params'!$B$55*J206+'Sim Flight Params'!$B$58*K206</f>
        <v>1.9841319593814997E-2</v>
      </c>
      <c r="N206">
        <f t="shared" si="38"/>
        <v>2.1763170744650124</v>
      </c>
      <c r="O206">
        <f t="shared" si="39"/>
        <v>5.2352061560288496E-3</v>
      </c>
      <c r="P206">
        <f>'Sim Flight Params'!$B$55*N206+'Sim Flight Params'!$B$58*O206</f>
        <v>2.1763170744650124</v>
      </c>
      <c r="Q206">
        <f t="shared" si="40"/>
        <v>0.17631707446501244</v>
      </c>
      <c r="S206">
        <f t="shared" si="34"/>
        <v>1.9382662881921475E-2</v>
      </c>
      <c r="T206">
        <f t="shared" si="35"/>
        <v>2.1486858099808237</v>
      </c>
      <c r="U206">
        <f t="shared" si="32"/>
        <v>0.1486858099808237</v>
      </c>
    </row>
    <row r="207" spans="1:21" x14ac:dyDescent="0.3">
      <c r="A207">
        <f>'Sim Flight'!B207</f>
        <v>10.25</v>
      </c>
      <c r="B207">
        <f>'Sim Flight'!L207</f>
        <v>2</v>
      </c>
      <c r="C207">
        <f>'Sim Flight'!N207+'Sim Flight'!S207+'Sim Flight'!W207</f>
        <v>3.0292676648918685E-3</v>
      </c>
      <c r="E207">
        <f t="shared" si="33"/>
        <v>5.0000000000000711E-2</v>
      </c>
      <c r="G207">
        <f>MEDIAN2(C207,'Sim Flight Params'!$B$56,2)</f>
        <v>3.0292676648918685E-3</v>
      </c>
      <c r="H207">
        <f>AVERAGE2(G207,'Sim Flight Params'!$B$57,2)</f>
        <v>8.5159534049644697E-3</v>
      </c>
      <c r="J207">
        <f t="shared" si="36"/>
        <v>2.0267117264063227E-2</v>
      </c>
      <c r="K207">
        <f t="shared" si="37"/>
        <v>6.5614944978711481E-2</v>
      </c>
      <c r="L207">
        <f>'Sim Flight Params'!$B$55*J207+'Sim Flight Params'!$B$58*K207</f>
        <v>2.0267117264063227E-2</v>
      </c>
      <c r="N207">
        <f t="shared" si="38"/>
        <v>2.1773304303282157</v>
      </c>
      <c r="O207">
        <f t="shared" si="39"/>
        <v>8.5159534049644887E-3</v>
      </c>
      <c r="P207">
        <f>'Sim Flight Params'!$B$55*N207+'Sim Flight Params'!$B$58*O207</f>
        <v>2.1773304303282157</v>
      </c>
      <c r="Q207">
        <f t="shared" si="40"/>
        <v>0.17733043032821572</v>
      </c>
      <c r="S207">
        <f t="shared" si="34"/>
        <v>1.9534126265166072E-2</v>
      </c>
      <c r="T207">
        <f t="shared" si="35"/>
        <v>2.1496625162940819</v>
      </c>
      <c r="U207">
        <f t="shared" si="32"/>
        <v>0.14966251629408189</v>
      </c>
    </row>
    <row r="208" spans="1:21" x14ac:dyDescent="0.3">
      <c r="A208">
        <f>'Sim Flight'!B208</f>
        <v>10.3</v>
      </c>
      <c r="B208">
        <f>'Sim Flight'!L208</f>
        <v>2</v>
      </c>
      <c r="C208">
        <f>'Sim Flight'!N208+'Sim Flight'!S208+'Sim Flight'!W208</f>
        <v>3.7356867425294586E-2</v>
      </c>
      <c r="E208">
        <f t="shared" si="33"/>
        <v>5.0000000000000711E-2</v>
      </c>
      <c r="G208">
        <f>MEDIAN2(C208,'Sim Flight Params'!$B$56,2)</f>
        <v>3.7356867425294586E-2</v>
      </c>
      <c r="H208">
        <f>AVERAGE2(G208,'Sim Flight Params'!$B$57,2)</f>
        <v>1.1391080887827157E-2</v>
      </c>
      <c r="J208">
        <f t="shared" si="36"/>
        <v>2.0836671308454593E-2</v>
      </c>
      <c r="K208">
        <f t="shared" si="37"/>
        <v>5.7502549657252926E-2</v>
      </c>
      <c r="L208">
        <f>'Sim Flight Params'!$B$55*J208+'Sim Flight Params'!$B$58*K208</f>
        <v>2.0836671308454593E-2</v>
      </c>
      <c r="N208">
        <f t="shared" si="38"/>
        <v>2.1783722638936385</v>
      </c>
      <c r="O208">
        <f t="shared" si="39"/>
        <v>1.1391080887827148E-2</v>
      </c>
      <c r="P208">
        <f>'Sim Flight Params'!$B$55*N208+'Sim Flight Params'!$B$58*O208</f>
        <v>2.1783722638936385</v>
      </c>
      <c r="Q208">
        <f t="shared" si="40"/>
        <v>0.17837226389363847</v>
      </c>
      <c r="S208">
        <f t="shared" si="34"/>
        <v>2.1401969636430828E-2</v>
      </c>
      <c r="T208">
        <f t="shared" si="35"/>
        <v>2.1507326147759036</v>
      </c>
      <c r="U208">
        <f t="shared" si="32"/>
        <v>0.15073261477590361</v>
      </c>
    </row>
    <row r="209" spans="1:21" x14ac:dyDescent="0.3">
      <c r="A209">
        <f>'Sim Flight'!B209</f>
        <v>10.35</v>
      </c>
      <c r="B209">
        <f>'Sim Flight'!L209</f>
        <v>2</v>
      </c>
      <c r="C209">
        <f>'Sim Flight'!N209+'Sim Flight'!S209+'Sim Flight'!W209</f>
        <v>0.10221404474366787</v>
      </c>
      <c r="E209">
        <f t="shared" si="33"/>
        <v>4.9999999999998934E-2</v>
      </c>
      <c r="G209">
        <f>MEDIAN2(C209,'Sim Flight Params'!$B$56,2)</f>
        <v>0.10221404474366787</v>
      </c>
      <c r="H209">
        <f>AVERAGE2(G209,'Sim Flight Params'!$B$57,2)</f>
        <v>2.3848691339494424E-2</v>
      </c>
      <c r="J209">
        <f t="shared" si="36"/>
        <v>2.2029105875429288E-2</v>
      </c>
      <c r="K209">
        <f t="shared" si="37"/>
        <v>0.24915220903335064</v>
      </c>
      <c r="L209">
        <f>'Sim Flight Params'!$B$55*J209+'Sim Flight Params'!$B$58*K209</f>
        <v>2.2029105875429288E-2</v>
      </c>
      <c r="N209">
        <f t="shared" si="38"/>
        <v>2.1794737191874098</v>
      </c>
      <c r="O209">
        <f t="shared" si="39"/>
        <v>2.384869133949442E-2</v>
      </c>
      <c r="P209">
        <f>'Sim Flight Params'!$B$55*N209+'Sim Flight Params'!$B$58*O209</f>
        <v>2.1794737191874098</v>
      </c>
      <c r="Q209">
        <f t="shared" si="40"/>
        <v>0.17947371918740984</v>
      </c>
      <c r="S209">
        <f t="shared" si="34"/>
        <v>2.6512671873614113E-2</v>
      </c>
      <c r="T209">
        <f t="shared" si="35"/>
        <v>2.1520582483695843</v>
      </c>
      <c r="U209">
        <f t="shared" si="32"/>
        <v>0.15205824836958426</v>
      </c>
    </row>
    <row r="210" spans="1:21" x14ac:dyDescent="0.3">
      <c r="A210">
        <f>'Sim Flight'!B210</f>
        <v>10.4</v>
      </c>
      <c r="B210">
        <f>'Sim Flight'!L210</f>
        <v>2</v>
      </c>
      <c r="C210">
        <f>'Sim Flight'!N210+'Sim Flight'!S210+'Sim Flight'!W210</f>
        <v>-3.4037823123075892E-2</v>
      </c>
      <c r="E210">
        <f t="shared" si="33"/>
        <v>5.0000000000000711E-2</v>
      </c>
      <c r="G210">
        <f>MEDIAN2(C210,'Sim Flight Params'!$B$56,2)</f>
        <v>-3.4037823123075892E-2</v>
      </c>
      <c r="H210">
        <f>AVERAGE2(G210,'Sim Flight Params'!$B$57,2)</f>
        <v>2.6372761983537329E-2</v>
      </c>
      <c r="J210">
        <f t="shared" si="36"/>
        <v>2.3347743974606174E-2</v>
      </c>
      <c r="K210">
        <f t="shared" si="37"/>
        <v>5.0481412880857397E-2</v>
      </c>
      <c r="L210">
        <f>'Sim Flight Params'!$B$55*J210+'Sim Flight Params'!$B$58*K210</f>
        <v>2.3347743974606174E-2</v>
      </c>
      <c r="N210">
        <f t="shared" si="38"/>
        <v>2.1806411063861399</v>
      </c>
      <c r="O210">
        <f t="shared" si="39"/>
        <v>2.6372761983537343E-2</v>
      </c>
      <c r="P210">
        <f>'Sim Flight Params'!$B$55*N210+'Sim Flight Params'!$B$58*O210</f>
        <v>2.1806411063861399</v>
      </c>
      <c r="Q210">
        <f t="shared" si="40"/>
        <v>0.18064110638613995</v>
      </c>
      <c r="S210">
        <f t="shared" si="34"/>
        <v>2.4810780717460294E-2</v>
      </c>
      <c r="T210">
        <f t="shared" si="35"/>
        <v>2.1532987874054572</v>
      </c>
      <c r="U210">
        <f t="shared" si="32"/>
        <v>0.15329878740545722</v>
      </c>
    </row>
    <row r="211" spans="1:21" x14ac:dyDescent="0.3">
      <c r="A211">
        <f>'Sim Flight'!B211</f>
        <v>10.45</v>
      </c>
      <c r="B211">
        <f>'Sim Flight'!L211</f>
        <v>2</v>
      </c>
      <c r="C211">
        <f>'Sim Flight'!N211+'Sim Flight'!S211+'Sim Flight'!W211</f>
        <v>6.4183230522828873E-3</v>
      </c>
      <c r="E211">
        <f t="shared" si="33"/>
        <v>4.9999999999998934E-2</v>
      </c>
      <c r="G211">
        <f>MEDIAN2(C211,'Sim Flight Params'!$B$56,2)</f>
        <v>6.4183230522828873E-3</v>
      </c>
      <c r="H211">
        <f>AVERAGE2(G211,'Sim Flight Params'!$B$57,2)</f>
        <v>2.3585853380772005E-2</v>
      </c>
      <c r="J211">
        <f t="shared" si="36"/>
        <v>2.4527036643644751E-2</v>
      </c>
      <c r="K211">
        <f t="shared" si="37"/>
        <v>-5.5738172055307685E-2</v>
      </c>
      <c r="L211">
        <f>'Sim Flight Params'!$B$55*J211+'Sim Flight Params'!$B$58*K211</f>
        <v>2.4527036643644751E-2</v>
      </c>
      <c r="N211">
        <f t="shared" si="38"/>
        <v>2.181867458218322</v>
      </c>
      <c r="O211">
        <f t="shared" si="39"/>
        <v>2.3585853380772032E-2</v>
      </c>
      <c r="P211">
        <f>'Sim Flight Params'!$B$55*N211+'Sim Flight Params'!$B$58*O211</f>
        <v>2.181867458218322</v>
      </c>
      <c r="Q211">
        <f t="shared" si="40"/>
        <v>0.18186745821832195</v>
      </c>
      <c r="S211">
        <f t="shared" si="34"/>
        <v>2.5131696870074431E-2</v>
      </c>
      <c r="T211">
        <f t="shared" si="35"/>
        <v>2.1545553722489608</v>
      </c>
      <c r="U211">
        <f t="shared" si="32"/>
        <v>0.15455537224896077</v>
      </c>
    </row>
    <row r="212" spans="1:21" x14ac:dyDescent="0.3">
      <c r="A212">
        <f>'Sim Flight'!B212</f>
        <v>10.5</v>
      </c>
      <c r="B212">
        <f>'Sim Flight'!L212</f>
        <v>2</v>
      </c>
      <c r="C212">
        <f>'Sim Flight'!N212+'Sim Flight'!S212+'Sim Flight'!W212</f>
        <v>-6.0024222575404346E-3</v>
      </c>
      <c r="E212">
        <f t="shared" si="33"/>
        <v>5.0000000000000711E-2</v>
      </c>
      <c r="G212">
        <f>MEDIAN2(C212,'Sim Flight Params'!$B$56,2)</f>
        <v>-6.0024222575404346E-3</v>
      </c>
      <c r="H212">
        <f>AVERAGE2(G212,'Sim Flight Params'!$B$57,2)</f>
        <v>1.8694107158605689E-2</v>
      </c>
      <c r="J212">
        <f t="shared" si="36"/>
        <v>2.5461742001575048E-2</v>
      </c>
      <c r="K212">
        <f t="shared" si="37"/>
        <v>-9.7834924443324922E-2</v>
      </c>
      <c r="L212">
        <f>'Sim Flight Params'!$B$55*J212+'Sim Flight Params'!$B$58*K212</f>
        <v>2.5461742001575048E-2</v>
      </c>
      <c r="N212">
        <f t="shared" si="38"/>
        <v>2.1831405453184005</v>
      </c>
      <c r="O212">
        <f t="shared" si="39"/>
        <v>1.8694107158605682E-2</v>
      </c>
      <c r="P212">
        <f>'Sim Flight Params'!$B$55*N212+'Sim Flight Params'!$B$58*O212</f>
        <v>2.1831405453184005</v>
      </c>
      <c r="Q212">
        <f t="shared" si="40"/>
        <v>0.18314054531840052</v>
      </c>
      <c r="S212">
        <f t="shared" si="34"/>
        <v>2.4831575757197404E-2</v>
      </c>
      <c r="T212">
        <f t="shared" si="35"/>
        <v>2.1557969510368205</v>
      </c>
      <c r="U212">
        <f t="shared" si="32"/>
        <v>0.15579695103682045</v>
      </c>
    </row>
    <row r="213" spans="1:21" x14ac:dyDescent="0.3">
      <c r="A213">
        <f>'Sim Flight'!B213</f>
        <v>10.55</v>
      </c>
      <c r="B213">
        <f>'Sim Flight'!L213</f>
        <v>2</v>
      </c>
      <c r="C213">
        <f>'Sim Flight'!N213+'Sim Flight'!S213+'Sim Flight'!W213</f>
        <v>3.1055916696975047E-2</v>
      </c>
      <c r="E213">
        <f t="shared" si="33"/>
        <v>5.0000000000000711E-2</v>
      </c>
      <c r="G213">
        <f>MEDIAN2(C213,'Sim Flight Params'!$B$56,2)</f>
        <v>3.1055916696975047E-2</v>
      </c>
      <c r="H213">
        <f>AVERAGE2(G213,'Sim Flight Params'!$B$57,2)</f>
        <v>2.1510466990781196E-2</v>
      </c>
      <c r="J213">
        <f t="shared" si="36"/>
        <v>2.6537265351114125E-2</v>
      </c>
      <c r="K213">
        <f t="shared" si="37"/>
        <v>5.6327196643509332E-2</v>
      </c>
      <c r="L213">
        <f>'Sim Flight Params'!$B$55*J213+'Sim Flight Params'!$B$58*K213</f>
        <v>2.6537265351114125E-2</v>
      </c>
      <c r="N213">
        <f t="shared" si="38"/>
        <v>2.1844674085859563</v>
      </c>
      <c r="O213">
        <f t="shared" si="39"/>
        <v>2.1510466990781227E-2</v>
      </c>
      <c r="P213">
        <f>'Sim Flight Params'!$B$55*N213+'Sim Flight Params'!$B$58*O213</f>
        <v>2.1844674085859563</v>
      </c>
      <c r="Q213">
        <f t="shared" si="40"/>
        <v>0.18446740858595634</v>
      </c>
      <c r="S213">
        <f t="shared" si="34"/>
        <v>2.638437159204618E-2</v>
      </c>
      <c r="T213">
        <f t="shared" si="35"/>
        <v>2.1571161696164229</v>
      </c>
      <c r="U213">
        <f t="shared" si="32"/>
        <v>0.15711616961642294</v>
      </c>
    </row>
    <row r="214" spans="1:21" x14ac:dyDescent="0.3">
      <c r="A214">
        <f>'Sim Flight'!B214</f>
        <v>10.6</v>
      </c>
      <c r="B214">
        <f>'Sim Flight'!L214</f>
        <v>2</v>
      </c>
      <c r="C214">
        <f>'Sim Flight'!N214+'Sim Flight'!S214+'Sim Flight'!W214</f>
        <v>1.9249255072841445E-2</v>
      </c>
      <c r="E214">
        <f t="shared" si="33"/>
        <v>4.9999999999998934E-2</v>
      </c>
      <c r="G214">
        <f>MEDIAN2(C214,'Sim Flight Params'!$B$56,2)</f>
        <v>1.9249255072841445E-2</v>
      </c>
      <c r="H214">
        <f>AVERAGE2(G214,'Sim Flight Params'!$B$57,2)</f>
        <v>1.9910428659417171E-2</v>
      </c>
      <c r="J214">
        <f t="shared" si="36"/>
        <v>2.7532786784084964E-2</v>
      </c>
      <c r="K214">
        <f t="shared" si="37"/>
        <v>-3.2000766627281171E-2</v>
      </c>
      <c r="L214">
        <f>'Sim Flight Params'!$B$55*J214+'Sim Flight Params'!$B$58*K214</f>
        <v>2.7532786784084964E-2</v>
      </c>
      <c r="N214">
        <f t="shared" si="38"/>
        <v>2.1858440479251606</v>
      </c>
      <c r="O214">
        <f t="shared" si="39"/>
        <v>1.9910428659417202E-2</v>
      </c>
      <c r="P214">
        <f>'Sim Flight Params'!$B$55*N214+'Sim Flight Params'!$B$58*O214</f>
        <v>2.1858440479251606</v>
      </c>
      <c r="Q214">
        <f t="shared" si="40"/>
        <v>0.18584404792516063</v>
      </c>
      <c r="S214">
        <f t="shared" si="34"/>
        <v>2.7346834345688232E-2</v>
      </c>
      <c r="T214">
        <f t="shared" si="35"/>
        <v>2.1584835113337073</v>
      </c>
      <c r="U214">
        <f t="shared" si="32"/>
        <v>0.15848351133370731</v>
      </c>
    </row>
    <row r="215" spans="1:21" x14ac:dyDescent="0.3">
      <c r="A215">
        <f>'Sim Flight'!B215</f>
        <v>10.65</v>
      </c>
      <c r="B215">
        <f>'Sim Flight'!L215</f>
        <v>2</v>
      </c>
      <c r="C215">
        <f>'Sim Flight'!N215+'Sim Flight'!S215+'Sim Flight'!W215</f>
        <v>-8.6220029638069129E-4</v>
      </c>
      <c r="E215">
        <f t="shared" si="33"/>
        <v>5.0000000000000711E-2</v>
      </c>
      <c r="G215">
        <f>MEDIAN2(C215,'Sim Flight Params'!$B$56,2)</f>
        <v>-8.6220029638069129E-4</v>
      </c>
      <c r="H215">
        <f>AVERAGE2(G215,'Sim Flight Params'!$B$57,2)</f>
        <v>1.94239951642581E-2</v>
      </c>
      <c r="J215">
        <f t="shared" si="36"/>
        <v>2.8503986542297882E-2</v>
      </c>
      <c r="K215">
        <f t="shared" si="37"/>
        <v>-9.728669903181289E-3</v>
      </c>
      <c r="L215">
        <f>'Sim Flight Params'!$B$55*J215+'Sim Flight Params'!$B$58*K215</f>
        <v>2.8503986542297882E-2</v>
      </c>
      <c r="N215">
        <f t="shared" si="38"/>
        <v>2.1872692472522757</v>
      </c>
      <c r="O215">
        <f t="shared" si="39"/>
        <v>1.9423995164258093E-2</v>
      </c>
      <c r="P215">
        <f>'Sim Flight Params'!$B$55*N215+'Sim Flight Params'!$B$58*O215</f>
        <v>2.1872692472522757</v>
      </c>
      <c r="Q215">
        <f t="shared" si="40"/>
        <v>0.18726924725227567</v>
      </c>
      <c r="S215">
        <f t="shared" si="34"/>
        <v>2.7303724330869198E-2</v>
      </c>
      <c r="T215">
        <f t="shared" si="35"/>
        <v>2.1598486975502507</v>
      </c>
      <c r="U215">
        <f t="shared" si="32"/>
        <v>0.15984869755025066</v>
      </c>
    </row>
    <row r="216" spans="1:21" x14ac:dyDescent="0.3">
      <c r="A216">
        <f>'Sim Flight'!B216</f>
        <v>10.7</v>
      </c>
      <c r="B216">
        <f>'Sim Flight'!L216</f>
        <v>2</v>
      </c>
      <c r="C216">
        <f>'Sim Flight'!N216+'Sim Flight'!S216+'Sim Flight'!W216</f>
        <v>-1.3060441014579507E-2</v>
      </c>
      <c r="E216">
        <f t="shared" si="33"/>
        <v>4.9999999999998934E-2</v>
      </c>
      <c r="G216">
        <f>MEDIAN2(C216,'Sim Flight Params'!$B$56,2)</f>
        <v>-1.3060441014579507E-2</v>
      </c>
      <c r="H216">
        <f>AVERAGE2(G216,'Sim Flight Params'!$B$57,2)</f>
        <v>1.312183160927384E-2</v>
      </c>
      <c r="J216">
        <f t="shared" si="36"/>
        <v>2.916007812276156E-2</v>
      </c>
      <c r="K216">
        <f t="shared" si="37"/>
        <v>-0.12604327109968788</v>
      </c>
      <c r="L216">
        <f>'Sim Flight Params'!$B$55*J216+'Sim Flight Params'!$B$58*K216</f>
        <v>2.916007812276156E-2</v>
      </c>
      <c r="N216">
        <f t="shared" si="38"/>
        <v>2.1887272511584137</v>
      </c>
      <c r="O216">
        <f t="shared" si="39"/>
        <v>1.3121831609273842E-2</v>
      </c>
      <c r="P216">
        <f>'Sim Flight Params'!$B$55*N216+'Sim Flight Params'!$B$58*O216</f>
        <v>2.1887272511584137</v>
      </c>
      <c r="Q216">
        <f t="shared" si="40"/>
        <v>0.18872725115841371</v>
      </c>
      <c r="S216">
        <f t="shared" si="34"/>
        <v>2.6650702280140236E-2</v>
      </c>
      <c r="T216">
        <f t="shared" si="35"/>
        <v>2.1611812326642577</v>
      </c>
      <c r="U216">
        <f t="shared" si="32"/>
        <v>0.16118123266425766</v>
      </c>
    </row>
    <row r="217" spans="1:21" x14ac:dyDescent="0.3">
      <c r="A217">
        <f>'Sim Flight'!B217</f>
        <v>10.75</v>
      </c>
      <c r="B217">
        <f>'Sim Flight'!L217</f>
        <v>2</v>
      </c>
      <c r="C217">
        <f>'Sim Flight'!N217+'Sim Flight'!S217+'Sim Flight'!W217</f>
        <v>-3.6975779228445783E-2</v>
      </c>
      <c r="E217">
        <f t="shared" si="33"/>
        <v>5.0000000000000711E-2</v>
      </c>
      <c r="G217">
        <f>MEDIAN2(C217,'Sim Flight Params'!$B$56,2)</f>
        <v>-3.6975779228445783E-2</v>
      </c>
      <c r="H217">
        <f>AVERAGE2(G217,'Sim Flight Params'!$B$57,2)</f>
        <v>-4.276896387240367E-3</v>
      </c>
      <c r="J217">
        <f t="shared" si="36"/>
        <v>2.894623330339954E-2</v>
      </c>
      <c r="K217">
        <f t="shared" si="37"/>
        <v>-0.3479745599302792</v>
      </c>
      <c r="L217">
        <f>'Sim Flight Params'!$B$55*J217+'Sim Flight Params'!$B$58*K217</f>
        <v>2.894623330339954E-2</v>
      </c>
      <c r="N217">
        <f t="shared" si="38"/>
        <v>2.1901745628235836</v>
      </c>
      <c r="O217">
        <f t="shared" si="39"/>
        <v>-4.2768963872403479E-3</v>
      </c>
      <c r="P217">
        <f>'Sim Flight Params'!$B$55*N217+'Sim Flight Params'!$B$58*O217</f>
        <v>2.1901745628235836</v>
      </c>
      <c r="Q217">
        <f t="shared" si="40"/>
        <v>0.19017456282358358</v>
      </c>
      <c r="S217">
        <f t="shared" si="34"/>
        <v>2.4801913318717922E-2</v>
      </c>
      <c r="T217">
        <f t="shared" si="35"/>
        <v>2.1624213283301934</v>
      </c>
      <c r="U217">
        <f t="shared" si="32"/>
        <v>0.1624213283301934</v>
      </c>
    </row>
    <row r="218" spans="1:21" x14ac:dyDescent="0.3">
      <c r="A218">
        <f>'Sim Flight'!B218</f>
        <v>10.8</v>
      </c>
      <c r="B218">
        <f>'Sim Flight'!L218</f>
        <v>2</v>
      </c>
      <c r="C218">
        <f>'Sim Flight'!N218+'Sim Flight'!S218+'Sim Flight'!W218</f>
        <v>5.75958741086281E-3</v>
      </c>
      <c r="E218">
        <f t="shared" si="33"/>
        <v>5.0000000000000711E-2</v>
      </c>
      <c r="G218">
        <f>MEDIAN2(C218,'Sim Flight Params'!$B$56,2)</f>
        <v>5.75958741086281E-3</v>
      </c>
      <c r="H218">
        <f>AVERAGE2(G218,'Sim Flight Params'!$B$57,2)</f>
        <v>6.9777992950197153E-4</v>
      </c>
      <c r="J218">
        <f t="shared" si="36"/>
        <v>2.8981122299874641E-2</v>
      </c>
      <c r="K218">
        <f t="shared" si="37"/>
        <v>9.9493526334845359E-2</v>
      </c>
      <c r="L218">
        <f>'Sim Flight Params'!$B$55*J218+'Sim Flight Params'!$B$58*K218</f>
        <v>2.8981122299874641E-2</v>
      </c>
      <c r="N218">
        <f t="shared" si="38"/>
        <v>2.1916236189385772</v>
      </c>
      <c r="O218">
        <f t="shared" si="39"/>
        <v>6.9777992950200275E-4</v>
      </c>
      <c r="P218">
        <f>'Sim Flight Params'!$B$55*N218+'Sim Flight Params'!$B$58*O218</f>
        <v>2.1916236189385772</v>
      </c>
      <c r="Q218">
        <f t="shared" si="40"/>
        <v>0.19162361893857716</v>
      </c>
      <c r="S218">
        <f t="shared" si="34"/>
        <v>2.5089892689261067E-2</v>
      </c>
      <c r="T218">
        <f t="shared" si="35"/>
        <v>2.1636758229646564</v>
      </c>
      <c r="U218">
        <f t="shared" si="32"/>
        <v>0.16367582296465644</v>
      </c>
    </row>
    <row r="219" spans="1:21" x14ac:dyDescent="0.3">
      <c r="A219">
        <f>'Sim Flight'!B219</f>
        <v>10.85</v>
      </c>
      <c r="B219">
        <f>'Sim Flight'!L219</f>
        <v>2</v>
      </c>
      <c r="C219">
        <f>'Sim Flight'!N219+'Sim Flight'!S219+'Sim Flight'!W219</f>
        <v>3.1664005691842051E-2</v>
      </c>
      <c r="E219">
        <f t="shared" si="33"/>
        <v>4.9999999999998934E-2</v>
      </c>
      <c r="G219">
        <f>MEDIAN2(C219,'Sim Flight Params'!$B$56,2)</f>
        <v>3.1664005691842051E-2</v>
      </c>
      <c r="H219">
        <f>AVERAGE2(G219,'Sim Flight Params'!$B$57,2)</f>
        <v>3.853490259446867E-3</v>
      </c>
      <c r="J219">
        <f t="shared" si="36"/>
        <v>2.9173796812846979E-2</v>
      </c>
      <c r="K219">
        <f t="shared" si="37"/>
        <v>6.3114206598899256E-2</v>
      </c>
      <c r="L219">
        <f>'Sim Flight Params'!$B$55*J219+'Sim Flight Params'!$B$58*K219</f>
        <v>2.9173796812846979E-2</v>
      </c>
      <c r="N219">
        <f t="shared" si="38"/>
        <v>2.1930823087792195</v>
      </c>
      <c r="O219">
        <f t="shared" si="39"/>
        <v>3.8534902594468527E-3</v>
      </c>
      <c r="P219">
        <f>'Sim Flight Params'!$B$55*N219+'Sim Flight Params'!$B$58*O219</f>
        <v>2.1930823087792195</v>
      </c>
      <c r="Q219">
        <f t="shared" si="40"/>
        <v>0.1930823087792195</v>
      </c>
      <c r="S219">
        <f t="shared" si="34"/>
        <v>2.6673092973853136E-2</v>
      </c>
      <c r="T219">
        <f t="shared" si="35"/>
        <v>2.1650094776133493</v>
      </c>
      <c r="U219">
        <f t="shared" si="32"/>
        <v>0.16500947761334928</v>
      </c>
    </row>
    <row r="220" spans="1:21" x14ac:dyDescent="0.3">
      <c r="A220">
        <f>'Sim Flight'!B220</f>
        <v>10.9</v>
      </c>
      <c r="B220">
        <f>'Sim Flight'!L220</f>
        <v>2</v>
      </c>
      <c r="C220">
        <f>'Sim Flight'!N220+'Sim Flight'!S220+'Sim Flight'!W220</f>
        <v>-1.148170138309019E-2</v>
      </c>
      <c r="E220">
        <f t="shared" si="33"/>
        <v>5.0000000000000711E-2</v>
      </c>
      <c r="G220">
        <f>MEDIAN2(C220,'Sim Flight Params'!$B$56,2)</f>
        <v>-1.148170138309019E-2</v>
      </c>
      <c r="H220">
        <f>AVERAGE2(G220,'Sim Flight Params'!$B$57,2)</f>
        <v>3.1685803687531485E-3</v>
      </c>
      <c r="J220">
        <f t="shared" si="36"/>
        <v>2.9332225831284638E-2</v>
      </c>
      <c r="K220">
        <f t="shared" si="37"/>
        <v>-1.3698197813874175E-2</v>
      </c>
      <c r="L220">
        <f>'Sim Flight Params'!$B$55*J220+'Sim Flight Params'!$B$58*K220</f>
        <v>2.9332225831284638E-2</v>
      </c>
      <c r="N220">
        <f t="shared" si="38"/>
        <v>2.1945489200707837</v>
      </c>
      <c r="O220">
        <f t="shared" si="39"/>
        <v>3.1685803687531398E-3</v>
      </c>
      <c r="P220">
        <f>'Sim Flight Params'!$B$55*N220+'Sim Flight Params'!$B$58*O220</f>
        <v>2.1945489200707837</v>
      </c>
      <c r="Q220">
        <f t="shared" si="40"/>
        <v>0.19454892007078373</v>
      </c>
      <c r="S220">
        <f t="shared" si="34"/>
        <v>2.6099007904698619E-2</v>
      </c>
      <c r="T220">
        <f t="shared" si="35"/>
        <v>2.1663144280085844</v>
      </c>
      <c r="U220">
        <f t="shared" si="32"/>
        <v>0.16631442800858443</v>
      </c>
    </row>
    <row r="221" spans="1:21" x14ac:dyDescent="0.3">
      <c r="A221">
        <f>'Sim Flight'!B221</f>
        <v>10.9499999999999</v>
      </c>
      <c r="B221">
        <f>'Sim Flight'!L221</f>
        <v>2</v>
      </c>
      <c r="C221">
        <f>'Sim Flight'!N221+'Sim Flight'!S221+'Sim Flight'!W221</f>
        <v>1.385278604251702E-2</v>
      </c>
      <c r="E221">
        <f t="shared" si="33"/>
        <v>4.9999999999899458E-2</v>
      </c>
      <c r="G221">
        <f>MEDIAN2(C221,'Sim Flight Params'!$B$56,2)</f>
        <v>1.385278604251702E-2</v>
      </c>
      <c r="H221">
        <f>AVERAGE2(G221,'Sim Flight Params'!$B$57,2)</f>
        <v>1.0181890369458941E-3</v>
      </c>
      <c r="J221">
        <f t="shared" si="36"/>
        <v>2.9383135283131832E-2</v>
      </c>
      <c r="K221">
        <f t="shared" si="37"/>
        <v>-4.3007826636231566E-2</v>
      </c>
      <c r="L221">
        <f>'Sim Flight Params'!$B$55*J221+'Sim Flight Params'!$B$58*K221</f>
        <v>2.9383135283131832E-2</v>
      </c>
      <c r="N221">
        <f t="shared" si="38"/>
        <v>2.1960180768349375</v>
      </c>
      <c r="O221">
        <f t="shared" si="39"/>
        <v>1.0181890369459147E-3</v>
      </c>
      <c r="P221">
        <f>'Sim Flight Params'!$B$55*N221+'Sim Flight Params'!$B$58*O221</f>
        <v>2.1960180768349375</v>
      </c>
      <c r="Q221">
        <f t="shared" si="40"/>
        <v>0.19601807683493755</v>
      </c>
      <c r="S221">
        <f t="shared" si="34"/>
        <v>2.6791647206823078E-2</v>
      </c>
      <c r="T221">
        <f t="shared" si="35"/>
        <v>2.1676540103689228</v>
      </c>
      <c r="U221">
        <f t="shared" si="32"/>
        <v>0.1676540103689228</v>
      </c>
    </row>
    <row r="222" spans="1:21" x14ac:dyDescent="0.3">
      <c r="A222">
        <f>'Sim Flight'!B222</f>
        <v>11</v>
      </c>
      <c r="B222">
        <f>'Sim Flight'!L222</f>
        <v>2</v>
      </c>
      <c r="C222">
        <f>'Sim Flight'!N222+'Sim Flight'!S222+'Sim Flight'!W222</f>
        <v>-0.10059482853336517</v>
      </c>
      <c r="E222">
        <f t="shared" si="33"/>
        <v>5.0000000000100187E-2</v>
      </c>
      <c r="G222">
        <f>MEDIAN2(C222,'Sim Flight Params'!$B$56,2)</f>
        <v>-0.10059482853336517</v>
      </c>
      <c r="H222">
        <f>AVERAGE2(G222,'Sim Flight Params'!$B$57,2)</f>
        <v>-1.3962321413829932E-2</v>
      </c>
      <c r="J222">
        <f t="shared" si="36"/>
        <v>2.8685019212438937E-2</v>
      </c>
      <c r="K222">
        <f t="shared" si="37"/>
        <v>-0.2996102090149162</v>
      </c>
      <c r="L222">
        <f>'Sim Flight Params'!$B$55*J222+'Sim Flight Params'!$B$58*K222</f>
        <v>2.8685019212438937E-2</v>
      </c>
      <c r="N222">
        <f t="shared" si="38"/>
        <v>2.1974523277955624</v>
      </c>
      <c r="O222">
        <f t="shared" si="39"/>
        <v>-1.3962321413829916E-2</v>
      </c>
      <c r="P222">
        <f>'Sim Flight Params'!$B$55*N222+'Sim Flight Params'!$B$58*O222</f>
        <v>2.1974523277955624</v>
      </c>
      <c r="Q222">
        <f t="shared" si="40"/>
        <v>0.19745232779556243</v>
      </c>
      <c r="S222">
        <f t="shared" si="34"/>
        <v>2.1761905780144742E-2</v>
      </c>
      <c r="T222">
        <f t="shared" si="35"/>
        <v>2.1687421056579321</v>
      </c>
      <c r="U222">
        <f t="shared" si="32"/>
        <v>0.16874210565793213</v>
      </c>
    </row>
    <row r="223" spans="1:21" x14ac:dyDescent="0.3">
      <c r="A223">
        <f>'Sim Flight'!B223</f>
        <v>11.05</v>
      </c>
      <c r="B223">
        <f>'Sim Flight'!L223</f>
        <v>2</v>
      </c>
      <c r="C223">
        <f>'Sim Flight'!N223+'Sim Flight'!S223+'Sim Flight'!W223</f>
        <v>-7.8349803945346227E-2</v>
      </c>
      <c r="E223">
        <f t="shared" si="33"/>
        <v>5.0000000000000711E-2</v>
      </c>
      <c r="G223">
        <f>MEDIAN2(C223,'Sim Flight Params'!$B$56,2)</f>
        <v>-7.8349803945346227E-2</v>
      </c>
      <c r="H223">
        <f>AVERAGE2(G223,'Sim Flight Params'!$B$57,2)</f>
        <v>-2.3648271869950624E-2</v>
      </c>
      <c r="J223">
        <f t="shared" si="36"/>
        <v>2.7502605618941391E-2</v>
      </c>
      <c r="K223">
        <f t="shared" si="37"/>
        <v>-0.19371900912241108</v>
      </c>
      <c r="L223">
        <f>'Sim Flight Params'!$B$55*J223+'Sim Flight Params'!$B$58*K223</f>
        <v>2.7502605618941391E-2</v>
      </c>
      <c r="N223">
        <f t="shared" si="38"/>
        <v>2.1988274580765097</v>
      </c>
      <c r="O223">
        <f t="shared" si="39"/>
        <v>-2.3648271869950593E-2</v>
      </c>
      <c r="P223">
        <f>'Sim Flight Params'!$B$55*N223+'Sim Flight Params'!$B$58*O223</f>
        <v>2.1988274580765097</v>
      </c>
      <c r="Q223">
        <f t="shared" si="40"/>
        <v>0.1988274580765097</v>
      </c>
      <c r="S223">
        <f t="shared" si="34"/>
        <v>1.7844415582877374E-2</v>
      </c>
      <c r="T223">
        <f t="shared" si="35"/>
        <v>2.1696343264370759</v>
      </c>
      <c r="U223">
        <f t="shared" si="32"/>
        <v>0.16963432643707588</v>
      </c>
    </row>
    <row r="224" spans="1:21" x14ac:dyDescent="0.3">
      <c r="A224">
        <f>'Sim Flight'!B224</f>
        <v>11.1</v>
      </c>
      <c r="B224">
        <f>'Sim Flight'!L224</f>
        <v>2</v>
      </c>
      <c r="C224">
        <f>'Sim Flight'!N224+'Sim Flight'!S224+'Sim Flight'!W224</f>
        <v>-3.567477102412963E-2</v>
      </c>
      <c r="E224">
        <f t="shared" si="33"/>
        <v>4.9999999999998934E-2</v>
      </c>
      <c r="G224">
        <f>MEDIAN2(C224,'Sim Flight Params'!$B$56,2)</f>
        <v>-3.567477102412963E-2</v>
      </c>
      <c r="H224">
        <f>AVERAGE2(G224,'Sim Flight Params'!$B$57,2)</f>
        <v>-2.6475063121144393E-2</v>
      </c>
      <c r="J224">
        <f t="shared" si="36"/>
        <v>2.6178852462884199E-2</v>
      </c>
      <c r="K224">
        <f t="shared" si="37"/>
        <v>-5.6535825023876593E-2</v>
      </c>
      <c r="L224">
        <f>'Sim Flight Params'!$B$55*J224+'Sim Flight Params'!$B$58*K224</f>
        <v>2.6178852462884199E-2</v>
      </c>
      <c r="N224">
        <f t="shared" si="38"/>
        <v>2.200136400699654</v>
      </c>
      <c r="O224">
        <f t="shared" si="39"/>
        <v>-2.6475063121144404E-2</v>
      </c>
      <c r="P224">
        <f>'Sim Flight Params'!$B$55*N224+'Sim Flight Params'!$B$58*O224</f>
        <v>2.200136400699654</v>
      </c>
      <c r="Q224">
        <f t="shared" si="40"/>
        <v>0.20013640069965399</v>
      </c>
      <c r="S224">
        <f t="shared" si="34"/>
        <v>1.6060677031670929E-2</v>
      </c>
      <c r="T224">
        <f t="shared" si="35"/>
        <v>2.1704373602886595</v>
      </c>
      <c r="U224">
        <f t="shared" si="32"/>
        <v>0.17043736028865952</v>
      </c>
    </row>
    <row r="225" spans="1:21" x14ac:dyDescent="0.3">
      <c r="A225">
        <f>'Sim Flight'!B225</f>
        <v>11.149999999999901</v>
      </c>
      <c r="B225">
        <f>'Sim Flight'!L225</f>
        <v>2</v>
      </c>
      <c r="C225">
        <f>'Sim Flight'!N225+'Sim Flight'!S225+'Sim Flight'!W225</f>
        <v>4.2961540692715823E-3</v>
      </c>
      <c r="E225">
        <f t="shared" si="33"/>
        <v>4.9999999999901235E-2</v>
      </c>
      <c r="G225">
        <f>MEDIAN2(C225,'Sim Flight Params'!$B$56,2)</f>
        <v>4.2961540692715823E-3</v>
      </c>
      <c r="H225">
        <f>AVERAGE2(G225,'Sim Flight Params'!$B$57,2)</f>
        <v>-2.131607145892972E-2</v>
      </c>
      <c r="J225">
        <f t="shared" si="36"/>
        <v>2.5113048889939819E-2</v>
      </c>
      <c r="K225">
        <f t="shared" si="37"/>
        <v>0.10317983324449728</v>
      </c>
      <c r="L225">
        <f>'Sim Flight Params'!$B$55*J225+'Sim Flight Params'!$B$58*K225</f>
        <v>2.5113048889939819E-2</v>
      </c>
      <c r="N225">
        <f t="shared" si="38"/>
        <v>2.2013920531441484</v>
      </c>
      <c r="O225">
        <f t="shared" si="39"/>
        <v>-2.1316071458929706E-2</v>
      </c>
      <c r="P225">
        <f>'Sim Flight Params'!$B$55*N225+'Sim Flight Params'!$B$58*O225</f>
        <v>2.2013920531441484</v>
      </c>
      <c r="Q225">
        <f t="shared" si="40"/>
        <v>0.20139205314414843</v>
      </c>
      <c r="S225">
        <f t="shared" si="34"/>
        <v>1.6275484735134082E-2</v>
      </c>
      <c r="T225">
        <f t="shared" si="35"/>
        <v>2.1712511345254146</v>
      </c>
      <c r="U225">
        <f t="shared" si="32"/>
        <v>0.17125113452541463</v>
      </c>
    </row>
    <row r="226" spans="1:21" x14ac:dyDescent="0.3">
      <c r="A226">
        <f>'Sim Flight'!B226</f>
        <v>11.1999999999999</v>
      </c>
      <c r="B226">
        <f>'Sim Flight'!L226</f>
        <v>2</v>
      </c>
      <c r="C226">
        <f>'Sim Flight'!N226+'Sim Flight'!S226+'Sim Flight'!W226</f>
        <v>2.4475380858597909E-2</v>
      </c>
      <c r="E226">
        <f t="shared" si="33"/>
        <v>4.9999999999998934E-2</v>
      </c>
      <c r="G226">
        <f>MEDIAN2(C226,'Sim Flight Params'!$B$56,2)</f>
        <v>2.4475380858597909E-2</v>
      </c>
      <c r="H226">
        <f>AVERAGE2(G226,'Sim Flight Params'!$B$57,2)</f>
        <v>-1.8976597277962831E-2</v>
      </c>
      <c r="J226">
        <f t="shared" si="36"/>
        <v>2.4164219026041697E-2</v>
      </c>
      <c r="K226">
        <f t="shared" si="37"/>
        <v>4.6789483619338768E-2</v>
      </c>
      <c r="L226">
        <f>'Sim Flight Params'!$B$55*J226+'Sim Flight Params'!$B$58*K226</f>
        <v>2.4164219026041697E-2</v>
      </c>
      <c r="N226">
        <f t="shared" si="38"/>
        <v>2.2026002640954503</v>
      </c>
      <c r="O226">
        <f t="shared" si="39"/>
        <v>-1.8976597277962835E-2</v>
      </c>
      <c r="P226">
        <f>'Sim Flight Params'!$B$55*N226+'Sim Flight Params'!$B$58*O226</f>
        <v>2.2026002640954503</v>
      </c>
      <c r="Q226">
        <f t="shared" si="40"/>
        <v>0.20260026409545029</v>
      </c>
      <c r="S226">
        <f t="shared" si="34"/>
        <v>1.7499253778063953E-2</v>
      </c>
      <c r="T226">
        <f t="shared" si="35"/>
        <v>2.1721260972143179</v>
      </c>
      <c r="U226">
        <f t="shared" si="32"/>
        <v>0.17212609721431793</v>
      </c>
    </row>
    <row r="227" spans="1:21" x14ac:dyDescent="0.3">
      <c r="A227">
        <f>'Sim Flight'!B227</f>
        <v>11.249999999999901</v>
      </c>
      <c r="B227">
        <f>'Sim Flight'!L227</f>
        <v>2</v>
      </c>
      <c r="C227">
        <f>'Sim Flight'!N227+'Sim Flight'!S227+'Sim Flight'!W227</f>
        <v>-3.6083883366855161E-2</v>
      </c>
      <c r="E227">
        <f t="shared" si="33"/>
        <v>5.0000000000000711E-2</v>
      </c>
      <c r="G227">
        <f>MEDIAN2(C227,'Sim Flight Params'!$B$56,2)</f>
        <v>-3.6083883366855161E-2</v>
      </c>
      <c r="H227">
        <f>AVERAGE2(G227,'Sim Flight Params'!$B$57,2)</f>
        <v>-2.7445083410299987E-2</v>
      </c>
      <c r="J227">
        <f t="shared" si="36"/>
        <v>2.2791964855526679E-2</v>
      </c>
      <c r="K227">
        <f t="shared" si="37"/>
        <v>-0.16936972264674072</v>
      </c>
      <c r="L227">
        <f>'Sim Flight Params'!$B$55*J227+'Sim Flight Params'!$B$58*K227</f>
        <v>2.2791964855526679E-2</v>
      </c>
      <c r="N227">
        <f t="shared" si="38"/>
        <v>2.2037398623382267</v>
      </c>
      <c r="O227">
        <f t="shared" si="39"/>
        <v>-2.7445083410299984E-2</v>
      </c>
      <c r="P227">
        <f>'Sim Flight Params'!$B$55*N227+'Sim Flight Params'!$B$58*O227</f>
        <v>2.2037398623382267</v>
      </c>
      <c r="Q227">
        <f t="shared" si="40"/>
        <v>0.20373986233822672</v>
      </c>
      <c r="S227">
        <f t="shared" si="34"/>
        <v>1.569505960972117E-2</v>
      </c>
      <c r="T227">
        <f t="shared" si="35"/>
        <v>2.1729108501948038</v>
      </c>
      <c r="U227">
        <f t="shared" si="32"/>
        <v>0.17291085019480379</v>
      </c>
    </row>
    <row r="228" spans="1:21" x14ac:dyDescent="0.3">
      <c r="A228">
        <f>'Sim Flight'!B228</f>
        <v>11.299999999999899</v>
      </c>
      <c r="B228">
        <f>'Sim Flight'!L228</f>
        <v>2</v>
      </c>
      <c r="C228">
        <f>'Sim Flight'!N228+'Sim Flight'!S228+'Sim Flight'!W228</f>
        <v>-2.3733031113764201E-2</v>
      </c>
      <c r="E228">
        <f t="shared" si="33"/>
        <v>4.9999999999998934E-2</v>
      </c>
      <c r="G228">
        <f>MEDIAN2(C228,'Sim Flight Params'!$B$56,2)</f>
        <v>-2.3733031113764201E-2</v>
      </c>
      <c r="H228">
        <f>AVERAGE2(G228,'Sim Flight Params'!$B$57,2)</f>
        <v>-2.8976499626634237E-2</v>
      </c>
      <c r="J228">
        <f t="shared" si="36"/>
        <v>2.1343139874194998E-2</v>
      </c>
      <c r="K228">
        <f t="shared" si="37"/>
        <v>-3.0628324326685649E-2</v>
      </c>
      <c r="L228">
        <f>'Sim Flight Params'!$B$55*J228+'Sim Flight Params'!$B$58*K228</f>
        <v>2.1343139874194998E-2</v>
      </c>
      <c r="N228">
        <f t="shared" si="38"/>
        <v>2.2048070193319362</v>
      </c>
      <c r="O228">
        <f t="shared" si="39"/>
        <v>-2.8976499626634226E-2</v>
      </c>
      <c r="P228">
        <f>'Sim Flight Params'!$B$55*N228+'Sim Flight Params'!$B$58*O228</f>
        <v>2.2048070193319362</v>
      </c>
      <c r="Q228">
        <f t="shared" si="40"/>
        <v>0.20480701933193624</v>
      </c>
      <c r="S228">
        <f t="shared" si="34"/>
        <v>1.4508408054032985E-2</v>
      </c>
      <c r="T228">
        <f t="shared" si="35"/>
        <v>2.1736362705975054</v>
      </c>
      <c r="U228">
        <f t="shared" si="32"/>
        <v>0.17363627059750542</v>
      </c>
    </row>
    <row r="229" spans="1:21" x14ac:dyDescent="0.3">
      <c r="A229">
        <f>'Sim Flight'!B229</f>
        <v>11.3499999999999</v>
      </c>
      <c r="B229">
        <f>'Sim Flight'!L229</f>
        <v>2</v>
      </c>
      <c r="C229">
        <f>'Sim Flight'!N229+'Sim Flight'!S229+'Sim Flight'!W229</f>
        <v>-0.1065686651852962</v>
      </c>
      <c r="E229">
        <f t="shared" si="33"/>
        <v>5.0000000000000711E-2</v>
      </c>
      <c r="G229">
        <f>MEDIAN2(C229,'Sim Flight Params'!$B$56,2)</f>
        <v>-0.1065686651852962</v>
      </c>
      <c r="H229">
        <f>AVERAGE2(G229,'Sim Flight Params'!$B$57,2)</f>
        <v>-4.4029181030110887E-2</v>
      </c>
      <c r="J229">
        <f t="shared" si="36"/>
        <v>1.9141680822689421E-2</v>
      </c>
      <c r="K229">
        <f t="shared" si="37"/>
        <v>-0.30105362806952873</v>
      </c>
      <c r="L229">
        <f>'Sim Flight Params'!$B$55*J229+'Sim Flight Params'!$B$58*K229</f>
        <v>1.9141680822689421E-2</v>
      </c>
      <c r="N229">
        <f t="shared" si="38"/>
        <v>2.2057641033730708</v>
      </c>
      <c r="O229">
        <f t="shared" si="39"/>
        <v>-4.4029181030110914E-2</v>
      </c>
      <c r="P229">
        <f>'Sim Flight Params'!$B$55*N229+'Sim Flight Params'!$B$58*O229</f>
        <v>2.2057641033730708</v>
      </c>
      <c r="Q229">
        <f t="shared" si="40"/>
        <v>0.20576410337307083</v>
      </c>
      <c r="S229">
        <f t="shared" si="34"/>
        <v>9.179974794768099E-3</v>
      </c>
      <c r="T229">
        <f t="shared" si="35"/>
        <v>2.174095269337244</v>
      </c>
      <c r="U229">
        <f t="shared" si="32"/>
        <v>0.17409526933724395</v>
      </c>
    </row>
    <row r="230" spans="1:21" x14ac:dyDescent="0.3">
      <c r="A230">
        <f>'Sim Flight'!B230</f>
        <v>11.399999999999901</v>
      </c>
      <c r="B230">
        <f>'Sim Flight'!L230</f>
        <v>2</v>
      </c>
      <c r="C230">
        <f>'Sim Flight'!N230+'Sim Flight'!S230+'Sim Flight'!W230</f>
        <v>-1.0125918726193006E-3</v>
      </c>
      <c r="E230">
        <f t="shared" si="33"/>
        <v>5.0000000000000711E-2</v>
      </c>
      <c r="G230">
        <f>MEDIAN2(C230,'Sim Flight Params'!$B$56,2)</f>
        <v>-1.0125918726193006E-3</v>
      </c>
      <c r="H230">
        <f>AVERAGE2(G230,'Sim Flight Params'!$B$57,2)</f>
        <v>-3.1581401447517657E-2</v>
      </c>
      <c r="J230">
        <f t="shared" si="36"/>
        <v>1.7562610750313516E-2</v>
      </c>
      <c r="K230">
        <f t="shared" si="37"/>
        <v>0.24895559165186107</v>
      </c>
      <c r="L230">
        <f>'Sim Flight Params'!$B$55*J230+'Sim Flight Params'!$B$58*K230</f>
        <v>1.7562610750313516E-2</v>
      </c>
      <c r="N230">
        <f t="shared" si="38"/>
        <v>2.2066422339105864</v>
      </c>
      <c r="O230">
        <f t="shared" si="39"/>
        <v>-3.1581401447517664E-2</v>
      </c>
      <c r="P230">
        <f>'Sim Flight Params'!$B$55*N230+'Sim Flight Params'!$B$58*O230</f>
        <v>2.2066422339105864</v>
      </c>
      <c r="Q230">
        <f t="shared" si="40"/>
        <v>0.20664223391058645</v>
      </c>
      <c r="S230">
        <f t="shared" si="34"/>
        <v>9.1293452011371335E-3</v>
      </c>
      <c r="T230">
        <f t="shared" si="35"/>
        <v>2.1745517365973006</v>
      </c>
      <c r="U230">
        <f t="shared" si="32"/>
        <v>0.17455173659730061</v>
      </c>
    </row>
    <row r="231" spans="1:21" x14ac:dyDescent="0.3">
      <c r="A231">
        <f>'Sim Flight'!B231</f>
        <v>11.4499999999999</v>
      </c>
      <c r="B231">
        <f>'Sim Flight'!L231</f>
        <v>2</v>
      </c>
      <c r="C231">
        <f>'Sim Flight'!N231+'Sim Flight'!S231+'Sim Flight'!W231</f>
        <v>-3.0833576285437064E-2</v>
      </c>
      <c r="E231">
        <f t="shared" si="33"/>
        <v>4.9999999999998934E-2</v>
      </c>
      <c r="G231">
        <f>MEDIAN2(C231,'Sim Flight Params'!$B$56,2)</f>
        <v>-3.0833576285437064E-2</v>
      </c>
      <c r="H231">
        <f>AVERAGE2(G231,'Sim Flight Params'!$B$57,2)</f>
        <v>-2.5641872990029006E-2</v>
      </c>
      <c r="J231">
        <f t="shared" si="36"/>
        <v>1.6280517100812093E-2</v>
      </c>
      <c r="K231">
        <f t="shared" si="37"/>
        <v>0.11879056914977554</v>
      </c>
      <c r="L231">
        <f>'Sim Flight Params'!$B$55*J231+'Sim Flight Params'!$B$58*K231</f>
        <v>1.6280517100812093E-2</v>
      </c>
      <c r="N231">
        <f t="shared" si="38"/>
        <v>2.2074562597656269</v>
      </c>
      <c r="O231">
        <f t="shared" si="39"/>
        <v>-2.5641872990029006E-2</v>
      </c>
      <c r="P231">
        <f>'Sim Flight Params'!$B$55*N231+'Sim Flight Params'!$B$58*O231</f>
        <v>2.2074562597656269</v>
      </c>
      <c r="Q231">
        <f t="shared" si="40"/>
        <v>0.20745625976562687</v>
      </c>
      <c r="S231">
        <f t="shared" si="34"/>
        <v>7.5876663868653131E-3</v>
      </c>
      <c r="T231">
        <f t="shared" si="35"/>
        <v>2.1749311199166437</v>
      </c>
      <c r="U231">
        <f t="shared" si="32"/>
        <v>0.17493111991664367</v>
      </c>
    </row>
    <row r="232" spans="1:21" x14ac:dyDescent="0.3">
      <c r="A232">
        <f>'Sim Flight'!B232</f>
        <v>11.499999999999901</v>
      </c>
      <c r="B232">
        <f>'Sim Flight'!L232</f>
        <v>2</v>
      </c>
      <c r="C232">
        <f>'Sim Flight'!N232+'Sim Flight'!S232+'Sim Flight'!W232</f>
        <v>-2.6881424184977101E-3</v>
      </c>
      <c r="E232">
        <f t="shared" si="33"/>
        <v>5.0000000000000711E-2</v>
      </c>
      <c r="G232">
        <f>MEDIAN2(C232,'Sim Flight Params'!$B$56,2)</f>
        <v>-2.6881424184977101E-3</v>
      </c>
      <c r="H232">
        <f>AVERAGE2(G232,'Sim Flight Params'!$B$57,2)</f>
        <v>-2.1518544414325016E-2</v>
      </c>
      <c r="J232">
        <f t="shared" si="36"/>
        <v>1.5204589880095827E-2</v>
      </c>
      <c r="K232">
        <f t="shared" si="37"/>
        <v>8.2466571514078643E-2</v>
      </c>
      <c r="L232">
        <f>'Sim Flight Params'!$B$55*J232+'Sim Flight Params'!$B$58*K232</f>
        <v>1.5204589880095827E-2</v>
      </c>
      <c r="N232">
        <f t="shared" si="38"/>
        <v>2.2082164892596317</v>
      </c>
      <c r="O232">
        <f t="shared" si="39"/>
        <v>-2.1518544414325005E-2</v>
      </c>
      <c r="P232">
        <f>'Sim Flight Params'!$B$55*N232+'Sim Flight Params'!$B$58*O232</f>
        <v>2.2082164892596317</v>
      </c>
      <c r="Q232">
        <f t="shared" si="40"/>
        <v>0.20821648925963165</v>
      </c>
      <c r="S232">
        <f t="shared" si="34"/>
        <v>7.4532592659404253E-3</v>
      </c>
      <c r="T232">
        <f t="shared" si="35"/>
        <v>2.1753037828799409</v>
      </c>
      <c r="U232">
        <f t="shared" si="32"/>
        <v>0.17530378287994086</v>
      </c>
    </row>
    <row r="233" spans="1:21" x14ac:dyDescent="0.3">
      <c r="A233">
        <f>'Sim Flight'!B233</f>
        <v>11.549999999999899</v>
      </c>
      <c r="B233">
        <f>'Sim Flight'!L233</f>
        <v>2</v>
      </c>
      <c r="C233">
        <f>'Sim Flight'!N233+'Sim Flight'!S233+'Sim Flight'!W233</f>
        <v>9.636043895782237E-3</v>
      </c>
      <c r="E233">
        <f t="shared" si="33"/>
        <v>4.9999999999998934E-2</v>
      </c>
      <c r="G233">
        <f>MEDIAN2(C233,'Sim Flight Params'!$B$56,2)</f>
        <v>9.636043895782237E-3</v>
      </c>
      <c r="H233">
        <f>AVERAGE2(G233,'Sim Flight Params'!$B$57,2)</f>
        <v>-2.0851058186011184E-2</v>
      </c>
      <c r="J233">
        <f t="shared" si="36"/>
        <v>1.4162036970795291E-2</v>
      </c>
      <c r="K233">
        <f t="shared" si="37"/>
        <v>1.3349724566276915E-2</v>
      </c>
      <c r="L233">
        <f>'Sim Flight Params'!$B$55*J233+'Sim Flight Params'!$B$58*K233</f>
        <v>1.4162036970795291E-2</v>
      </c>
      <c r="N233">
        <f t="shared" si="38"/>
        <v>2.2089245911081714</v>
      </c>
      <c r="O233">
        <f t="shared" si="39"/>
        <v>-2.085105818601117E-2</v>
      </c>
      <c r="P233">
        <f>'Sim Flight Params'!$B$55*N233+'Sim Flight Params'!$B$58*O233</f>
        <v>2.2089245911081714</v>
      </c>
      <c r="Q233">
        <f t="shared" si="40"/>
        <v>0.20892459110817141</v>
      </c>
      <c r="S233">
        <f t="shared" si="34"/>
        <v>7.9350614607295276E-3</v>
      </c>
      <c r="T233">
        <f t="shared" si="35"/>
        <v>2.1757005359529775</v>
      </c>
      <c r="U233">
        <f t="shared" si="32"/>
        <v>0.17570053595297752</v>
      </c>
    </row>
    <row r="234" spans="1:21" x14ac:dyDescent="0.3">
      <c r="A234">
        <f>'Sim Flight'!B234</f>
        <v>11.5999999999999</v>
      </c>
      <c r="B234">
        <f>'Sim Flight'!L234</f>
        <v>2</v>
      </c>
      <c r="C234">
        <f>'Sim Flight'!N234+'Sim Flight'!S234+'Sim Flight'!W234</f>
        <v>-2.0667007867335636E-3</v>
      </c>
      <c r="E234">
        <f t="shared" si="33"/>
        <v>5.0000000000000711E-2</v>
      </c>
      <c r="G234">
        <f>MEDIAN2(C234,'Sim Flight Params'!$B$56,2)</f>
        <v>-2.0667007867335636E-3</v>
      </c>
      <c r="H234">
        <f>AVERAGE2(G234,'Sim Flight Params'!$B$57,2)</f>
        <v>-2.4168818391677619E-2</v>
      </c>
      <c r="J234">
        <f t="shared" si="36"/>
        <v>1.2953596051211392E-2</v>
      </c>
      <c r="K234">
        <f t="shared" si="37"/>
        <v>-6.6355204113327751E-2</v>
      </c>
      <c r="L234">
        <f>'Sim Flight Params'!$B$55*J234+'Sim Flight Params'!$B$58*K234</f>
        <v>1.2953596051211392E-2</v>
      </c>
      <c r="N234">
        <f t="shared" si="38"/>
        <v>2.2095722709107322</v>
      </c>
      <c r="O234">
        <f t="shared" si="39"/>
        <v>-2.4168818391677626E-2</v>
      </c>
      <c r="P234">
        <f>'Sim Flight Params'!$B$55*N234+'Sim Flight Params'!$B$58*O234</f>
        <v>2.2095722709107322</v>
      </c>
      <c r="Q234">
        <f t="shared" si="40"/>
        <v>0.20957227091073216</v>
      </c>
      <c r="S234">
        <f t="shared" si="34"/>
        <v>7.8317264213928484E-3</v>
      </c>
      <c r="T234">
        <f t="shared" si="35"/>
        <v>2.176092122274047</v>
      </c>
      <c r="U234">
        <f t="shared" si="32"/>
        <v>0.17609212227404702</v>
      </c>
    </row>
    <row r="235" spans="1:21" x14ac:dyDescent="0.3">
      <c r="A235">
        <f>'Sim Flight'!B235</f>
        <v>11.649999999999901</v>
      </c>
      <c r="B235">
        <f>'Sim Flight'!L235</f>
        <v>2</v>
      </c>
      <c r="C235">
        <f>'Sim Flight'!N235+'Sim Flight'!S235+'Sim Flight'!W235</f>
        <v>-2.9335247451700994E-2</v>
      </c>
      <c r="E235">
        <f t="shared" si="33"/>
        <v>5.0000000000000711E-2</v>
      </c>
      <c r="G235">
        <f>MEDIAN2(C235,'Sim Flight Params'!$B$56,2)</f>
        <v>-2.9335247451700994E-2</v>
      </c>
      <c r="H235">
        <f>AVERAGE2(G235,'Sim Flight Params'!$B$57,2)</f>
        <v>-2.332523890228335E-2</v>
      </c>
      <c r="J235">
        <f t="shared" si="36"/>
        <v>1.1787334106097207E-2</v>
      </c>
      <c r="K235">
        <f t="shared" si="37"/>
        <v>1.6871589787885135E-2</v>
      </c>
      <c r="L235">
        <f>'Sim Flight Params'!$B$55*J235+'Sim Flight Params'!$B$58*K235</f>
        <v>1.1787334106097207E-2</v>
      </c>
      <c r="N235">
        <f t="shared" si="38"/>
        <v>2.2101616376160371</v>
      </c>
      <c r="O235">
        <f t="shared" si="39"/>
        <v>-2.3325238902283364E-2</v>
      </c>
      <c r="P235">
        <f>'Sim Flight Params'!$B$55*N235+'Sim Flight Params'!$B$58*O235</f>
        <v>2.2101616376160371</v>
      </c>
      <c r="Q235">
        <f t="shared" si="40"/>
        <v>0.21016163761603712</v>
      </c>
      <c r="S235">
        <f t="shared" si="34"/>
        <v>6.364964048807778E-3</v>
      </c>
      <c r="T235">
        <f t="shared" si="35"/>
        <v>2.1764103704764874</v>
      </c>
      <c r="U235">
        <f t="shared" si="32"/>
        <v>0.17641037047648744</v>
      </c>
    </row>
    <row r="236" spans="1:21" x14ac:dyDescent="0.3">
      <c r="A236">
        <f>'Sim Flight'!B236</f>
        <v>11.6999999999999</v>
      </c>
      <c r="B236">
        <f>'Sim Flight'!L236</f>
        <v>2</v>
      </c>
      <c r="C236">
        <f>'Sim Flight'!N236+'Sim Flight'!S236+'Sim Flight'!W236</f>
        <v>9.733058075090225E-3</v>
      </c>
      <c r="E236">
        <f t="shared" si="33"/>
        <v>4.9999999999998934E-2</v>
      </c>
      <c r="G236">
        <f>MEDIAN2(C236,'Sim Flight Params'!$B$56,2)</f>
        <v>9.733058075090225E-3</v>
      </c>
      <c r="H236">
        <f>AVERAGE2(G236,'Sim Flight Params'!$B$57,2)</f>
        <v>-1.9141977753676549E-2</v>
      </c>
      <c r="J236">
        <f t="shared" si="36"/>
        <v>1.0830235218413401E-2</v>
      </c>
      <c r="K236">
        <f t="shared" si="37"/>
        <v>8.3665222972137812E-2</v>
      </c>
      <c r="L236">
        <f>'Sim Flight Params'!$B$55*J236+'Sim Flight Params'!$B$58*K236</f>
        <v>1.0830235218413401E-2</v>
      </c>
      <c r="N236">
        <f t="shared" si="38"/>
        <v>2.210703149376958</v>
      </c>
      <c r="O236">
        <f t="shared" si="39"/>
        <v>-1.9141977753676542E-2</v>
      </c>
      <c r="P236">
        <f>'Sim Flight Params'!$B$55*N236+'Sim Flight Params'!$B$58*O236</f>
        <v>2.210703149376958</v>
      </c>
      <c r="Q236">
        <f t="shared" si="40"/>
        <v>0.210703149376958</v>
      </c>
      <c r="S236">
        <f t="shared" si="34"/>
        <v>6.8516169525622787E-3</v>
      </c>
      <c r="T236">
        <f t="shared" si="35"/>
        <v>2.1767529513241155</v>
      </c>
      <c r="U236">
        <f t="shared" si="32"/>
        <v>0.1767529513241155</v>
      </c>
    </row>
    <row r="237" spans="1:21" x14ac:dyDescent="0.3">
      <c r="A237">
        <f>'Sim Flight'!B237</f>
        <v>11.749999999999901</v>
      </c>
      <c r="B237">
        <f>'Sim Flight'!L237</f>
        <v>2</v>
      </c>
      <c r="C237">
        <f>'Sim Flight'!N237+'Sim Flight'!S237+'Sim Flight'!W237</f>
        <v>-1.732483375377088E-2</v>
      </c>
      <c r="E237">
        <f t="shared" si="33"/>
        <v>5.0000000000000711E-2</v>
      </c>
      <c r="G237">
        <f>MEDIAN2(C237,'Sim Flight Params'!$B$56,2)</f>
        <v>-1.732483375377088E-2</v>
      </c>
      <c r="H237">
        <f>AVERAGE2(G237,'Sim Flight Params'!$B$57,2)</f>
        <v>-7.9864988247358819E-3</v>
      </c>
      <c r="J237">
        <f t="shared" si="36"/>
        <v>1.0430910277176601E-2</v>
      </c>
      <c r="K237">
        <f t="shared" si="37"/>
        <v>0.22310957857881017</v>
      </c>
      <c r="L237">
        <f>'Sim Flight Params'!$B$55*J237+'Sim Flight Params'!$B$58*K237</f>
        <v>1.0430910277176601E-2</v>
      </c>
      <c r="N237">
        <f t="shared" si="38"/>
        <v>2.211224694890817</v>
      </c>
      <c r="O237">
        <f t="shared" si="39"/>
        <v>-7.9864988247358836E-3</v>
      </c>
      <c r="P237">
        <f>'Sim Flight Params'!$B$55*N237+'Sim Flight Params'!$B$58*O237</f>
        <v>2.211224694890817</v>
      </c>
      <c r="Q237">
        <f t="shared" si="40"/>
        <v>0.21122469489081697</v>
      </c>
      <c r="S237">
        <f t="shared" si="34"/>
        <v>5.9853752648737222E-3</v>
      </c>
      <c r="T237">
        <f t="shared" si="35"/>
        <v>2.1770522200873592</v>
      </c>
      <c r="U237">
        <f t="shared" si="32"/>
        <v>0.17705222008735921</v>
      </c>
    </row>
    <row r="238" spans="1:21" x14ac:dyDescent="0.3">
      <c r="A238">
        <f>'Sim Flight'!B238</f>
        <v>11.799999999999899</v>
      </c>
      <c r="B238">
        <f>'Sim Flight'!L238</f>
        <v>2</v>
      </c>
      <c r="C238">
        <f>'Sim Flight'!N238+'Sim Flight'!S238+'Sim Flight'!W238</f>
        <v>-3.1292313694007194E-2</v>
      </c>
      <c r="E238">
        <f t="shared" si="33"/>
        <v>4.9999999999998934E-2</v>
      </c>
      <c r="G238">
        <f>MEDIAN2(C238,'Sim Flight Params'!$B$56,2)</f>
        <v>-3.1292313694007194E-2</v>
      </c>
      <c r="H238">
        <f>AVERAGE2(G238,'Sim Flight Params'!$B$57,2)</f>
        <v>-1.1771464052409367E-2</v>
      </c>
      <c r="J238">
        <f t="shared" si="36"/>
        <v>9.8423370745561456E-3</v>
      </c>
      <c r="K238">
        <f t="shared" si="37"/>
        <v>-7.5699304553471319E-2</v>
      </c>
      <c r="L238">
        <f>'Sim Flight Params'!$B$55*J238+'Sim Flight Params'!$B$58*K238</f>
        <v>9.8423370745561456E-3</v>
      </c>
      <c r="N238">
        <f t="shared" si="38"/>
        <v>2.2117168117445449</v>
      </c>
      <c r="O238">
        <f t="shared" si="39"/>
        <v>-1.1771464052409359E-2</v>
      </c>
      <c r="P238">
        <f>'Sim Flight Params'!$B$55*N238+'Sim Flight Params'!$B$58*O238</f>
        <v>2.2117168117445449</v>
      </c>
      <c r="Q238">
        <f t="shared" si="40"/>
        <v>0.21171681174454493</v>
      </c>
      <c r="S238">
        <f t="shared" si="34"/>
        <v>4.4207595801733961E-3</v>
      </c>
      <c r="T238">
        <f t="shared" si="35"/>
        <v>2.1772732580663678</v>
      </c>
      <c r="U238">
        <f t="shared" si="32"/>
        <v>0.17727325806636784</v>
      </c>
    </row>
    <row r="239" spans="1:21" x14ac:dyDescent="0.3">
      <c r="A239">
        <f>'Sim Flight'!B239</f>
        <v>11.8499999999999</v>
      </c>
      <c r="B239">
        <f>'Sim Flight'!L239</f>
        <v>2</v>
      </c>
      <c r="C239">
        <f>'Sim Flight'!N239+'Sim Flight'!S239+'Sim Flight'!W239</f>
        <v>-1.526925849070883E-2</v>
      </c>
      <c r="E239">
        <f t="shared" si="33"/>
        <v>5.0000000000000711E-2</v>
      </c>
      <c r="G239">
        <f>MEDIAN2(C239,'Sim Flight Params'!$B$56,2)</f>
        <v>-1.526925849070883E-2</v>
      </c>
      <c r="H239">
        <f>AVERAGE2(G239,'Sim Flight Params'!$B$57,2)</f>
        <v>-9.8259243280683379E-3</v>
      </c>
      <c r="J239">
        <f t="shared" si="36"/>
        <v>9.3510408581527222E-3</v>
      </c>
      <c r="K239">
        <f t="shared" si="37"/>
        <v>3.8910794486820034E-2</v>
      </c>
      <c r="L239">
        <f>'Sim Flight Params'!$B$55*J239+'Sim Flight Params'!$B$58*K239</f>
        <v>9.3510408581527222E-3</v>
      </c>
      <c r="N239">
        <f t="shared" si="38"/>
        <v>2.2121843637874528</v>
      </c>
      <c r="O239">
        <f t="shared" si="39"/>
        <v>-9.8259243280683292E-3</v>
      </c>
      <c r="P239">
        <f>'Sim Flight Params'!$B$55*N239+'Sim Flight Params'!$B$58*O239</f>
        <v>2.2121843637874528</v>
      </c>
      <c r="Q239">
        <f t="shared" si="40"/>
        <v>0.21218436378745276</v>
      </c>
      <c r="S239">
        <f t="shared" si="34"/>
        <v>3.6572966556379437E-3</v>
      </c>
      <c r="T239">
        <f t="shared" si="35"/>
        <v>2.1774561228991498</v>
      </c>
      <c r="U239">
        <f t="shared" si="32"/>
        <v>0.1774561228991498</v>
      </c>
    </row>
    <row r="240" spans="1:21" x14ac:dyDescent="0.3">
      <c r="A240">
        <f>'Sim Flight'!B240</f>
        <v>11.899999999999901</v>
      </c>
      <c r="B240">
        <f>'Sim Flight'!L240</f>
        <v>2</v>
      </c>
      <c r="C240">
        <f>'Sim Flight'!N240+'Sim Flight'!S240+'Sim Flight'!W240</f>
        <v>-2.2559288122601891E-2</v>
      </c>
      <c r="E240">
        <f t="shared" si="33"/>
        <v>5.0000000000000711E-2</v>
      </c>
      <c r="G240">
        <f>MEDIAN2(C240,'Sim Flight Params'!$B$56,2)</f>
        <v>-2.2559288122601891E-2</v>
      </c>
      <c r="H240">
        <f>AVERAGE2(G240,'Sim Flight Params'!$B$57,2)</f>
        <v>-1.2309817541081361E-2</v>
      </c>
      <c r="J240">
        <f t="shared" si="36"/>
        <v>8.7355499810986455E-3</v>
      </c>
      <c r="K240">
        <f t="shared" si="37"/>
        <v>-4.9677864260259753E-2</v>
      </c>
      <c r="L240">
        <f>'Sim Flight Params'!$B$55*J240+'Sim Flight Params'!$B$58*K240</f>
        <v>8.7355499810986455E-3</v>
      </c>
      <c r="N240">
        <f t="shared" si="38"/>
        <v>2.2126211412865078</v>
      </c>
      <c r="O240">
        <f t="shared" si="39"/>
        <v>-1.2309817541081359E-2</v>
      </c>
      <c r="P240">
        <f>'Sim Flight Params'!$B$55*N240+'Sim Flight Params'!$B$58*O240</f>
        <v>2.2126211412865078</v>
      </c>
      <c r="Q240">
        <f t="shared" si="40"/>
        <v>0.21262114128650778</v>
      </c>
      <c r="S240">
        <f t="shared" si="34"/>
        <v>2.5293322495078333E-3</v>
      </c>
      <c r="T240">
        <f t="shared" si="35"/>
        <v>2.177582589511625</v>
      </c>
      <c r="U240">
        <f t="shared" si="32"/>
        <v>0.17758258951162498</v>
      </c>
    </row>
    <row r="241" spans="1:21" x14ac:dyDescent="0.3">
      <c r="A241">
        <f>'Sim Flight'!B241</f>
        <v>11.9499999999999</v>
      </c>
      <c r="B241">
        <f>'Sim Flight'!L241</f>
        <v>2</v>
      </c>
      <c r="C241">
        <f>'Sim Flight'!N241+'Sim Flight'!S241+'Sim Flight'!W241</f>
        <v>0.17015598658846678</v>
      </c>
      <c r="E241">
        <f t="shared" si="33"/>
        <v>4.9999999999998934E-2</v>
      </c>
      <c r="G241">
        <f>MEDIAN2(C241,'Sim Flight Params'!$B$56,2)</f>
        <v>0.17015598658846678</v>
      </c>
      <c r="H241">
        <f>AVERAGE2(G241,'Sim Flight Params'!$B$57,2)</f>
        <v>7.7551752955042075E-3</v>
      </c>
      <c r="J241">
        <f t="shared" si="36"/>
        <v>9.1233087458738472E-3</v>
      </c>
      <c r="K241">
        <f t="shared" si="37"/>
        <v>0.40129985673171992</v>
      </c>
      <c r="L241">
        <f>'Sim Flight Params'!$B$55*J241+'Sim Flight Params'!$B$58*K241</f>
        <v>9.1233087458738472E-3</v>
      </c>
      <c r="N241">
        <f t="shared" si="38"/>
        <v>2.2130773067238017</v>
      </c>
      <c r="O241">
        <f t="shared" si="39"/>
        <v>7.7551752955041997E-3</v>
      </c>
      <c r="P241">
        <f>'Sim Flight Params'!$B$55*N241+'Sim Flight Params'!$B$58*O241</f>
        <v>2.2130773067238017</v>
      </c>
      <c r="Q241">
        <f t="shared" si="40"/>
        <v>0.21307730672380165</v>
      </c>
      <c r="S241">
        <f t="shared" si="34"/>
        <v>1.103713157893099E-2</v>
      </c>
      <c r="T241">
        <f t="shared" si="35"/>
        <v>2.1781344460905716</v>
      </c>
      <c r="U241">
        <f t="shared" si="32"/>
        <v>0.17813444609057161</v>
      </c>
    </row>
    <row r="242" spans="1:21" x14ac:dyDescent="0.3">
      <c r="A242">
        <f>'Sim Flight'!B242</f>
        <v>11.999999999999901</v>
      </c>
      <c r="B242">
        <f>'Sim Flight'!L242</f>
        <v>2</v>
      </c>
      <c r="C242">
        <f>'Sim Flight'!N242+'Sim Flight'!S242+'Sim Flight'!W242</f>
        <v>-1.4119904038512595E-2</v>
      </c>
      <c r="E242">
        <f t="shared" si="33"/>
        <v>5.0000000000000711E-2</v>
      </c>
      <c r="G242">
        <f>MEDIAN2(C242,'Sim Flight Params'!$B$56,2)</f>
        <v>-1.4119904038512595E-2</v>
      </c>
      <c r="H242">
        <f>AVERAGE2(G242,'Sim Flight Params'!$B$57,2)</f>
        <v>6.2485248890318257E-3</v>
      </c>
      <c r="J242">
        <f t="shared" si="36"/>
        <v>9.4357349903254426E-3</v>
      </c>
      <c r="K242">
        <f t="shared" si="37"/>
        <v>-3.0133008129447209E-2</v>
      </c>
      <c r="L242">
        <f>'Sim Flight Params'!$B$55*J242+'Sim Flight Params'!$B$58*K242</f>
        <v>9.4357349903254426E-3</v>
      </c>
      <c r="N242">
        <f t="shared" si="38"/>
        <v>2.213549093473318</v>
      </c>
      <c r="O242">
        <f t="shared" si="39"/>
        <v>6.2485248890318205E-3</v>
      </c>
      <c r="P242">
        <f>'Sim Flight Params'!$B$55*N242+'Sim Flight Params'!$B$58*O242</f>
        <v>2.213549093473318</v>
      </c>
      <c r="Q242">
        <f t="shared" si="40"/>
        <v>0.21354909347331796</v>
      </c>
      <c r="S242">
        <f t="shared" si="34"/>
        <v>1.033113637700535E-2</v>
      </c>
      <c r="T242">
        <f t="shared" si="35"/>
        <v>2.1786510029094219</v>
      </c>
      <c r="U242">
        <f t="shared" si="32"/>
        <v>0.17865100290942193</v>
      </c>
    </row>
    <row r="243" spans="1:21" x14ac:dyDescent="0.3">
      <c r="A243">
        <f>'Sim Flight'!B243</f>
        <v>12.049999999999899</v>
      </c>
      <c r="B243">
        <f>'Sim Flight'!L243</f>
        <v>1.9997959183673477</v>
      </c>
      <c r="C243">
        <f>'Sim Flight'!N243+'Sim Flight'!S243+'Sim Flight'!W243</f>
        <v>-7.7159643956416196E-2</v>
      </c>
      <c r="E243">
        <f t="shared" si="33"/>
        <v>4.9999999999998934E-2</v>
      </c>
      <c r="G243">
        <f>MEDIAN2(C243,'Sim Flight Params'!$B$56,2)</f>
        <v>-7.7159643956416196E-2</v>
      </c>
      <c r="H243">
        <f>AVERAGE2(G243,'Sim Flight Params'!$B$57,2)</f>
        <v>2.7047532594242849E-4</v>
      </c>
      <c r="J243">
        <f t="shared" si="36"/>
        <v>9.4492587566225635E-3</v>
      </c>
      <c r="K243">
        <f t="shared" si="37"/>
        <v>-0.1195609912617905</v>
      </c>
      <c r="L243">
        <f>'Sim Flight Params'!$B$55*J243+'Sim Flight Params'!$B$58*K243</f>
        <v>9.4492587566225635E-3</v>
      </c>
      <c r="N243">
        <f t="shared" si="38"/>
        <v>2.2140215564111489</v>
      </c>
      <c r="O243">
        <f t="shared" si="39"/>
        <v>2.7047532594242382E-4</v>
      </c>
      <c r="P243">
        <f>'Sim Flight Params'!$B$55*N243+'Sim Flight Params'!$B$58*O243</f>
        <v>2.2140215564111489</v>
      </c>
      <c r="Q243">
        <f t="shared" si="40"/>
        <v>0.21422563804380124</v>
      </c>
      <c r="S243">
        <f t="shared" si="34"/>
        <v>6.4731541791846221E-3</v>
      </c>
      <c r="T243">
        <f t="shared" si="35"/>
        <v>2.1789746606183811</v>
      </c>
      <c r="U243">
        <f t="shared" si="32"/>
        <v>0.17917874225103336</v>
      </c>
    </row>
    <row r="244" spans="1:21" x14ac:dyDescent="0.3">
      <c r="A244">
        <f>'Sim Flight'!B244</f>
        <v>12.0999999999999</v>
      </c>
      <c r="B244">
        <f>'Sim Flight'!L244</f>
        <v>1.9991836734693893</v>
      </c>
      <c r="C244">
        <f>'Sim Flight'!N244+'Sim Flight'!S244+'Sim Flight'!W244</f>
        <v>-0.19742452354420581</v>
      </c>
      <c r="E244">
        <f t="shared" si="33"/>
        <v>5.0000000000000711E-2</v>
      </c>
      <c r="G244">
        <f>MEDIAN2(C244,'Sim Flight Params'!$B$56,2)</f>
        <v>-0.19742452354420581</v>
      </c>
      <c r="H244">
        <f>AVERAGE2(G244,'Sim Flight Params'!$B$57,2)</f>
        <v>-2.5624222376469576E-2</v>
      </c>
      <c r="J244">
        <f t="shared" si="36"/>
        <v>8.1680476377990665E-3</v>
      </c>
      <c r="K244">
        <f t="shared" si="37"/>
        <v>-0.51789395404823269</v>
      </c>
      <c r="L244">
        <f>'Sim Flight Params'!$B$55*J244+'Sim Flight Params'!$B$58*K244</f>
        <v>8.1680476377990665E-3</v>
      </c>
      <c r="N244">
        <f t="shared" si="38"/>
        <v>2.2144299587930387</v>
      </c>
      <c r="O244">
        <f t="shared" si="39"/>
        <v>-2.5624222376469576E-2</v>
      </c>
      <c r="P244">
        <f>'Sim Flight Params'!$B$55*N244+'Sim Flight Params'!$B$58*O244</f>
        <v>2.2144299587930387</v>
      </c>
      <c r="Q244">
        <f t="shared" si="40"/>
        <v>0.21524628532364942</v>
      </c>
      <c r="S244">
        <f t="shared" si="34"/>
        <v>-3.3980719980258086E-3</v>
      </c>
      <c r="T244">
        <f t="shared" si="35"/>
        <v>2.1788047570184799</v>
      </c>
      <c r="U244">
        <f t="shared" si="32"/>
        <v>0.17962108354909057</v>
      </c>
    </row>
    <row r="245" spans="1:21" x14ac:dyDescent="0.3">
      <c r="A245">
        <f>'Sim Flight'!B245</f>
        <v>12.149999999999901</v>
      </c>
      <c r="B245">
        <f>'Sim Flight'!L245</f>
        <v>1.998163265306125</v>
      </c>
      <c r="C245">
        <f>'Sim Flight'!N245+'Sim Flight'!S245+'Sim Flight'!W245</f>
        <v>-0.20017720595337507</v>
      </c>
      <c r="E245">
        <f t="shared" si="33"/>
        <v>5.0000000000000711E-2</v>
      </c>
      <c r="G245">
        <f>MEDIAN2(C245,'Sim Flight Params'!$B$56,2)</f>
        <v>-0.20017720595337507</v>
      </c>
      <c r="H245">
        <f>AVERAGE2(G245,'Sim Flight Params'!$B$57,2)</f>
        <v>-4.8480768901420099E-2</v>
      </c>
      <c r="J245">
        <f t="shared" si="36"/>
        <v>5.7440091927280276E-3</v>
      </c>
      <c r="K245">
        <f t="shared" si="37"/>
        <v>-0.45713093049900394</v>
      </c>
      <c r="L245">
        <f>'Sim Flight Params'!$B$55*J245+'Sim Flight Params'!$B$58*K245</f>
        <v>5.7440091927280276E-3</v>
      </c>
      <c r="N245">
        <f t="shared" si="38"/>
        <v>2.2147171592526753</v>
      </c>
      <c r="O245">
        <f t="shared" si="39"/>
        <v>-4.8480768901420092E-2</v>
      </c>
      <c r="P245">
        <f>'Sim Flight Params'!$B$55*N245+'Sim Flight Params'!$B$58*O245</f>
        <v>2.2147171592526753</v>
      </c>
      <c r="Q245">
        <f t="shared" si="40"/>
        <v>0.21655389394655034</v>
      </c>
      <c r="S245">
        <f t="shared" si="34"/>
        <v>-1.3406932295694705E-2</v>
      </c>
      <c r="T245">
        <f t="shared" si="35"/>
        <v>2.178134410403695</v>
      </c>
      <c r="U245">
        <f t="shared" si="32"/>
        <v>0.17997114509757006</v>
      </c>
    </row>
    <row r="246" spans="1:21" x14ac:dyDescent="0.3">
      <c r="A246">
        <f>'Sim Flight'!B246</f>
        <v>12.1999999999999</v>
      </c>
      <c r="B246">
        <f>'Sim Flight'!L246</f>
        <v>1.9967346938775543</v>
      </c>
      <c r="C246">
        <f>'Sim Flight'!N246+'Sim Flight'!S246+'Sim Flight'!W246</f>
        <v>-0.12540012001750234</v>
      </c>
      <c r="E246">
        <f t="shared" si="33"/>
        <v>4.9999999999998934E-2</v>
      </c>
      <c r="G246">
        <f>MEDIAN2(C246,'Sim Flight Params'!$B$56,2)</f>
        <v>-0.12540012001750234</v>
      </c>
      <c r="H246">
        <f>AVERAGE2(G246,'Sim Flight Params'!$B$57,2)</f>
        <v>-6.0244244691856991E-2</v>
      </c>
      <c r="J246">
        <f t="shared" si="36"/>
        <v>2.731796958135242E-3</v>
      </c>
      <c r="K246">
        <f t="shared" si="37"/>
        <v>-0.23526951580874286</v>
      </c>
      <c r="L246">
        <f>'Sim Flight Params'!$B$55*J246+'Sim Flight Params'!$B$58*K246</f>
        <v>2.731796958135242E-3</v>
      </c>
      <c r="N246">
        <f t="shared" si="38"/>
        <v>2.2148537491005822</v>
      </c>
      <c r="O246">
        <f t="shared" si="39"/>
        <v>-6.0244244691856998E-2</v>
      </c>
      <c r="P246">
        <f>'Sim Flight Params'!$B$55*N246+'Sim Flight Params'!$B$58*O246</f>
        <v>2.2148537491005822</v>
      </c>
      <c r="Q246">
        <f t="shared" si="40"/>
        <v>0.21811905522302788</v>
      </c>
      <c r="S246">
        <f t="shared" si="34"/>
        <v>-1.9676938296569687E-2</v>
      </c>
      <c r="T246">
        <f t="shared" si="35"/>
        <v>2.1771505634888664</v>
      </c>
      <c r="U246">
        <f t="shared" si="32"/>
        <v>0.18041586961131206</v>
      </c>
    </row>
    <row r="247" spans="1:21" x14ac:dyDescent="0.3">
      <c r="A247">
        <f>'Sim Flight'!B247</f>
        <v>12.249999999999901</v>
      </c>
      <c r="B247">
        <f>'Sim Flight'!L247</f>
        <v>1.9948979591836775</v>
      </c>
      <c r="C247">
        <f>'Sim Flight'!N247+'Sim Flight'!S247+'Sim Flight'!W247</f>
        <v>-0.14623914211658462</v>
      </c>
      <c r="E247">
        <f t="shared" si="33"/>
        <v>5.0000000000000711E-2</v>
      </c>
      <c r="G247">
        <f>MEDIAN2(C247,'Sim Flight Params'!$B$56,2)</f>
        <v>-0.14623914211658462</v>
      </c>
      <c r="H247">
        <f>AVERAGE2(G247,'Sim Flight Params'!$B$57,2)</f>
        <v>-7.6615480145091466E-2</v>
      </c>
      <c r="J247">
        <f t="shared" si="36"/>
        <v>-1.0989770491193858E-3</v>
      </c>
      <c r="K247">
        <f t="shared" si="37"/>
        <v>-0.32742470906468485</v>
      </c>
      <c r="L247">
        <f>'Sim Flight Params'!$B$55*J247+'Sim Flight Params'!$B$58*K247</f>
        <v>-1.0989770491193858E-3</v>
      </c>
      <c r="N247">
        <f t="shared" si="38"/>
        <v>2.214798800248126</v>
      </c>
      <c r="O247">
        <f t="shared" si="39"/>
        <v>-7.6615480145091466E-2</v>
      </c>
      <c r="P247">
        <f>'Sim Flight Params'!$B$55*N247+'Sim Flight Params'!$B$58*O247</f>
        <v>2.214798800248126</v>
      </c>
      <c r="Q247">
        <f t="shared" si="40"/>
        <v>0.21990084106444852</v>
      </c>
      <c r="S247">
        <f t="shared" si="34"/>
        <v>-2.6988895402399023E-2</v>
      </c>
      <c r="T247">
        <f t="shared" si="35"/>
        <v>2.1758011187187463</v>
      </c>
      <c r="U247">
        <f t="shared" si="32"/>
        <v>0.18090315953506875</v>
      </c>
    </row>
    <row r="248" spans="1:21" x14ac:dyDescent="0.3">
      <c r="A248">
        <f>'Sim Flight'!B248</f>
        <v>12.299999999999899</v>
      </c>
      <c r="B248">
        <f>'Sim Flight'!L248</f>
        <v>1.9926530612244948</v>
      </c>
      <c r="C248">
        <f>'Sim Flight'!N248+'Sim Flight'!S248+'Sim Flight'!W248</f>
        <v>-0.16218136452718043</v>
      </c>
      <c r="E248">
        <f t="shared" si="33"/>
        <v>4.9999999999998934E-2</v>
      </c>
      <c r="G248">
        <f>MEDIAN2(C248,'Sim Flight Params'!$B$56,2)</f>
        <v>-0.16218136452718043</v>
      </c>
      <c r="H248">
        <f>AVERAGE2(G248,'Sim Flight Params'!$B$57,2)</f>
        <v>-9.4068239695663788E-2</v>
      </c>
      <c r="J248">
        <f t="shared" si="36"/>
        <v>-5.8023890339024753E-3</v>
      </c>
      <c r="K248">
        <f t="shared" si="37"/>
        <v>-0.34905519101145388</v>
      </c>
      <c r="L248">
        <f>'Sim Flight Params'!$B$55*J248+'Sim Flight Params'!$B$58*K248</f>
        <v>-5.8023890339024753E-3</v>
      </c>
      <c r="N248">
        <f t="shared" si="38"/>
        <v>2.2145086807964307</v>
      </c>
      <c r="O248">
        <f t="shared" si="39"/>
        <v>-9.4068239695663788E-2</v>
      </c>
      <c r="P248">
        <f>'Sim Flight Params'!$B$55*N248+'Sim Flight Params'!$B$58*O248</f>
        <v>2.2145086807964307</v>
      </c>
      <c r="Q248">
        <f t="shared" si="40"/>
        <v>0.22185561957193589</v>
      </c>
      <c r="S248">
        <f t="shared" si="34"/>
        <v>-3.5097963628757875E-2</v>
      </c>
      <c r="T248">
        <f t="shared" si="35"/>
        <v>2.1740462205373086</v>
      </c>
      <c r="U248">
        <f t="shared" si="32"/>
        <v>0.18139315931281375</v>
      </c>
    </row>
    <row r="249" spans="1:21" x14ac:dyDescent="0.3">
      <c r="A249">
        <f>'Sim Flight'!B249</f>
        <v>12.3499999999999</v>
      </c>
      <c r="B249">
        <f>'Sim Flight'!L249</f>
        <v>1.9900000000000058</v>
      </c>
      <c r="C249">
        <f>'Sim Flight'!N249+'Sim Flight'!S249+'Sim Flight'!W249</f>
        <v>-0.17664168033268479</v>
      </c>
      <c r="E249">
        <f t="shared" si="33"/>
        <v>5.0000000000000711E-2</v>
      </c>
      <c r="G249">
        <f>MEDIAN2(C249,'Sim Flight Params'!$B$56,2)</f>
        <v>-0.17664168033268479</v>
      </c>
      <c r="H249">
        <f>AVERAGE2(G249,'Sim Flight Params'!$B$57,2)</f>
        <v>-0.13741794806080773</v>
      </c>
      <c r="J249">
        <f t="shared" si="36"/>
        <v>-1.267328643694296E-2</v>
      </c>
      <c r="K249">
        <f t="shared" si="37"/>
        <v>-0.8669941673028666</v>
      </c>
      <c r="L249">
        <f>'Sim Flight Params'!$B$55*J249+'Sim Flight Params'!$B$58*K249</f>
        <v>-1.267328643694296E-2</v>
      </c>
      <c r="N249">
        <f t="shared" si="38"/>
        <v>2.2138750164745837</v>
      </c>
      <c r="O249">
        <f t="shared" si="39"/>
        <v>-0.13741794806080773</v>
      </c>
      <c r="P249">
        <f>'Sim Flight Params'!$B$55*N249+'Sim Flight Params'!$B$58*O249</f>
        <v>2.2138750164745837</v>
      </c>
      <c r="Q249">
        <f t="shared" si="40"/>
        <v>0.22387501647457797</v>
      </c>
      <c r="S249">
        <f t="shared" si="34"/>
        <v>-4.3930047645392239E-2</v>
      </c>
      <c r="T249">
        <f t="shared" si="35"/>
        <v>2.1718497181550389</v>
      </c>
      <c r="U249">
        <f t="shared" si="32"/>
        <v>0.18184971815503315</v>
      </c>
    </row>
    <row r="250" spans="1:21" x14ac:dyDescent="0.3">
      <c r="A250">
        <f>'Sim Flight'!B250</f>
        <v>12.399999999999901</v>
      </c>
      <c r="B250">
        <f>'Sim Flight'!L250</f>
        <v>1.9869387755102106</v>
      </c>
      <c r="C250">
        <f>'Sim Flight'!N250+'Sim Flight'!S250+'Sim Flight'!W250</f>
        <v>-0.1763175603865666</v>
      </c>
      <c r="E250">
        <f t="shared" si="33"/>
        <v>5.0000000000000711E-2</v>
      </c>
      <c r="G250">
        <f>MEDIAN2(C250,'Sim Flight Params'!$B$56,2)</f>
        <v>-0.1763175603865666</v>
      </c>
      <c r="H250">
        <f>AVERAGE2(G250,'Sim Flight Params'!$B$57,2)</f>
        <v>-0.15769265510431446</v>
      </c>
      <c r="J250">
        <f t="shared" si="36"/>
        <v>-2.0557919192158797E-2</v>
      </c>
      <c r="K250">
        <f t="shared" si="37"/>
        <v>-0.40549414087012881</v>
      </c>
      <c r="L250">
        <f>'Sim Flight Params'!$B$55*J250+'Sim Flight Params'!$B$58*K250</f>
        <v>-2.0557919192158797E-2</v>
      </c>
      <c r="N250">
        <f t="shared" si="38"/>
        <v>2.2128471205149758</v>
      </c>
      <c r="O250">
        <f t="shared" si="39"/>
        <v>-0.15769265510431449</v>
      </c>
      <c r="P250">
        <f>'Sim Flight Params'!$B$55*N250+'Sim Flight Params'!$B$58*O250</f>
        <v>2.2128471205149758</v>
      </c>
      <c r="Q250">
        <f t="shared" si="40"/>
        <v>0.2259083450047652</v>
      </c>
      <c r="S250">
        <f t="shared" si="34"/>
        <v>-5.2745925664720694E-2</v>
      </c>
      <c r="T250">
        <f t="shared" si="35"/>
        <v>2.1692124218718027</v>
      </c>
      <c r="U250">
        <f t="shared" si="32"/>
        <v>0.18227364636159216</v>
      </c>
    </row>
    <row r="251" spans="1:21" x14ac:dyDescent="0.3">
      <c r="A251">
        <f>'Sim Flight'!B251</f>
        <v>12.4499999999999</v>
      </c>
      <c r="B251">
        <f>'Sim Flight'!L251</f>
        <v>1.9834693877551095</v>
      </c>
      <c r="C251">
        <f>'Sim Flight'!N251+'Sim Flight'!S251+'Sim Flight'!W251</f>
        <v>-0.1837607106254919</v>
      </c>
      <c r="E251">
        <f t="shared" si="33"/>
        <v>4.9999999999998934E-2</v>
      </c>
      <c r="G251">
        <f>MEDIAN2(C251,'Sim Flight Params'!$B$56,2)</f>
        <v>-0.1837607106254919</v>
      </c>
      <c r="H251">
        <f>AVERAGE2(G251,'Sim Flight Params'!$B$57,2)</f>
        <v>-0.17101778843794893</v>
      </c>
      <c r="J251">
        <f t="shared" si="36"/>
        <v>-2.9108808614056063E-2</v>
      </c>
      <c r="K251">
        <f t="shared" si="37"/>
        <v>-0.26650266667269507</v>
      </c>
      <c r="L251">
        <f>'Sim Flight Params'!$B$55*J251+'Sim Flight Params'!$B$58*K251</f>
        <v>-2.9108808614056063E-2</v>
      </c>
      <c r="N251">
        <f t="shared" si="38"/>
        <v>2.2113916800842732</v>
      </c>
      <c r="O251">
        <f t="shared" si="39"/>
        <v>-0.17101778843794896</v>
      </c>
      <c r="P251">
        <f>'Sim Flight Params'!$B$55*N251+'Sim Flight Params'!$B$58*O251</f>
        <v>2.2113916800842732</v>
      </c>
      <c r="Q251">
        <f t="shared" si="40"/>
        <v>0.22792229232916372</v>
      </c>
      <c r="S251">
        <f t="shared" si="34"/>
        <v>-6.1933961195995091E-2</v>
      </c>
      <c r="T251">
        <f t="shared" si="35"/>
        <v>2.1661157238120032</v>
      </c>
      <c r="U251">
        <f t="shared" si="32"/>
        <v>0.18264633605689373</v>
      </c>
    </row>
    <row r="252" spans="1:21" x14ac:dyDescent="0.3">
      <c r="A252">
        <f>'Sim Flight'!B252</f>
        <v>12.499999999999901</v>
      </c>
      <c r="B252">
        <f>'Sim Flight'!L252</f>
        <v>1.9795918367347021</v>
      </c>
      <c r="C252">
        <f>'Sim Flight'!N252+'Sim Flight'!S252+'Sim Flight'!W252</f>
        <v>-0.18336471203982338</v>
      </c>
      <c r="E252">
        <f t="shared" si="33"/>
        <v>5.0000000000000711E-2</v>
      </c>
      <c r="G252">
        <f>MEDIAN2(C252,'Sim Flight Params'!$B$56,2)</f>
        <v>-0.18336471203982338</v>
      </c>
      <c r="H252">
        <f>AVERAGE2(G252,'Sim Flight Params'!$B$57,2)</f>
        <v>-0.16926031199990116</v>
      </c>
      <c r="J252">
        <f t="shared" si="36"/>
        <v>-3.7571824214051239E-2</v>
      </c>
      <c r="K252">
        <f t="shared" si="37"/>
        <v>3.5149528760954951E-2</v>
      </c>
      <c r="L252">
        <f>'Sim Flight Params'!$B$55*J252+'Sim Flight Params'!$B$58*K252</f>
        <v>-3.7571824214051239E-2</v>
      </c>
      <c r="N252">
        <f t="shared" si="38"/>
        <v>2.2095130888735706</v>
      </c>
      <c r="O252">
        <f t="shared" si="39"/>
        <v>-0.1692603119999011</v>
      </c>
      <c r="P252">
        <f>'Sim Flight Params'!$B$55*N252+'Sim Flight Params'!$B$58*O252</f>
        <v>2.2095130888735706</v>
      </c>
      <c r="Q252">
        <f t="shared" si="40"/>
        <v>0.22992125213886849</v>
      </c>
      <c r="S252">
        <f t="shared" si="34"/>
        <v>-7.1102196797986392E-2</v>
      </c>
      <c r="T252">
        <f t="shared" si="35"/>
        <v>2.1625606139721039</v>
      </c>
      <c r="U252">
        <f t="shared" si="32"/>
        <v>0.18296877723740179</v>
      </c>
    </row>
    <row r="253" spans="1:21" x14ac:dyDescent="0.3">
      <c r="A253">
        <f>'Sim Flight'!B253</f>
        <v>12.549999999999899</v>
      </c>
      <c r="B253">
        <f>'Sim Flight'!L253</f>
        <v>1.9753061224489885</v>
      </c>
      <c r="C253">
        <f>'Sim Flight'!N253+'Sim Flight'!S253+'Sim Flight'!W253</f>
        <v>-0.15848213586067095</v>
      </c>
      <c r="E253">
        <f t="shared" si="33"/>
        <v>4.9999999999998934E-2</v>
      </c>
      <c r="G253">
        <f>MEDIAN2(C253,'Sim Flight Params'!$B$56,2)</f>
        <v>-0.15848213586067095</v>
      </c>
      <c r="H253">
        <f>AVERAGE2(G253,'Sim Flight Params'!$B$57,2)</f>
        <v>-0.16404842823831314</v>
      </c>
      <c r="J253">
        <f t="shared" si="36"/>
        <v>-4.5774245625966721E-2</v>
      </c>
      <c r="K253">
        <f t="shared" si="37"/>
        <v>0.10423767523176253</v>
      </c>
      <c r="L253">
        <f>'Sim Flight Params'!$B$55*J253+'Sim Flight Params'!$B$58*K253</f>
        <v>-4.5774245625966721E-2</v>
      </c>
      <c r="N253">
        <f t="shared" si="38"/>
        <v>2.2072243765922721</v>
      </c>
      <c r="O253">
        <f t="shared" si="39"/>
        <v>-0.16404842823831314</v>
      </c>
      <c r="P253">
        <f>'Sim Flight Params'!$B$55*N253+'Sim Flight Params'!$B$58*O253</f>
        <v>2.2072243765922721</v>
      </c>
      <c r="Q253">
        <f t="shared" si="40"/>
        <v>0.2319182541432836</v>
      </c>
      <c r="S253">
        <f t="shared" si="34"/>
        <v>-7.9026303591019767E-2</v>
      </c>
      <c r="T253">
        <f t="shared" si="35"/>
        <v>2.1586092987925531</v>
      </c>
      <c r="U253">
        <f t="shared" si="32"/>
        <v>0.18330317634356463</v>
      </c>
    </row>
    <row r="254" spans="1:21" x14ac:dyDescent="0.3">
      <c r="A254">
        <f>'Sim Flight'!B254</f>
        <v>12.5999999999999</v>
      </c>
      <c r="B254">
        <f>'Sim Flight'!L254</f>
        <v>1.970612244897969</v>
      </c>
      <c r="C254">
        <f>'Sim Flight'!N254+'Sim Flight'!S254+'Sim Flight'!W254</f>
        <v>-0.14775443756616699</v>
      </c>
      <c r="E254">
        <f t="shared" si="33"/>
        <v>5.0000000000000711E-2</v>
      </c>
      <c r="G254">
        <f>MEDIAN2(C254,'Sim Flight Params'!$B$56,2)</f>
        <v>-0.14775443756616699</v>
      </c>
      <c r="H254">
        <f>AVERAGE2(G254,'Sim Flight Params'!$B$57,2)</f>
        <v>-0.16684271793189623</v>
      </c>
      <c r="J254">
        <f t="shared" si="36"/>
        <v>-5.4116381522561652E-2</v>
      </c>
      <c r="K254">
        <f t="shared" si="37"/>
        <v>-5.5885793871660913E-2</v>
      </c>
      <c r="L254">
        <f>'Sim Flight Params'!$B$55*J254+'Sim Flight Params'!$B$58*K254</f>
        <v>-5.4116381522561652E-2</v>
      </c>
      <c r="N254">
        <f t="shared" si="38"/>
        <v>2.2045185575161441</v>
      </c>
      <c r="O254">
        <f t="shared" si="39"/>
        <v>-0.16684271793189626</v>
      </c>
      <c r="P254">
        <f>'Sim Flight Params'!$B$55*N254+'Sim Flight Params'!$B$58*O254</f>
        <v>2.2045185575161441</v>
      </c>
      <c r="Q254">
        <f t="shared" si="40"/>
        <v>0.23390631261817507</v>
      </c>
      <c r="S254">
        <f t="shared" si="34"/>
        <v>-8.6414025469328221E-2</v>
      </c>
      <c r="T254">
        <f t="shared" si="35"/>
        <v>2.1542885975190869</v>
      </c>
      <c r="U254">
        <f t="shared" si="32"/>
        <v>0.18367635262111781</v>
      </c>
    </row>
    <row r="255" spans="1:21" x14ac:dyDescent="0.3">
      <c r="A255">
        <f>'Sim Flight'!B255</f>
        <v>12.649999999999901</v>
      </c>
      <c r="B255">
        <f>'Sim Flight'!L255</f>
        <v>1.9655102040816432</v>
      </c>
      <c r="C255">
        <f>'Sim Flight'!N255+'Sim Flight'!S255+'Sim Flight'!W255</f>
        <v>-0.18196646721683779</v>
      </c>
      <c r="E255">
        <f t="shared" si="33"/>
        <v>5.0000000000000711E-2</v>
      </c>
      <c r="G255">
        <f>MEDIAN2(C255,'Sim Flight Params'!$B$56,2)</f>
        <v>-0.18196646721683779</v>
      </c>
      <c r="H255">
        <f>AVERAGE2(G255,'Sim Flight Params'!$B$57,2)</f>
        <v>-0.17130863356942785</v>
      </c>
      <c r="J255">
        <f t="shared" si="36"/>
        <v>-6.2681813201033165E-2</v>
      </c>
      <c r="K255">
        <f t="shared" si="37"/>
        <v>-8.9318312750631249E-2</v>
      </c>
      <c r="L255">
        <f>'Sim Flight Params'!$B$55*J255+'Sim Flight Params'!$B$58*K255</f>
        <v>-6.2681813201033165E-2</v>
      </c>
      <c r="N255">
        <f t="shared" si="38"/>
        <v>2.2013844668560925</v>
      </c>
      <c r="O255">
        <f t="shared" si="39"/>
        <v>-0.17130863356942783</v>
      </c>
      <c r="P255">
        <f>'Sim Flight Params'!$B$55*N255+'Sim Flight Params'!$B$58*O255</f>
        <v>2.2013844668560925</v>
      </c>
      <c r="Q255">
        <f t="shared" si="40"/>
        <v>0.23587426277444923</v>
      </c>
      <c r="S255">
        <f t="shared" si="34"/>
        <v>-9.5512348830170235E-2</v>
      </c>
      <c r="T255">
        <f t="shared" si="35"/>
        <v>2.1495129800775783</v>
      </c>
      <c r="U255">
        <f t="shared" si="32"/>
        <v>0.18400277599593506</v>
      </c>
    </row>
    <row r="256" spans="1:21" x14ac:dyDescent="0.3">
      <c r="A256">
        <f>'Sim Flight'!B256</f>
        <v>12.6999999999999</v>
      </c>
      <c r="B256">
        <f>'Sim Flight'!L256</f>
        <v>1.9600000000000115</v>
      </c>
      <c r="C256">
        <f>'Sim Flight'!N256+'Sim Flight'!S256+'Sim Flight'!W256</f>
        <v>-0.19482121307387498</v>
      </c>
      <c r="E256">
        <f t="shared" si="33"/>
        <v>4.9999999999998934E-2</v>
      </c>
      <c r="G256">
        <f>MEDIAN2(C256,'Sim Flight Params'!$B$56,2)</f>
        <v>-0.19482121307387498</v>
      </c>
      <c r="H256">
        <f>AVERAGE2(G256,'Sim Flight Params'!$B$57,2)</f>
        <v>-0.17538861463776464</v>
      </c>
      <c r="J256">
        <f t="shared" si="36"/>
        <v>-7.145124393292121E-2</v>
      </c>
      <c r="K256">
        <f t="shared" si="37"/>
        <v>-8.1599621366737554E-2</v>
      </c>
      <c r="L256">
        <f>'Sim Flight Params'!$B$55*J256+'Sim Flight Params'!$B$58*K256</f>
        <v>-7.145124393292121E-2</v>
      </c>
      <c r="N256">
        <f t="shared" si="38"/>
        <v>2.1978119046594466</v>
      </c>
      <c r="O256">
        <f t="shared" si="39"/>
        <v>-0.17538861463776464</v>
      </c>
      <c r="P256">
        <f>'Sim Flight Params'!$B$55*N256+'Sim Flight Params'!$B$58*O256</f>
        <v>2.1978119046594466</v>
      </c>
      <c r="Q256">
        <f t="shared" si="40"/>
        <v>0.23781190465943514</v>
      </c>
      <c r="S256">
        <f t="shared" si="34"/>
        <v>-0.10525340948386377</v>
      </c>
      <c r="T256">
        <f t="shared" si="35"/>
        <v>2.1442503096033851</v>
      </c>
      <c r="U256">
        <f t="shared" si="32"/>
        <v>0.18425030960337363</v>
      </c>
    </row>
    <row r="257" spans="1:21" x14ac:dyDescent="0.3">
      <c r="A257">
        <f>'Sim Flight'!B257</f>
        <v>12.749999999999901</v>
      </c>
      <c r="B257">
        <f>'Sim Flight'!L257</f>
        <v>1.9540816326530734</v>
      </c>
      <c r="C257">
        <f>'Sim Flight'!N257+'Sim Flight'!S257+'Sim Flight'!W257</f>
        <v>-2.0985760545526352E-2</v>
      </c>
      <c r="E257">
        <f t="shared" si="33"/>
        <v>5.0000000000000711E-2</v>
      </c>
      <c r="G257">
        <f>MEDIAN2(C257,'Sim Flight Params'!$B$56,2)</f>
        <v>-2.0985760545526352E-2</v>
      </c>
      <c r="H257">
        <f>AVERAGE2(G257,'Sim Flight Params'!$B$57,2)</f>
        <v>-0.15593162466436986</v>
      </c>
      <c r="J257">
        <f t="shared" si="36"/>
        <v>-7.9247825166139818E-2</v>
      </c>
      <c r="K257">
        <f t="shared" si="37"/>
        <v>0.38913979946789024</v>
      </c>
      <c r="L257">
        <f>'Sim Flight Params'!$B$55*J257+'Sim Flight Params'!$B$58*K257</f>
        <v>-7.9247825166139818E-2</v>
      </c>
      <c r="N257">
        <f t="shared" si="38"/>
        <v>2.1938495134011395</v>
      </c>
      <c r="O257">
        <f t="shared" si="39"/>
        <v>-0.15593162466436994</v>
      </c>
      <c r="P257">
        <f>'Sim Flight Params'!$B$55*N257+'Sim Flight Params'!$B$58*O257</f>
        <v>2.1938495134011395</v>
      </c>
      <c r="Q257">
        <f t="shared" si="40"/>
        <v>0.2397678807480661</v>
      </c>
      <c r="S257">
        <f t="shared" si="34"/>
        <v>-0.1063026975111401</v>
      </c>
      <c r="T257">
        <f t="shared" si="35"/>
        <v>2.1389351747278282</v>
      </c>
      <c r="U257">
        <f t="shared" si="32"/>
        <v>0.1848535420747548</v>
      </c>
    </row>
    <row r="258" spans="1:21" x14ac:dyDescent="0.3">
      <c r="A258">
        <f>'Sim Flight'!B258</f>
        <v>12.799999999999899</v>
      </c>
      <c r="B258">
        <f>'Sim Flight'!L258</f>
        <v>1.9477551020408295</v>
      </c>
      <c r="C258">
        <f>'Sim Flight'!N258+'Sim Flight'!S258+'Sim Flight'!W258</f>
        <v>-0.16017802705940737</v>
      </c>
      <c r="E258">
        <f t="shared" si="33"/>
        <v>4.9999999999998934E-2</v>
      </c>
      <c r="G258">
        <f>MEDIAN2(C258,'Sim Flight Params'!$B$56,2)</f>
        <v>-0.16017802705940737</v>
      </c>
      <c r="H258">
        <f>AVERAGE2(G258,'Sim Flight Params'!$B$57,2)</f>
        <v>-0.15391418299847495</v>
      </c>
      <c r="J258">
        <f t="shared" si="36"/>
        <v>-8.6943534316063401E-2</v>
      </c>
      <c r="K258">
        <f t="shared" si="37"/>
        <v>4.034883331789893E-2</v>
      </c>
      <c r="L258">
        <f>'Sim Flight Params'!$B$55*J258+'Sim Flight Params'!$B$58*K258</f>
        <v>-8.6943534316063401E-2</v>
      </c>
      <c r="N258">
        <f t="shared" si="38"/>
        <v>2.1895023366853366</v>
      </c>
      <c r="O258">
        <f t="shared" si="39"/>
        <v>-0.15391418299847492</v>
      </c>
      <c r="P258">
        <f>'Sim Flight Params'!$B$55*N258+'Sim Flight Params'!$B$58*O258</f>
        <v>2.1895023366853366</v>
      </c>
      <c r="Q258">
        <f t="shared" si="40"/>
        <v>0.24174723464450709</v>
      </c>
      <c r="S258">
        <f t="shared" si="34"/>
        <v>-0.1143115988641103</v>
      </c>
      <c r="T258">
        <f t="shared" si="35"/>
        <v>2.1332195947846229</v>
      </c>
      <c r="U258">
        <f t="shared" ref="U258:U321" si="41">T258-$B258</f>
        <v>0.1854644927437934</v>
      </c>
    </row>
    <row r="259" spans="1:21" x14ac:dyDescent="0.3">
      <c r="A259">
        <f>'Sim Flight'!B259</f>
        <v>12.8499999999999</v>
      </c>
      <c r="B259">
        <f>'Sim Flight'!L259</f>
        <v>1.9410204081632791</v>
      </c>
      <c r="C259">
        <f>'Sim Flight'!N259+'Sim Flight'!S259+'Sim Flight'!W259</f>
        <v>-0.18401181880074835</v>
      </c>
      <c r="E259">
        <f t="shared" si="33"/>
        <v>5.0000000000000711E-2</v>
      </c>
      <c r="G259">
        <f>MEDIAN2(C259,'Sim Flight Params'!$B$56,2)</f>
        <v>-0.18401181880074835</v>
      </c>
      <c r="H259">
        <f>AVERAGE2(G259,'Sim Flight Params'!$B$57,2)</f>
        <v>-0.15394557152038202</v>
      </c>
      <c r="J259">
        <f t="shared" si="36"/>
        <v>-9.4640812892082607E-2</v>
      </c>
      <c r="K259">
        <f t="shared" si="37"/>
        <v>-6.277704381413196E-4</v>
      </c>
      <c r="L259">
        <f>'Sim Flight Params'!$B$55*J259+'Sim Flight Params'!$B$58*K259</f>
        <v>-9.4640812892082607E-2</v>
      </c>
      <c r="N259">
        <f t="shared" si="38"/>
        <v>2.1847702960407323</v>
      </c>
      <c r="O259">
        <f t="shared" si="39"/>
        <v>-0.15394557152038194</v>
      </c>
      <c r="P259">
        <f>'Sim Flight Params'!$B$55*N259+'Sim Flight Params'!$B$58*O259</f>
        <v>2.1847702960407323</v>
      </c>
      <c r="Q259">
        <f t="shared" si="40"/>
        <v>0.24374988787745311</v>
      </c>
      <c r="S259">
        <f t="shared" si="34"/>
        <v>-0.12351218980414784</v>
      </c>
      <c r="T259">
        <f t="shared" si="35"/>
        <v>2.1270439852944154</v>
      </c>
      <c r="U259">
        <f t="shared" si="41"/>
        <v>0.18602357713113626</v>
      </c>
    </row>
    <row r="260" spans="1:21" x14ac:dyDescent="0.3">
      <c r="A260">
        <f>'Sim Flight'!B260</f>
        <v>12.899999999999901</v>
      </c>
      <c r="B260">
        <f>'Sim Flight'!L260</f>
        <v>1.9338775510204227</v>
      </c>
      <c r="C260">
        <f>'Sim Flight'!N260+'Sim Flight'!S260+'Sim Flight'!W260</f>
        <v>-5.1561545330052028E-2</v>
      </c>
      <c r="E260">
        <f t="shared" ref="E260:E323" si="42">A260-A259</f>
        <v>5.0000000000000711E-2</v>
      </c>
      <c r="G260">
        <f>MEDIAN2(C260,'Sim Flight Params'!$B$56,2)</f>
        <v>-5.1561545330052028E-2</v>
      </c>
      <c r="H260">
        <f>AVERAGE2(G260,'Sim Flight Params'!$B$57,2)</f>
        <v>-0.13747017568166062</v>
      </c>
      <c r="J260">
        <f t="shared" si="36"/>
        <v>-0.10151432167616574</v>
      </c>
      <c r="K260">
        <f t="shared" si="37"/>
        <v>0.32950791677442337</v>
      </c>
      <c r="L260">
        <f>'Sim Flight Params'!$B$55*J260+'Sim Flight Params'!$B$58*K260</f>
        <v>-0.10151432167616574</v>
      </c>
      <c r="N260">
        <f t="shared" si="38"/>
        <v>2.1796945799569238</v>
      </c>
      <c r="O260">
        <f t="shared" si="39"/>
        <v>-0.1374701756816607</v>
      </c>
      <c r="P260">
        <f>'Sim Flight Params'!$B$55*N260+'Sim Flight Params'!$B$58*O260</f>
        <v>2.1796945799569238</v>
      </c>
      <c r="Q260">
        <f t="shared" si="40"/>
        <v>0.24581702893650115</v>
      </c>
      <c r="S260">
        <f t="shared" ref="S260:S323" si="43">S259+C260*$E260</f>
        <v>-0.12609026707065049</v>
      </c>
      <c r="T260">
        <f t="shared" ref="T260:T323" si="44">T259+S260*$E260</f>
        <v>2.1207394719408827</v>
      </c>
      <c r="U260">
        <f t="shared" si="41"/>
        <v>0.18686192092046006</v>
      </c>
    </row>
    <row r="261" spans="1:21" x14ac:dyDescent="0.3">
      <c r="A261">
        <f>'Sim Flight'!B261</f>
        <v>12.9499999999999</v>
      </c>
      <c r="B261">
        <f>'Sim Flight'!L261</f>
        <v>1.9263265306122603</v>
      </c>
      <c r="C261">
        <f>'Sim Flight'!N261+'Sim Flight'!S261+'Sim Flight'!W261</f>
        <v>-0.13666986127366362</v>
      </c>
      <c r="E261">
        <f t="shared" si="42"/>
        <v>4.9999999999998934E-2</v>
      </c>
      <c r="G261">
        <f>MEDIAN2(C261,'Sim Flight Params'!$B$56,2)</f>
        <v>-0.13666986127366362</v>
      </c>
      <c r="H261">
        <f>AVERAGE2(G261,'Sim Flight Params'!$B$57,2)</f>
        <v>-0.1347436413582847</v>
      </c>
      <c r="J261">
        <f t="shared" si="36"/>
        <v>-0.10825150374407982</v>
      </c>
      <c r="K261">
        <f t="shared" si="37"/>
        <v>5.4530686467519407E-2</v>
      </c>
      <c r="L261">
        <f>'Sim Flight Params'!$B$55*J261+'Sim Flight Params'!$B$58*K261</f>
        <v>-0.10825150374407982</v>
      </c>
      <c r="N261">
        <f t="shared" si="38"/>
        <v>2.17428200476972</v>
      </c>
      <c r="O261">
        <f t="shared" si="39"/>
        <v>-0.13474364135828457</v>
      </c>
      <c r="P261">
        <f>'Sim Flight Params'!$B$55*N261+'Sim Flight Params'!$B$58*O261</f>
        <v>2.17428200476972</v>
      </c>
      <c r="Q261">
        <f t="shared" si="40"/>
        <v>0.24795547415745967</v>
      </c>
      <c r="S261">
        <f t="shared" si="43"/>
        <v>-0.13292376013433352</v>
      </c>
      <c r="T261">
        <f t="shared" si="44"/>
        <v>2.1140932839341664</v>
      </c>
      <c r="U261">
        <f t="shared" si="41"/>
        <v>0.18776675332190607</v>
      </c>
    </row>
    <row r="262" spans="1:21" x14ac:dyDescent="0.3">
      <c r="A262">
        <f>'Sim Flight'!B262</f>
        <v>12.999999999999901</v>
      </c>
      <c r="B262">
        <f>'Sim Flight'!L262</f>
        <v>1.9183673469387919</v>
      </c>
      <c r="C262">
        <f>'Sim Flight'!N262+'Sim Flight'!S262+'Sim Flight'!W262</f>
        <v>-0.13940720519817112</v>
      </c>
      <c r="E262">
        <f t="shared" si="42"/>
        <v>5.0000000000000711E-2</v>
      </c>
      <c r="G262">
        <f>MEDIAN2(C262,'Sim Flight Params'!$B$56,2)</f>
        <v>-0.13940720519817112</v>
      </c>
      <c r="H262">
        <f>AVERAGE2(G262,'Sim Flight Params'!$B$57,2)</f>
        <v>-0.13370023731228523</v>
      </c>
      <c r="J262">
        <f t="shared" si="36"/>
        <v>-0.11493651560969419</v>
      </c>
      <c r="K262">
        <f t="shared" si="37"/>
        <v>2.0868080919989301E-2</v>
      </c>
      <c r="L262">
        <f>'Sim Flight Params'!$B$55*J262+'Sim Flight Params'!$B$58*K262</f>
        <v>-0.11493651560969419</v>
      </c>
      <c r="N262">
        <f t="shared" si="38"/>
        <v>2.1685351789892353</v>
      </c>
      <c r="O262">
        <f t="shared" si="39"/>
        <v>-0.13370023731228536</v>
      </c>
      <c r="P262">
        <f>'Sim Flight Params'!$B$55*N262+'Sim Flight Params'!$B$58*O262</f>
        <v>2.1685351789892353</v>
      </c>
      <c r="Q262">
        <f t="shared" si="40"/>
        <v>0.25016783205044346</v>
      </c>
      <c r="S262">
        <f t="shared" si="43"/>
        <v>-0.13989412039424218</v>
      </c>
      <c r="T262">
        <f t="shared" si="44"/>
        <v>2.1070985779144542</v>
      </c>
      <c r="U262">
        <f t="shared" si="41"/>
        <v>0.18873123097566236</v>
      </c>
    </row>
    <row r="263" spans="1:21" x14ac:dyDescent="0.3">
      <c r="A263">
        <f>'Sim Flight'!B263</f>
        <v>13.049999999999899</v>
      </c>
      <c r="B263">
        <f>'Sim Flight'!L263</f>
        <v>1.9100000000000172</v>
      </c>
      <c r="C263">
        <f>'Sim Flight'!N263+'Sim Flight'!S263+'Sim Flight'!W263</f>
        <v>-0.13970219814765694</v>
      </c>
      <c r="E263">
        <f t="shared" si="42"/>
        <v>4.9999999999998934E-2</v>
      </c>
      <c r="G263">
        <f>MEDIAN2(C263,'Sim Flight Params'!$B$56,2)</f>
        <v>-0.13970219814765694</v>
      </c>
      <c r="H263">
        <f>AVERAGE2(G263,'Sim Flight Params'!$B$57,2)</f>
        <v>-0.1284172036786376</v>
      </c>
      <c r="J263">
        <f t="shared" si="36"/>
        <v>-0.12135737579362593</v>
      </c>
      <c r="K263">
        <f t="shared" si="37"/>
        <v>0.10566067267295479</v>
      </c>
      <c r="L263">
        <f>'Sim Flight Params'!$B$55*J263+'Sim Flight Params'!$B$58*K263</f>
        <v>-0.12135737579362593</v>
      </c>
      <c r="N263">
        <f t="shared" si="38"/>
        <v>2.162467310199554</v>
      </c>
      <c r="O263">
        <f t="shared" si="39"/>
        <v>-0.12841720367863765</v>
      </c>
      <c r="P263">
        <f>'Sim Flight Params'!$B$55*N263+'Sim Flight Params'!$B$58*O263</f>
        <v>2.162467310199554</v>
      </c>
      <c r="Q263">
        <f t="shared" si="40"/>
        <v>0.25246731019953672</v>
      </c>
      <c r="S263">
        <f t="shared" si="43"/>
        <v>-0.14687923030162486</v>
      </c>
      <c r="T263">
        <f t="shared" si="44"/>
        <v>2.0997546163993732</v>
      </c>
      <c r="U263">
        <f t="shared" si="41"/>
        <v>0.18975461639935598</v>
      </c>
    </row>
    <row r="264" spans="1:21" x14ac:dyDescent="0.3">
      <c r="A264">
        <f>'Sim Flight'!B264</f>
        <v>13.0999999999999</v>
      </c>
      <c r="B264">
        <f>'Sim Flight'!L264</f>
        <v>1.9012244897959363</v>
      </c>
      <c r="C264">
        <f>'Sim Flight'!N264+'Sim Flight'!S264+'Sim Flight'!W264</f>
        <v>-0.1567494645663248</v>
      </c>
      <c r="E264">
        <f t="shared" si="42"/>
        <v>5.0000000000000711E-2</v>
      </c>
      <c r="G264">
        <f>MEDIAN2(C264,'Sim Flight Params'!$B$56,2)</f>
        <v>-0.1567494645663248</v>
      </c>
      <c r="H264">
        <f>AVERAGE2(G264,'Sim Flight Params'!$B$57,2)</f>
        <v>-0.12365823511519383</v>
      </c>
      <c r="J264">
        <f t="shared" si="36"/>
        <v>-0.12754028754938571</v>
      </c>
      <c r="K264">
        <f t="shared" si="37"/>
        <v>9.5179371268873977E-2</v>
      </c>
      <c r="L264">
        <f>'Sim Flight Params'!$B$55*J264+'Sim Flight Params'!$B$58*K264</f>
        <v>-0.12754028754938571</v>
      </c>
      <c r="N264">
        <f t="shared" si="38"/>
        <v>2.1560902958220844</v>
      </c>
      <c r="O264">
        <f t="shared" si="39"/>
        <v>-0.12365823511519371</v>
      </c>
      <c r="P264">
        <f>'Sim Flight Params'!$B$55*N264+'Sim Flight Params'!$B$58*O264</f>
        <v>2.1560902958220844</v>
      </c>
      <c r="Q264">
        <f t="shared" si="40"/>
        <v>0.25486580602614817</v>
      </c>
      <c r="S264">
        <f t="shared" si="43"/>
        <v>-0.15471670352994121</v>
      </c>
      <c r="T264">
        <f t="shared" si="44"/>
        <v>2.0920187812228761</v>
      </c>
      <c r="U264">
        <f t="shared" si="41"/>
        <v>0.19079429142693982</v>
      </c>
    </row>
    <row r="265" spans="1:21" x14ac:dyDescent="0.3">
      <c r="A265">
        <f>'Sim Flight'!B265</f>
        <v>13.149999999999901</v>
      </c>
      <c r="B265">
        <f>'Sim Flight'!L265</f>
        <v>1.8920408163265492</v>
      </c>
      <c r="C265">
        <f>'Sim Flight'!N265+'Sim Flight'!S265+'Sim Flight'!W265</f>
        <v>-0.1861645851422129</v>
      </c>
      <c r="E265">
        <f t="shared" si="42"/>
        <v>5.0000000000000711E-2</v>
      </c>
      <c r="G265">
        <f>MEDIAN2(C265,'Sim Flight Params'!$B$56,2)</f>
        <v>-0.1861645851422129</v>
      </c>
      <c r="H265">
        <f>AVERAGE2(G265,'Sim Flight Params'!$B$57,2)</f>
        <v>-0.14430558818977965</v>
      </c>
      <c r="J265">
        <f t="shared" si="36"/>
        <v>-0.13475556695887478</v>
      </c>
      <c r="K265">
        <f t="shared" si="37"/>
        <v>-0.41294706149171045</v>
      </c>
      <c r="L265">
        <f>'Sim Flight Params'!$B$55*J265+'Sim Flight Params'!$B$58*K265</f>
        <v>-0.13475556695887478</v>
      </c>
      <c r="N265">
        <f t="shared" si="38"/>
        <v>2.1493525174741408</v>
      </c>
      <c r="O265">
        <f t="shared" si="39"/>
        <v>-0.1443055881897794</v>
      </c>
      <c r="P265">
        <f>'Sim Flight Params'!$B$55*N265+'Sim Flight Params'!$B$58*O265</f>
        <v>2.1493525174741408</v>
      </c>
      <c r="Q265">
        <f t="shared" si="40"/>
        <v>0.25731170114759161</v>
      </c>
      <c r="S265">
        <f t="shared" si="43"/>
        <v>-0.16402493278705199</v>
      </c>
      <c r="T265">
        <f t="shared" si="44"/>
        <v>2.0838175345835235</v>
      </c>
      <c r="U265">
        <f t="shared" si="41"/>
        <v>0.19177671825697429</v>
      </c>
    </row>
    <row r="266" spans="1:21" x14ac:dyDescent="0.3">
      <c r="A266">
        <f>'Sim Flight'!B266</f>
        <v>13.1999999999999</v>
      </c>
      <c r="B266">
        <f>'Sim Flight'!L266</f>
        <v>1.8824489795918564</v>
      </c>
      <c r="C266">
        <f>'Sim Flight'!N266+'Sim Flight'!S266+'Sim Flight'!W266</f>
        <v>-0.14701737736546724</v>
      </c>
      <c r="E266">
        <f t="shared" si="42"/>
        <v>4.9999999999998934E-2</v>
      </c>
      <c r="G266">
        <f>MEDIAN2(C266,'Sim Flight Params'!$B$56,2)</f>
        <v>-0.14701737736546724</v>
      </c>
      <c r="H266">
        <f>AVERAGE2(G266,'Sim Flight Params'!$B$57,2)</f>
        <v>-0.14266050697803712</v>
      </c>
      <c r="J266">
        <f t="shared" ref="J266:J329" si="45">J265+H266*$E266</f>
        <v>-0.14188859230777648</v>
      </c>
      <c r="K266">
        <f t="shared" ref="K266:K329" si="46">(H266-H265)/$E266</f>
        <v>3.2901624234851358E-2</v>
      </c>
      <c r="L266">
        <f>'Sim Flight Params'!$B$55*J266+'Sim Flight Params'!$B$58*K266</f>
        <v>-0.14188859230777648</v>
      </c>
      <c r="N266">
        <f t="shared" ref="N266:N329" si="47">N265+L266*$E266</f>
        <v>2.1422580878587523</v>
      </c>
      <c r="O266">
        <f t="shared" ref="O266:O329" si="48">(L266-L265)/$E266</f>
        <v>-0.14266050697803706</v>
      </c>
      <c r="P266">
        <f>'Sim Flight Params'!$B$55*N266+'Sim Flight Params'!$B$58*O266</f>
        <v>2.1422580878587523</v>
      </c>
      <c r="Q266">
        <f t="shared" ref="Q266:Q329" si="49">P266-$B266</f>
        <v>0.25980910826689585</v>
      </c>
      <c r="S266">
        <f t="shared" si="43"/>
        <v>-0.17137580165532521</v>
      </c>
      <c r="T266">
        <f t="shared" si="44"/>
        <v>2.0752487445007572</v>
      </c>
      <c r="U266">
        <f t="shared" si="41"/>
        <v>0.19279976490890083</v>
      </c>
    </row>
    <row r="267" spans="1:21" x14ac:dyDescent="0.3">
      <c r="A267">
        <f>'Sim Flight'!B267</f>
        <v>13.249999999999901</v>
      </c>
      <c r="B267">
        <f>'Sim Flight'!L267</f>
        <v>1.8724489795918571</v>
      </c>
      <c r="C267">
        <f>'Sim Flight'!N267+'Sim Flight'!S267+'Sim Flight'!W267</f>
        <v>-0.13312589826648319</v>
      </c>
      <c r="E267">
        <f t="shared" si="42"/>
        <v>5.0000000000000711E-2</v>
      </c>
      <c r="G267">
        <f>MEDIAN2(C267,'Sim Flight Params'!$B$56,2)</f>
        <v>-0.13312589826648319</v>
      </c>
      <c r="H267">
        <f>AVERAGE2(G267,'Sim Flight Params'!$B$57,2)</f>
        <v>-0.13629976691125398</v>
      </c>
      <c r="J267">
        <f t="shared" si="45"/>
        <v>-0.14870358065333927</v>
      </c>
      <c r="K267">
        <f t="shared" si="46"/>
        <v>0.12721480133566096</v>
      </c>
      <c r="L267">
        <f>'Sim Flight Params'!$B$55*J267+'Sim Flight Params'!$B$58*K267</f>
        <v>-0.14870358065333927</v>
      </c>
      <c r="N267">
        <f t="shared" si="47"/>
        <v>2.1348229088260853</v>
      </c>
      <c r="O267">
        <f t="shared" si="48"/>
        <v>-0.13629976691125395</v>
      </c>
      <c r="P267">
        <f>'Sim Flight Params'!$B$55*N267+'Sim Flight Params'!$B$58*O267</f>
        <v>2.1348229088260853</v>
      </c>
      <c r="Q267">
        <f t="shared" si="49"/>
        <v>0.2623739292342282</v>
      </c>
      <c r="S267">
        <f t="shared" si="43"/>
        <v>-0.17803209656864946</v>
      </c>
      <c r="T267">
        <f t="shared" si="44"/>
        <v>2.0663471396723248</v>
      </c>
      <c r="U267">
        <f t="shared" si="41"/>
        <v>0.19389816008046767</v>
      </c>
    </row>
    <row r="268" spans="1:21" x14ac:dyDescent="0.3">
      <c r="A268">
        <f>'Sim Flight'!B268</f>
        <v>13.299999999999899</v>
      </c>
      <c r="B268">
        <f>'Sim Flight'!L268</f>
        <v>1.8620408163265521</v>
      </c>
      <c r="C268">
        <f>'Sim Flight'!N268+'Sim Flight'!S268+'Sim Flight'!W268</f>
        <v>-0.3106367049834674</v>
      </c>
      <c r="E268">
        <f t="shared" si="42"/>
        <v>4.9999999999998934E-2</v>
      </c>
      <c r="G268">
        <f>MEDIAN2(C268,'Sim Flight Params'!$B$56,2)</f>
        <v>-0.3106367049834674</v>
      </c>
      <c r="H268">
        <f>AVERAGE2(G268,'Sim Flight Params'!$B$57,2)</f>
        <v>-0.16868416186793089</v>
      </c>
      <c r="J268">
        <f t="shared" si="45"/>
        <v>-0.15713778874673565</v>
      </c>
      <c r="K268">
        <f t="shared" si="46"/>
        <v>-0.64768789913355207</v>
      </c>
      <c r="L268">
        <f>'Sim Flight Params'!$B$55*J268+'Sim Flight Params'!$B$58*K268</f>
        <v>-0.15713778874673565</v>
      </c>
      <c r="N268">
        <f t="shared" si="47"/>
        <v>2.1269660193887487</v>
      </c>
      <c r="O268">
        <f t="shared" si="48"/>
        <v>-0.16868416186793106</v>
      </c>
      <c r="P268">
        <f>'Sim Flight Params'!$B$55*N268+'Sim Flight Params'!$B$58*O268</f>
        <v>2.1269660193887487</v>
      </c>
      <c r="Q268">
        <f t="shared" si="49"/>
        <v>0.26492520306219669</v>
      </c>
      <c r="S268">
        <f t="shared" si="43"/>
        <v>-0.1935639318178225</v>
      </c>
      <c r="T268">
        <f t="shared" si="44"/>
        <v>2.056668943081434</v>
      </c>
      <c r="U268">
        <f t="shared" si="41"/>
        <v>0.19462812675488195</v>
      </c>
    </row>
    <row r="269" spans="1:21" x14ac:dyDescent="0.3">
      <c r="A269">
        <f>'Sim Flight'!B269</f>
        <v>13.3499999999999</v>
      </c>
      <c r="B269">
        <f>'Sim Flight'!L269</f>
        <v>1.8512244897959405</v>
      </c>
      <c r="C269">
        <f>'Sim Flight'!N269+'Sim Flight'!S269+'Sim Flight'!W269</f>
        <v>-0.17910777230281574</v>
      </c>
      <c r="E269">
        <f t="shared" si="42"/>
        <v>5.0000000000000711E-2</v>
      </c>
      <c r="G269">
        <f>MEDIAN2(C269,'Sim Flight Params'!$B$56,2)</f>
        <v>-0.17910777230281574</v>
      </c>
      <c r="H269">
        <f>AVERAGE2(G269,'Sim Flight Params'!$B$57,2)</f>
        <v>-0.17398890074657494</v>
      </c>
      <c r="J269">
        <f t="shared" si="45"/>
        <v>-0.16583723378406451</v>
      </c>
      <c r="K269">
        <f t="shared" si="46"/>
        <v>-0.10609477757287948</v>
      </c>
      <c r="L269">
        <f>'Sim Flight Params'!$B$55*J269+'Sim Flight Params'!$B$58*K269</f>
        <v>-0.16583723378406451</v>
      </c>
      <c r="N269">
        <f t="shared" si="47"/>
        <v>2.1186741576995454</v>
      </c>
      <c r="O269">
        <f t="shared" si="48"/>
        <v>-0.17398890074657478</v>
      </c>
      <c r="P269">
        <f>'Sim Flight Params'!$B$55*N269+'Sim Flight Params'!$B$58*O269</f>
        <v>2.1186741576995454</v>
      </c>
      <c r="Q269">
        <f t="shared" si="49"/>
        <v>0.26744966790360492</v>
      </c>
      <c r="S269">
        <f t="shared" si="43"/>
        <v>-0.20251932043296342</v>
      </c>
      <c r="T269">
        <f t="shared" si="44"/>
        <v>2.0465429770597856</v>
      </c>
      <c r="U269">
        <f t="shared" si="41"/>
        <v>0.19531848726384515</v>
      </c>
    </row>
    <row r="270" spans="1:21" x14ac:dyDescent="0.3">
      <c r="A270">
        <f>'Sim Flight'!B270</f>
        <v>13.399999999999901</v>
      </c>
      <c r="B270">
        <f>'Sim Flight'!L270</f>
        <v>1.8400000000000227</v>
      </c>
      <c r="C270">
        <f>'Sim Flight'!N270+'Sim Flight'!S270+'Sim Flight'!W270</f>
        <v>-0.17452586998199668</v>
      </c>
      <c r="E270">
        <f t="shared" si="42"/>
        <v>5.0000000000000711E-2</v>
      </c>
      <c r="G270">
        <f>MEDIAN2(C270,'Sim Flight Params'!$B$56,2)</f>
        <v>-0.17452586998199668</v>
      </c>
      <c r="H270">
        <f>AVERAGE2(G270,'Sim Flight Params'!$B$57,2)</f>
        <v>-0.17837873384455313</v>
      </c>
      <c r="J270">
        <f t="shared" si="45"/>
        <v>-0.1747561704762923</v>
      </c>
      <c r="K270">
        <f t="shared" si="46"/>
        <v>-8.7796661959562566E-2</v>
      </c>
      <c r="L270">
        <f>'Sim Flight Params'!$B$55*J270+'Sim Flight Params'!$B$58*K270</f>
        <v>-0.1747561704762923</v>
      </c>
      <c r="N270">
        <f t="shared" si="47"/>
        <v>2.1099363491757308</v>
      </c>
      <c r="O270">
        <f t="shared" si="48"/>
        <v>-0.1783787338445533</v>
      </c>
      <c r="P270">
        <f>'Sim Flight Params'!$B$55*N270+'Sim Flight Params'!$B$58*O270</f>
        <v>2.1099363491757308</v>
      </c>
      <c r="Q270">
        <f t="shared" si="49"/>
        <v>0.26993634917570808</v>
      </c>
      <c r="S270">
        <f t="shared" si="43"/>
        <v>-0.21124561393206337</v>
      </c>
      <c r="T270">
        <f t="shared" si="44"/>
        <v>2.0359806963631821</v>
      </c>
      <c r="U270">
        <f t="shared" si="41"/>
        <v>0.1959806963631594</v>
      </c>
    </row>
    <row r="271" spans="1:21" x14ac:dyDescent="0.3">
      <c r="A271">
        <f>'Sim Flight'!B271</f>
        <v>13.4499999999999</v>
      </c>
      <c r="B271">
        <f>'Sim Flight'!L271</f>
        <v>1.8283673469387991</v>
      </c>
      <c r="C271">
        <f>'Sim Flight'!N271+'Sim Flight'!S271+'Sim Flight'!W271</f>
        <v>-0.11158464965082333</v>
      </c>
      <c r="E271">
        <f t="shared" si="42"/>
        <v>4.9999999999998934E-2</v>
      </c>
      <c r="G271">
        <f>MEDIAN2(C271,'Sim Flight Params'!$B$56,2)</f>
        <v>-0.11158464965082333</v>
      </c>
      <c r="H271">
        <f>AVERAGE2(G271,'Sim Flight Params'!$B$57,2)</f>
        <v>-0.1748640402824489</v>
      </c>
      <c r="J271">
        <f t="shared" si="45"/>
        <v>-0.18349937249041456</v>
      </c>
      <c r="K271">
        <f t="shared" si="46"/>
        <v>7.0293871242086248E-2</v>
      </c>
      <c r="L271">
        <f>'Sim Flight Params'!$B$55*J271+'Sim Flight Params'!$B$58*K271</f>
        <v>-0.18349937249041456</v>
      </c>
      <c r="N271">
        <f t="shared" si="47"/>
        <v>2.1007613805512104</v>
      </c>
      <c r="O271">
        <f t="shared" si="48"/>
        <v>-0.17486404028244901</v>
      </c>
      <c r="P271">
        <f>'Sim Flight Params'!$B$55*N271+'Sim Flight Params'!$B$58*O271</f>
        <v>2.1007613805512104</v>
      </c>
      <c r="Q271">
        <f t="shared" si="49"/>
        <v>0.27239403361241132</v>
      </c>
      <c r="S271">
        <f t="shared" si="43"/>
        <v>-0.21682484641460442</v>
      </c>
      <c r="T271">
        <f t="shared" si="44"/>
        <v>2.0251394540424523</v>
      </c>
      <c r="U271">
        <f t="shared" si="41"/>
        <v>0.19677210710365323</v>
      </c>
    </row>
    <row r="272" spans="1:21" x14ac:dyDescent="0.3">
      <c r="A272">
        <f>'Sim Flight'!B272</f>
        <v>13.499999999999901</v>
      </c>
      <c r="B272">
        <f>'Sim Flight'!L272</f>
        <v>1.8163265306122693</v>
      </c>
      <c r="C272">
        <f>'Sim Flight'!N272+'Sim Flight'!S272+'Sim Flight'!W272</f>
        <v>-0.15601080873548862</v>
      </c>
      <c r="E272">
        <f t="shared" si="42"/>
        <v>5.0000000000000711E-2</v>
      </c>
      <c r="G272">
        <f>MEDIAN2(C272,'Sim Flight Params'!$B$56,2)</f>
        <v>-0.15601080873548862</v>
      </c>
      <c r="H272">
        <f>AVERAGE2(G272,'Sim Flight Params'!$B$57,2)</f>
        <v>-0.17477170830359437</v>
      </c>
      <c r="J272">
        <f t="shared" si="45"/>
        <v>-0.19223795790559439</v>
      </c>
      <c r="K272">
        <f t="shared" si="46"/>
        <v>1.846639577090499E-3</v>
      </c>
      <c r="L272">
        <f>'Sim Flight Params'!$B$55*J272+'Sim Flight Params'!$B$58*K272</f>
        <v>-0.19223795790559439</v>
      </c>
      <c r="N272">
        <f t="shared" si="47"/>
        <v>2.0911494826559305</v>
      </c>
      <c r="O272">
        <f t="shared" si="48"/>
        <v>-0.17477170830359409</v>
      </c>
      <c r="P272">
        <f>'Sim Flight Params'!$B$55*N272+'Sim Flight Params'!$B$58*O272</f>
        <v>2.0911494826559305</v>
      </c>
      <c r="Q272">
        <f t="shared" si="49"/>
        <v>0.27482295204366114</v>
      </c>
      <c r="S272">
        <f t="shared" si="43"/>
        <v>-0.22462538685137895</v>
      </c>
      <c r="T272">
        <f t="shared" si="44"/>
        <v>2.0139081846998832</v>
      </c>
      <c r="U272">
        <f t="shared" si="41"/>
        <v>0.19758165408761386</v>
      </c>
    </row>
    <row r="273" spans="1:21" x14ac:dyDescent="0.3">
      <c r="A273">
        <f>'Sim Flight'!B273</f>
        <v>13.549999999999899</v>
      </c>
      <c r="B273">
        <f>'Sim Flight'!L273</f>
        <v>1.8038775510204337</v>
      </c>
      <c r="C273">
        <f>'Sim Flight'!N273+'Sim Flight'!S273+'Sim Flight'!W273</f>
        <v>-0.15383409884792548</v>
      </c>
      <c r="E273">
        <f t="shared" si="42"/>
        <v>4.9999999999998934E-2</v>
      </c>
      <c r="G273">
        <f>MEDIAN2(C273,'Sim Flight Params'!$B$56,2)</f>
        <v>-0.15383409884792548</v>
      </c>
      <c r="H273">
        <f>AVERAGE2(G273,'Sim Flight Params'!$B$57,2)</f>
        <v>-0.17073039751680844</v>
      </c>
      <c r="J273">
        <f t="shared" si="45"/>
        <v>-0.20077447778143465</v>
      </c>
      <c r="K273">
        <f t="shared" si="46"/>
        <v>8.0826215735720408E-2</v>
      </c>
      <c r="L273">
        <f>'Sim Flight Params'!$B$55*J273+'Sim Flight Params'!$B$58*K273</f>
        <v>-0.20077447778143465</v>
      </c>
      <c r="N273">
        <f t="shared" si="47"/>
        <v>2.0811107587668589</v>
      </c>
      <c r="O273">
        <f t="shared" si="48"/>
        <v>-0.17073039751680871</v>
      </c>
      <c r="P273">
        <f>'Sim Flight Params'!$B$55*N273+'Sim Flight Params'!$B$58*O273</f>
        <v>2.0811107587668589</v>
      </c>
      <c r="Q273">
        <f t="shared" si="49"/>
        <v>0.27723320774642524</v>
      </c>
      <c r="S273">
        <f t="shared" si="43"/>
        <v>-0.23231709179377505</v>
      </c>
      <c r="T273">
        <f t="shared" si="44"/>
        <v>2.0022923301101945</v>
      </c>
      <c r="U273">
        <f t="shared" si="41"/>
        <v>0.1984147790897608</v>
      </c>
    </row>
    <row r="274" spans="1:21" x14ac:dyDescent="0.3">
      <c r="A274">
        <f>'Sim Flight'!B274</f>
        <v>13.5999999999999</v>
      </c>
      <c r="B274">
        <f>'Sim Flight'!L274</f>
        <v>1.7910204081632914</v>
      </c>
      <c r="C274">
        <f>'Sim Flight'!N274+'Sim Flight'!S274+'Sim Flight'!W274</f>
        <v>-0.14017245246175747</v>
      </c>
      <c r="E274">
        <f t="shared" si="42"/>
        <v>5.0000000000000711E-2</v>
      </c>
      <c r="G274">
        <f>MEDIAN2(C274,'Sim Flight Params'!$B$56,2)</f>
        <v>-0.14017245246175747</v>
      </c>
      <c r="H274">
        <f>AVERAGE2(G274,'Sim Flight Params'!$B$57,2)</f>
        <v>-0.16987478190384475</v>
      </c>
      <c r="J274">
        <f t="shared" si="45"/>
        <v>-0.209268216876627</v>
      </c>
      <c r="K274">
        <f t="shared" si="46"/>
        <v>1.7112312259273434E-2</v>
      </c>
      <c r="L274">
        <f>'Sim Flight Params'!$B$55*J274+'Sim Flight Params'!$B$58*K274</f>
        <v>-0.209268216876627</v>
      </c>
      <c r="N274">
        <f t="shared" si="47"/>
        <v>2.0706473479230274</v>
      </c>
      <c r="O274">
        <f t="shared" si="48"/>
        <v>-0.16987478190384467</v>
      </c>
      <c r="P274">
        <f>'Sim Flight Params'!$B$55*N274+'Sim Flight Params'!$B$58*O274</f>
        <v>2.0706473479230274</v>
      </c>
      <c r="Q274">
        <f t="shared" si="49"/>
        <v>0.27962693975973596</v>
      </c>
      <c r="S274">
        <f t="shared" si="43"/>
        <v>-0.23932571441686301</v>
      </c>
      <c r="T274">
        <f t="shared" si="44"/>
        <v>1.9903260443893511</v>
      </c>
      <c r="U274">
        <f t="shared" si="41"/>
        <v>0.19930563622605968</v>
      </c>
    </row>
    <row r="275" spans="1:21" x14ac:dyDescent="0.3">
      <c r="A275">
        <f>'Sim Flight'!B275</f>
        <v>13.649999999999901</v>
      </c>
      <c r="B275">
        <f>'Sim Flight'!L275</f>
        <v>1.7777551020408431</v>
      </c>
      <c r="C275">
        <f>'Sim Flight'!N275+'Sim Flight'!S275+'Sim Flight'!W275</f>
        <v>-0.17787764712317033</v>
      </c>
      <c r="E275">
        <f t="shared" si="42"/>
        <v>5.0000000000000711E-2</v>
      </c>
      <c r="G275">
        <f>MEDIAN2(C275,'Sim Flight Params'!$B$56,2)</f>
        <v>-0.17787764712317033</v>
      </c>
      <c r="H275">
        <f>AVERAGE2(G275,'Sim Flight Params'!$B$57,2)</f>
        <v>-0.17546875051093064</v>
      </c>
      <c r="J275">
        <f t="shared" si="45"/>
        <v>-0.21804165440217366</v>
      </c>
      <c r="K275">
        <f t="shared" si="46"/>
        <v>-0.11187937214171613</v>
      </c>
      <c r="L275">
        <f>'Sim Flight Params'!$B$55*J275+'Sim Flight Params'!$B$58*K275</f>
        <v>-0.21804165440217366</v>
      </c>
      <c r="N275">
        <f t="shared" si="47"/>
        <v>2.0597452652029187</v>
      </c>
      <c r="O275">
        <f t="shared" si="48"/>
        <v>-0.17546875051093064</v>
      </c>
      <c r="P275">
        <f>'Sim Flight Params'!$B$55*N275+'Sim Flight Params'!$B$58*O275</f>
        <v>2.0597452652029187</v>
      </c>
      <c r="Q275">
        <f t="shared" si="49"/>
        <v>0.28199016316207559</v>
      </c>
      <c r="S275">
        <f t="shared" si="43"/>
        <v>-0.24821959677302166</v>
      </c>
      <c r="T275">
        <f t="shared" si="44"/>
        <v>1.9779150645506998</v>
      </c>
      <c r="U275">
        <f t="shared" si="41"/>
        <v>0.20015996250985668</v>
      </c>
    </row>
    <row r="276" spans="1:21" x14ac:dyDescent="0.3">
      <c r="A276">
        <f>'Sim Flight'!B276</f>
        <v>13.6999999999999</v>
      </c>
      <c r="B276">
        <f>'Sim Flight'!L276</f>
        <v>1.764081632653089</v>
      </c>
      <c r="C276">
        <f>'Sim Flight'!N276+'Sim Flight'!S276+'Sim Flight'!W276</f>
        <v>-0.17064855782963359</v>
      </c>
      <c r="E276">
        <f t="shared" si="42"/>
        <v>4.9999999999998934E-2</v>
      </c>
      <c r="G276">
        <f>MEDIAN2(C276,'Sim Flight Params'!$B$56,2)</f>
        <v>-0.17064855782963359</v>
      </c>
      <c r="H276">
        <f>AVERAGE2(G276,'Sim Flight Params'!$B$57,2)</f>
        <v>-0.15797023211670139</v>
      </c>
      <c r="J276">
        <f t="shared" si="45"/>
        <v>-0.22594016600800856</v>
      </c>
      <c r="K276">
        <f t="shared" si="46"/>
        <v>0.34997036788459246</v>
      </c>
      <c r="L276">
        <f>'Sim Flight Params'!$B$55*J276+'Sim Flight Params'!$B$58*K276</f>
        <v>-0.22594016600800856</v>
      </c>
      <c r="N276">
        <f t="shared" si="47"/>
        <v>2.0484482569025184</v>
      </c>
      <c r="O276">
        <f t="shared" si="48"/>
        <v>-0.1579702321167015</v>
      </c>
      <c r="P276">
        <f>'Sim Flight Params'!$B$55*N276+'Sim Flight Params'!$B$58*O276</f>
        <v>2.0484482569025184</v>
      </c>
      <c r="Q276">
        <f t="shared" si="49"/>
        <v>0.28436662424942938</v>
      </c>
      <c r="S276">
        <f t="shared" si="43"/>
        <v>-0.25675202466450314</v>
      </c>
      <c r="T276">
        <f t="shared" si="44"/>
        <v>1.9650774633174748</v>
      </c>
      <c r="U276">
        <f t="shared" si="41"/>
        <v>0.20099583066438576</v>
      </c>
    </row>
    <row r="277" spans="1:21" x14ac:dyDescent="0.3">
      <c r="A277">
        <f>'Sim Flight'!B277</f>
        <v>13.749999999999901</v>
      </c>
      <c r="B277">
        <f>'Sim Flight'!L277</f>
        <v>1.7500000000000284</v>
      </c>
      <c r="C277">
        <f>'Sim Flight'!N277+'Sim Flight'!S277+'Sim Flight'!W277</f>
        <v>-0.18191082426229324</v>
      </c>
      <c r="E277">
        <f t="shared" si="42"/>
        <v>5.0000000000000711E-2</v>
      </c>
      <c r="G277">
        <f>MEDIAN2(C277,'Sim Flight Params'!$B$56,2)</f>
        <v>-0.18191082426229324</v>
      </c>
      <c r="H277">
        <f>AVERAGE2(G277,'Sim Flight Params'!$B$57,2)</f>
        <v>-0.1583206136116361</v>
      </c>
      <c r="J277">
        <f t="shared" si="45"/>
        <v>-0.23385619668859048</v>
      </c>
      <c r="K277">
        <f t="shared" si="46"/>
        <v>-7.0076298986942011E-3</v>
      </c>
      <c r="L277">
        <f>'Sim Flight Params'!$B$55*J277+'Sim Flight Params'!$B$58*K277</f>
        <v>-0.23385619668859048</v>
      </c>
      <c r="N277">
        <f t="shared" si="47"/>
        <v>2.0367554470680886</v>
      </c>
      <c r="O277">
        <f t="shared" si="48"/>
        <v>-0.15832061361163605</v>
      </c>
      <c r="P277">
        <f>'Sim Flight Params'!$B$55*N277+'Sim Flight Params'!$B$58*O277</f>
        <v>2.0367554470680886</v>
      </c>
      <c r="Q277">
        <f t="shared" si="49"/>
        <v>0.28675544706806022</v>
      </c>
      <c r="S277">
        <f t="shared" si="43"/>
        <v>-0.26584756587761793</v>
      </c>
      <c r="T277">
        <f t="shared" si="44"/>
        <v>1.9517850850235936</v>
      </c>
      <c r="U277">
        <f t="shared" si="41"/>
        <v>0.20178508502356518</v>
      </c>
    </row>
    <row r="278" spans="1:21" x14ac:dyDescent="0.3">
      <c r="A278">
        <f>'Sim Flight'!B278</f>
        <v>13.799999999999899</v>
      </c>
      <c r="B278">
        <f>'Sim Flight'!L278</f>
        <v>1.7355102040816621</v>
      </c>
      <c r="C278">
        <f>'Sim Flight'!N278+'Sim Flight'!S278+'Sim Flight'!W278</f>
        <v>-0.16505848843034324</v>
      </c>
      <c r="E278">
        <f t="shared" si="42"/>
        <v>4.9999999999998934E-2</v>
      </c>
      <c r="G278">
        <f>MEDIAN2(C278,'Sim Flight Params'!$B$56,2)</f>
        <v>-0.16505848843034324</v>
      </c>
      <c r="H278">
        <f>AVERAGE2(G278,'Sim Flight Params'!$B$57,2)</f>
        <v>-0.15713719091767941</v>
      </c>
      <c r="J278">
        <f t="shared" si="45"/>
        <v>-0.24171305623447428</v>
      </c>
      <c r="K278">
        <f t="shared" si="46"/>
        <v>2.3668453879134247E-2</v>
      </c>
      <c r="L278">
        <f>'Sim Flight Params'!$B$55*J278+'Sim Flight Params'!$B$58*K278</f>
        <v>-0.24171305623447428</v>
      </c>
      <c r="N278">
        <f t="shared" si="47"/>
        <v>2.0246697942563654</v>
      </c>
      <c r="O278">
        <f t="shared" si="48"/>
        <v>-0.15713719091767944</v>
      </c>
      <c r="P278">
        <f>'Sim Flight Params'!$B$55*N278+'Sim Flight Params'!$B$58*O278</f>
        <v>2.0246697942563654</v>
      </c>
      <c r="Q278">
        <f t="shared" si="49"/>
        <v>0.28915959017470327</v>
      </c>
      <c r="S278">
        <f t="shared" si="43"/>
        <v>-0.27410049029913491</v>
      </c>
      <c r="T278">
        <f t="shared" si="44"/>
        <v>1.9380800605086372</v>
      </c>
      <c r="U278">
        <f t="shared" si="41"/>
        <v>0.20256985642697511</v>
      </c>
    </row>
    <row r="279" spans="1:21" x14ac:dyDescent="0.3">
      <c r="A279">
        <f>'Sim Flight'!B279</f>
        <v>13.8499999999999</v>
      </c>
      <c r="B279">
        <f>'Sim Flight'!L279</f>
        <v>1.7206122448979895</v>
      </c>
      <c r="C279">
        <f>'Sim Flight'!N279+'Sim Flight'!S279+'Sim Flight'!W279</f>
        <v>-0.16579246337622858</v>
      </c>
      <c r="E279">
        <f t="shared" si="42"/>
        <v>5.0000000000000711E-2</v>
      </c>
      <c r="G279">
        <f>MEDIAN2(C279,'Sim Flight Params'!$B$56,2)</f>
        <v>-0.16579246337622858</v>
      </c>
      <c r="H279">
        <f>AVERAGE2(G279,'Sim Flight Params'!$B$57,2)</f>
        <v>-0.16391316763335509</v>
      </c>
      <c r="J279">
        <f t="shared" si="45"/>
        <v>-0.24990871461614214</v>
      </c>
      <c r="K279">
        <f t="shared" si="46"/>
        <v>-0.13551953431351157</v>
      </c>
      <c r="L279">
        <f>'Sim Flight Params'!$B$55*J279+'Sim Flight Params'!$B$58*K279</f>
        <v>-0.24990871461614214</v>
      </c>
      <c r="N279">
        <f t="shared" si="47"/>
        <v>2.012174358525558</v>
      </c>
      <c r="O279">
        <f t="shared" si="48"/>
        <v>-0.16391316763335484</v>
      </c>
      <c r="P279">
        <f>'Sim Flight Params'!$B$55*N279+'Sim Flight Params'!$B$58*O279</f>
        <v>2.012174358525558</v>
      </c>
      <c r="Q279">
        <f t="shared" si="49"/>
        <v>0.29156211362756856</v>
      </c>
      <c r="S279">
        <f t="shared" si="43"/>
        <v>-0.28239011346794646</v>
      </c>
      <c r="T279">
        <f t="shared" si="44"/>
        <v>1.9239605548352396</v>
      </c>
      <c r="U279">
        <f t="shared" si="41"/>
        <v>0.20334830993725017</v>
      </c>
    </row>
    <row r="280" spans="1:21" x14ac:dyDescent="0.3">
      <c r="A280">
        <f>'Sim Flight'!B280</f>
        <v>13.899999999999901</v>
      </c>
      <c r="B280">
        <f>'Sim Flight'!L280</f>
        <v>1.7053061224490103</v>
      </c>
      <c r="C280">
        <f>'Sim Flight'!N280+'Sim Flight'!S280+'Sim Flight'!W280</f>
        <v>-0.13234061777680214</v>
      </c>
      <c r="E280">
        <f t="shared" si="42"/>
        <v>5.0000000000000711E-2</v>
      </c>
      <c r="G280">
        <f>MEDIAN2(C280,'Sim Flight Params'!$B$56,2)</f>
        <v>-0.13234061777680214</v>
      </c>
      <c r="H280">
        <f>AVERAGE2(G280,'Sim Flight Params'!$B$57,2)</f>
        <v>-0.16095439376351925</v>
      </c>
      <c r="J280">
        <f t="shared" si="45"/>
        <v>-0.25795643430431819</v>
      </c>
      <c r="K280">
        <f t="shared" si="46"/>
        <v>5.9175477396715963E-2</v>
      </c>
      <c r="L280">
        <f>'Sim Flight Params'!$B$55*J280+'Sim Flight Params'!$B$58*K280</f>
        <v>-0.25795643430431819</v>
      </c>
      <c r="N280">
        <f t="shared" si="47"/>
        <v>1.999276536810342</v>
      </c>
      <c r="O280">
        <f t="shared" si="48"/>
        <v>-0.16095439376351878</v>
      </c>
      <c r="P280">
        <f>'Sim Flight Params'!$B$55*N280+'Sim Flight Params'!$B$58*O280</f>
        <v>1.999276536810342</v>
      </c>
      <c r="Q280">
        <f t="shared" si="49"/>
        <v>0.29397041436133176</v>
      </c>
      <c r="S280">
        <f t="shared" si="43"/>
        <v>-0.28900714435678665</v>
      </c>
      <c r="T280">
        <f t="shared" si="44"/>
        <v>1.9095101976174</v>
      </c>
      <c r="U280">
        <f t="shared" si="41"/>
        <v>0.20420407516838979</v>
      </c>
    </row>
    <row r="281" spans="1:21" x14ac:dyDescent="0.3">
      <c r="A281">
        <f>'Sim Flight'!B281</f>
        <v>13.9499999999999</v>
      </c>
      <c r="B281">
        <f>'Sim Flight'!L281</f>
        <v>1.6895918367347258</v>
      </c>
      <c r="C281">
        <f>'Sim Flight'!N281+'Sim Flight'!S281+'Sim Flight'!W281</f>
        <v>-0.14921388044604675</v>
      </c>
      <c r="E281">
        <f t="shared" si="42"/>
        <v>4.9999999999998934E-2</v>
      </c>
      <c r="G281">
        <f>MEDIAN2(C281,'Sim Flight Params'!$B$56,2)</f>
        <v>-0.14921388044604675</v>
      </c>
      <c r="H281">
        <f>AVERAGE2(G281,'Sim Flight Params'!$B$57,2)</f>
        <v>-0.16037686646328442</v>
      </c>
      <c r="J281">
        <f t="shared" si="45"/>
        <v>-0.26597527762748224</v>
      </c>
      <c r="K281">
        <f t="shared" si="46"/>
        <v>1.1550546004696873E-2</v>
      </c>
      <c r="L281">
        <f>'Sim Flight Params'!$B$55*J281+'Sim Flight Params'!$B$58*K281</f>
        <v>-0.26597527762748224</v>
      </c>
      <c r="N281">
        <f t="shared" si="47"/>
        <v>1.9859777729289683</v>
      </c>
      <c r="O281">
        <f t="shared" si="48"/>
        <v>-0.16037686646328439</v>
      </c>
      <c r="P281">
        <f>'Sim Flight Params'!$B$55*N281+'Sim Flight Params'!$B$58*O281</f>
        <v>1.9859777729289683</v>
      </c>
      <c r="Q281">
        <f t="shared" si="49"/>
        <v>0.29638593619424247</v>
      </c>
      <c r="S281">
        <f t="shared" si="43"/>
        <v>-0.29646783837908885</v>
      </c>
      <c r="T281">
        <f t="shared" si="44"/>
        <v>1.8946868056984458</v>
      </c>
      <c r="U281">
        <f t="shared" si="41"/>
        <v>0.20509496896372004</v>
      </c>
    </row>
    <row r="282" spans="1:21" x14ac:dyDescent="0.3">
      <c r="A282">
        <f>'Sim Flight'!B282</f>
        <v>13.999999999999901</v>
      </c>
      <c r="B282">
        <f>'Sim Flight'!L282</f>
        <v>1.6734693877551345</v>
      </c>
      <c r="C282">
        <f>'Sim Flight'!N282+'Sim Flight'!S282+'Sim Flight'!W282</f>
        <v>-6.832533402461316E-2</v>
      </c>
      <c r="E282">
        <f t="shared" si="42"/>
        <v>5.0000000000000711E-2</v>
      </c>
      <c r="G282">
        <f>MEDIAN2(C282,'Sim Flight Params'!$B$56,2)</f>
        <v>-6.832533402461316E-2</v>
      </c>
      <c r="H282">
        <f>AVERAGE2(G282,'Sim Flight Params'!$B$57,2)</f>
        <v>-0.15139597665864135</v>
      </c>
      <c r="J282">
        <f t="shared" si="45"/>
        <v>-0.27354507646041443</v>
      </c>
      <c r="K282">
        <f t="shared" si="46"/>
        <v>0.17961779609285877</v>
      </c>
      <c r="L282">
        <f>'Sim Flight Params'!$B$55*J282+'Sim Flight Params'!$B$58*K282</f>
        <v>-0.27354507646041443</v>
      </c>
      <c r="N282">
        <f t="shared" si="47"/>
        <v>1.9723005191059473</v>
      </c>
      <c r="O282">
        <f t="shared" si="48"/>
        <v>-0.15139597665864152</v>
      </c>
      <c r="P282">
        <f>'Sim Flight Params'!$B$55*N282+'Sim Flight Params'!$B$58*O282</f>
        <v>1.9723005191059473</v>
      </c>
      <c r="Q282">
        <f t="shared" si="49"/>
        <v>0.29883113135081274</v>
      </c>
      <c r="S282">
        <f t="shared" si="43"/>
        <v>-0.29988410508031954</v>
      </c>
      <c r="T282">
        <f t="shared" si="44"/>
        <v>1.8796926004444297</v>
      </c>
      <c r="U282">
        <f t="shared" si="41"/>
        <v>0.20622321268929511</v>
      </c>
    </row>
    <row r="283" spans="1:21" x14ac:dyDescent="0.3">
      <c r="A283">
        <f>'Sim Flight'!B283</f>
        <v>14.049999999999899</v>
      </c>
      <c r="B283">
        <f>'Sim Flight'!L283</f>
        <v>1.6569387755102376</v>
      </c>
      <c r="C283">
        <f>'Sim Flight'!N283+'Sim Flight'!S283+'Sim Flight'!W283</f>
        <v>-0.17584723594481785</v>
      </c>
      <c r="E283">
        <f t="shared" si="42"/>
        <v>4.9999999999998934E-2</v>
      </c>
      <c r="G283">
        <f>MEDIAN2(C283,'Sim Flight Params'!$B$56,2)</f>
        <v>-0.17584723594481785</v>
      </c>
      <c r="H283">
        <f>AVERAGE2(G283,'Sim Flight Params'!$B$57,2)</f>
        <v>-0.15114217526134729</v>
      </c>
      <c r="J283">
        <f t="shared" si="45"/>
        <v>-0.28110218522348163</v>
      </c>
      <c r="K283">
        <f t="shared" si="46"/>
        <v>5.0760279458812426E-3</v>
      </c>
      <c r="L283">
        <f>'Sim Flight Params'!$B$55*J283+'Sim Flight Params'!$B$58*K283</f>
        <v>-0.28110218522348163</v>
      </c>
      <c r="N283">
        <f t="shared" si="47"/>
        <v>1.9582454098447735</v>
      </c>
      <c r="O283">
        <f t="shared" si="48"/>
        <v>-0.15114217526134721</v>
      </c>
      <c r="P283">
        <f>'Sim Flight Params'!$B$55*N283+'Sim Flight Params'!$B$58*O283</f>
        <v>1.9582454098447735</v>
      </c>
      <c r="Q283">
        <f t="shared" si="49"/>
        <v>0.30130663433453586</v>
      </c>
      <c r="S283">
        <f t="shared" si="43"/>
        <v>-0.30867646687756023</v>
      </c>
      <c r="T283">
        <f t="shared" si="44"/>
        <v>1.8642587771005519</v>
      </c>
      <c r="U283">
        <f t="shared" si="41"/>
        <v>0.20732000159031427</v>
      </c>
    </row>
    <row r="284" spans="1:21" x14ac:dyDescent="0.3">
      <c r="A284">
        <f>'Sim Flight'!B284</f>
        <v>14.0999999999999</v>
      </c>
      <c r="B284">
        <f>'Sim Flight'!L284</f>
        <v>1.6400000000000343</v>
      </c>
      <c r="C284">
        <f>'Sim Flight'!N284+'Sim Flight'!S284+'Sim Flight'!W284</f>
        <v>-0.15110097947328954</v>
      </c>
      <c r="E284">
        <f t="shared" si="42"/>
        <v>5.0000000000000711E-2</v>
      </c>
      <c r="G284">
        <f>MEDIAN2(C284,'Sim Flight Params'!$B$56,2)</f>
        <v>-0.15110097947328954</v>
      </c>
      <c r="H284">
        <f>AVERAGE2(G284,'Sim Flight Params'!$B$57,2)</f>
        <v>-0.14869872796680433</v>
      </c>
      <c r="J284">
        <f t="shared" si="45"/>
        <v>-0.28853712162182193</v>
      </c>
      <c r="K284">
        <f t="shared" si="46"/>
        <v>4.8868945890858523E-2</v>
      </c>
      <c r="L284">
        <f>'Sim Flight Params'!$B$55*J284+'Sim Flight Params'!$B$58*K284</f>
        <v>-0.28853712162182193</v>
      </c>
      <c r="N284">
        <f t="shared" si="47"/>
        <v>1.9438185537636821</v>
      </c>
      <c r="O284">
        <f t="shared" si="48"/>
        <v>-0.14869872796680406</v>
      </c>
      <c r="P284">
        <f>'Sim Flight Params'!$B$55*N284+'Sim Flight Params'!$B$58*O284</f>
        <v>1.9438185537636821</v>
      </c>
      <c r="Q284">
        <f t="shared" si="49"/>
        <v>0.30381855376364775</v>
      </c>
      <c r="S284">
        <f t="shared" si="43"/>
        <v>-0.31623151585122483</v>
      </c>
      <c r="T284">
        <f t="shared" si="44"/>
        <v>1.8484472013079905</v>
      </c>
      <c r="U284">
        <f t="shared" si="41"/>
        <v>0.20844720130795613</v>
      </c>
    </row>
    <row r="285" spans="1:21" x14ac:dyDescent="0.3">
      <c r="A285">
        <f>'Sim Flight'!B285</f>
        <v>14.149999999999901</v>
      </c>
      <c r="B285">
        <f>'Sim Flight'!L285</f>
        <v>1.6226530612245245</v>
      </c>
      <c r="C285">
        <f>'Sim Flight'!N285+'Sim Flight'!S285+'Sim Flight'!W285</f>
        <v>-0.19798362121083146</v>
      </c>
      <c r="E285">
        <f t="shared" si="42"/>
        <v>5.0000000000000711E-2</v>
      </c>
      <c r="G285">
        <f>MEDIAN2(C285,'Sim Flight Params'!$B$56,2)</f>
        <v>-0.19798362121083146</v>
      </c>
      <c r="H285">
        <f>AVERAGE2(G285,'Sim Flight Params'!$B$57,2)</f>
        <v>-0.1507078275853716</v>
      </c>
      <c r="J285">
        <f t="shared" si="45"/>
        <v>-0.29607251300109061</v>
      </c>
      <c r="K285">
        <f t="shared" si="46"/>
        <v>-4.0181992371344774E-2</v>
      </c>
      <c r="L285">
        <f>'Sim Flight Params'!$B$55*J285+'Sim Flight Params'!$B$58*K285</f>
        <v>-0.29607251300109061</v>
      </c>
      <c r="N285">
        <f t="shared" si="47"/>
        <v>1.9290149281136273</v>
      </c>
      <c r="O285">
        <f t="shared" si="48"/>
        <v>-0.15070782758537135</v>
      </c>
      <c r="P285">
        <f>'Sim Flight Params'!$B$55*N285+'Sim Flight Params'!$B$58*O285</f>
        <v>1.9290149281136273</v>
      </c>
      <c r="Q285">
        <f t="shared" si="49"/>
        <v>0.30636186688910283</v>
      </c>
      <c r="S285">
        <f t="shared" si="43"/>
        <v>-0.32613069691176655</v>
      </c>
      <c r="T285">
        <f t="shared" si="44"/>
        <v>1.8321406664624018</v>
      </c>
      <c r="U285">
        <f t="shared" si="41"/>
        <v>0.20948760523787735</v>
      </c>
    </row>
    <row r="286" spans="1:21" x14ac:dyDescent="0.3">
      <c r="A286">
        <f>'Sim Flight'!B286</f>
        <v>14.1999999999999</v>
      </c>
      <c r="B286">
        <f>'Sim Flight'!L286</f>
        <v>1.6048979591837096</v>
      </c>
      <c r="C286">
        <f>'Sim Flight'!N286+'Sim Flight'!S286+'Sim Flight'!W286</f>
        <v>-0.19628390760554729</v>
      </c>
      <c r="E286">
        <f t="shared" si="42"/>
        <v>4.9999999999998934E-2</v>
      </c>
      <c r="G286">
        <f>MEDIAN2(C286,'Sim Flight Params'!$B$56,2)</f>
        <v>-0.19628390760554729</v>
      </c>
      <c r="H286">
        <f>AVERAGE2(G286,'Sim Flight Params'!$B$57,2)</f>
        <v>-0.15461100498227212</v>
      </c>
      <c r="J286">
        <f t="shared" si="45"/>
        <v>-0.30380306325020406</v>
      </c>
      <c r="K286">
        <f t="shared" si="46"/>
        <v>-7.8063547938012068E-2</v>
      </c>
      <c r="L286">
        <f>'Sim Flight Params'!$B$55*J286+'Sim Flight Params'!$B$58*K286</f>
        <v>-0.30380306325020406</v>
      </c>
      <c r="N286">
        <f t="shared" si="47"/>
        <v>1.9138247749511175</v>
      </c>
      <c r="O286">
        <f t="shared" si="48"/>
        <v>-0.1546110049822724</v>
      </c>
      <c r="P286">
        <f>'Sim Flight Params'!$B$55*N286+'Sim Flight Params'!$B$58*O286</f>
        <v>1.9138247749511175</v>
      </c>
      <c r="Q286">
        <f t="shared" si="49"/>
        <v>0.30892681576740788</v>
      </c>
      <c r="S286">
        <f t="shared" si="43"/>
        <v>-0.33594489229204372</v>
      </c>
      <c r="T286">
        <f t="shared" si="44"/>
        <v>1.8153434218478</v>
      </c>
      <c r="U286">
        <f t="shared" si="41"/>
        <v>0.21044546266409037</v>
      </c>
    </row>
    <row r="287" spans="1:21" x14ac:dyDescent="0.3">
      <c r="A287">
        <f>'Sim Flight'!B287</f>
        <v>14.249999999999901</v>
      </c>
      <c r="B287">
        <f>'Sim Flight'!L287</f>
        <v>1.5867346938775875</v>
      </c>
      <c r="C287">
        <f>'Sim Flight'!N287+'Sim Flight'!S287+'Sim Flight'!W287</f>
        <v>-0.1705818423366369</v>
      </c>
      <c r="E287">
        <f t="shared" si="42"/>
        <v>5.0000000000000711E-2</v>
      </c>
      <c r="G287">
        <f>MEDIAN2(C287,'Sim Flight Params'!$B$56,2)</f>
        <v>-0.1705818423366369</v>
      </c>
      <c r="H287">
        <f>AVERAGE2(G287,'Sim Flight Params'!$B$57,2)</f>
        <v>-0.15520967735232316</v>
      </c>
      <c r="J287">
        <f t="shared" si="45"/>
        <v>-0.31156354711782031</v>
      </c>
      <c r="K287">
        <f t="shared" si="46"/>
        <v>-1.1973447401020628E-2</v>
      </c>
      <c r="L287">
        <f>'Sim Flight Params'!$B$55*J287+'Sim Flight Params'!$B$58*K287</f>
        <v>-0.31156354711782031</v>
      </c>
      <c r="N287">
        <f t="shared" si="47"/>
        <v>1.8982465975952263</v>
      </c>
      <c r="O287">
        <f t="shared" si="48"/>
        <v>-0.15520967735232263</v>
      </c>
      <c r="P287">
        <f>'Sim Flight Params'!$B$55*N287+'Sim Flight Params'!$B$58*O287</f>
        <v>1.8982465975952263</v>
      </c>
      <c r="Q287">
        <f t="shared" si="49"/>
        <v>0.31151190371763882</v>
      </c>
      <c r="S287">
        <f t="shared" si="43"/>
        <v>-0.34447398440887567</v>
      </c>
      <c r="T287">
        <f t="shared" si="44"/>
        <v>1.798119722627356</v>
      </c>
      <c r="U287">
        <f t="shared" si="41"/>
        <v>0.2113850287497685</v>
      </c>
    </row>
    <row r="288" spans="1:21" x14ac:dyDescent="0.3">
      <c r="A288">
        <f>'Sim Flight'!B288</f>
        <v>14.299999999999899</v>
      </c>
      <c r="B288">
        <f>'Sim Flight'!L288</f>
        <v>1.5681632653061603</v>
      </c>
      <c r="C288">
        <f>'Sim Flight'!N288+'Sim Flight'!S288+'Sim Flight'!W288</f>
        <v>-0.14295518246488484</v>
      </c>
      <c r="E288">
        <f t="shared" si="42"/>
        <v>4.9999999999998934E-2</v>
      </c>
      <c r="G288">
        <f>MEDIAN2(C288,'Sim Flight Params'!$B$56,2)</f>
        <v>-0.14295518246488484</v>
      </c>
      <c r="H288">
        <f>AVERAGE2(G288,'Sim Flight Params'!$B$57,2)</f>
        <v>-0.15653649793833349</v>
      </c>
      <c r="J288">
        <f t="shared" si="45"/>
        <v>-0.3193903720147368</v>
      </c>
      <c r="K288">
        <f t="shared" si="46"/>
        <v>-2.6536411720207164E-2</v>
      </c>
      <c r="L288">
        <f>'Sim Flight Params'!$B$55*J288+'Sim Flight Params'!$B$58*K288</f>
        <v>-0.3193903720147368</v>
      </c>
      <c r="N288">
        <f t="shared" si="47"/>
        <v>1.8822770789944898</v>
      </c>
      <c r="O288">
        <f t="shared" si="48"/>
        <v>-0.15653649793833324</v>
      </c>
      <c r="P288">
        <f>'Sim Flight Params'!$B$55*N288+'Sim Flight Params'!$B$58*O288</f>
        <v>1.8822770789944898</v>
      </c>
      <c r="Q288">
        <f t="shared" si="49"/>
        <v>0.31411381368832947</v>
      </c>
      <c r="S288">
        <f t="shared" si="43"/>
        <v>-0.35162174353211978</v>
      </c>
      <c r="T288">
        <f t="shared" si="44"/>
        <v>1.7805386354507504</v>
      </c>
      <c r="U288">
        <f t="shared" si="41"/>
        <v>0.21237537014459007</v>
      </c>
    </row>
    <row r="289" spans="1:21" x14ac:dyDescent="0.3">
      <c r="A289">
        <f>'Sim Flight'!B289</f>
        <v>14.3499999999999</v>
      </c>
      <c r="B289">
        <f>'Sim Flight'!L289</f>
        <v>1.549183673469426</v>
      </c>
      <c r="C289">
        <f>'Sim Flight'!N289+'Sim Flight'!S289+'Sim Flight'!W289</f>
        <v>-0.16692752471236591</v>
      </c>
      <c r="E289">
        <f t="shared" si="42"/>
        <v>5.0000000000000711E-2</v>
      </c>
      <c r="G289">
        <f>MEDIAN2(C289,'Sim Flight Params'!$B$56,2)</f>
        <v>-0.16692752471236591</v>
      </c>
      <c r="H289">
        <f>AVERAGE2(G289,'Sim Flight Params'!$B$57,2)</f>
        <v>-0.15875070347162334</v>
      </c>
      <c r="J289">
        <f t="shared" si="45"/>
        <v>-0.32732790718831806</v>
      </c>
      <c r="K289">
        <f t="shared" si="46"/>
        <v>-4.428411066579644E-2</v>
      </c>
      <c r="L289">
        <f>'Sim Flight Params'!$B$55*J289+'Sim Flight Params'!$B$58*K289</f>
        <v>-0.32732790718831806</v>
      </c>
      <c r="N289">
        <f t="shared" si="47"/>
        <v>1.8659106836350736</v>
      </c>
      <c r="O289">
        <f t="shared" si="48"/>
        <v>-0.15875070347162287</v>
      </c>
      <c r="P289">
        <f>'Sim Flight Params'!$B$55*N289+'Sim Flight Params'!$B$58*O289</f>
        <v>1.8659106836350736</v>
      </c>
      <c r="Q289">
        <f t="shared" si="49"/>
        <v>0.31672701016564764</v>
      </c>
      <c r="S289">
        <f t="shared" si="43"/>
        <v>-0.35996811976773818</v>
      </c>
      <c r="T289">
        <f t="shared" si="44"/>
        <v>1.7625402294623633</v>
      </c>
      <c r="U289">
        <f t="shared" si="41"/>
        <v>0.21335655599293735</v>
      </c>
    </row>
    <row r="290" spans="1:21" x14ac:dyDescent="0.3">
      <c r="A290">
        <f>'Sim Flight'!B290</f>
        <v>14.399999999999901</v>
      </c>
      <c r="B290">
        <f>'Sim Flight'!L290</f>
        <v>1.5297959183673857</v>
      </c>
      <c r="C290">
        <f>'Sim Flight'!N290+'Sim Flight'!S290+'Sim Flight'!W290</f>
        <v>-0.20005552216859934</v>
      </c>
      <c r="E290">
        <f t="shared" si="42"/>
        <v>5.0000000000000711E-2</v>
      </c>
      <c r="G290">
        <f>MEDIAN2(C290,'Sim Flight Params'!$B$56,2)</f>
        <v>-0.20005552216859934</v>
      </c>
      <c r="H290">
        <f>AVERAGE2(G290,'Sim Flight Params'!$B$57,2)</f>
        <v>-0.17521697698962163</v>
      </c>
      <c r="J290">
        <f t="shared" si="45"/>
        <v>-0.33608875603779925</v>
      </c>
      <c r="K290">
        <f t="shared" si="46"/>
        <v>-0.32932547035996107</v>
      </c>
      <c r="L290">
        <f>'Sim Flight Params'!$B$55*J290+'Sim Flight Params'!$B$58*K290</f>
        <v>-0.33608875603779925</v>
      </c>
      <c r="N290">
        <f t="shared" si="47"/>
        <v>1.8491062458331835</v>
      </c>
      <c r="O290">
        <f t="shared" si="48"/>
        <v>-0.17521697698962141</v>
      </c>
      <c r="P290">
        <f>'Sim Flight Params'!$B$55*N290+'Sim Flight Params'!$B$58*O290</f>
        <v>1.8491062458331835</v>
      </c>
      <c r="Q290">
        <f t="shared" si="49"/>
        <v>0.31931032746579779</v>
      </c>
      <c r="S290">
        <f t="shared" si="43"/>
        <v>-0.36997089587616827</v>
      </c>
      <c r="T290">
        <f t="shared" si="44"/>
        <v>1.7440416846685547</v>
      </c>
      <c r="U290">
        <f t="shared" si="41"/>
        <v>0.21424576630116898</v>
      </c>
    </row>
    <row r="291" spans="1:21" x14ac:dyDescent="0.3">
      <c r="A291">
        <f>'Sim Flight'!B291</f>
        <v>14.4499999999999</v>
      </c>
      <c r="B291">
        <f>'Sim Flight'!L291</f>
        <v>1.51000000000004</v>
      </c>
      <c r="C291">
        <f>'Sim Flight'!N291+'Sim Flight'!S291+'Sim Flight'!W291</f>
        <v>-0.13968172495733142</v>
      </c>
      <c r="E291">
        <f t="shared" si="42"/>
        <v>4.9999999999998934E-2</v>
      </c>
      <c r="G291">
        <f>MEDIAN2(C291,'Sim Flight Params'!$B$56,2)</f>
        <v>-0.13968172495733142</v>
      </c>
      <c r="H291">
        <f>AVERAGE2(G291,'Sim Flight Params'!$B$57,2)</f>
        <v>-0.17069628811618584</v>
      </c>
      <c r="J291">
        <f t="shared" si="45"/>
        <v>-0.34462357044360836</v>
      </c>
      <c r="K291">
        <f t="shared" si="46"/>
        <v>9.0413777468717746E-2</v>
      </c>
      <c r="L291">
        <f>'Sim Flight Params'!$B$55*J291+'Sim Flight Params'!$B$58*K291</f>
        <v>-0.34462357044360836</v>
      </c>
      <c r="N291">
        <f t="shared" si="47"/>
        <v>1.8318750673110034</v>
      </c>
      <c r="O291">
        <f t="shared" si="48"/>
        <v>-0.17069628811618584</v>
      </c>
      <c r="P291">
        <f>'Sim Flight Params'!$B$55*N291+'Sim Flight Params'!$B$58*O291</f>
        <v>1.8318750673110034</v>
      </c>
      <c r="Q291">
        <f t="shared" si="49"/>
        <v>0.32187506731096338</v>
      </c>
      <c r="S291">
        <f t="shared" si="43"/>
        <v>-0.37695498212403467</v>
      </c>
      <c r="T291">
        <f t="shared" si="44"/>
        <v>1.7251939355623533</v>
      </c>
      <c r="U291">
        <f t="shared" si="41"/>
        <v>0.21519393556231337</v>
      </c>
    </row>
    <row r="292" spans="1:21" x14ac:dyDescent="0.3">
      <c r="A292">
        <f>'Sim Flight'!B292</f>
        <v>14.499999999999901</v>
      </c>
      <c r="B292">
        <f>'Sim Flight'!L292</f>
        <v>1.4897959183673875</v>
      </c>
      <c r="C292">
        <f>'Sim Flight'!N292+'Sim Flight'!S292+'Sim Flight'!W292</f>
        <v>-0.14015503501311943</v>
      </c>
      <c r="E292">
        <f t="shared" si="42"/>
        <v>5.0000000000000711E-2</v>
      </c>
      <c r="G292">
        <f>MEDIAN2(C292,'Sim Flight Params'!$B$56,2)</f>
        <v>-0.14015503501311943</v>
      </c>
      <c r="H292">
        <f>AVERAGE2(G292,'Sim Flight Params'!$B$57,2)</f>
        <v>-0.16932804505866456</v>
      </c>
      <c r="J292">
        <f t="shared" si="45"/>
        <v>-0.35308997269654169</v>
      </c>
      <c r="K292">
        <f t="shared" si="46"/>
        <v>2.7364861150425301E-2</v>
      </c>
      <c r="L292">
        <f>'Sim Flight Params'!$B$55*J292+'Sim Flight Params'!$B$58*K292</f>
        <v>-0.35308997269654169</v>
      </c>
      <c r="N292">
        <f t="shared" si="47"/>
        <v>1.8142205686761761</v>
      </c>
      <c r="O292">
        <f t="shared" si="48"/>
        <v>-0.16932804505866408</v>
      </c>
      <c r="P292">
        <f>'Sim Flight Params'!$B$55*N292+'Sim Flight Params'!$B$58*O292</f>
        <v>1.8142205686761761</v>
      </c>
      <c r="Q292">
        <f t="shared" si="49"/>
        <v>0.32442465030878864</v>
      </c>
      <c r="S292">
        <f t="shared" si="43"/>
        <v>-0.38396273387469071</v>
      </c>
      <c r="T292">
        <f t="shared" si="44"/>
        <v>1.7059957988686185</v>
      </c>
      <c r="U292">
        <f t="shared" si="41"/>
        <v>0.21619988050123107</v>
      </c>
    </row>
    <row r="293" spans="1:21" x14ac:dyDescent="0.3">
      <c r="A293">
        <f>'Sim Flight'!B293</f>
        <v>14.549999999999899</v>
      </c>
      <c r="B293">
        <f>'Sim Flight'!L293</f>
        <v>1.4691836734694297</v>
      </c>
      <c r="C293">
        <f>'Sim Flight'!N293+'Sim Flight'!S293+'Sim Flight'!W293</f>
        <v>-0.13215377782068344</v>
      </c>
      <c r="E293">
        <f t="shared" si="42"/>
        <v>4.9999999999998934E-2</v>
      </c>
      <c r="G293">
        <f>MEDIAN2(C293,'Sim Flight Params'!$B$56,2)</f>
        <v>-0.13215377782068344</v>
      </c>
      <c r="H293">
        <f>AVERAGE2(G293,'Sim Flight Params'!$B$57,2)</f>
        <v>-0.16109931463489605</v>
      </c>
      <c r="J293">
        <f t="shared" si="45"/>
        <v>-0.36114493842828632</v>
      </c>
      <c r="K293">
        <f t="shared" si="46"/>
        <v>0.1645746084753737</v>
      </c>
      <c r="L293">
        <f>'Sim Flight Params'!$B$55*J293+'Sim Flight Params'!$B$58*K293</f>
        <v>-0.36114493842828632</v>
      </c>
      <c r="N293">
        <f t="shared" si="47"/>
        <v>1.7961633217547621</v>
      </c>
      <c r="O293">
        <f t="shared" si="48"/>
        <v>-0.16109931463489613</v>
      </c>
      <c r="P293">
        <f>'Sim Flight Params'!$B$55*N293+'Sim Flight Params'!$B$58*O293</f>
        <v>1.7961633217547621</v>
      </c>
      <c r="Q293">
        <f t="shared" si="49"/>
        <v>0.32697964828533244</v>
      </c>
      <c r="S293">
        <f t="shared" si="43"/>
        <v>-0.39057042276572473</v>
      </c>
      <c r="T293">
        <f t="shared" si="44"/>
        <v>1.6864672777303327</v>
      </c>
      <c r="U293">
        <f t="shared" si="41"/>
        <v>0.21728360426090298</v>
      </c>
    </row>
    <row r="294" spans="1:21" x14ac:dyDescent="0.3">
      <c r="A294">
        <f>'Sim Flight'!B294</f>
        <v>14.5999999999999</v>
      </c>
      <c r="B294">
        <f>'Sim Flight'!L294</f>
        <v>1.4481632653061647</v>
      </c>
      <c r="C294">
        <f>'Sim Flight'!N294+'Sim Flight'!S294+'Sim Flight'!W294</f>
        <v>-0.15644125563975564</v>
      </c>
      <c r="E294">
        <f t="shared" si="42"/>
        <v>5.0000000000000711E-2</v>
      </c>
      <c r="G294">
        <f>MEDIAN2(C294,'Sim Flight Params'!$B$56,2)</f>
        <v>-0.15644125563975564</v>
      </c>
      <c r="H294">
        <f>AVERAGE2(G294,'Sim Flight Params'!$B$57,2)</f>
        <v>-0.15611898313917211</v>
      </c>
      <c r="J294">
        <f t="shared" si="45"/>
        <v>-0.36895088758524502</v>
      </c>
      <c r="K294">
        <f t="shared" si="46"/>
        <v>9.9606629914477357E-2</v>
      </c>
      <c r="L294">
        <f>'Sim Flight Params'!$B$55*J294+'Sim Flight Params'!$B$58*K294</f>
        <v>-0.36895088758524502</v>
      </c>
      <c r="N294">
        <f t="shared" si="47"/>
        <v>1.7777157773754997</v>
      </c>
      <c r="O294">
        <f t="shared" si="48"/>
        <v>-0.15611898313917183</v>
      </c>
      <c r="P294">
        <f>'Sim Flight Params'!$B$55*N294+'Sim Flight Params'!$B$58*O294</f>
        <v>1.7777157773754997</v>
      </c>
      <c r="Q294">
        <f t="shared" si="49"/>
        <v>0.329552512069335</v>
      </c>
      <c r="S294">
        <f t="shared" si="43"/>
        <v>-0.39839248554771262</v>
      </c>
      <c r="T294">
        <f t="shared" si="44"/>
        <v>1.6665476534529469</v>
      </c>
      <c r="U294">
        <f t="shared" si="41"/>
        <v>0.21838438814678218</v>
      </c>
    </row>
    <row r="295" spans="1:21" x14ac:dyDescent="0.3">
      <c r="A295">
        <f>'Sim Flight'!B295</f>
        <v>14.649999999999901</v>
      </c>
      <c r="B295">
        <f>'Sim Flight'!L295</f>
        <v>1.4267346938775938</v>
      </c>
      <c r="C295">
        <f>'Sim Flight'!N295+'Sim Flight'!S295+'Sim Flight'!W295</f>
        <v>-0.16442197675816453</v>
      </c>
      <c r="E295">
        <f t="shared" si="42"/>
        <v>5.0000000000000711E-2</v>
      </c>
      <c r="G295">
        <f>MEDIAN2(C295,'Sim Flight Params'!$B$56,2)</f>
        <v>-0.16442197675816453</v>
      </c>
      <c r="H295">
        <f>AVERAGE2(G295,'Sim Flight Params'!$B$57,2)</f>
        <v>-0.15534899994186308</v>
      </c>
      <c r="J295">
        <f t="shared" si="45"/>
        <v>-0.3767183375823383</v>
      </c>
      <c r="K295">
        <f t="shared" si="46"/>
        <v>1.5399663946180423E-2</v>
      </c>
      <c r="L295">
        <f>'Sim Flight Params'!$B$55*J295+'Sim Flight Params'!$B$58*K295</f>
        <v>-0.3767183375823383</v>
      </c>
      <c r="N295">
        <f t="shared" si="47"/>
        <v>1.7588798604963825</v>
      </c>
      <c r="O295">
        <f t="shared" si="48"/>
        <v>-0.15534899994186335</v>
      </c>
      <c r="P295">
        <f>'Sim Flight Params'!$B$55*N295+'Sim Flight Params'!$B$58*O295</f>
        <v>1.7588798604963825</v>
      </c>
      <c r="Q295">
        <f t="shared" si="49"/>
        <v>0.33214516661878868</v>
      </c>
      <c r="S295">
        <f t="shared" si="43"/>
        <v>-0.40661358438562095</v>
      </c>
      <c r="T295">
        <f t="shared" si="44"/>
        <v>1.6462169742336654</v>
      </c>
      <c r="U295">
        <f t="shared" si="41"/>
        <v>0.21948228035607165</v>
      </c>
    </row>
    <row r="296" spans="1:21" x14ac:dyDescent="0.3">
      <c r="A296">
        <f>'Sim Flight'!B296</f>
        <v>14.6999999999999</v>
      </c>
      <c r="B296">
        <f>'Sim Flight'!L296</f>
        <v>1.4048979591837176</v>
      </c>
      <c r="C296">
        <f>'Sim Flight'!N296+'Sim Flight'!S296+'Sim Flight'!W296</f>
        <v>-0.14673843280388588</v>
      </c>
      <c r="E296">
        <f t="shared" si="42"/>
        <v>4.9999999999998934E-2</v>
      </c>
      <c r="G296">
        <f>MEDIAN2(C296,'Sim Flight Params'!$B$56,2)</f>
        <v>-0.14673843280388588</v>
      </c>
      <c r="H296">
        <f>AVERAGE2(G296,'Sim Flight Params'!$B$57,2)</f>
        <v>-0.15582190623423819</v>
      </c>
      <c r="J296">
        <f t="shared" si="45"/>
        <v>-0.38450943289405004</v>
      </c>
      <c r="K296">
        <f t="shared" si="46"/>
        <v>-9.4581258475025867E-3</v>
      </c>
      <c r="L296">
        <f>'Sim Flight Params'!$B$55*J296+'Sim Flight Params'!$B$58*K296</f>
        <v>-0.38450943289405004</v>
      </c>
      <c r="N296">
        <f t="shared" si="47"/>
        <v>1.7396543888516804</v>
      </c>
      <c r="O296">
        <f t="shared" si="48"/>
        <v>-0.15582190623423808</v>
      </c>
      <c r="P296">
        <f>'Sim Flight Params'!$B$55*N296+'Sim Flight Params'!$B$58*O296</f>
        <v>1.7396543888516804</v>
      </c>
      <c r="Q296">
        <f t="shared" si="49"/>
        <v>0.33475642966796282</v>
      </c>
      <c r="S296">
        <f t="shared" si="43"/>
        <v>-0.41395050602581507</v>
      </c>
      <c r="T296">
        <f t="shared" si="44"/>
        <v>1.6255194489323752</v>
      </c>
      <c r="U296">
        <f t="shared" si="41"/>
        <v>0.22062148974865758</v>
      </c>
    </row>
    <row r="297" spans="1:21" x14ac:dyDescent="0.3">
      <c r="A297">
        <f>'Sim Flight'!B297</f>
        <v>14.749999999999901</v>
      </c>
      <c r="B297">
        <f>'Sim Flight'!L297</f>
        <v>1.3826530612245345</v>
      </c>
      <c r="C297">
        <f>'Sim Flight'!N297+'Sim Flight'!S297+'Sim Flight'!W297</f>
        <v>-0.12999143483610326</v>
      </c>
      <c r="E297">
        <f t="shared" si="42"/>
        <v>5.0000000000000711E-2</v>
      </c>
      <c r="G297">
        <f>MEDIAN2(C297,'Sim Flight Params'!$B$56,2)</f>
        <v>-0.12999143483610326</v>
      </c>
      <c r="H297">
        <f>AVERAGE2(G297,'Sim Flight Params'!$B$57,2)</f>
        <v>-0.15120489499970538</v>
      </c>
      <c r="J297">
        <f t="shared" si="45"/>
        <v>-0.39206967764403544</v>
      </c>
      <c r="K297">
        <f t="shared" si="46"/>
        <v>9.2340224690654962E-2</v>
      </c>
      <c r="L297">
        <f>'Sim Flight Params'!$B$55*J297+'Sim Flight Params'!$B$58*K297</f>
        <v>-0.39206967764403544</v>
      </c>
      <c r="N297">
        <f t="shared" si="47"/>
        <v>1.7200509049694783</v>
      </c>
      <c r="O297">
        <f t="shared" si="48"/>
        <v>-0.15120489499970588</v>
      </c>
      <c r="P297">
        <f>'Sim Flight Params'!$B$55*N297+'Sim Flight Params'!$B$58*O297</f>
        <v>1.7200509049694783</v>
      </c>
      <c r="Q297">
        <f t="shared" si="49"/>
        <v>0.33739784374494386</v>
      </c>
      <c r="S297">
        <f t="shared" si="43"/>
        <v>-0.42045007776762033</v>
      </c>
      <c r="T297">
        <f t="shared" si="44"/>
        <v>1.6044969450439939</v>
      </c>
      <c r="U297">
        <f t="shared" si="41"/>
        <v>0.22184388381945941</v>
      </c>
    </row>
    <row r="298" spans="1:21" x14ac:dyDescent="0.3">
      <c r="A298">
        <f>'Sim Flight'!B298</f>
        <v>14.799999999999899</v>
      </c>
      <c r="B298">
        <f>'Sim Flight'!L298</f>
        <v>1.3600000000000461</v>
      </c>
      <c r="C298">
        <f>'Sim Flight'!N298+'Sim Flight'!S298+'Sim Flight'!W298</f>
        <v>-0.18525036682093082</v>
      </c>
      <c r="E298">
        <f t="shared" si="42"/>
        <v>4.9999999999998934E-2</v>
      </c>
      <c r="G298">
        <f>MEDIAN2(C298,'Sim Flight Params'!$B$56,2)</f>
        <v>-0.18525036682093082</v>
      </c>
      <c r="H298">
        <f>AVERAGE2(G298,'Sim Flight Params'!$B$57,2)</f>
        <v>-0.14935425058124682</v>
      </c>
      <c r="J298">
        <f t="shared" si="45"/>
        <v>-0.39953739017309764</v>
      </c>
      <c r="K298">
        <f t="shared" si="46"/>
        <v>3.7012888369171951E-2</v>
      </c>
      <c r="L298">
        <f>'Sim Flight Params'!$B$55*J298+'Sim Flight Params'!$B$58*K298</f>
        <v>-0.39953739017309764</v>
      </c>
      <c r="N298">
        <f t="shared" si="47"/>
        <v>1.7000740354608239</v>
      </c>
      <c r="O298">
        <f t="shared" si="48"/>
        <v>-0.14935425058124716</v>
      </c>
      <c r="P298">
        <f>'Sim Flight Params'!$B$55*N298+'Sim Flight Params'!$B$58*O298</f>
        <v>1.7000740354608239</v>
      </c>
      <c r="Q298">
        <f t="shared" si="49"/>
        <v>0.34007403546077786</v>
      </c>
      <c r="S298">
        <f t="shared" si="43"/>
        <v>-0.42971259610866669</v>
      </c>
      <c r="T298">
        <f t="shared" si="44"/>
        <v>1.583011315238561</v>
      </c>
      <c r="U298">
        <f t="shared" si="41"/>
        <v>0.22301131523851492</v>
      </c>
    </row>
    <row r="299" spans="1:21" x14ac:dyDescent="0.3">
      <c r="A299">
        <f>'Sim Flight'!B299</f>
        <v>14.8499999999999</v>
      </c>
      <c r="B299">
        <f>'Sim Flight'!L299</f>
        <v>1.3369387755102506</v>
      </c>
      <c r="C299">
        <f>'Sim Flight'!N299+'Sim Flight'!S299+'Sim Flight'!W299</f>
        <v>-0.17340539351460249</v>
      </c>
      <c r="E299">
        <f t="shared" si="42"/>
        <v>5.0000000000000711E-2</v>
      </c>
      <c r="G299">
        <f>MEDIAN2(C299,'Sim Flight Params'!$B$56,2)</f>
        <v>-0.17340539351460249</v>
      </c>
      <c r="H299">
        <f>AVERAGE2(G299,'Sim Flight Params'!$B$57,2)</f>
        <v>-0.1535697091509057</v>
      </c>
      <c r="J299">
        <f t="shared" si="45"/>
        <v>-0.40721587563064304</v>
      </c>
      <c r="K299">
        <f t="shared" si="46"/>
        <v>-8.4309171393176424E-2</v>
      </c>
      <c r="L299">
        <f>'Sim Flight Params'!$B$55*J299+'Sim Flight Params'!$B$58*K299</f>
        <v>-0.40721587563064304</v>
      </c>
      <c r="N299">
        <f t="shared" si="47"/>
        <v>1.6797132416792915</v>
      </c>
      <c r="O299">
        <f t="shared" si="48"/>
        <v>-0.15356970915090587</v>
      </c>
      <c r="P299">
        <f>'Sim Flight Params'!$B$55*N299+'Sim Flight Params'!$B$58*O299</f>
        <v>1.6797132416792915</v>
      </c>
      <c r="Q299">
        <f t="shared" si="49"/>
        <v>0.34277446616904084</v>
      </c>
      <c r="S299">
        <f t="shared" si="43"/>
        <v>-0.43838286578439695</v>
      </c>
      <c r="T299">
        <f t="shared" si="44"/>
        <v>1.5610921719493409</v>
      </c>
      <c r="U299">
        <f t="shared" si="41"/>
        <v>0.22415339643909027</v>
      </c>
    </row>
    <row r="300" spans="1:21" x14ac:dyDescent="0.3">
      <c r="A300">
        <f>'Sim Flight'!B300</f>
        <v>14.899999999999901</v>
      </c>
      <c r="B300">
        <f>'Sim Flight'!L300</f>
        <v>1.3134693877551491</v>
      </c>
      <c r="C300">
        <f>'Sim Flight'!N300+'Sim Flight'!S300+'Sim Flight'!W300</f>
        <v>-0.18183600811059239</v>
      </c>
      <c r="E300">
        <f t="shared" si="42"/>
        <v>5.0000000000000711E-2</v>
      </c>
      <c r="G300">
        <f>MEDIAN2(C300,'Sim Flight Params'!$B$56,2)</f>
        <v>-0.18183600811059239</v>
      </c>
      <c r="H300">
        <f>AVERAGE2(G300,'Sim Flight Params'!$B$57,2)</f>
        <v>-0.1587798307880898</v>
      </c>
      <c r="J300">
        <f t="shared" si="45"/>
        <v>-0.41515486717004763</v>
      </c>
      <c r="K300">
        <f t="shared" si="46"/>
        <v>-0.10420243274368042</v>
      </c>
      <c r="L300">
        <f>'Sim Flight Params'!$B$55*J300+'Sim Flight Params'!$B$58*K300</f>
        <v>-0.41515486717004763</v>
      </c>
      <c r="N300">
        <f t="shared" si="47"/>
        <v>1.6589554983207888</v>
      </c>
      <c r="O300">
        <f t="shared" si="48"/>
        <v>-0.15877983078808941</v>
      </c>
      <c r="P300">
        <f>'Sim Flight Params'!$B$55*N300+'Sim Flight Params'!$B$58*O300</f>
        <v>1.6589554983207888</v>
      </c>
      <c r="Q300">
        <f t="shared" si="49"/>
        <v>0.34548611056563971</v>
      </c>
      <c r="S300">
        <f t="shared" si="43"/>
        <v>-0.44747466618992671</v>
      </c>
      <c r="T300">
        <f t="shared" si="44"/>
        <v>1.5387184386398443</v>
      </c>
      <c r="U300">
        <f t="shared" si="41"/>
        <v>0.22524905088469516</v>
      </c>
    </row>
    <row r="301" spans="1:21" x14ac:dyDescent="0.3">
      <c r="A301">
        <f>'Sim Flight'!B301</f>
        <v>14.9499999999999</v>
      </c>
      <c r="B301">
        <f>'Sim Flight'!L301</f>
        <v>1.2895918367347421</v>
      </c>
      <c r="C301">
        <f>'Sim Flight'!N301+'Sim Flight'!S301+'Sim Flight'!W301</f>
        <v>-0.13464156661705196</v>
      </c>
      <c r="E301">
        <f t="shared" si="42"/>
        <v>4.9999999999998934E-2</v>
      </c>
      <c r="G301">
        <f>MEDIAN2(C301,'Sim Flight Params'!$B$56,2)</f>
        <v>-0.13464156661705196</v>
      </c>
      <c r="H301">
        <f>AVERAGE2(G301,'Sim Flight Params'!$B$57,2)</f>
        <v>-0.15909080438763587</v>
      </c>
      <c r="J301">
        <f t="shared" si="45"/>
        <v>-0.42310940738942926</v>
      </c>
      <c r="K301">
        <f t="shared" si="46"/>
        <v>-6.2194719909215651E-3</v>
      </c>
      <c r="L301">
        <f>'Sim Flight Params'!$B$55*J301+'Sim Flight Params'!$B$58*K301</f>
        <v>-0.42310940738942926</v>
      </c>
      <c r="N301">
        <f t="shared" si="47"/>
        <v>1.6378000279513178</v>
      </c>
      <c r="O301">
        <f t="shared" si="48"/>
        <v>-0.15909080438763606</v>
      </c>
      <c r="P301">
        <f>'Sim Flight Params'!$B$55*N301+'Sim Flight Params'!$B$58*O301</f>
        <v>1.6378000279513178</v>
      </c>
      <c r="Q301">
        <f t="shared" si="49"/>
        <v>0.34820819121657576</v>
      </c>
      <c r="S301">
        <f t="shared" si="43"/>
        <v>-0.45420674452077914</v>
      </c>
      <c r="T301">
        <f t="shared" si="44"/>
        <v>1.5160081014138058</v>
      </c>
      <c r="U301">
        <f t="shared" si="41"/>
        <v>0.22641626467906373</v>
      </c>
    </row>
    <row r="302" spans="1:21" x14ac:dyDescent="0.3">
      <c r="A302">
        <f>'Sim Flight'!B302</f>
        <v>14.999999999999901</v>
      </c>
      <c r="B302">
        <f>'Sim Flight'!L302</f>
        <v>1.2653061224490285</v>
      </c>
      <c r="C302">
        <f>'Sim Flight'!N302+'Sim Flight'!S302+'Sim Flight'!W302</f>
        <v>-0.1440050410339283</v>
      </c>
      <c r="E302">
        <f t="shared" si="42"/>
        <v>5.0000000000000711E-2</v>
      </c>
      <c r="G302">
        <f>MEDIAN2(C302,'Sim Flight Params'!$B$56,2)</f>
        <v>-0.1440050410339283</v>
      </c>
      <c r="H302">
        <f>AVERAGE2(G302,'Sim Flight Params'!$B$57,2)</f>
        <v>-0.15753627756190747</v>
      </c>
      <c r="J302">
        <f t="shared" si="45"/>
        <v>-0.43098622126752473</v>
      </c>
      <c r="K302">
        <f t="shared" si="46"/>
        <v>3.1090536514567616E-2</v>
      </c>
      <c r="L302">
        <f>'Sim Flight Params'!$B$55*J302+'Sim Flight Params'!$B$58*K302</f>
        <v>-0.43098622126752473</v>
      </c>
      <c r="N302">
        <f t="shared" si="47"/>
        <v>1.6162507168879414</v>
      </c>
      <c r="O302">
        <f t="shared" si="48"/>
        <v>-0.15753627756190711</v>
      </c>
      <c r="P302">
        <f>'Sim Flight Params'!$B$55*N302+'Sim Flight Params'!$B$58*O302</f>
        <v>1.6162507168879414</v>
      </c>
      <c r="Q302">
        <f t="shared" si="49"/>
        <v>0.3509445944389129</v>
      </c>
      <c r="S302">
        <f t="shared" si="43"/>
        <v>-0.46140699657247564</v>
      </c>
      <c r="T302">
        <f t="shared" si="44"/>
        <v>1.4929377515851816</v>
      </c>
      <c r="U302">
        <f t="shared" si="41"/>
        <v>0.22763162913615309</v>
      </c>
    </row>
    <row r="303" spans="1:21" x14ac:dyDescent="0.3">
      <c r="A303">
        <f>'Sim Flight'!B303</f>
        <v>15.049999999999899</v>
      </c>
      <c r="B303">
        <f>'Sim Flight'!L303</f>
        <v>1.2406122448980093</v>
      </c>
      <c r="C303">
        <f>'Sim Flight'!N303+'Sim Flight'!S303+'Sim Flight'!W303</f>
        <v>-0.18063323635096065</v>
      </c>
      <c r="E303">
        <f t="shared" si="42"/>
        <v>4.9999999999998934E-2</v>
      </c>
      <c r="G303">
        <f>MEDIAN2(C303,'Sim Flight Params'!$B$56,2)</f>
        <v>-0.18063323635096065</v>
      </c>
      <c r="H303">
        <f>AVERAGE2(G303,'Sim Flight Params'!$B$57,2)</f>
        <v>-0.15956268501100698</v>
      </c>
      <c r="J303">
        <f t="shared" si="45"/>
        <v>-0.43896435551807489</v>
      </c>
      <c r="K303">
        <f t="shared" si="46"/>
        <v>-4.0528148981991176E-2</v>
      </c>
      <c r="L303">
        <f>'Sim Flight Params'!$B$55*J303+'Sim Flight Params'!$B$58*K303</f>
        <v>-0.43896435551807489</v>
      </c>
      <c r="N303">
        <f t="shared" si="47"/>
        <v>1.5943024991120383</v>
      </c>
      <c r="O303">
        <f t="shared" si="48"/>
        <v>-0.15956268501100665</v>
      </c>
      <c r="P303">
        <f>'Sim Flight Params'!$B$55*N303+'Sim Flight Params'!$B$58*O303</f>
        <v>1.5943024991120383</v>
      </c>
      <c r="Q303">
        <f t="shared" si="49"/>
        <v>0.353690254214029</v>
      </c>
      <c r="S303">
        <f t="shared" si="43"/>
        <v>-0.47043865839002347</v>
      </c>
      <c r="T303">
        <f t="shared" si="44"/>
        <v>1.4694158186656809</v>
      </c>
      <c r="U303">
        <f t="shared" si="41"/>
        <v>0.22880357376767169</v>
      </c>
    </row>
    <row r="304" spans="1:21" x14ac:dyDescent="0.3">
      <c r="A304">
        <f>'Sim Flight'!B304</f>
        <v>15.0999999999999</v>
      </c>
      <c r="B304">
        <f>'Sim Flight'!L304</f>
        <v>1.2155102040816832</v>
      </c>
      <c r="C304">
        <f>'Sim Flight'!N304+'Sim Flight'!S304+'Sim Flight'!W304</f>
        <v>-0.1656594770094425</v>
      </c>
      <c r="E304">
        <f t="shared" si="42"/>
        <v>5.0000000000000711E-2</v>
      </c>
      <c r="G304">
        <f>MEDIAN2(C304,'Sim Flight Params'!$B$56,2)</f>
        <v>-0.1656594770094425</v>
      </c>
      <c r="H304">
        <f>AVERAGE2(G304,'Sim Flight Params'!$B$57,2)</f>
        <v>-0.16192781553670155</v>
      </c>
      <c r="J304">
        <f t="shared" si="45"/>
        <v>-0.44706074629491011</v>
      </c>
      <c r="K304">
        <f t="shared" si="46"/>
        <v>-4.7302610513890612E-2</v>
      </c>
      <c r="L304">
        <f>'Sim Flight Params'!$B$55*J304+'Sim Flight Params'!$B$58*K304</f>
        <v>-0.44706074629491011</v>
      </c>
      <c r="N304">
        <f t="shared" si="47"/>
        <v>1.5719494617972924</v>
      </c>
      <c r="O304">
        <f t="shared" si="48"/>
        <v>-0.16192781553670202</v>
      </c>
      <c r="P304">
        <f>'Sim Flight Params'!$B$55*N304+'Sim Flight Params'!$B$58*O304</f>
        <v>1.5719494617972924</v>
      </c>
      <c r="Q304">
        <f t="shared" si="49"/>
        <v>0.35643925771560925</v>
      </c>
      <c r="S304">
        <f t="shared" si="43"/>
        <v>-0.47872163224049569</v>
      </c>
      <c r="T304">
        <f t="shared" si="44"/>
        <v>1.4454797370536558</v>
      </c>
      <c r="U304">
        <f t="shared" si="41"/>
        <v>0.22996953297197265</v>
      </c>
    </row>
    <row r="305" spans="1:21" x14ac:dyDescent="0.3">
      <c r="A305">
        <f>'Sim Flight'!B305</f>
        <v>15.149999999999901</v>
      </c>
      <c r="B305">
        <f>'Sim Flight'!L305</f>
        <v>1.190000000000051</v>
      </c>
      <c r="C305">
        <f>'Sim Flight'!N305+'Sim Flight'!S305+'Sim Flight'!W305</f>
        <v>-0.13512600607662661</v>
      </c>
      <c r="E305">
        <f t="shared" si="42"/>
        <v>5.0000000000000711E-2</v>
      </c>
      <c r="G305">
        <f>MEDIAN2(C305,'Sim Flight Params'!$B$56,2)</f>
        <v>-0.13512600607662661</v>
      </c>
      <c r="H305">
        <f>AVERAGE2(G305,'Sim Flight Params'!$B$57,2)</f>
        <v>-0.16256963694176696</v>
      </c>
      <c r="J305">
        <f t="shared" si="45"/>
        <v>-0.45518922814199858</v>
      </c>
      <c r="K305">
        <f t="shared" si="46"/>
        <v>-1.2836428101308068E-2</v>
      </c>
      <c r="L305">
        <f>'Sim Flight Params'!$B$55*J305+'Sim Flight Params'!$B$58*K305</f>
        <v>-0.45518922814199858</v>
      </c>
      <c r="N305">
        <f t="shared" si="47"/>
        <v>1.5491900003901922</v>
      </c>
      <c r="O305">
        <f t="shared" si="48"/>
        <v>-0.16256963694176721</v>
      </c>
      <c r="P305">
        <f>'Sim Flight Params'!$B$55*N305+'Sim Flight Params'!$B$58*O305</f>
        <v>1.5491900003901922</v>
      </c>
      <c r="Q305">
        <f t="shared" si="49"/>
        <v>0.35919000039014115</v>
      </c>
      <c r="S305">
        <f t="shared" si="43"/>
        <v>-0.48547793254432714</v>
      </c>
      <c r="T305">
        <f t="shared" si="44"/>
        <v>1.4212058404264392</v>
      </c>
      <c r="U305">
        <f t="shared" si="41"/>
        <v>0.23120584042638814</v>
      </c>
    </row>
    <row r="306" spans="1:21" x14ac:dyDescent="0.3">
      <c r="A306">
        <f>'Sim Flight'!B306</f>
        <v>15.1999999999999</v>
      </c>
      <c r="B306">
        <f>'Sim Flight'!L306</f>
        <v>1.1640816326531138</v>
      </c>
      <c r="C306">
        <f>'Sim Flight'!N306+'Sim Flight'!S306+'Sim Flight'!W306</f>
        <v>-0.13316546679772159</v>
      </c>
      <c r="E306">
        <f t="shared" si="42"/>
        <v>4.9999999999998934E-2</v>
      </c>
      <c r="G306">
        <f>MEDIAN2(C306,'Sim Flight Params'!$B$56,2)</f>
        <v>-0.13316546679772159</v>
      </c>
      <c r="H306">
        <f>AVERAGE2(G306,'Sim Flight Params'!$B$57,2)</f>
        <v>-0.1560590244388658</v>
      </c>
      <c r="J306">
        <f t="shared" si="45"/>
        <v>-0.46299217936394171</v>
      </c>
      <c r="K306">
        <f t="shared" si="46"/>
        <v>0.13021225005802606</v>
      </c>
      <c r="L306">
        <f>'Sim Flight Params'!$B$55*J306+'Sim Flight Params'!$B$58*K306</f>
        <v>-0.46299217936394171</v>
      </c>
      <c r="N306">
        <f t="shared" si="47"/>
        <v>1.5260403914219955</v>
      </c>
      <c r="O306">
        <f t="shared" si="48"/>
        <v>-0.15605902443886599</v>
      </c>
      <c r="P306">
        <f>'Sim Flight Params'!$B$55*N306+'Sim Flight Params'!$B$58*O306</f>
        <v>1.5260403914219955</v>
      </c>
      <c r="Q306">
        <f t="shared" si="49"/>
        <v>0.36195875876888173</v>
      </c>
      <c r="S306">
        <f t="shared" si="43"/>
        <v>-0.49213620588421308</v>
      </c>
      <c r="T306">
        <f t="shared" si="44"/>
        <v>1.3965990301322291</v>
      </c>
      <c r="U306">
        <f t="shared" si="41"/>
        <v>0.23251739747911526</v>
      </c>
    </row>
    <row r="307" spans="1:21" x14ac:dyDescent="0.3">
      <c r="A307">
        <f>'Sim Flight'!B307</f>
        <v>15.249999999999901</v>
      </c>
      <c r="B307">
        <f>'Sim Flight'!L307</f>
        <v>1.1377551020408689</v>
      </c>
      <c r="C307">
        <f>'Sim Flight'!N307+'Sim Flight'!S307+'Sim Flight'!W307</f>
        <v>-0.16020798626732546</v>
      </c>
      <c r="E307">
        <f t="shared" si="42"/>
        <v>5.0000000000000711E-2</v>
      </c>
      <c r="G307">
        <f>MEDIAN2(C307,'Sim Flight Params'!$B$56,2)</f>
        <v>-0.16020798626732546</v>
      </c>
      <c r="H307">
        <f>AVERAGE2(G307,'Sim Flight Params'!$B$57,2)</f>
        <v>-0.15440934853295618</v>
      </c>
      <c r="J307">
        <f t="shared" si="45"/>
        <v>-0.47071264679058961</v>
      </c>
      <c r="K307">
        <f t="shared" si="46"/>
        <v>3.2993518118191817E-2</v>
      </c>
      <c r="L307">
        <f>'Sim Flight Params'!$B$55*J307+'Sim Flight Params'!$B$58*K307</f>
        <v>-0.47071264679058961</v>
      </c>
      <c r="N307">
        <f t="shared" si="47"/>
        <v>1.5025047590824658</v>
      </c>
      <c r="O307">
        <f t="shared" si="48"/>
        <v>-0.15440934853295565</v>
      </c>
      <c r="P307">
        <f>'Sim Flight Params'!$B$55*N307+'Sim Flight Params'!$B$58*O307</f>
        <v>1.5025047590824658</v>
      </c>
      <c r="Q307">
        <f t="shared" si="49"/>
        <v>0.3647496570415969</v>
      </c>
      <c r="S307">
        <f t="shared" si="43"/>
        <v>-0.50014660519757947</v>
      </c>
      <c r="T307">
        <f t="shared" si="44"/>
        <v>1.3715916998723499</v>
      </c>
      <c r="U307">
        <f t="shared" si="41"/>
        <v>0.23383659783148092</v>
      </c>
    </row>
    <row r="308" spans="1:21" x14ac:dyDescent="0.3">
      <c r="A308">
        <f>'Sim Flight'!B308</f>
        <v>15.299999999999899</v>
      </c>
      <c r="B308">
        <f>'Sim Flight'!L308</f>
        <v>1.1110204081633195</v>
      </c>
      <c r="C308">
        <f>'Sim Flight'!N308+'Sim Flight'!S308+'Sim Flight'!W308</f>
        <v>-0.12544419371548818</v>
      </c>
      <c r="E308">
        <f t="shared" si="42"/>
        <v>4.9999999999998934E-2</v>
      </c>
      <c r="G308">
        <f>MEDIAN2(C308,'Sim Flight Params'!$B$56,2)</f>
        <v>-0.12544419371548818</v>
      </c>
      <c r="H308">
        <f>AVERAGE2(G308,'Sim Flight Params'!$B$57,2)</f>
        <v>-0.14736037173356817</v>
      </c>
      <c r="J308">
        <f t="shared" si="45"/>
        <v>-0.47808066537726784</v>
      </c>
      <c r="K308">
        <f t="shared" si="46"/>
        <v>0.14097953598776325</v>
      </c>
      <c r="L308">
        <f>'Sim Flight Params'!$B$55*J308+'Sim Flight Params'!$B$58*K308</f>
        <v>-0.47808066537726784</v>
      </c>
      <c r="N308">
        <f t="shared" si="47"/>
        <v>1.4786007258136029</v>
      </c>
      <c r="O308">
        <f t="shared" si="48"/>
        <v>-0.14736037173356789</v>
      </c>
      <c r="P308">
        <f>'Sim Flight Params'!$B$55*N308+'Sim Flight Params'!$B$58*O308</f>
        <v>1.4786007258136029</v>
      </c>
      <c r="Q308">
        <f t="shared" si="49"/>
        <v>0.36758031765028343</v>
      </c>
      <c r="S308">
        <f t="shared" si="43"/>
        <v>-0.50641881488335372</v>
      </c>
      <c r="T308">
        <f t="shared" si="44"/>
        <v>1.3462707591281826</v>
      </c>
      <c r="U308">
        <f t="shared" si="41"/>
        <v>0.23525035096486313</v>
      </c>
    </row>
    <row r="309" spans="1:21" x14ac:dyDescent="0.3">
      <c r="A309">
        <f>'Sim Flight'!B309</f>
        <v>15.3499999999999</v>
      </c>
      <c r="B309">
        <f>'Sim Flight'!L309</f>
        <v>1.0838775510204628</v>
      </c>
      <c r="C309">
        <f>'Sim Flight'!N309+'Sim Flight'!S309+'Sim Flight'!W309</f>
        <v>-0.19599441187478367</v>
      </c>
      <c r="E309">
        <f t="shared" si="42"/>
        <v>5.0000000000000711E-2</v>
      </c>
      <c r="G309">
        <f>MEDIAN2(C309,'Sim Flight Params'!$B$56,2)</f>
        <v>-0.19599441187478367</v>
      </c>
      <c r="H309">
        <f>AVERAGE2(G309,'Sim Flight Params'!$B$57,2)</f>
        <v>-0.1550294773907846</v>
      </c>
      <c r="J309">
        <f t="shared" si="45"/>
        <v>-0.48583213924680718</v>
      </c>
      <c r="K309">
        <f t="shared" si="46"/>
        <v>-0.1533821131443264</v>
      </c>
      <c r="L309">
        <f>'Sim Flight Params'!$B$55*J309+'Sim Flight Params'!$B$58*K309</f>
        <v>-0.48583213924680718</v>
      </c>
      <c r="N309">
        <f t="shared" si="47"/>
        <v>1.4543091188512622</v>
      </c>
      <c r="O309">
        <f t="shared" si="48"/>
        <v>-0.15502947739078457</v>
      </c>
      <c r="P309">
        <f>'Sim Flight Params'!$B$55*N309+'Sim Flight Params'!$B$58*O309</f>
        <v>1.4543091188512622</v>
      </c>
      <c r="Q309">
        <f t="shared" si="49"/>
        <v>0.37043156783079945</v>
      </c>
      <c r="S309">
        <f t="shared" si="43"/>
        <v>-0.51621853547709307</v>
      </c>
      <c r="T309">
        <f t="shared" si="44"/>
        <v>1.3204598323543275</v>
      </c>
      <c r="U309">
        <f t="shared" si="41"/>
        <v>0.23658228133386472</v>
      </c>
    </row>
    <row r="310" spans="1:21" x14ac:dyDescent="0.3">
      <c r="A310">
        <f>'Sim Flight'!B310</f>
        <v>15.399999999999901</v>
      </c>
      <c r="B310">
        <f>'Sim Flight'!L310</f>
        <v>1.0563265306123</v>
      </c>
      <c r="C310">
        <f>'Sim Flight'!N310+'Sim Flight'!S310+'Sim Flight'!W310</f>
        <v>-0.16887839593760243</v>
      </c>
      <c r="E310">
        <f t="shared" si="42"/>
        <v>5.0000000000000711E-2</v>
      </c>
      <c r="G310">
        <f>MEDIAN2(C310,'Sim Flight Params'!$B$56,2)</f>
        <v>-0.16887839593760243</v>
      </c>
      <c r="H310">
        <f>AVERAGE2(G310,'Sim Flight Params'!$B$57,2)</f>
        <v>-0.15813864675374387</v>
      </c>
      <c r="J310">
        <f t="shared" si="45"/>
        <v>-0.49373907158449448</v>
      </c>
      <c r="K310">
        <f t="shared" si="46"/>
        <v>-6.2183387259184493E-2</v>
      </c>
      <c r="L310">
        <f>'Sim Flight Params'!$B$55*J310+'Sim Flight Params'!$B$58*K310</f>
        <v>-0.49373907158449448</v>
      </c>
      <c r="N310">
        <f t="shared" si="47"/>
        <v>1.4296221652720371</v>
      </c>
      <c r="O310">
        <f t="shared" si="48"/>
        <v>-0.15813864675374376</v>
      </c>
      <c r="P310">
        <f>'Sim Flight Params'!$B$55*N310+'Sim Flight Params'!$B$58*O310</f>
        <v>1.4296221652720371</v>
      </c>
      <c r="Q310">
        <f t="shared" si="49"/>
        <v>0.37329563465973714</v>
      </c>
      <c r="S310">
        <f t="shared" si="43"/>
        <v>-0.52466245527397326</v>
      </c>
      <c r="T310">
        <f t="shared" si="44"/>
        <v>1.2942267095906286</v>
      </c>
      <c r="U310">
        <f t="shared" si="41"/>
        <v>0.2379001789783286</v>
      </c>
    </row>
    <row r="311" spans="1:21" x14ac:dyDescent="0.3">
      <c r="A311">
        <f>'Sim Flight'!B311</f>
        <v>15.4499999999999</v>
      </c>
      <c r="B311">
        <f>'Sim Flight'!L311</f>
        <v>1.0283673469388319</v>
      </c>
      <c r="C311">
        <f>'Sim Flight'!N311+'Sim Flight'!S311+'Sim Flight'!W311</f>
        <v>-0.13881634860990677</v>
      </c>
      <c r="E311">
        <f t="shared" si="42"/>
        <v>4.9999999999998934E-2</v>
      </c>
      <c r="G311">
        <f>MEDIAN2(C311,'Sim Flight Params'!$B$56,2)</f>
        <v>-0.13881634860990677</v>
      </c>
      <c r="H311">
        <f>AVERAGE2(G311,'Sim Flight Params'!$B$57,2)</f>
        <v>-0.15291153578611213</v>
      </c>
      <c r="J311">
        <f t="shared" si="45"/>
        <v>-0.50138464837379992</v>
      </c>
      <c r="K311">
        <f t="shared" si="46"/>
        <v>0.10454221935263687</v>
      </c>
      <c r="L311">
        <f>'Sim Flight Params'!$B$55*J311+'Sim Flight Params'!$B$58*K311</f>
        <v>-0.50138464837379992</v>
      </c>
      <c r="N311">
        <f t="shared" si="47"/>
        <v>1.4045529328533477</v>
      </c>
      <c r="O311">
        <f t="shared" si="48"/>
        <v>-0.15291153578611208</v>
      </c>
      <c r="P311">
        <f>'Sim Flight Params'!$B$55*N311+'Sim Flight Params'!$B$58*O311</f>
        <v>1.4045529328533477</v>
      </c>
      <c r="Q311">
        <f t="shared" si="49"/>
        <v>0.37618558591451579</v>
      </c>
      <c r="S311">
        <f t="shared" si="43"/>
        <v>-0.5316032727044685</v>
      </c>
      <c r="T311">
        <f t="shared" si="44"/>
        <v>1.2676465459554058</v>
      </c>
      <c r="U311">
        <f t="shared" si="41"/>
        <v>0.23927919901657391</v>
      </c>
    </row>
    <row r="312" spans="1:21" x14ac:dyDescent="0.3">
      <c r="A312">
        <f>'Sim Flight'!B312</f>
        <v>15.499999999999901</v>
      </c>
      <c r="B312">
        <f>'Sim Flight'!L312</f>
        <v>1.0000000000000568</v>
      </c>
      <c r="C312">
        <f>'Sim Flight'!N312+'Sim Flight'!S312+'Sim Flight'!W312</f>
        <v>-0.29216884935934256</v>
      </c>
      <c r="E312">
        <f t="shared" si="42"/>
        <v>5.0000000000000711E-2</v>
      </c>
      <c r="G312">
        <f>MEDIAN2(C312,'Sim Flight Params'!$B$56,2)</f>
        <v>-0.29216884935934256</v>
      </c>
      <c r="H312">
        <f>AVERAGE2(G312,'Sim Flight Params'!$B$57,2)</f>
        <v>-0.16872520732984969</v>
      </c>
      <c r="J312">
        <f t="shared" si="45"/>
        <v>-0.50982090874029251</v>
      </c>
      <c r="K312">
        <f t="shared" si="46"/>
        <v>-0.31627343087474663</v>
      </c>
      <c r="L312">
        <f>'Sim Flight Params'!$B$55*J312+'Sim Flight Params'!$B$58*K312</f>
        <v>-0.50982090874029251</v>
      </c>
      <c r="N312">
        <f t="shared" si="47"/>
        <v>1.3790618874163327</v>
      </c>
      <c r="O312">
        <f t="shared" si="48"/>
        <v>-0.16872520732984936</v>
      </c>
      <c r="P312">
        <f>'Sim Flight Params'!$B$55*N312+'Sim Flight Params'!$B$58*O312</f>
        <v>1.3790618874163327</v>
      </c>
      <c r="Q312">
        <f t="shared" si="49"/>
        <v>0.37906188741627589</v>
      </c>
      <c r="S312">
        <f t="shared" si="43"/>
        <v>-0.54621171517243583</v>
      </c>
      <c r="T312">
        <f t="shared" si="44"/>
        <v>1.2403359601967836</v>
      </c>
      <c r="U312">
        <f t="shared" si="41"/>
        <v>0.24033596019672676</v>
      </c>
    </row>
    <row r="313" spans="1:21" x14ac:dyDescent="0.3">
      <c r="A313">
        <f>'Sim Flight'!B313</f>
        <v>15.549999999999899</v>
      </c>
      <c r="B313">
        <f>'Sim Flight'!L313</f>
        <v>0.9716326530612811</v>
      </c>
      <c r="C313">
        <f>'Sim Flight'!N313+'Sim Flight'!S313+'Sim Flight'!W313</f>
        <v>3.7219864939007571E-2</v>
      </c>
      <c r="E313">
        <f t="shared" si="42"/>
        <v>4.9999999999998934E-2</v>
      </c>
      <c r="G313">
        <f>MEDIAN2(C313,'Sim Flight Params'!$B$56,2)</f>
        <v>3.7219864939007571E-2</v>
      </c>
      <c r="H313">
        <f>AVERAGE2(G313,'Sim Flight Params'!$B$57,2)</f>
        <v>-0.14718197345289538</v>
      </c>
      <c r="J313">
        <f t="shared" si="45"/>
        <v>-0.51718000741293713</v>
      </c>
      <c r="K313">
        <f t="shared" si="46"/>
        <v>0.43086467753909535</v>
      </c>
      <c r="L313">
        <f>'Sim Flight Params'!$B$55*J313+'Sim Flight Params'!$B$58*K313</f>
        <v>-0.51718000741293713</v>
      </c>
      <c r="N313">
        <f t="shared" si="47"/>
        <v>1.3532028870456865</v>
      </c>
      <c r="O313">
        <f t="shared" si="48"/>
        <v>-0.14718197345289544</v>
      </c>
      <c r="P313">
        <f>'Sim Flight Params'!$B$55*N313+'Sim Flight Params'!$B$58*O313</f>
        <v>1.3532028870456865</v>
      </c>
      <c r="Q313">
        <f t="shared" si="49"/>
        <v>0.38157023398440537</v>
      </c>
      <c r="S313">
        <f t="shared" si="43"/>
        <v>-0.5443507219254855</v>
      </c>
      <c r="T313">
        <f t="shared" si="44"/>
        <v>1.21311842410051</v>
      </c>
      <c r="U313">
        <f t="shared" si="41"/>
        <v>0.24148577103922886</v>
      </c>
    </row>
    <row r="314" spans="1:21" x14ac:dyDescent="0.3">
      <c r="A314">
        <f>'Sim Flight'!B314</f>
        <v>15.5999999999999</v>
      </c>
      <c r="B314">
        <f>'Sim Flight'!L314</f>
        <v>0.94367346938781049</v>
      </c>
      <c r="C314">
        <f>'Sim Flight'!N314+'Sim Flight'!S314+'Sim Flight'!W314</f>
        <v>0.17606555272744839</v>
      </c>
      <c r="E314">
        <f t="shared" si="42"/>
        <v>5.0000000000000711E-2</v>
      </c>
      <c r="G314">
        <f>MEDIAN2(C314,'Sim Flight Params'!$B$56,2)</f>
        <v>0.17606555272744839</v>
      </c>
      <c r="H314">
        <f>AVERAGE2(G314,'Sim Flight Params'!$B$57,2)</f>
        <v>-0.10852809601224914</v>
      </c>
      <c r="J314">
        <f t="shared" si="45"/>
        <v>-0.52260641221354964</v>
      </c>
      <c r="K314">
        <f t="shared" si="46"/>
        <v>0.77307754881291391</v>
      </c>
      <c r="L314">
        <f>'Sim Flight Params'!$B$55*J314+'Sim Flight Params'!$B$58*K314</f>
        <v>-0.52260641221354964</v>
      </c>
      <c r="N314">
        <f t="shared" si="47"/>
        <v>1.3270725664350087</v>
      </c>
      <c r="O314">
        <f t="shared" si="48"/>
        <v>-0.10852809601224879</v>
      </c>
      <c r="P314">
        <f>'Sim Flight Params'!$B$55*N314+'Sim Flight Params'!$B$58*O314</f>
        <v>1.3270725664350087</v>
      </c>
      <c r="Q314">
        <f t="shared" si="49"/>
        <v>0.38339909704719821</v>
      </c>
      <c r="S314">
        <f t="shared" si="43"/>
        <v>-0.53554744428911294</v>
      </c>
      <c r="T314">
        <f t="shared" si="44"/>
        <v>1.186341051886054</v>
      </c>
      <c r="U314">
        <f t="shared" si="41"/>
        <v>0.24266758249824349</v>
      </c>
    </row>
    <row r="315" spans="1:21" x14ac:dyDescent="0.3">
      <c r="A315">
        <f>'Sim Flight'!B315</f>
        <v>15.649999999999901</v>
      </c>
      <c r="B315">
        <f>'Sim Flight'!L315</f>
        <v>0.91612244897964612</v>
      </c>
      <c r="C315">
        <f>'Sim Flight'!N315+'Sim Flight'!S315+'Sim Flight'!W315</f>
        <v>0.17959128710584779</v>
      </c>
      <c r="E315">
        <f t="shared" si="42"/>
        <v>5.0000000000000711E-2</v>
      </c>
      <c r="G315">
        <f>MEDIAN2(C315,'Sim Flight Params'!$B$56,2)</f>
        <v>0.17959128710584779</v>
      </c>
      <c r="H315">
        <f>AVERAGE2(G315,'Sim Flight Params'!$B$57,2)</f>
        <v>-6.6053186840602476E-2</v>
      </c>
      <c r="J315">
        <f t="shared" si="45"/>
        <v>-0.52590907155557987</v>
      </c>
      <c r="K315">
        <f t="shared" si="46"/>
        <v>0.84949818343292116</v>
      </c>
      <c r="L315">
        <f>'Sim Flight Params'!$B$55*J315+'Sim Flight Params'!$B$58*K315</f>
        <v>-0.52590907155557987</v>
      </c>
      <c r="N315">
        <f t="shared" si="47"/>
        <v>1.3007771128572294</v>
      </c>
      <c r="O315">
        <f t="shared" si="48"/>
        <v>-6.6053186840603517E-2</v>
      </c>
      <c r="P315">
        <f>'Sim Flight Params'!$B$55*N315+'Sim Flight Params'!$B$58*O315</f>
        <v>1.3007771128572294</v>
      </c>
      <c r="Q315">
        <f t="shared" si="49"/>
        <v>0.38465466387758329</v>
      </c>
      <c r="S315">
        <f t="shared" si="43"/>
        <v>-0.52656787993382037</v>
      </c>
      <c r="T315">
        <f t="shared" si="44"/>
        <v>1.1600126578893626</v>
      </c>
      <c r="U315">
        <f t="shared" si="41"/>
        <v>0.24389020890971647</v>
      </c>
    </row>
    <row r="316" spans="1:21" x14ac:dyDescent="0.3">
      <c r="A316">
        <f>'Sim Flight'!B316</f>
        <v>15.6999999999999</v>
      </c>
      <c r="B316">
        <f>'Sim Flight'!L316</f>
        <v>0.88897959183678865</v>
      </c>
      <c r="C316">
        <f>'Sim Flight'!N316+'Sim Flight'!S316+'Sim Flight'!W316</f>
        <v>0.18293757899582611</v>
      </c>
      <c r="E316">
        <f t="shared" si="42"/>
        <v>4.9999999999998934E-2</v>
      </c>
      <c r="G316">
        <f>MEDIAN2(C316,'Sim Flight Params'!$B$56,2)</f>
        <v>0.18293757899582611</v>
      </c>
      <c r="H316">
        <f>AVERAGE2(G316,'Sim Flight Params'!$B$57,2)</f>
        <v>-2.7505465251688187E-2</v>
      </c>
      <c r="J316">
        <f t="shared" si="45"/>
        <v>-0.52728434481816422</v>
      </c>
      <c r="K316">
        <f t="shared" si="46"/>
        <v>0.77095443177830214</v>
      </c>
      <c r="L316">
        <f>'Sim Flight Params'!$B$55*J316+'Sim Flight Params'!$B$58*K316</f>
        <v>-0.52728434481816422</v>
      </c>
      <c r="N316">
        <f t="shared" si="47"/>
        <v>1.2744128956163219</v>
      </c>
      <c r="O316">
        <f t="shared" si="48"/>
        <v>-2.7505465251687653E-2</v>
      </c>
      <c r="P316">
        <f>'Sim Flight Params'!$B$55*N316+'Sim Flight Params'!$B$58*O316</f>
        <v>1.2744128956163219</v>
      </c>
      <c r="Q316">
        <f t="shared" si="49"/>
        <v>0.38543330377953322</v>
      </c>
      <c r="S316">
        <f t="shared" si="43"/>
        <v>-0.51742100098402921</v>
      </c>
      <c r="T316">
        <f t="shared" si="44"/>
        <v>1.1341416078401616</v>
      </c>
      <c r="U316">
        <f t="shared" si="41"/>
        <v>0.24516201600337295</v>
      </c>
    </row>
    <row r="317" spans="1:21" x14ac:dyDescent="0.3">
      <c r="A317">
        <f>'Sim Flight'!B317</f>
        <v>15.749999999999901</v>
      </c>
      <c r="B317">
        <f>'Sim Flight'!L317</f>
        <v>0.86224489795923653</v>
      </c>
      <c r="C317">
        <f>'Sim Flight'!N317+'Sim Flight'!S317+'Sim Flight'!W317</f>
        <v>0.17117658823808854</v>
      </c>
      <c r="E317">
        <f t="shared" si="42"/>
        <v>5.0000000000000711E-2</v>
      </c>
      <c r="G317">
        <f>MEDIAN2(C317,'Sim Flight Params'!$B$56,2)</f>
        <v>0.17117658823808854</v>
      </c>
      <c r="H317">
        <f>AVERAGE2(G317,'Sim Flight Params'!$B$57,2)</f>
        <v>1.8390909762420828E-2</v>
      </c>
      <c r="J317">
        <f t="shared" si="45"/>
        <v>-0.52636479933004321</v>
      </c>
      <c r="K317">
        <f t="shared" si="46"/>
        <v>0.9179275002821673</v>
      </c>
      <c r="L317">
        <f>'Sim Flight Params'!$B$55*J317+'Sim Flight Params'!$B$58*K317</f>
        <v>-0.52636479933004321</v>
      </c>
      <c r="N317">
        <f t="shared" si="47"/>
        <v>1.2480946556498194</v>
      </c>
      <c r="O317">
        <f t="shared" si="48"/>
        <v>1.8390909762419933E-2</v>
      </c>
      <c r="P317">
        <f>'Sim Flight Params'!$B$55*N317+'Sim Flight Params'!$B$58*O317</f>
        <v>1.2480946556498194</v>
      </c>
      <c r="Q317">
        <f t="shared" si="49"/>
        <v>0.38584975769058283</v>
      </c>
      <c r="S317">
        <f t="shared" si="43"/>
        <v>-0.50886217157212466</v>
      </c>
      <c r="T317">
        <f t="shared" si="44"/>
        <v>1.1086984992615549</v>
      </c>
      <c r="U317">
        <f t="shared" si="41"/>
        <v>0.24645360130231841</v>
      </c>
    </row>
    <row r="318" spans="1:21" x14ac:dyDescent="0.3">
      <c r="A318">
        <f>'Sim Flight'!B318</f>
        <v>15.799999999999899</v>
      </c>
      <c r="B318">
        <f>'Sim Flight'!L318</f>
        <v>0.83591836734699132</v>
      </c>
      <c r="C318">
        <f>'Sim Flight'!N318+'Sim Flight'!S318+'Sim Flight'!W318</f>
        <v>0.13603430994265137</v>
      </c>
      <c r="E318">
        <f t="shared" si="42"/>
        <v>4.9999999999998934E-2</v>
      </c>
      <c r="G318">
        <f>MEDIAN2(C318,'Sim Flight Params'!$B$56,2)</f>
        <v>0.13603430994265137</v>
      </c>
      <c r="H318">
        <f>AVERAGE2(G318,'Sim Flight Params'!$B$57,2)</f>
        <v>5.6504997997452559E-2</v>
      </c>
      <c r="J318">
        <f t="shared" si="45"/>
        <v>-0.52353954943017067</v>
      </c>
      <c r="K318">
        <f t="shared" si="46"/>
        <v>0.7622817647006509</v>
      </c>
      <c r="L318">
        <f>'Sim Flight Params'!$B$55*J318+'Sim Flight Params'!$B$58*K318</f>
        <v>-0.52353954943017067</v>
      </c>
      <c r="N318">
        <f t="shared" si="47"/>
        <v>1.2219176781783114</v>
      </c>
      <c r="O318">
        <f t="shared" si="48"/>
        <v>5.6504997997451997E-2</v>
      </c>
      <c r="P318">
        <f>'Sim Flight Params'!$B$55*N318+'Sim Flight Params'!$B$58*O318</f>
        <v>1.2219176781783114</v>
      </c>
      <c r="Q318">
        <f t="shared" si="49"/>
        <v>0.38599931083132011</v>
      </c>
      <c r="S318">
        <f t="shared" si="43"/>
        <v>-0.50206045607499228</v>
      </c>
      <c r="T318">
        <f t="shared" si="44"/>
        <v>1.083595476457806</v>
      </c>
      <c r="U318">
        <f t="shared" si="41"/>
        <v>0.24767710911081464</v>
      </c>
    </row>
    <row r="319" spans="1:21" x14ac:dyDescent="0.3">
      <c r="A319">
        <f>'Sim Flight'!B319</f>
        <v>15.849999999999801</v>
      </c>
      <c r="B319">
        <f>'Sim Flight'!L319</f>
        <v>0.81000000000010253</v>
      </c>
      <c r="C319">
        <f>'Sim Flight'!N319+'Sim Flight'!S319+'Sim Flight'!W319</f>
        <v>0.1798521248713548</v>
      </c>
      <c r="E319">
        <f t="shared" si="42"/>
        <v>4.9999999999901235E-2</v>
      </c>
      <c r="G319">
        <f>MEDIAN2(C319,'Sim Flight Params'!$B$56,2)</f>
        <v>0.1798521248713548</v>
      </c>
      <c r="H319">
        <f>AVERAGE2(G319,'Sim Flight Params'!$B$57,2)</f>
        <v>9.6338557182610265E-2</v>
      </c>
      <c r="J319">
        <f t="shared" si="45"/>
        <v>-0.51872262157104965</v>
      </c>
      <c r="K319">
        <f t="shared" si="46"/>
        <v>0.79667118370472778</v>
      </c>
      <c r="L319">
        <f>'Sim Flight Params'!$B$55*J319+'Sim Flight Params'!$B$58*K319</f>
        <v>-0.51872262157104965</v>
      </c>
      <c r="N319">
        <f t="shared" si="47"/>
        <v>1.1959815470998101</v>
      </c>
      <c r="O319">
        <f t="shared" si="48"/>
        <v>9.6338557182610751E-2</v>
      </c>
      <c r="P319">
        <f>'Sim Flight Params'!$B$55*N319+'Sim Flight Params'!$B$58*O319</f>
        <v>1.1959815470998101</v>
      </c>
      <c r="Q319">
        <f t="shared" si="49"/>
        <v>0.38598154709970756</v>
      </c>
      <c r="S319">
        <f t="shared" si="43"/>
        <v>-0.49306784983144231</v>
      </c>
      <c r="T319">
        <f t="shared" si="44"/>
        <v>1.0589420839662826</v>
      </c>
      <c r="U319">
        <f t="shared" si="41"/>
        <v>0.24894208396618012</v>
      </c>
    </row>
    <row r="320" spans="1:21" x14ac:dyDescent="0.3">
      <c r="A320">
        <f>'Sim Flight'!B320</f>
        <v>15.8999999999998</v>
      </c>
      <c r="B320">
        <f>'Sim Flight'!L320</f>
        <v>0.78448979591846879</v>
      </c>
      <c r="C320">
        <f>'Sim Flight'!N320+'Sim Flight'!S320+'Sim Flight'!W320</f>
        <v>0.14236138097676337</v>
      </c>
      <c r="E320">
        <f t="shared" si="42"/>
        <v>4.9999999999998934E-2</v>
      </c>
      <c r="G320">
        <f>MEDIAN2(C320,'Sim Flight Params'!$B$56,2)</f>
        <v>0.14236138097676337</v>
      </c>
      <c r="H320">
        <f>AVERAGE2(G320,'Sim Flight Params'!$B$57,2)</f>
        <v>0.15065483597462348</v>
      </c>
      <c r="J320">
        <f t="shared" si="45"/>
        <v>-0.51118987977231867</v>
      </c>
      <c r="K320">
        <f t="shared" si="46"/>
        <v>1.0863255758402874</v>
      </c>
      <c r="L320">
        <f>'Sim Flight Params'!$B$55*J320+'Sim Flight Params'!$B$58*K320</f>
        <v>-0.51118987977231867</v>
      </c>
      <c r="N320">
        <f t="shared" si="47"/>
        <v>1.1704220531111946</v>
      </c>
      <c r="O320">
        <f t="shared" si="48"/>
        <v>0.15065483597462281</v>
      </c>
      <c r="P320">
        <f>'Sim Flight Params'!$B$55*N320+'Sim Flight Params'!$B$58*O320</f>
        <v>1.1704220531111946</v>
      </c>
      <c r="Q320">
        <f t="shared" si="49"/>
        <v>0.38593225719272584</v>
      </c>
      <c r="S320">
        <f t="shared" si="43"/>
        <v>-0.48594978078260431</v>
      </c>
      <c r="T320">
        <f t="shared" si="44"/>
        <v>1.034644594927153</v>
      </c>
      <c r="U320">
        <f t="shared" si="41"/>
        <v>0.2501547990086842</v>
      </c>
    </row>
    <row r="321" spans="1:21" x14ac:dyDescent="0.3">
      <c r="A321">
        <f>'Sim Flight'!B321</f>
        <v>15.9499999999998</v>
      </c>
      <c r="B321">
        <f>'Sim Flight'!L321</f>
        <v>0.75938775510214029</v>
      </c>
      <c r="C321">
        <f>'Sim Flight'!N321+'Sim Flight'!S321+'Sim Flight'!W321</f>
        <v>0.17222696152686678</v>
      </c>
      <c r="E321">
        <f t="shared" si="42"/>
        <v>5.0000000000000711E-2</v>
      </c>
      <c r="G321">
        <f>MEDIAN2(C321,'Sim Flight Params'!$B$56,2)</f>
        <v>0.17222696152686678</v>
      </c>
      <c r="H321">
        <f>AVERAGE2(G321,'Sim Flight Params'!$B$57,2)</f>
        <v>0.1675307230481059</v>
      </c>
      <c r="J321">
        <f t="shared" si="45"/>
        <v>-0.50281334361991326</v>
      </c>
      <c r="K321">
        <f t="shared" si="46"/>
        <v>0.33751774146964364</v>
      </c>
      <c r="L321">
        <f>'Sim Flight Params'!$B$55*J321+'Sim Flight Params'!$B$58*K321</f>
        <v>-0.50281334361991326</v>
      </c>
      <c r="N321">
        <f t="shared" si="47"/>
        <v>1.1452813859301987</v>
      </c>
      <c r="O321">
        <f t="shared" si="48"/>
        <v>0.16753072304810585</v>
      </c>
      <c r="P321">
        <f>'Sim Flight Params'!$B$55*N321+'Sim Flight Params'!$B$58*O321</f>
        <v>1.1452813859301987</v>
      </c>
      <c r="Q321">
        <f t="shared" si="49"/>
        <v>0.38589363082805839</v>
      </c>
      <c r="S321">
        <f t="shared" si="43"/>
        <v>-0.47733843270626086</v>
      </c>
      <c r="T321">
        <f t="shared" si="44"/>
        <v>1.0107776732918397</v>
      </c>
      <c r="U321">
        <f t="shared" si="41"/>
        <v>0.25138991818969936</v>
      </c>
    </row>
    <row r="322" spans="1:21" x14ac:dyDescent="0.3">
      <c r="A322">
        <f>'Sim Flight'!B322</f>
        <v>15.999999999999799</v>
      </c>
      <c r="B322">
        <f>'Sim Flight'!L322</f>
        <v>0.7346938775511187</v>
      </c>
      <c r="C322">
        <f>'Sim Flight'!N322+'Sim Flight'!S322+'Sim Flight'!W322</f>
        <v>0.14127938108122312</v>
      </c>
      <c r="E322">
        <f t="shared" si="42"/>
        <v>4.9999999999998934E-2</v>
      </c>
      <c r="G322">
        <f>MEDIAN2(C322,'Sim Flight Params'!$B$56,2)</f>
        <v>0.14127938108122312</v>
      </c>
      <c r="H322">
        <f>AVERAGE2(G322,'Sim Flight Params'!$B$57,2)</f>
        <v>0.16318245159232775</v>
      </c>
      <c r="J322">
        <f t="shared" si="45"/>
        <v>-0.49465422104029705</v>
      </c>
      <c r="K322">
        <f t="shared" si="46"/>
        <v>-8.6965429115564902E-2</v>
      </c>
      <c r="L322">
        <f>'Sim Flight Params'!$B$55*J322+'Sim Flight Params'!$B$58*K322</f>
        <v>-0.49465422104029705</v>
      </c>
      <c r="N322">
        <f t="shared" si="47"/>
        <v>1.1205486748781843</v>
      </c>
      <c r="O322">
        <f t="shared" si="48"/>
        <v>0.16318245159232761</v>
      </c>
      <c r="P322">
        <f>'Sim Flight Params'!$B$55*N322+'Sim Flight Params'!$B$58*O322</f>
        <v>1.1205486748781843</v>
      </c>
      <c r="Q322">
        <f t="shared" si="49"/>
        <v>0.38585479732706562</v>
      </c>
      <c r="S322">
        <f t="shared" si="43"/>
        <v>-0.47027446365219988</v>
      </c>
      <c r="T322">
        <f t="shared" si="44"/>
        <v>0.98726395010923018</v>
      </c>
      <c r="U322">
        <f t="shared" ref="U322:U385" si="50">T322-$B322</f>
        <v>0.25257007255811148</v>
      </c>
    </row>
    <row r="323" spans="1:21" x14ac:dyDescent="0.3">
      <c r="A323">
        <f>'Sim Flight'!B323</f>
        <v>16.049999999999802</v>
      </c>
      <c r="B323">
        <f>'Sim Flight'!L323</f>
        <v>0.71040816326540157</v>
      </c>
      <c r="C323">
        <f>'Sim Flight'!N323+'Sim Flight'!S323+'Sim Flight'!W323</f>
        <v>0.20023116765031335</v>
      </c>
      <c r="E323">
        <f t="shared" si="42"/>
        <v>5.0000000000002487E-2</v>
      </c>
      <c r="G323">
        <f>MEDIAN2(C323,'Sim Flight Params'!$B$56,2)</f>
        <v>0.20023116765031335</v>
      </c>
      <c r="H323">
        <f>AVERAGE2(G323,'Sim Flight Params'!$B$57,2)</f>
        <v>0.16576243666038593</v>
      </c>
      <c r="J323">
        <f t="shared" si="45"/>
        <v>-0.48636609920727736</v>
      </c>
      <c r="K323">
        <f t="shared" si="46"/>
        <v>5.1599701361160974E-2</v>
      </c>
      <c r="L323">
        <f>'Sim Flight Params'!$B$55*J323+'Sim Flight Params'!$B$58*K323</f>
        <v>-0.48636609920727736</v>
      </c>
      <c r="N323">
        <f t="shared" si="47"/>
        <v>1.0962303699178193</v>
      </c>
      <c r="O323">
        <f t="shared" si="48"/>
        <v>0.16576243666038556</v>
      </c>
      <c r="P323">
        <f>'Sim Flight Params'!$B$55*N323+'Sim Flight Params'!$B$58*O323</f>
        <v>1.0962303699178193</v>
      </c>
      <c r="Q323">
        <f t="shared" si="49"/>
        <v>0.38582220665241773</v>
      </c>
      <c r="S323">
        <f t="shared" si="43"/>
        <v>-0.46026290526968372</v>
      </c>
      <c r="T323">
        <f t="shared" si="44"/>
        <v>0.96425080484574488</v>
      </c>
      <c r="U323">
        <f t="shared" si="50"/>
        <v>0.25384264158034331</v>
      </c>
    </row>
    <row r="324" spans="1:21" x14ac:dyDescent="0.3">
      <c r="A324">
        <f>'Sim Flight'!B324</f>
        <v>16.099999999999799</v>
      </c>
      <c r="B324">
        <f>'Sim Flight'!L324</f>
        <v>0.68653061224499312</v>
      </c>
      <c r="C324">
        <f>'Sim Flight'!N324+'Sim Flight'!S324+'Sim Flight'!W324</f>
        <v>0.16045743494644452</v>
      </c>
      <c r="E324">
        <f t="shared" ref="E324:E387" si="51">A324-A323</f>
        <v>4.9999999999997158E-2</v>
      </c>
      <c r="G324">
        <f>MEDIAN2(C324,'Sim Flight Params'!$B$56,2)</f>
        <v>0.16045743494644452</v>
      </c>
      <c r="H324">
        <f>AVERAGE2(G324,'Sim Flight Params'!$B$57,2)</f>
        <v>0.16295241865421325</v>
      </c>
      <c r="J324">
        <f t="shared" si="45"/>
        <v>-0.47821847827456715</v>
      </c>
      <c r="K324">
        <f t="shared" si="46"/>
        <v>-5.6200360123456611E-2</v>
      </c>
      <c r="L324">
        <f>'Sim Flight Params'!$B$55*J324+'Sim Flight Params'!$B$58*K324</f>
        <v>-0.47821847827456715</v>
      </c>
      <c r="N324">
        <f t="shared" si="47"/>
        <v>1.0723194460040923</v>
      </c>
      <c r="O324">
        <f t="shared" si="48"/>
        <v>0.16295241865421345</v>
      </c>
      <c r="P324">
        <f>'Sim Flight Params'!$B$55*N324+'Sim Flight Params'!$B$58*O324</f>
        <v>1.0723194460040923</v>
      </c>
      <c r="Q324">
        <f t="shared" si="49"/>
        <v>0.38578883375909923</v>
      </c>
      <c r="S324">
        <f t="shared" ref="S324:S387" si="52">S323+C324*$E324</f>
        <v>-0.45224003352236197</v>
      </c>
      <c r="T324">
        <f t="shared" ref="T324:T387" si="53">T323+S324*$E324</f>
        <v>0.94163880316962811</v>
      </c>
      <c r="U324">
        <f t="shared" si="50"/>
        <v>0.25510819092463499</v>
      </c>
    </row>
    <row r="325" spans="1:21" x14ac:dyDescent="0.3">
      <c r="A325">
        <f>'Sim Flight'!B325</f>
        <v>16.1499999999998</v>
      </c>
      <c r="B325">
        <f>'Sim Flight'!L325</f>
        <v>0.66306122448988924</v>
      </c>
      <c r="C325">
        <f>'Sim Flight'!N325+'Sim Flight'!S325+'Sim Flight'!W325</f>
        <v>0.19731681191245345</v>
      </c>
      <c r="E325">
        <f t="shared" si="51"/>
        <v>5.0000000000000711E-2</v>
      </c>
      <c r="G325">
        <f>MEDIAN2(C325,'Sim Flight Params'!$B$56,2)</f>
        <v>0.19731681191245345</v>
      </c>
      <c r="H325">
        <f>AVERAGE2(G325,'Sim Flight Params'!$B$57,2)</f>
        <v>0.16621994661350886</v>
      </c>
      <c r="J325">
        <f t="shared" si="45"/>
        <v>-0.46990748094389156</v>
      </c>
      <c r="K325">
        <f t="shared" si="46"/>
        <v>6.5350559185911219E-2</v>
      </c>
      <c r="L325">
        <f>'Sim Flight Params'!$B$55*J325+'Sim Flight Params'!$B$58*K325</f>
        <v>-0.46990748094389156</v>
      </c>
      <c r="N325">
        <f t="shared" si="47"/>
        <v>1.0488240719568975</v>
      </c>
      <c r="O325">
        <f t="shared" si="48"/>
        <v>0.16621994661350933</v>
      </c>
      <c r="P325">
        <f>'Sim Flight Params'!$B$55*N325+'Sim Flight Params'!$B$58*O325</f>
        <v>1.0488240719568975</v>
      </c>
      <c r="Q325">
        <f t="shared" si="49"/>
        <v>0.38576284746700829</v>
      </c>
      <c r="S325">
        <f t="shared" si="52"/>
        <v>-0.44237419292673918</v>
      </c>
      <c r="T325">
        <f t="shared" si="53"/>
        <v>0.91952009352329089</v>
      </c>
      <c r="U325">
        <f t="shared" si="50"/>
        <v>0.25645886903340165</v>
      </c>
    </row>
    <row r="326" spans="1:21" x14ac:dyDescent="0.3">
      <c r="A326">
        <f>'Sim Flight'!B326</f>
        <v>16.1999999999998</v>
      </c>
      <c r="B326">
        <f>'Sim Flight'!L326</f>
        <v>0.64000000000009116</v>
      </c>
      <c r="C326">
        <f>'Sim Flight'!N326+'Sim Flight'!S326+'Sim Flight'!W326</f>
        <v>0.19025364182423266</v>
      </c>
      <c r="E326">
        <f t="shared" si="51"/>
        <v>5.0000000000000711E-2</v>
      </c>
      <c r="G326">
        <f>MEDIAN2(C326,'Sim Flight Params'!$B$56,2)</f>
        <v>0.19025364182423266</v>
      </c>
      <c r="H326">
        <f>AVERAGE2(G326,'Sim Flight Params'!$B$57,2)</f>
        <v>0.1729973630987065</v>
      </c>
      <c r="J326">
        <f t="shared" si="45"/>
        <v>-0.46125761278895611</v>
      </c>
      <c r="K326">
        <f t="shared" si="46"/>
        <v>0.13554832970395089</v>
      </c>
      <c r="L326">
        <f>'Sim Flight Params'!$B$55*J326+'Sim Flight Params'!$B$58*K326</f>
        <v>-0.46125761278895611</v>
      </c>
      <c r="N326">
        <f t="shared" si="47"/>
        <v>1.0257611913174494</v>
      </c>
      <c r="O326">
        <f t="shared" si="48"/>
        <v>0.1729973630987067</v>
      </c>
      <c r="P326">
        <f>'Sim Flight Params'!$B$55*N326+'Sim Flight Params'!$B$58*O326</f>
        <v>1.0257611913174494</v>
      </c>
      <c r="Q326">
        <f t="shared" si="49"/>
        <v>0.3857611913173582</v>
      </c>
      <c r="S326">
        <f t="shared" si="52"/>
        <v>-0.43286151083552743</v>
      </c>
      <c r="T326">
        <f t="shared" si="53"/>
        <v>0.8978770179815142</v>
      </c>
      <c r="U326">
        <f t="shared" si="50"/>
        <v>0.25787701798142304</v>
      </c>
    </row>
    <row r="327" spans="1:21" x14ac:dyDescent="0.3">
      <c r="A327">
        <f>'Sim Flight'!B327</f>
        <v>16.249999999999801</v>
      </c>
      <c r="B327">
        <f>'Sim Flight'!L327</f>
        <v>0.61734693877559954</v>
      </c>
      <c r="C327">
        <f>'Sim Flight'!N327+'Sim Flight'!S327+'Sim Flight'!W327</f>
        <v>0.13199171021888267</v>
      </c>
      <c r="E327">
        <f t="shared" si="51"/>
        <v>5.0000000000000711E-2</v>
      </c>
      <c r="G327">
        <f>MEDIAN2(C327,'Sim Flight Params'!$B$56,2)</f>
        <v>0.13199171021888267</v>
      </c>
      <c r="H327">
        <f>AVERAGE2(G327,'Sim Flight Params'!$B$57,2)</f>
        <v>0.16701481126714751</v>
      </c>
      <c r="J327">
        <f t="shared" si="45"/>
        <v>-0.45290687222559861</v>
      </c>
      <c r="K327">
        <f t="shared" si="46"/>
        <v>-0.11965103663117811</v>
      </c>
      <c r="L327">
        <f>'Sim Flight Params'!$B$55*J327+'Sim Flight Params'!$B$58*K327</f>
        <v>-0.45290687222559861</v>
      </c>
      <c r="N327">
        <f t="shared" si="47"/>
        <v>1.003115847706169</v>
      </c>
      <c r="O327">
        <f t="shared" si="48"/>
        <v>0.16701481126714751</v>
      </c>
      <c r="P327">
        <f>'Sim Flight Params'!$B$55*N327+'Sim Flight Params'!$B$58*O327</f>
        <v>1.003115847706169</v>
      </c>
      <c r="Q327">
        <f t="shared" si="49"/>
        <v>0.38576890893056948</v>
      </c>
      <c r="S327">
        <f t="shared" si="52"/>
        <v>-0.42626192532458318</v>
      </c>
      <c r="T327">
        <f t="shared" si="53"/>
        <v>0.87656392171528474</v>
      </c>
      <c r="U327">
        <f t="shared" si="50"/>
        <v>0.2592169829396852</v>
      </c>
    </row>
    <row r="328" spans="1:21" x14ac:dyDescent="0.3">
      <c r="A328">
        <f>'Sim Flight'!B328</f>
        <v>16.299999999999802</v>
      </c>
      <c r="B328">
        <f>'Sim Flight'!L328</f>
        <v>0.59510204081641394</v>
      </c>
      <c r="C328">
        <f>'Sim Flight'!N328+'Sim Flight'!S328+'Sim Flight'!W328</f>
        <v>0.16952946095054286</v>
      </c>
      <c r="E328">
        <f t="shared" si="51"/>
        <v>5.0000000000000711E-2</v>
      </c>
      <c r="G328">
        <f>MEDIAN2(C328,'Sim Flight Params'!$B$56,2)</f>
        <v>0.16952946095054286</v>
      </c>
      <c r="H328">
        <f>AVERAGE2(G328,'Sim Flight Params'!$B$57,2)</f>
        <v>0.17041082126386992</v>
      </c>
      <c r="J328">
        <f t="shared" si="45"/>
        <v>-0.444386331162405</v>
      </c>
      <c r="K328">
        <f t="shared" si="46"/>
        <v>6.7920199934447117E-2</v>
      </c>
      <c r="L328">
        <f>'Sim Flight Params'!$B$55*J328+'Sim Flight Params'!$B$58*K328</f>
        <v>-0.444386331162405</v>
      </c>
      <c r="N328">
        <f t="shared" si="47"/>
        <v>0.98089653114804842</v>
      </c>
      <c r="O328">
        <f t="shared" si="48"/>
        <v>0.17041082126386978</v>
      </c>
      <c r="P328">
        <f>'Sim Flight Params'!$B$55*N328+'Sim Flight Params'!$B$58*O328</f>
        <v>0.98089653114804842</v>
      </c>
      <c r="Q328">
        <f t="shared" si="49"/>
        <v>0.38579449033163449</v>
      </c>
      <c r="S328">
        <f t="shared" si="52"/>
        <v>-0.41778545227705594</v>
      </c>
      <c r="T328">
        <f t="shared" si="53"/>
        <v>0.85567464910143165</v>
      </c>
      <c r="U328">
        <f t="shared" si="50"/>
        <v>0.26057260828501771</v>
      </c>
    </row>
    <row r="329" spans="1:21" x14ac:dyDescent="0.3">
      <c r="A329">
        <f>'Sim Flight'!B329</f>
        <v>16.349999999999799</v>
      </c>
      <c r="B329">
        <f>'Sim Flight'!L329</f>
        <v>0.57326530612253601</v>
      </c>
      <c r="C329">
        <f>'Sim Flight'!N329+'Sim Flight'!S329+'Sim Flight'!W329</f>
        <v>0.19182364079399625</v>
      </c>
      <c r="E329">
        <f t="shared" si="51"/>
        <v>4.9999999999997158E-2</v>
      </c>
      <c r="G329">
        <f>MEDIAN2(C329,'Sim Flight Params'!$B$56,2)</f>
        <v>0.19182364079399625</v>
      </c>
      <c r="H329">
        <f>AVERAGE2(G329,'Sim Flight Params'!$B$57,2)</f>
        <v>0.17286040617226109</v>
      </c>
      <c r="J329">
        <f t="shared" si="45"/>
        <v>-0.43574331085379242</v>
      </c>
      <c r="K329">
        <f t="shared" si="46"/>
        <v>4.8991698167826232E-2</v>
      </c>
      <c r="L329">
        <f>'Sim Flight Params'!$B$55*J329+'Sim Flight Params'!$B$58*K329</f>
        <v>-0.43574331085379242</v>
      </c>
      <c r="N329">
        <f t="shared" si="47"/>
        <v>0.95910936560536009</v>
      </c>
      <c r="O329">
        <f t="shared" si="48"/>
        <v>0.17286040617226145</v>
      </c>
      <c r="P329">
        <f>'Sim Flight Params'!$B$55*N329+'Sim Flight Params'!$B$58*O329</f>
        <v>0.95910936560536009</v>
      </c>
      <c r="Q329">
        <f t="shared" si="49"/>
        <v>0.38584405948282408</v>
      </c>
      <c r="S329">
        <f t="shared" si="52"/>
        <v>-0.40819427023735666</v>
      </c>
      <c r="T329">
        <f t="shared" si="53"/>
        <v>0.83526493558956494</v>
      </c>
      <c r="U329">
        <f t="shared" si="50"/>
        <v>0.26199962946702893</v>
      </c>
    </row>
    <row r="330" spans="1:21" x14ac:dyDescent="0.3">
      <c r="A330">
        <f>'Sim Flight'!B330</f>
        <v>16.3999999999998</v>
      </c>
      <c r="B330">
        <f>'Sim Flight'!L330</f>
        <v>0.55183673469396255</v>
      </c>
      <c r="C330">
        <f>'Sim Flight'!N330+'Sim Flight'!S330+'Sim Flight'!W330</f>
        <v>0.14507135947120545</v>
      </c>
      <c r="E330">
        <f t="shared" si="51"/>
        <v>5.0000000000000711E-2</v>
      </c>
      <c r="G330">
        <f>MEDIAN2(C330,'Sim Flight Params'!$B$56,2)</f>
        <v>0.14507135947120545</v>
      </c>
      <c r="H330">
        <f>AVERAGE2(G330,'Sim Flight Params'!$B$57,2)</f>
        <v>0.17333440347100887</v>
      </c>
      <c r="J330">
        <f t="shared" ref="J330:J393" si="54">J329+H330*$E330</f>
        <v>-0.42707659068024184</v>
      </c>
      <c r="K330">
        <f t="shared" ref="K330:K393" si="55">(H330-H329)/$E330</f>
        <v>9.4799459749554706E-3</v>
      </c>
      <c r="L330">
        <f>'Sim Flight Params'!$B$55*J330+'Sim Flight Params'!$B$58*K330</f>
        <v>-0.42707659068024184</v>
      </c>
      <c r="N330">
        <f t="shared" ref="N330:N393" si="56">N329+L330*$E330</f>
        <v>0.93775553607134765</v>
      </c>
      <c r="O330">
        <f t="shared" ref="O330:O393" si="57">(L330-L329)/$E330</f>
        <v>0.17333440347100912</v>
      </c>
      <c r="P330">
        <f>'Sim Flight Params'!$B$55*N330+'Sim Flight Params'!$B$58*O330</f>
        <v>0.93775553607134765</v>
      </c>
      <c r="Q330">
        <f t="shared" ref="Q330:Q393" si="58">P330-$B330</f>
        <v>0.3859188013773851</v>
      </c>
      <c r="S330">
        <f t="shared" si="52"/>
        <v>-0.4009407022637963</v>
      </c>
      <c r="T330">
        <f t="shared" si="53"/>
        <v>0.81521790047637488</v>
      </c>
      <c r="U330">
        <f t="shared" si="50"/>
        <v>0.26338116578241233</v>
      </c>
    </row>
    <row r="331" spans="1:21" x14ac:dyDescent="0.3">
      <c r="A331">
        <f>'Sim Flight'!B331</f>
        <v>16.4499999999998</v>
      </c>
      <c r="B331">
        <f>'Sim Flight'!L331</f>
        <v>0.53081632653069533</v>
      </c>
      <c r="C331">
        <f>'Sim Flight'!N331+'Sim Flight'!S331+'Sim Flight'!W331</f>
        <v>0.12810376913888247</v>
      </c>
      <c r="E331">
        <f t="shared" si="51"/>
        <v>5.0000000000000711E-2</v>
      </c>
      <c r="G331">
        <f>MEDIAN2(C331,'Sim Flight Params'!$B$56,2)</f>
        <v>0.12810376913888247</v>
      </c>
      <c r="H331">
        <f>AVERAGE2(G331,'Sim Flight Params'!$B$57,2)</f>
        <v>0.16431847865708005</v>
      </c>
      <c r="J331">
        <f t="shared" si="54"/>
        <v>-0.4188606667473877</v>
      </c>
      <c r="K331">
        <f t="shared" si="55"/>
        <v>-0.18031849627857388</v>
      </c>
      <c r="L331">
        <f>'Sim Flight Params'!$B$55*J331+'Sim Flight Params'!$B$58*K331</f>
        <v>-0.4188606667473877</v>
      </c>
      <c r="N331">
        <f t="shared" si="56"/>
        <v>0.91681250273397796</v>
      </c>
      <c r="O331">
        <f t="shared" si="57"/>
        <v>0.16431847865708049</v>
      </c>
      <c r="P331">
        <f>'Sim Flight Params'!$B$55*N331+'Sim Flight Params'!$B$58*O331</f>
        <v>0.91681250273397796</v>
      </c>
      <c r="Q331">
        <f t="shared" si="58"/>
        <v>0.38599617620328264</v>
      </c>
      <c r="S331">
        <f t="shared" si="52"/>
        <v>-0.39453551380685209</v>
      </c>
      <c r="T331">
        <f t="shared" si="53"/>
        <v>0.79549112478603201</v>
      </c>
      <c r="U331">
        <f t="shared" si="50"/>
        <v>0.26467479825533669</v>
      </c>
    </row>
    <row r="332" spans="1:21" x14ac:dyDescent="0.3">
      <c r="A332">
        <f>'Sim Flight'!B332</f>
        <v>16.499999999999801</v>
      </c>
      <c r="B332">
        <f>'Sim Flight'!L332</f>
        <v>0.51020408163273434</v>
      </c>
      <c r="C332">
        <f>'Sim Flight'!N332+'Sim Flight'!S332+'Sim Flight'!W332</f>
        <v>0.16692490734218968</v>
      </c>
      <c r="E332">
        <f t="shared" si="51"/>
        <v>5.0000000000000711E-2</v>
      </c>
      <c r="G332">
        <f>MEDIAN2(C332,'Sim Flight Params'!$B$56,2)</f>
        <v>0.16692490734218968</v>
      </c>
      <c r="H332">
        <f>AVERAGE2(G332,'Sim Flight Params'!$B$57,2)</f>
        <v>0.1651269127065482</v>
      </c>
      <c r="J332">
        <f t="shared" si="54"/>
        <v>-0.41060432111206019</v>
      </c>
      <c r="K332">
        <f t="shared" si="55"/>
        <v>1.6168680989362742E-2</v>
      </c>
      <c r="L332">
        <f>'Sim Flight Params'!$B$55*J332+'Sim Flight Params'!$B$58*K332</f>
        <v>-0.41060432111206019</v>
      </c>
      <c r="N332">
        <f t="shared" si="56"/>
        <v>0.89628228667837462</v>
      </c>
      <c r="O332">
        <f t="shared" si="57"/>
        <v>0.16512691270654786</v>
      </c>
      <c r="P332">
        <f>'Sim Flight Params'!$B$55*N332+'Sim Flight Params'!$B$58*O332</f>
        <v>0.89628228667837462</v>
      </c>
      <c r="Q332">
        <f t="shared" si="58"/>
        <v>0.38607820504564028</v>
      </c>
      <c r="S332">
        <f t="shared" si="52"/>
        <v>-0.38618926843974249</v>
      </c>
      <c r="T332">
        <f t="shared" si="53"/>
        <v>0.77618166136404465</v>
      </c>
      <c r="U332">
        <f t="shared" si="50"/>
        <v>0.26597757973131031</v>
      </c>
    </row>
    <row r="333" spans="1:21" x14ac:dyDescent="0.3">
      <c r="A333">
        <f>'Sim Flight'!B333</f>
        <v>16.549999999999802</v>
      </c>
      <c r="B333">
        <f>'Sim Flight'!L333</f>
        <v>0.49000000000007937</v>
      </c>
      <c r="C333">
        <f>'Sim Flight'!N333+'Sim Flight'!S333+'Sim Flight'!W333</f>
        <v>0.12943616158214227</v>
      </c>
      <c r="E333">
        <f t="shared" si="51"/>
        <v>5.0000000000000711E-2</v>
      </c>
      <c r="G333">
        <f>MEDIAN2(C333,'Sim Flight Params'!$B$56,2)</f>
        <v>0.12943616158214227</v>
      </c>
      <c r="H333">
        <f>AVERAGE2(G333,'Sim Flight Params'!$B$57,2)</f>
        <v>0.15664183141525928</v>
      </c>
      <c r="J333">
        <f t="shared" si="54"/>
        <v>-0.4027722295412971</v>
      </c>
      <c r="K333">
        <f t="shared" si="55"/>
        <v>-0.16970162582577589</v>
      </c>
      <c r="L333">
        <f>'Sim Flight Params'!$B$55*J333+'Sim Flight Params'!$B$58*K333</f>
        <v>-0.4027722295412971</v>
      </c>
      <c r="N333">
        <f t="shared" si="56"/>
        <v>0.87614367520130942</v>
      </c>
      <c r="O333">
        <f t="shared" si="57"/>
        <v>0.15664183141525956</v>
      </c>
      <c r="P333">
        <f>'Sim Flight Params'!$B$55*N333+'Sim Flight Params'!$B$58*O333</f>
        <v>0.87614367520130942</v>
      </c>
      <c r="Q333">
        <f t="shared" si="58"/>
        <v>0.38614367520123005</v>
      </c>
      <c r="S333">
        <f t="shared" si="52"/>
        <v>-0.37971746036063531</v>
      </c>
      <c r="T333">
        <f t="shared" si="53"/>
        <v>0.75719578834601264</v>
      </c>
      <c r="U333">
        <f t="shared" si="50"/>
        <v>0.26719578834593327</v>
      </c>
    </row>
    <row r="334" spans="1:21" x14ac:dyDescent="0.3">
      <c r="A334">
        <f>'Sim Flight'!B334</f>
        <v>16.599999999999799</v>
      </c>
      <c r="B334">
        <f>'Sim Flight'!L334</f>
        <v>0.47020408163273181</v>
      </c>
      <c r="C334">
        <f>'Sim Flight'!N334+'Sim Flight'!S334+'Sim Flight'!W334</f>
        <v>0.16751824861330517</v>
      </c>
      <c r="E334">
        <f t="shared" si="51"/>
        <v>4.9999999999997158E-2</v>
      </c>
      <c r="G334">
        <f>MEDIAN2(C334,'Sim Flight Params'!$B$56,2)</f>
        <v>0.16751824861330517</v>
      </c>
      <c r="H334">
        <f>AVERAGE2(G334,'Sim Flight Params'!$B$57,2)</f>
        <v>0.15379990726389334</v>
      </c>
      <c r="J334">
        <f t="shared" si="54"/>
        <v>-0.39508223417810284</v>
      </c>
      <c r="K334">
        <f t="shared" si="55"/>
        <v>-5.6838483027322098E-2</v>
      </c>
      <c r="L334">
        <f>'Sim Flight Params'!$B$55*J334+'Sim Flight Params'!$B$58*K334</f>
        <v>-0.39508223417810284</v>
      </c>
      <c r="N334">
        <f t="shared" si="56"/>
        <v>0.85638956349240536</v>
      </c>
      <c r="O334">
        <f t="shared" si="57"/>
        <v>0.15379990726389389</v>
      </c>
      <c r="P334">
        <f>'Sim Flight Params'!$B$55*N334+'Sim Flight Params'!$B$58*O334</f>
        <v>0.85638956349240536</v>
      </c>
      <c r="Q334">
        <f t="shared" si="58"/>
        <v>0.38618548185967355</v>
      </c>
      <c r="S334">
        <f t="shared" si="52"/>
        <v>-0.37134154792997054</v>
      </c>
      <c r="T334">
        <f t="shared" si="53"/>
        <v>0.73862871094951521</v>
      </c>
      <c r="U334">
        <f t="shared" si="50"/>
        <v>0.2684246293167834</v>
      </c>
    </row>
    <row r="335" spans="1:21" x14ac:dyDescent="0.3">
      <c r="A335">
        <f>'Sim Flight'!B335</f>
        <v>16.6499999999998</v>
      </c>
      <c r="B335">
        <f>'Sim Flight'!L335</f>
        <v>0.45081632653068909</v>
      </c>
      <c r="C335">
        <f>'Sim Flight'!N335+'Sim Flight'!S335+'Sim Flight'!W335</f>
        <v>0.18740488475961803</v>
      </c>
      <c r="E335">
        <f t="shared" si="51"/>
        <v>5.0000000000000711E-2</v>
      </c>
      <c r="G335">
        <f>MEDIAN2(C335,'Sim Flight Params'!$B$56,2)</f>
        <v>0.18740488475961803</v>
      </c>
      <c r="H335">
        <f>AVERAGE2(G335,'Sim Flight Params'!$B$57,2)</f>
        <v>0.16072655408148528</v>
      </c>
      <c r="J335">
        <f t="shared" si="54"/>
        <v>-0.38704590647402848</v>
      </c>
      <c r="K335">
        <f t="shared" si="55"/>
        <v>0.13853293635183697</v>
      </c>
      <c r="L335">
        <f>'Sim Flight Params'!$B$55*J335+'Sim Flight Params'!$B$58*K335</f>
        <v>-0.38704590647402848</v>
      </c>
      <c r="N335">
        <f t="shared" si="56"/>
        <v>0.83703726816870361</v>
      </c>
      <c r="O335">
        <f t="shared" si="57"/>
        <v>0.16072655408148501</v>
      </c>
      <c r="P335">
        <f>'Sim Flight Params'!$B$55*N335+'Sim Flight Params'!$B$58*O335</f>
        <v>0.83703726816870361</v>
      </c>
      <c r="Q335">
        <f t="shared" si="58"/>
        <v>0.38622094163801451</v>
      </c>
      <c r="S335">
        <f t="shared" si="52"/>
        <v>-0.36197130369198949</v>
      </c>
      <c r="T335">
        <f t="shared" si="53"/>
        <v>0.72053014576491548</v>
      </c>
      <c r="U335">
        <f t="shared" si="50"/>
        <v>0.26971381923422638</v>
      </c>
    </row>
    <row r="336" spans="1:21" x14ac:dyDescent="0.3">
      <c r="A336">
        <f>'Sim Flight'!B336</f>
        <v>16.6999999999998</v>
      </c>
      <c r="B336">
        <f>'Sim Flight'!L336</f>
        <v>0.43183673469395256</v>
      </c>
      <c r="C336">
        <f>'Sim Flight'!N336+'Sim Flight'!S336+'Sim Flight'!W336</f>
        <v>0.19897878334309232</v>
      </c>
      <c r="E336">
        <f t="shared" si="51"/>
        <v>5.0000000000000711E-2</v>
      </c>
      <c r="G336">
        <f>MEDIAN2(C336,'Sim Flight Params'!$B$56,2)</f>
        <v>0.19897878334309232</v>
      </c>
      <c r="H336">
        <f>AVERAGE2(G336,'Sim Flight Params'!$B$57,2)</f>
        <v>0.16440771938055396</v>
      </c>
      <c r="J336">
        <f t="shared" si="54"/>
        <v>-0.37882552050500068</v>
      </c>
      <c r="K336">
        <f t="shared" si="55"/>
        <v>7.3623305981372414E-2</v>
      </c>
      <c r="L336">
        <f>'Sim Flight Params'!$B$55*J336+'Sim Flight Params'!$B$58*K336</f>
        <v>-0.37882552050500068</v>
      </c>
      <c r="N336">
        <f t="shared" si="56"/>
        <v>0.8180959921434533</v>
      </c>
      <c r="O336">
        <f t="shared" si="57"/>
        <v>0.16440771938055365</v>
      </c>
      <c r="P336">
        <f>'Sim Flight Params'!$B$55*N336+'Sim Flight Params'!$B$58*O336</f>
        <v>0.8180959921434533</v>
      </c>
      <c r="Q336">
        <f t="shared" si="58"/>
        <v>0.38625925744950074</v>
      </c>
      <c r="S336">
        <f t="shared" si="52"/>
        <v>-0.35202236452483471</v>
      </c>
      <c r="T336">
        <f t="shared" si="53"/>
        <v>0.70292902753867348</v>
      </c>
      <c r="U336">
        <f t="shared" si="50"/>
        <v>0.27109229284472092</v>
      </c>
    </row>
    <row r="337" spans="1:21" x14ac:dyDescent="0.3">
      <c r="A337">
        <f>'Sim Flight'!B337</f>
        <v>16.749999999999801</v>
      </c>
      <c r="B337">
        <f>'Sim Flight'!L337</f>
        <v>0.4132653061225221</v>
      </c>
      <c r="C337">
        <f>'Sim Flight'!N337+'Sim Flight'!S337+'Sim Flight'!W337</f>
        <v>0.18590170066210471</v>
      </c>
      <c r="E337">
        <f t="shared" si="51"/>
        <v>5.0000000000000711E-2</v>
      </c>
      <c r="G337">
        <f>MEDIAN2(C337,'Sim Flight Params'!$B$56,2)</f>
        <v>0.18590170066210471</v>
      </c>
      <c r="H337">
        <f>AVERAGE2(G337,'Sim Flight Params'!$B$57,2)</f>
        <v>0.16366747686406752</v>
      </c>
      <c r="J337">
        <f t="shared" si="54"/>
        <v>-0.37064214666179718</v>
      </c>
      <c r="K337">
        <f t="shared" si="55"/>
        <v>-1.480485032972857E-2</v>
      </c>
      <c r="L337">
        <f>'Sim Flight Params'!$B$55*J337+'Sim Flight Params'!$B$58*K337</f>
        <v>-0.37064214666179718</v>
      </c>
      <c r="N337">
        <f t="shared" si="56"/>
        <v>0.79956388481036322</v>
      </c>
      <c r="O337">
        <f t="shared" si="57"/>
        <v>0.16366747686406768</v>
      </c>
      <c r="P337">
        <f>'Sim Flight Params'!$B$55*N337+'Sim Flight Params'!$B$58*O337</f>
        <v>0.79956388481036322</v>
      </c>
      <c r="Q337">
        <f t="shared" si="58"/>
        <v>0.38629857868784112</v>
      </c>
      <c r="S337">
        <f t="shared" si="52"/>
        <v>-0.34272727949172932</v>
      </c>
      <c r="T337">
        <f t="shared" si="53"/>
        <v>0.68579266356408675</v>
      </c>
      <c r="U337">
        <f t="shared" si="50"/>
        <v>0.27252735744156464</v>
      </c>
    </row>
    <row r="338" spans="1:21" x14ac:dyDescent="0.3">
      <c r="A338">
        <f>'Sim Flight'!B338</f>
        <v>16.799999999999802</v>
      </c>
      <c r="B338">
        <f>'Sim Flight'!L338</f>
        <v>0.39510204081639771</v>
      </c>
      <c r="C338">
        <f>'Sim Flight'!N338+'Sim Flight'!S338+'Sim Flight'!W338</f>
        <v>0.13166412713441181</v>
      </c>
      <c r="E338">
        <f t="shared" si="51"/>
        <v>5.0000000000000711E-2</v>
      </c>
      <c r="G338">
        <f>MEDIAN2(C338,'Sim Flight Params'!$B$56,2)</f>
        <v>0.13166412713441181</v>
      </c>
      <c r="H338">
        <f>AVERAGE2(G338,'Sim Flight Params'!$B$57,2)</f>
        <v>0.1619915728219683</v>
      </c>
      <c r="J338">
        <f t="shared" si="54"/>
        <v>-0.36254256802069867</v>
      </c>
      <c r="K338">
        <f t="shared" si="55"/>
        <v>-3.3518080841983898E-2</v>
      </c>
      <c r="L338">
        <f>'Sim Flight Params'!$B$55*J338+'Sim Flight Params'!$B$58*K338</f>
        <v>-0.36254256802069867</v>
      </c>
      <c r="N338">
        <f t="shared" si="56"/>
        <v>0.78143675640932808</v>
      </c>
      <c r="O338">
        <f t="shared" si="57"/>
        <v>0.16199157282196777</v>
      </c>
      <c r="P338">
        <f>'Sim Flight Params'!$B$55*N338+'Sim Flight Params'!$B$58*O338</f>
        <v>0.78143675640932808</v>
      </c>
      <c r="Q338">
        <f t="shared" si="58"/>
        <v>0.38633471559293037</v>
      </c>
      <c r="S338">
        <f t="shared" si="52"/>
        <v>-0.33614407313500866</v>
      </c>
      <c r="T338">
        <f t="shared" si="53"/>
        <v>0.66898545990733604</v>
      </c>
      <c r="U338">
        <f t="shared" si="50"/>
        <v>0.27388341909093833</v>
      </c>
    </row>
    <row r="339" spans="1:21" x14ac:dyDescent="0.3">
      <c r="A339">
        <f>'Sim Flight'!B339</f>
        <v>16.849999999999799</v>
      </c>
      <c r="B339">
        <f>'Sim Flight'!L339</f>
        <v>0.37734693877558079</v>
      </c>
      <c r="C339">
        <f>'Sim Flight'!N339+'Sim Flight'!S339+'Sim Flight'!W339</f>
        <v>0.16320491683047889</v>
      </c>
      <c r="E339">
        <f t="shared" si="51"/>
        <v>4.9999999999997158E-2</v>
      </c>
      <c r="G339">
        <f>MEDIAN2(C339,'Sim Flight Params'!$B$56,2)</f>
        <v>0.16320491683047889</v>
      </c>
      <c r="H339">
        <f>AVERAGE2(G339,'Sim Flight Params'!$B$57,2)</f>
        <v>0.16637921628341784</v>
      </c>
      <c r="J339">
        <f t="shared" si="54"/>
        <v>-0.35422360720652823</v>
      </c>
      <c r="K339">
        <f t="shared" si="55"/>
        <v>8.775286922899582E-2</v>
      </c>
      <c r="L339">
        <f>'Sim Flight Params'!$B$55*J339+'Sim Flight Params'!$B$58*K339</f>
        <v>-0.35422360720652823</v>
      </c>
      <c r="N339">
        <f t="shared" si="56"/>
        <v>0.76372557604900271</v>
      </c>
      <c r="O339">
        <f t="shared" si="57"/>
        <v>0.16637921628341826</v>
      </c>
      <c r="P339">
        <f>'Sim Flight Params'!$B$55*N339+'Sim Flight Params'!$B$58*O339</f>
        <v>0.76372557604900271</v>
      </c>
      <c r="Q339">
        <f t="shared" si="58"/>
        <v>0.38637863727342192</v>
      </c>
      <c r="S339">
        <f t="shared" si="52"/>
        <v>-0.32798382729348519</v>
      </c>
      <c r="T339">
        <f t="shared" si="53"/>
        <v>0.65258626854266266</v>
      </c>
      <c r="U339">
        <f t="shared" si="50"/>
        <v>0.27523932976708188</v>
      </c>
    </row>
    <row r="340" spans="1:21" x14ac:dyDescent="0.3">
      <c r="A340">
        <f>'Sim Flight'!B340</f>
        <v>16.8999999999998</v>
      </c>
      <c r="B340">
        <f>'Sim Flight'!L340</f>
        <v>0.36000000000006871</v>
      </c>
      <c r="C340">
        <f>'Sim Flight'!N340+'Sim Flight'!S340+'Sim Flight'!W340</f>
        <v>0.17808549547252983</v>
      </c>
      <c r="E340">
        <f t="shared" si="51"/>
        <v>5.0000000000000711E-2</v>
      </c>
      <c r="G340">
        <f>MEDIAN2(C340,'Sim Flight Params'!$B$56,2)</f>
        <v>0.17808549547252983</v>
      </c>
      <c r="H340">
        <f>AVERAGE2(G340,'Sim Flight Params'!$B$57,2)</f>
        <v>0.16777428979971037</v>
      </c>
      <c r="J340">
        <f t="shared" si="54"/>
        <v>-0.34583489271654261</v>
      </c>
      <c r="K340">
        <f t="shared" si="55"/>
        <v>2.7901470325850268E-2</v>
      </c>
      <c r="L340">
        <f>'Sim Flight Params'!$B$55*J340+'Sim Flight Params'!$B$58*K340</f>
        <v>-0.34583489271654261</v>
      </c>
      <c r="N340">
        <f t="shared" si="56"/>
        <v>0.74643383141317532</v>
      </c>
      <c r="O340">
        <f t="shared" si="57"/>
        <v>0.16777428979971015</v>
      </c>
      <c r="P340">
        <f>'Sim Flight Params'!$B$55*N340+'Sim Flight Params'!$B$58*O340</f>
        <v>0.74643383141317532</v>
      </c>
      <c r="Q340">
        <f t="shared" si="58"/>
        <v>0.38643383141310661</v>
      </c>
      <c r="S340">
        <f t="shared" si="52"/>
        <v>-0.31907955251985859</v>
      </c>
      <c r="T340">
        <f t="shared" si="53"/>
        <v>0.63663229091666951</v>
      </c>
      <c r="U340">
        <f t="shared" si="50"/>
        <v>0.2766322909166008</v>
      </c>
    </row>
    <row r="341" spans="1:21" x14ac:dyDescent="0.3">
      <c r="A341">
        <f>'Sim Flight'!B341</f>
        <v>16.9499999999998</v>
      </c>
      <c r="B341">
        <f>'Sim Flight'!L341</f>
        <v>0.34306122448986281</v>
      </c>
      <c r="C341">
        <f>'Sim Flight'!N341+'Sim Flight'!S341+'Sim Flight'!W341</f>
        <v>0.19471352137785003</v>
      </c>
      <c r="E341">
        <f t="shared" si="51"/>
        <v>5.0000000000000711E-2</v>
      </c>
      <c r="G341">
        <f>MEDIAN2(C341,'Sim Flight Params'!$B$56,2)</f>
        <v>0.19471352137785003</v>
      </c>
      <c r="H341">
        <f>AVERAGE2(G341,'Sim Flight Params'!$B$57,2)</f>
        <v>0.17593395977417381</v>
      </c>
      <c r="J341">
        <f t="shared" si="54"/>
        <v>-0.33703819472783381</v>
      </c>
      <c r="K341">
        <f t="shared" si="55"/>
        <v>0.16319339948926637</v>
      </c>
      <c r="L341">
        <f>'Sim Flight Params'!$B$55*J341+'Sim Flight Params'!$B$58*K341</f>
        <v>-0.33703819472783381</v>
      </c>
      <c r="N341">
        <f t="shared" si="56"/>
        <v>0.72958192167678337</v>
      </c>
      <c r="O341">
        <f t="shared" si="57"/>
        <v>0.17593395977417353</v>
      </c>
      <c r="P341">
        <f>'Sim Flight Params'!$B$55*N341+'Sim Flight Params'!$B$58*O341</f>
        <v>0.72958192167678337</v>
      </c>
      <c r="Q341">
        <f t="shared" si="58"/>
        <v>0.38652069718692056</v>
      </c>
      <c r="S341">
        <f t="shared" si="52"/>
        <v>-0.30934387645096595</v>
      </c>
      <c r="T341">
        <f t="shared" si="53"/>
        <v>0.62116509709412104</v>
      </c>
      <c r="U341">
        <f t="shared" si="50"/>
        <v>0.27810387260425823</v>
      </c>
    </row>
    <row r="342" spans="1:21" x14ac:dyDescent="0.3">
      <c r="A342">
        <f>'Sim Flight'!B342</f>
        <v>16.999999999999801</v>
      </c>
      <c r="B342">
        <f>'Sim Flight'!L342</f>
        <v>0.32653061224496288</v>
      </c>
      <c r="C342">
        <f>'Sim Flight'!N342+'Sim Flight'!S342+'Sim Flight'!W342</f>
        <v>0.15161593248250865</v>
      </c>
      <c r="E342">
        <f t="shared" si="51"/>
        <v>5.0000000000000711E-2</v>
      </c>
      <c r="G342">
        <f>MEDIAN2(C342,'Sim Flight Params'!$B$56,2)</f>
        <v>0.15161593248250865</v>
      </c>
      <c r="H342">
        <f>AVERAGE2(G342,'Sim Flight Params'!$B$57,2)</f>
        <v>0.17394617025782427</v>
      </c>
      <c r="J342">
        <f t="shared" si="54"/>
        <v>-0.32834088621494245</v>
      </c>
      <c r="K342">
        <f t="shared" si="55"/>
        <v>-3.9755790326990163E-2</v>
      </c>
      <c r="L342">
        <f>'Sim Flight Params'!$B$55*J342+'Sim Flight Params'!$B$58*K342</f>
        <v>-0.32834088621494245</v>
      </c>
      <c r="N342">
        <f t="shared" si="56"/>
        <v>0.71316487736603607</v>
      </c>
      <c r="O342">
        <f t="shared" si="57"/>
        <v>0.17394617025782463</v>
      </c>
      <c r="P342">
        <f>'Sim Flight Params'!$B$55*N342+'Sim Flight Params'!$B$58*O342</f>
        <v>0.71316487736603607</v>
      </c>
      <c r="Q342">
        <f t="shared" si="58"/>
        <v>0.38663426512107318</v>
      </c>
      <c r="S342">
        <f t="shared" si="52"/>
        <v>-0.30176307982684042</v>
      </c>
      <c r="T342">
        <f t="shared" si="53"/>
        <v>0.60607694310277882</v>
      </c>
      <c r="U342">
        <f t="shared" si="50"/>
        <v>0.27954633085781594</v>
      </c>
    </row>
    <row r="343" spans="1:21" x14ac:dyDescent="0.3">
      <c r="A343">
        <f>'Sim Flight'!B343</f>
        <v>17.049999999999802</v>
      </c>
      <c r="B343">
        <f>'Sim Flight'!L343</f>
        <v>0.31040816326536924</v>
      </c>
      <c r="C343">
        <f>'Sim Flight'!N343+'Sim Flight'!S343+'Sim Flight'!W343</f>
        <v>1.3062503155263611E-2</v>
      </c>
      <c r="E343">
        <f t="shared" si="51"/>
        <v>5.0000000000000711E-2</v>
      </c>
      <c r="G343">
        <f>MEDIAN2(C343,'Sim Flight Params'!$B$56,2)</f>
        <v>1.3062503155263611E-2</v>
      </c>
      <c r="H343">
        <f>AVERAGE2(G343,'Sim Flight Params'!$B$57,2)</f>
        <v>0.15215337255727998</v>
      </c>
      <c r="J343">
        <f t="shared" si="54"/>
        <v>-0.32073321758707835</v>
      </c>
      <c r="K343">
        <f t="shared" si="55"/>
        <v>-0.43585595401087962</v>
      </c>
      <c r="L343">
        <f>'Sim Flight Params'!$B$55*J343+'Sim Flight Params'!$B$58*K343</f>
        <v>-0.32073321758707835</v>
      </c>
      <c r="N343">
        <f t="shared" si="56"/>
        <v>0.69712821648668188</v>
      </c>
      <c r="O343">
        <f t="shared" si="57"/>
        <v>0.15215337255727995</v>
      </c>
      <c r="P343">
        <f>'Sim Flight Params'!$B$55*N343+'Sim Flight Params'!$B$58*O343</f>
        <v>0.69712821648668188</v>
      </c>
      <c r="Q343">
        <f t="shared" si="58"/>
        <v>0.38672005322131264</v>
      </c>
      <c r="S343">
        <f t="shared" si="52"/>
        <v>-0.30110995466907725</v>
      </c>
      <c r="T343">
        <f t="shared" si="53"/>
        <v>0.59102144536932477</v>
      </c>
      <c r="U343">
        <f t="shared" si="50"/>
        <v>0.28061328210395553</v>
      </c>
    </row>
    <row r="344" spans="1:21" x14ac:dyDescent="0.3">
      <c r="A344">
        <f>'Sim Flight'!B344</f>
        <v>17.099999999999799</v>
      </c>
      <c r="B344">
        <f>'Sim Flight'!L344</f>
        <v>0.29469387755108278</v>
      </c>
      <c r="C344">
        <f>'Sim Flight'!N344+'Sim Flight'!S344+'Sim Flight'!W344</f>
        <v>0.15403867398615748</v>
      </c>
      <c r="E344">
        <f t="shared" si="51"/>
        <v>4.9999999999997158E-2</v>
      </c>
      <c r="G344">
        <f>MEDIAN2(C344,'Sim Flight Params'!$B$56,2)</f>
        <v>0.15403867398615748</v>
      </c>
      <c r="H344">
        <f>AVERAGE2(G344,'Sim Flight Params'!$B$57,2)</f>
        <v>0.14653585888766313</v>
      </c>
      <c r="J344">
        <f t="shared" si="54"/>
        <v>-0.31340642464269558</v>
      </c>
      <c r="K344">
        <f t="shared" si="55"/>
        <v>-0.11235027339234344</v>
      </c>
      <c r="L344">
        <f>'Sim Flight Params'!$B$55*J344+'Sim Flight Params'!$B$58*K344</f>
        <v>-0.31340642464269558</v>
      </c>
      <c r="N344">
        <f t="shared" si="56"/>
        <v>0.68145789525454803</v>
      </c>
      <c r="O344">
        <f t="shared" si="57"/>
        <v>0.14653585888766363</v>
      </c>
      <c r="P344">
        <f>'Sim Flight Params'!$B$55*N344+'Sim Flight Params'!$B$58*O344</f>
        <v>0.68145789525454803</v>
      </c>
      <c r="Q344">
        <f t="shared" si="58"/>
        <v>0.38676401770346525</v>
      </c>
      <c r="S344">
        <f t="shared" si="52"/>
        <v>-0.29340802096976981</v>
      </c>
      <c r="T344">
        <f t="shared" si="53"/>
        <v>0.57635104432083717</v>
      </c>
      <c r="U344">
        <f t="shared" si="50"/>
        <v>0.28165716676975439</v>
      </c>
    </row>
    <row r="345" spans="1:21" x14ac:dyDescent="0.3">
      <c r="A345">
        <f>'Sim Flight'!B345</f>
        <v>17.1499999999998</v>
      </c>
      <c r="B345">
        <f>'Sim Flight'!L345</f>
        <v>0.2793877551021014</v>
      </c>
      <c r="C345">
        <f>'Sim Flight'!N345+'Sim Flight'!S345+'Sim Flight'!W345</f>
        <v>0.13536623742722992</v>
      </c>
      <c r="E345">
        <f t="shared" si="51"/>
        <v>5.0000000000000711E-2</v>
      </c>
      <c r="G345">
        <f>MEDIAN2(C345,'Sim Flight Params'!$B$56,2)</f>
        <v>0.13536623742722992</v>
      </c>
      <c r="H345">
        <f>AVERAGE2(G345,'Sim Flight Params'!$B$57,2)</f>
        <v>0.14021892598330377</v>
      </c>
      <c r="J345">
        <f t="shared" si="54"/>
        <v>-0.30639547834353031</v>
      </c>
      <c r="K345">
        <f t="shared" si="55"/>
        <v>-0.12633865808718545</v>
      </c>
      <c r="L345">
        <f>'Sim Flight Params'!$B$55*J345+'Sim Flight Params'!$B$58*K345</f>
        <v>-0.30639547834353031</v>
      </c>
      <c r="N345">
        <f t="shared" si="56"/>
        <v>0.66613812133737127</v>
      </c>
      <c r="O345">
        <f t="shared" si="57"/>
        <v>0.14021892598330332</v>
      </c>
      <c r="P345">
        <f>'Sim Flight Params'!$B$55*N345+'Sim Flight Params'!$B$58*O345</f>
        <v>0.66613812133737127</v>
      </c>
      <c r="Q345">
        <f t="shared" si="58"/>
        <v>0.38675036623526987</v>
      </c>
      <c r="S345">
        <f t="shared" si="52"/>
        <v>-0.28663970909840825</v>
      </c>
      <c r="T345">
        <f t="shared" si="53"/>
        <v>0.56201905886591652</v>
      </c>
      <c r="U345">
        <f t="shared" si="50"/>
        <v>0.28263130376381512</v>
      </c>
    </row>
    <row r="346" spans="1:21" x14ac:dyDescent="0.3">
      <c r="A346">
        <f>'Sim Flight'!B346</f>
        <v>17.1999999999998</v>
      </c>
      <c r="B346">
        <f>'Sim Flight'!L346</f>
        <v>0.26448979591842597</v>
      </c>
      <c r="C346">
        <f>'Sim Flight'!N346+'Sim Flight'!S346+'Sim Flight'!W346</f>
        <v>0.1381213815843462</v>
      </c>
      <c r="E346">
        <f t="shared" si="51"/>
        <v>5.0000000000000711E-2</v>
      </c>
      <c r="G346">
        <f>MEDIAN2(C346,'Sim Flight Params'!$B$56,2)</f>
        <v>0.1381213815843462</v>
      </c>
      <c r="H346">
        <f>AVERAGE2(G346,'Sim Flight Params'!$B$57,2)</f>
        <v>0.14102608278954559</v>
      </c>
      <c r="J346">
        <f t="shared" si="54"/>
        <v>-0.29934417420405296</v>
      </c>
      <c r="K346">
        <f t="shared" si="55"/>
        <v>1.6143136124836303E-2</v>
      </c>
      <c r="L346">
        <f>'Sim Flight Params'!$B$55*J346+'Sim Flight Params'!$B$58*K346</f>
        <v>-0.29934417420405296</v>
      </c>
      <c r="N346">
        <f t="shared" si="56"/>
        <v>0.65117091262716842</v>
      </c>
      <c r="O346">
        <f t="shared" si="57"/>
        <v>0.14102608278954509</v>
      </c>
      <c r="P346">
        <f>'Sim Flight Params'!$B$55*N346+'Sim Flight Params'!$B$58*O346</f>
        <v>0.65117091262716842</v>
      </c>
      <c r="Q346">
        <f t="shared" si="58"/>
        <v>0.38668111670874245</v>
      </c>
      <c r="S346">
        <f t="shared" si="52"/>
        <v>-0.27973364001919082</v>
      </c>
      <c r="T346">
        <f t="shared" si="53"/>
        <v>0.54803237686495676</v>
      </c>
      <c r="U346">
        <f t="shared" si="50"/>
        <v>0.28354258094653079</v>
      </c>
    </row>
    <row r="347" spans="1:21" x14ac:dyDescent="0.3">
      <c r="A347">
        <f>'Sim Flight'!B347</f>
        <v>17.249999999999801</v>
      </c>
      <c r="B347">
        <f>'Sim Flight'!L347</f>
        <v>0.25000000000005684</v>
      </c>
      <c r="C347">
        <f>'Sim Flight'!N347+'Sim Flight'!S347+'Sim Flight'!W347</f>
        <v>0.13533092392516055</v>
      </c>
      <c r="E347">
        <f t="shared" si="51"/>
        <v>5.0000000000000711E-2</v>
      </c>
      <c r="G347">
        <f>MEDIAN2(C347,'Sim Flight Params'!$B$56,2)</f>
        <v>0.13533092392516055</v>
      </c>
      <c r="H347">
        <f>AVERAGE2(G347,'Sim Flight Params'!$B$57,2)</f>
        <v>0.13754183367638079</v>
      </c>
      <c r="J347">
        <f t="shared" si="54"/>
        <v>-0.29246708252023385</v>
      </c>
      <c r="K347">
        <f t="shared" si="55"/>
        <v>-6.9684982263295128E-2</v>
      </c>
      <c r="L347">
        <f>'Sim Flight Params'!$B$55*J347+'Sim Flight Params'!$B$58*K347</f>
        <v>-0.29246708252023385</v>
      </c>
      <c r="N347">
        <f t="shared" si="56"/>
        <v>0.63654755850115652</v>
      </c>
      <c r="O347">
        <f t="shared" si="57"/>
        <v>0.13754183367638034</v>
      </c>
      <c r="P347">
        <f>'Sim Flight Params'!$B$55*N347+'Sim Flight Params'!$B$58*O347</f>
        <v>0.63654755850115652</v>
      </c>
      <c r="Q347">
        <f t="shared" si="58"/>
        <v>0.38654755850109968</v>
      </c>
      <c r="S347">
        <f t="shared" si="52"/>
        <v>-0.27296709382293272</v>
      </c>
      <c r="T347">
        <f t="shared" si="53"/>
        <v>0.53438402217380998</v>
      </c>
      <c r="U347">
        <f t="shared" si="50"/>
        <v>0.28438402217375314</v>
      </c>
    </row>
    <row r="348" spans="1:21" x14ac:dyDescent="0.3">
      <c r="A348">
        <f>'Sim Flight'!B348</f>
        <v>17.299999999999802</v>
      </c>
      <c r="B348">
        <f>'Sim Flight'!L348</f>
        <v>0.23591836734699378</v>
      </c>
      <c r="C348">
        <f>'Sim Flight'!N348+'Sim Flight'!S348+'Sim Flight'!W348</f>
        <v>0.1401532114633921</v>
      </c>
      <c r="E348">
        <f t="shared" si="51"/>
        <v>5.0000000000000711E-2</v>
      </c>
      <c r="G348">
        <f>MEDIAN2(C348,'Sim Flight Params'!$B$56,2)</f>
        <v>0.1401532114633921</v>
      </c>
      <c r="H348">
        <f>AVERAGE2(G348,'Sim Flight Params'!$B$57,2)</f>
        <v>0.13280029817523858</v>
      </c>
      <c r="J348">
        <f t="shared" si="54"/>
        <v>-0.28582706761147181</v>
      </c>
      <c r="K348">
        <f t="shared" si="55"/>
        <v>-9.4830710022842699E-2</v>
      </c>
      <c r="L348">
        <f>'Sim Flight Params'!$B$55*J348+'Sim Flight Params'!$B$58*K348</f>
        <v>-0.28582706761147181</v>
      </c>
      <c r="N348">
        <f t="shared" si="56"/>
        <v>0.62225620512058277</v>
      </c>
      <c r="O348">
        <f t="shared" si="57"/>
        <v>0.13280029817523886</v>
      </c>
      <c r="P348">
        <f>'Sim Flight Params'!$B$55*N348+'Sim Flight Params'!$B$58*O348</f>
        <v>0.62225620512058277</v>
      </c>
      <c r="Q348">
        <f t="shared" si="58"/>
        <v>0.38633783777358899</v>
      </c>
      <c r="S348">
        <f t="shared" si="52"/>
        <v>-0.26595943324976301</v>
      </c>
      <c r="T348">
        <f t="shared" si="53"/>
        <v>0.52108605051132162</v>
      </c>
      <c r="U348">
        <f t="shared" si="50"/>
        <v>0.28516768316432783</v>
      </c>
    </row>
    <row r="349" spans="1:21" x14ac:dyDescent="0.3">
      <c r="A349">
        <f>'Sim Flight'!B349</f>
        <v>17.349999999999799</v>
      </c>
      <c r="B349">
        <f>'Sim Flight'!L349</f>
        <v>0.22224489795923782</v>
      </c>
      <c r="C349">
        <f>'Sim Flight'!N349+'Sim Flight'!S349+'Sim Flight'!W349</f>
        <v>0.18351883589274498</v>
      </c>
      <c r="E349">
        <f t="shared" si="51"/>
        <v>4.9999999999997158E-2</v>
      </c>
      <c r="G349">
        <f>MEDIAN2(C349,'Sim Flight Params'!$B$56,2)</f>
        <v>0.18351883589274498</v>
      </c>
      <c r="H349">
        <f>AVERAGE2(G349,'Sim Flight Params'!$B$57,2)</f>
        <v>0.13140096248960043</v>
      </c>
      <c r="J349">
        <f t="shared" si="54"/>
        <v>-0.27925701948699216</v>
      </c>
      <c r="K349">
        <f t="shared" si="55"/>
        <v>-2.7986713712764771E-2</v>
      </c>
      <c r="L349">
        <f>'Sim Flight Params'!$B$55*J349+'Sim Flight Params'!$B$58*K349</f>
        <v>-0.27925701948699216</v>
      </c>
      <c r="N349">
        <f t="shared" si="56"/>
        <v>0.60829335414623398</v>
      </c>
      <c r="O349">
        <f t="shared" si="57"/>
        <v>0.13140096248960034</v>
      </c>
      <c r="P349">
        <f>'Sim Flight Params'!$B$55*N349+'Sim Flight Params'!$B$58*O349</f>
        <v>0.60829335414623398</v>
      </c>
      <c r="Q349">
        <f t="shared" si="58"/>
        <v>0.38604845618699613</v>
      </c>
      <c r="S349">
        <f t="shared" si="52"/>
        <v>-0.2567834914551263</v>
      </c>
      <c r="T349">
        <f t="shared" si="53"/>
        <v>0.50824687593856599</v>
      </c>
      <c r="U349">
        <f t="shared" si="50"/>
        <v>0.28600197797932814</v>
      </c>
    </row>
    <row r="350" spans="1:21" x14ac:dyDescent="0.3">
      <c r="A350">
        <f>'Sim Flight'!B350</f>
        <v>17.3999999999998</v>
      </c>
      <c r="B350">
        <f>'Sim Flight'!L350</f>
        <v>0.20897959183678705</v>
      </c>
      <c r="C350">
        <f>'Sim Flight'!N350+'Sim Flight'!S350+'Sim Flight'!W350</f>
        <v>0.14653947130511127</v>
      </c>
      <c r="E350">
        <f t="shared" si="51"/>
        <v>5.0000000000000711E-2</v>
      </c>
      <c r="G350">
        <f>MEDIAN2(C350,'Sim Flight Params'!$B$56,2)</f>
        <v>0.14653947130511127</v>
      </c>
      <c r="H350">
        <f>AVERAGE2(G350,'Sim Flight Params'!$B$57,2)</f>
        <v>0.13076640484242577</v>
      </c>
      <c r="J350">
        <f t="shared" si="54"/>
        <v>-0.2727186992448708</v>
      </c>
      <c r="K350">
        <f t="shared" si="55"/>
        <v>-1.269115294349292E-2</v>
      </c>
      <c r="L350">
        <f>'Sim Flight Params'!$B$55*J350+'Sim Flight Params'!$B$58*K350</f>
        <v>-0.2727186992448708</v>
      </c>
      <c r="N350">
        <f t="shared" si="56"/>
        <v>0.59465741918399029</v>
      </c>
      <c r="O350">
        <f t="shared" si="57"/>
        <v>0.13076640484242544</v>
      </c>
      <c r="P350">
        <f>'Sim Flight Params'!$B$55*N350+'Sim Flight Params'!$B$58*O350</f>
        <v>0.59465741918399029</v>
      </c>
      <c r="Q350">
        <f t="shared" si="58"/>
        <v>0.38567782734720324</v>
      </c>
      <c r="S350">
        <f t="shared" si="52"/>
        <v>-0.24945651788987064</v>
      </c>
      <c r="T350">
        <f t="shared" si="53"/>
        <v>0.49577405004407227</v>
      </c>
      <c r="U350">
        <f t="shared" si="50"/>
        <v>0.28679445820728522</v>
      </c>
    </row>
    <row r="351" spans="1:21" x14ac:dyDescent="0.3">
      <c r="A351">
        <f>'Sim Flight'!B351</f>
        <v>17.4499999999998</v>
      </c>
      <c r="B351">
        <f>'Sim Flight'!L351</f>
        <v>0.19612244897964237</v>
      </c>
      <c r="C351">
        <f>'Sim Flight'!N351+'Sim Flight'!S351+'Sim Flight'!W351</f>
        <v>0.16527202997241117</v>
      </c>
      <c r="E351">
        <f t="shared" si="51"/>
        <v>5.0000000000000711E-2</v>
      </c>
      <c r="G351">
        <f>MEDIAN2(C351,'Sim Flight Params'!$B$56,2)</f>
        <v>0.16527202997241117</v>
      </c>
      <c r="H351">
        <f>AVERAGE2(G351,'Sim Flight Params'!$B$57,2)</f>
        <v>0.14979259569456921</v>
      </c>
      <c r="J351">
        <f t="shared" si="54"/>
        <v>-0.26522906946014224</v>
      </c>
      <c r="K351">
        <f t="shared" si="55"/>
        <v>0.38052381704286337</v>
      </c>
      <c r="L351">
        <f>'Sim Flight Params'!$B$55*J351+'Sim Flight Params'!$B$58*K351</f>
        <v>-0.26522906946014224</v>
      </c>
      <c r="N351">
        <f t="shared" si="56"/>
        <v>0.58139596571098295</v>
      </c>
      <c r="O351">
        <f t="shared" si="57"/>
        <v>0.14979259569456901</v>
      </c>
      <c r="P351">
        <f>'Sim Flight Params'!$B$55*N351+'Sim Flight Params'!$B$58*O351</f>
        <v>0.58139596571098295</v>
      </c>
      <c r="Q351">
        <f t="shared" si="58"/>
        <v>0.38527351673134058</v>
      </c>
      <c r="S351">
        <f t="shared" si="52"/>
        <v>-0.24119291639124996</v>
      </c>
      <c r="T351">
        <f t="shared" si="53"/>
        <v>0.48371440422450962</v>
      </c>
      <c r="U351">
        <f t="shared" si="50"/>
        <v>0.28759195524486725</v>
      </c>
    </row>
    <row r="352" spans="1:21" x14ac:dyDescent="0.3">
      <c r="A352">
        <f>'Sim Flight'!B352</f>
        <v>17.499999999999801</v>
      </c>
      <c r="B352">
        <f>'Sim Flight'!L352</f>
        <v>0.18367346938780379</v>
      </c>
      <c r="C352">
        <f>'Sim Flight'!N352+'Sim Flight'!S352+'Sim Flight'!W352</f>
        <v>0.14394652729755184</v>
      </c>
      <c r="E352">
        <f t="shared" si="51"/>
        <v>5.0000000000000711E-2</v>
      </c>
      <c r="G352">
        <f>MEDIAN2(C352,'Sim Flight Params'!$B$56,2)</f>
        <v>0.14394652729755184</v>
      </c>
      <c r="H352">
        <f>AVERAGE2(G352,'Sim Flight Params'!$B$57,2)</f>
        <v>0.1485310773584935</v>
      </c>
      <c r="J352">
        <f t="shared" si="54"/>
        <v>-0.25780251559221745</v>
      </c>
      <c r="K352">
        <f t="shared" si="55"/>
        <v>-2.5230366721513884E-2</v>
      </c>
      <c r="L352">
        <f>'Sim Flight Params'!$B$55*J352+'Sim Flight Params'!$B$58*K352</f>
        <v>-0.25780251559221745</v>
      </c>
      <c r="N352">
        <f t="shared" si="56"/>
        <v>0.56850583993137194</v>
      </c>
      <c r="O352">
        <f t="shared" si="57"/>
        <v>0.14853107735849369</v>
      </c>
      <c r="P352">
        <f>'Sim Flight Params'!$B$55*N352+'Sim Flight Params'!$B$58*O352</f>
        <v>0.56850583993137194</v>
      </c>
      <c r="Q352">
        <f t="shared" si="58"/>
        <v>0.38483237054356811</v>
      </c>
      <c r="S352">
        <f t="shared" si="52"/>
        <v>-0.23399559002637227</v>
      </c>
      <c r="T352">
        <f t="shared" si="53"/>
        <v>0.47201462472319083</v>
      </c>
      <c r="U352">
        <f t="shared" si="50"/>
        <v>0.28834115533538707</v>
      </c>
    </row>
    <row r="353" spans="1:21" x14ac:dyDescent="0.3">
      <c r="A353">
        <f>'Sim Flight'!B353</f>
        <v>17.549999999999802</v>
      </c>
      <c r="B353">
        <f>'Sim Flight'!L353</f>
        <v>0.17163265306127143</v>
      </c>
      <c r="C353">
        <f>'Sim Flight'!N353+'Sim Flight'!S353+'Sim Flight'!W353</f>
        <v>0.14432544693981864</v>
      </c>
      <c r="E353">
        <f t="shared" si="51"/>
        <v>5.0000000000000711E-2</v>
      </c>
      <c r="G353">
        <f>MEDIAN2(C353,'Sim Flight Params'!$B$56,2)</f>
        <v>0.14432544693981864</v>
      </c>
      <c r="H353">
        <f>AVERAGE2(G353,'Sim Flight Params'!$B$57,2)</f>
        <v>0.14965097854756709</v>
      </c>
      <c r="J353">
        <f t="shared" si="54"/>
        <v>-0.25031996666483897</v>
      </c>
      <c r="K353">
        <f t="shared" si="55"/>
        <v>2.2398023781471613E-2</v>
      </c>
      <c r="L353">
        <f>'Sim Flight Params'!$B$55*J353+'Sim Flight Params'!$B$58*K353</f>
        <v>-0.25031996666483897</v>
      </c>
      <c r="N353">
        <f t="shared" si="56"/>
        <v>0.55598984159812981</v>
      </c>
      <c r="O353">
        <f t="shared" si="57"/>
        <v>0.14965097854756756</v>
      </c>
      <c r="P353">
        <f>'Sim Flight Params'!$B$55*N353+'Sim Flight Params'!$B$58*O353</f>
        <v>0.55598984159812981</v>
      </c>
      <c r="Q353">
        <f t="shared" si="58"/>
        <v>0.38435718853685841</v>
      </c>
      <c r="S353">
        <f t="shared" si="52"/>
        <v>-0.22677931767938123</v>
      </c>
      <c r="T353">
        <f t="shared" si="53"/>
        <v>0.46067565883922162</v>
      </c>
      <c r="U353">
        <f t="shared" si="50"/>
        <v>0.28904300577795017</v>
      </c>
    </row>
    <row r="354" spans="1:21" x14ac:dyDescent="0.3">
      <c r="A354">
        <f>'Sim Flight'!B354</f>
        <v>17.599999999999799</v>
      </c>
      <c r="B354">
        <f>'Sim Flight'!L354</f>
        <v>0.16000000000004599</v>
      </c>
      <c r="C354">
        <f>'Sim Flight'!N354+'Sim Flight'!S354+'Sim Flight'!W354</f>
        <v>0.18947896773841788</v>
      </c>
      <c r="E354">
        <f t="shared" si="51"/>
        <v>4.9999999999997158E-2</v>
      </c>
      <c r="G354">
        <f>MEDIAN2(C354,'Sim Flight Params'!$B$56,2)</f>
        <v>0.18947896773841788</v>
      </c>
      <c r="H354">
        <f>AVERAGE2(G354,'Sim Flight Params'!$B$57,2)</f>
        <v>0.15607067681682604</v>
      </c>
      <c r="J354">
        <f t="shared" si="54"/>
        <v>-0.2425164328239981</v>
      </c>
      <c r="K354">
        <f t="shared" si="55"/>
        <v>0.1283939653851863</v>
      </c>
      <c r="L354">
        <f>'Sim Flight Params'!$B$55*J354+'Sim Flight Params'!$B$58*K354</f>
        <v>-0.2425164328239981</v>
      </c>
      <c r="N354">
        <f t="shared" si="56"/>
        <v>0.54386401995693057</v>
      </c>
      <c r="O354">
        <f t="shared" si="57"/>
        <v>0.15607067681682629</v>
      </c>
      <c r="P354">
        <f>'Sim Flight Params'!$B$55*N354+'Sim Flight Params'!$B$58*O354</f>
        <v>0.54386401995693057</v>
      </c>
      <c r="Q354">
        <f t="shared" si="58"/>
        <v>0.38386401995688457</v>
      </c>
      <c r="S354">
        <f t="shared" si="52"/>
        <v>-0.21730536929246086</v>
      </c>
      <c r="T354">
        <f t="shared" si="53"/>
        <v>0.44981039037459919</v>
      </c>
      <c r="U354">
        <f t="shared" si="50"/>
        <v>0.2898103903745532</v>
      </c>
    </row>
    <row r="355" spans="1:21" x14ac:dyDescent="0.3">
      <c r="A355">
        <f>'Sim Flight'!B355</f>
        <v>17.6499999999998</v>
      </c>
      <c r="B355">
        <f>'Sim Flight'!L355</f>
        <v>0.1487755102041258</v>
      </c>
      <c r="C355">
        <f>'Sim Flight'!N355+'Sim Flight'!S355+'Sim Flight'!W355</f>
        <v>0.12821525973518436</v>
      </c>
      <c r="E355">
        <f t="shared" si="51"/>
        <v>5.0000000000000711E-2</v>
      </c>
      <c r="G355">
        <f>MEDIAN2(C355,'Sim Flight Params'!$B$56,2)</f>
        <v>0.12821525973518436</v>
      </c>
      <c r="H355">
        <f>AVERAGE2(G355,'Sim Flight Params'!$B$57,2)</f>
        <v>0.15518121879307906</v>
      </c>
      <c r="J355">
        <f t="shared" si="54"/>
        <v>-0.23475737188434403</v>
      </c>
      <c r="K355">
        <f t="shared" si="55"/>
        <v>-1.7789160474939471E-2</v>
      </c>
      <c r="L355">
        <f>'Sim Flight Params'!$B$55*J355+'Sim Flight Params'!$B$58*K355</f>
        <v>-0.23475737188434403</v>
      </c>
      <c r="N355">
        <f t="shared" si="56"/>
        <v>0.53212615136271324</v>
      </c>
      <c r="O355">
        <f t="shared" si="57"/>
        <v>0.15518121879307903</v>
      </c>
      <c r="P355">
        <f>'Sim Flight Params'!$B$55*N355+'Sim Flight Params'!$B$58*O355</f>
        <v>0.53212615136271324</v>
      </c>
      <c r="Q355">
        <f t="shared" si="58"/>
        <v>0.38335064115858741</v>
      </c>
      <c r="S355">
        <f t="shared" si="52"/>
        <v>-0.21089460630570156</v>
      </c>
      <c r="T355">
        <f t="shared" si="53"/>
        <v>0.43926566005931394</v>
      </c>
      <c r="U355">
        <f t="shared" si="50"/>
        <v>0.29049014985518817</v>
      </c>
    </row>
    <row r="356" spans="1:21" x14ac:dyDescent="0.3">
      <c r="A356">
        <f>'Sim Flight'!B356</f>
        <v>17.6999999999998</v>
      </c>
      <c r="B356">
        <f>'Sim Flight'!L356</f>
        <v>0.13795918367351176</v>
      </c>
      <c r="C356">
        <f>'Sim Flight'!N356+'Sim Flight'!S356+'Sim Flight'!W356</f>
        <v>0.19586398204238423</v>
      </c>
      <c r="E356">
        <f t="shared" si="51"/>
        <v>5.0000000000000711E-2</v>
      </c>
      <c r="G356">
        <f>MEDIAN2(C356,'Sim Flight Params'!$B$56,2)</f>
        <v>0.19586398204238423</v>
      </c>
      <c r="H356">
        <f>AVERAGE2(G356,'Sim Flight Params'!$B$57,2)</f>
        <v>0.16214506511545304</v>
      </c>
      <c r="J356">
        <f t="shared" si="54"/>
        <v>-0.22665011862857126</v>
      </c>
      <c r="K356">
        <f t="shared" si="55"/>
        <v>0.13927692644747772</v>
      </c>
      <c r="L356">
        <f>'Sim Flight Params'!$B$55*J356+'Sim Flight Params'!$B$58*K356</f>
        <v>-0.22665011862857126</v>
      </c>
      <c r="N356">
        <f t="shared" si="56"/>
        <v>0.52079364543128448</v>
      </c>
      <c r="O356">
        <f t="shared" si="57"/>
        <v>0.16214506511545315</v>
      </c>
      <c r="P356">
        <f>'Sim Flight Params'!$B$55*N356+'Sim Flight Params'!$B$58*O356</f>
        <v>0.52079364543128448</v>
      </c>
      <c r="Q356">
        <f t="shared" si="58"/>
        <v>0.38283446175777269</v>
      </c>
      <c r="S356">
        <f t="shared" si="52"/>
        <v>-0.20110140720358222</v>
      </c>
      <c r="T356">
        <f t="shared" si="53"/>
        <v>0.42921058969913467</v>
      </c>
      <c r="U356">
        <f t="shared" si="50"/>
        <v>0.29125140602562294</v>
      </c>
    </row>
    <row r="357" spans="1:21" x14ac:dyDescent="0.3">
      <c r="A357">
        <f>'Sim Flight'!B357</f>
        <v>17.749999999999801</v>
      </c>
      <c r="B357">
        <f>'Sim Flight'!L357</f>
        <v>0.12755102040820387</v>
      </c>
      <c r="C357">
        <f>'Sim Flight'!N357+'Sim Flight'!S357+'Sim Flight'!W357</f>
        <v>0.14489530586770899</v>
      </c>
      <c r="E357">
        <f t="shared" si="51"/>
        <v>5.0000000000000711E-2</v>
      </c>
      <c r="G357">
        <f>MEDIAN2(C357,'Sim Flight Params'!$B$56,2)</f>
        <v>0.14489530586770899</v>
      </c>
      <c r="H357">
        <f>AVERAGE2(G357,'Sim Flight Params'!$B$57,2)</f>
        <v>0.15731712386232355</v>
      </c>
      <c r="J357">
        <f t="shared" si="54"/>
        <v>-0.21878426243545498</v>
      </c>
      <c r="K357">
        <f t="shared" si="55"/>
        <v>-9.6558825062588463E-2</v>
      </c>
      <c r="L357">
        <f>'Sim Flight Params'!$B$55*J357+'Sim Flight Params'!$B$58*K357</f>
        <v>-0.21878426243545498</v>
      </c>
      <c r="N357">
        <f t="shared" si="56"/>
        <v>0.50985443230951155</v>
      </c>
      <c r="O357">
        <f t="shared" si="57"/>
        <v>0.1573171238623233</v>
      </c>
      <c r="P357">
        <f>'Sim Flight Params'!$B$55*N357+'Sim Flight Params'!$B$58*O357</f>
        <v>0.50985443230951155</v>
      </c>
      <c r="Q357">
        <f t="shared" si="58"/>
        <v>0.38230341190130768</v>
      </c>
      <c r="S357">
        <f t="shared" si="52"/>
        <v>-0.19385664191019666</v>
      </c>
      <c r="T357">
        <f t="shared" si="53"/>
        <v>0.4195177576036247</v>
      </c>
      <c r="U357">
        <f t="shared" si="50"/>
        <v>0.29196673719542082</v>
      </c>
    </row>
    <row r="358" spans="1:21" x14ac:dyDescent="0.3">
      <c r="A358">
        <f>'Sim Flight'!B358</f>
        <v>17.799999999999802</v>
      </c>
      <c r="B358">
        <f>'Sim Flight'!L358</f>
        <v>0.11755102040820209</v>
      </c>
      <c r="C358">
        <f>'Sim Flight'!N358+'Sim Flight'!S358+'Sim Flight'!W358</f>
        <v>0.17346341569330256</v>
      </c>
      <c r="E358">
        <f t="shared" si="51"/>
        <v>5.0000000000000711E-2</v>
      </c>
      <c r="G358">
        <f>MEDIAN2(C358,'Sim Flight Params'!$B$56,2)</f>
        <v>0.17346341569330256</v>
      </c>
      <c r="H358">
        <f>AVERAGE2(G358,'Sim Flight Params'!$B$57,2)</f>
        <v>0.16068261691084745</v>
      </c>
      <c r="J358">
        <f t="shared" si="54"/>
        <v>-0.21075013158991249</v>
      </c>
      <c r="K358">
        <f t="shared" si="55"/>
        <v>6.7309860970477128E-2</v>
      </c>
      <c r="L358">
        <f>'Sim Flight Params'!$B$55*J358+'Sim Flight Params'!$B$58*K358</f>
        <v>-0.21075013158991249</v>
      </c>
      <c r="N358">
        <f t="shared" si="56"/>
        <v>0.49931692573001579</v>
      </c>
      <c r="O358">
        <f t="shared" si="57"/>
        <v>0.16068261691084768</v>
      </c>
      <c r="P358">
        <f>'Sim Flight Params'!$B$55*N358+'Sim Flight Params'!$B$58*O358</f>
        <v>0.49931692573001579</v>
      </c>
      <c r="Q358">
        <f t="shared" si="58"/>
        <v>0.3817659053218137</v>
      </c>
      <c r="S358">
        <f t="shared" si="52"/>
        <v>-0.18518347112553141</v>
      </c>
      <c r="T358">
        <f t="shared" si="53"/>
        <v>0.410258584047348</v>
      </c>
      <c r="U358">
        <f t="shared" si="50"/>
        <v>0.29270756363914591</v>
      </c>
    </row>
    <row r="359" spans="1:21" x14ac:dyDescent="0.3">
      <c r="A359">
        <f>'Sim Flight'!B359</f>
        <v>17.849999999999799</v>
      </c>
      <c r="B359">
        <f>'Sim Flight'!L359</f>
        <v>0.10795918367350714</v>
      </c>
      <c r="C359">
        <f>'Sim Flight'!N359+'Sim Flight'!S359+'Sim Flight'!W359</f>
        <v>0.17152448627048522</v>
      </c>
      <c r="E359">
        <f t="shared" si="51"/>
        <v>4.9999999999997158E-2</v>
      </c>
      <c r="G359">
        <f>MEDIAN2(C359,'Sim Flight Params'!$B$56,2)</f>
        <v>0.17152448627048522</v>
      </c>
      <c r="H359">
        <f>AVERAGE2(G359,'Sim Flight Params'!$B$57,2)</f>
        <v>0.16146417394810672</v>
      </c>
      <c r="J359">
        <f t="shared" si="54"/>
        <v>-0.2026769228925076</v>
      </c>
      <c r="K359">
        <f t="shared" si="55"/>
        <v>1.5631140745186234E-2</v>
      </c>
      <c r="L359">
        <f>'Sim Flight Params'!$B$55*J359+'Sim Flight Params'!$B$58*K359</f>
        <v>-0.2026769228925076</v>
      </c>
      <c r="N359">
        <f t="shared" si="56"/>
        <v>0.48918307958539098</v>
      </c>
      <c r="O359">
        <f t="shared" si="57"/>
        <v>0.16146417394810683</v>
      </c>
      <c r="P359">
        <f>'Sim Flight Params'!$B$55*N359+'Sim Flight Params'!$B$58*O359</f>
        <v>0.48918307958539098</v>
      </c>
      <c r="Q359">
        <f t="shared" si="58"/>
        <v>0.38122389591188383</v>
      </c>
      <c r="S359">
        <f t="shared" si="52"/>
        <v>-0.17660724681200762</v>
      </c>
      <c r="T359">
        <f t="shared" si="53"/>
        <v>0.40142822170674813</v>
      </c>
      <c r="U359">
        <f t="shared" si="50"/>
        <v>0.29346903803324098</v>
      </c>
    </row>
    <row r="360" spans="1:21" x14ac:dyDescent="0.3">
      <c r="A360">
        <f>'Sim Flight'!B360</f>
        <v>17.8999999999998</v>
      </c>
      <c r="B360">
        <f>'Sim Flight'!L360</f>
        <v>9.8775510204117609E-2</v>
      </c>
      <c r="C360">
        <f>'Sim Flight'!N360+'Sim Flight'!S360+'Sim Flight'!W360</f>
        <v>0.15388517376198826</v>
      </c>
      <c r="E360">
        <f t="shared" si="51"/>
        <v>5.0000000000000711E-2</v>
      </c>
      <c r="G360">
        <f>MEDIAN2(C360,'Sim Flight Params'!$B$56,2)</f>
        <v>0.15388517376198826</v>
      </c>
      <c r="H360">
        <f>AVERAGE2(G360,'Sim Flight Params'!$B$57,2)</f>
        <v>0.16270650475616125</v>
      </c>
      <c r="J360">
        <f t="shared" si="54"/>
        <v>-0.19454159765469942</v>
      </c>
      <c r="K360">
        <f t="shared" si="55"/>
        <v>2.4846616161090164E-2</v>
      </c>
      <c r="L360">
        <f>'Sim Flight Params'!$B$55*J360+'Sim Flight Params'!$B$58*K360</f>
        <v>-0.19454159765469942</v>
      </c>
      <c r="N360">
        <f t="shared" si="56"/>
        <v>0.47945599970265584</v>
      </c>
      <c r="O360">
        <f t="shared" si="57"/>
        <v>0.16270650475616147</v>
      </c>
      <c r="P360">
        <f>'Sim Flight Params'!$B$55*N360+'Sim Flight Params'!$B$58*O360</f>
        <v>0.47945599970265584</v>
      </c>
      <c r="Q360">
        <f t="shared" si="58"/>
        <v>0.38068048949853822</v>
      </c>
      <c r="S360">
        <f t="shared" si="52"/>
        <v>-0.16891298812390809</v>
      </c>
      <c r="T360">
        <f t="shared" si="53"/>
        <v>0.39298257230055261</v>
      </c>
      <c r="U360">
        <f t="shared" si="50"/>
        <v>0.29420706209643499</v>
      </c>
    </row>
    <row r="361" spans="1:21" x14ac:dyDescent="0.3">
      <c r="A361">
        <f>'Sim Flight'!B361</f>
        <v>17.9499999999998</v>
      </c>
      <c r="B361">
        <f>'Sim Flight'!L361</f>
        <v>9.0000000000034233E-2</v>
      </c>
      <c r="C361">
        <f>'Sim Flight'!N361+'Sim Flight'!S361+'Sim Flight'!W361</f>
        <v>0.19456095176458621</v>
      </c>
      <c r="E361">
        <f t="shared" si="51"/>
        <v>5.0000000000000711E-2</v>
      </c>
      <c r="G361">
        <f>MEDIAN2(C361,'Sim Flight Params'!$B$56,2)</f>
        <v>0.19456095176458621</v>
      </c>
      <c r="H361">
        <f>AVERAGE2(G361,'Sim Flight Params'!$B$57,2)</f>
        <v>0.16898594285925722</v>
      </c>
      <c r="J361">
        <f t="shared" si="54"/>
        <v>-0.18609230051173645</v>
      </c>
      <c r="K361">
        <f t="shared" si="55"/>
        <v>0.12558876206191771</v>
      </c>
      <c r="L361">
        <f>'Sim Flight Params'!$B$55*J361+'Sim Flight Params'!$B$58*K361</f>
        <v>-0.18609230051173645</v>
      </c>
      <c r="N361">
        <f t="shared" si="56"/>
        <v>0.47015138467706891</v>
      </c>
      <c r="O361">
        <f t="shared" si="57"/>
        <v>0.16898594285925697</v>
      </c>
      <c r="P361">
        <f>'Sim Flight Params'!$B$55*N361+'Sim Flight Params'!$B$58*O361</f>
        <v>0.47015138467706891</v>
      </c>
      <c r="Q361">
        <f t="shared" si="58"/>
        <v>0.38015138467703469</v>
      </c>
      <c r="S361">
        <f t="shared" si="52"/>
        <v>-0.15918494053567864</v>
      </c>
      <c r="T361">
        <f t="shared" si="53"/>
        <v>0.38502332527376859</v>
      </c>
      <c r="U361">
        <f t="shared" si="50"/>
        <v>0.29502332527373437</v>
      </c>
    </row>
    <row r="362" spans="1:21" x14ac:dyDescent="0.3">
      <c r="A362">
        <f>'Sim Flight'!B362</f>
        <v>17.999999999999801</v>
      </c>
      <c r="B362">
        <f>'Sim Flight'!L362</f>
        <v>8.1632653061256957E-2</v>
      </c>
      <c r="C362">
        <f>'Sim Flight'!N362+'Sim Flight'!S362+'Sim Flight'!W362</f>
        <v>0.14832553286060413</v>
      </c>
      <c r="E362">
        <f t="shared" si="51"/>
        <v>5.0000000000000711E-2</v>
      </c>
      <c r="G362">
        <f>MEDIAN2(C362,'Sim Flight Params'!$B$56,2)</f>
        <v>0.14832553286060413</v>
      </c>
      <c r="H362">
        <f>AVERAGE2(G362,'Sim Flight Params'!$B$57,2)</f>
        <v>0.1638417634995305</v>
      </c>
      <c r="J362">
        <f t="shared" si="54"/>
        <v>-0.17790021233675982</v>
      </c>
      <c r="K362">
        <f t="shared" si="55"/>
        <v>-0.10288358719453293</v>
      </c>
      <c r="L362">
        <f>'Sim Flight Params'!$B$55*J362+'Sim Flight Params'!$B$58*K362</f>
        <v>-0.17790021233675982</v>
      </c>
      <c r="N362">
        <f t="shared" si="56"/>
        <v>0.46125637406023079</v>
      </c>
      <c r="O362">
        <f t="shared" si="57"/>
        <v>0.16384176349953028</v>
      </c>
      <c r="P362">
        <f>'Sim Flight Params'!$B$55*N362+'Sim Flight Params'!$B$58*O362</f>
        <v>0.46125637406023079</v>
      </c>
      <c r="Q362">
        <f t="shared" si="58"/>
        <v>0.37962372099897385</v>
      </c>
      <c r="S362">
        <f t="shared" si="52"/>
        <v>-0.15176866389264831</v>
      </c>
      <c r="T362">
        <f t="shared" si="53"/>
        <v>0.37743489207913605</v>
      </c>
      <c r="U362">
        <f t="shared" si="50"/>
        <v>0.29580223901787911</v>
      </c>
    </row>
    <row r="363" spans="1:21" x14ac:dyDescent="0.3">
      <c r="A363">
        <f>'Sim Flight'!B363</f>
        <v>18.049999999999802</v>
      </c>
      <c r="B363">
        <f>'Sim Flight'!L363</f>
        <v>7.3673469387785864E-2</v>
      </c>
      <c r="C363">
        <f>'Sim Flight'!N363+'Sim Flight'!S363+'Sim Flight'!W363</f>
        <v>0.17733230956916093</v>
      </c>
      <c r="E363">
        <f t="shared" si="51"/>
        <v>5.0000000000000711E-2</v>
      </c>
      <c r="G363">
        <f>MEDIAN2(C363,'Sim Flight Params'!$B$56,2)</f>
        <v>0.17733230956916093</v>
      </c>
      <c r="H363">
        <f>AVERAGE2(G363,'Sim Flight Params'!$B$57,2)</f>
        <v>0.1699813947287776</v>
      </c>
      <c r="J363">
        <f t="shared" si="54"/>
        <v>-0.16940114260032083</v>
      </c>
      <c r="K363">
        <f t="shared" si="55"/>
        <v>0.12279262458494025</v>
      </c>
      <c r="L363">
        <f>'Sim Flight Params'!$B$55*J363+'Sim Flight Params'!$B$58*K363</f>
        <v>-0.16940114260032083</v>
      </c>
      <c r="N363">
        <f t="shared" si="56"/>
        <v>0.45278631693021465</v>
      </c>
      <c r="O363">
        <f t="shared" si="57"/>
        <v>0.16998139472877741</v>
      </c>
      <c r="P363">
        <f>'Sim Flight Params'!$B$55*N363+'Sim Flight Params'!$B$58*O363</f>
        <v>0.45278631693021465</v>
      </c>
      <c r="Q363">
        <f t="shared" si="58"/>
        <v>0.3791128475424288</v>
      </c>
      <c r="S363">
        <f t="shared" si="52"/>
        <v>-0.14290204841419013</v>
      </c>
      <c r="T363">
        <f t="shared" si="53"/>
        <v>0.37028978965842646</v>
      </c>
      <c r="U363">
        <f t="shared" si="50"/>
        <v>0.29661632027064061</v>
      </c>
    </row>
    <row r="364" spans="1:21" x14ac:dyDescent="0.3">
      <c r="A364">
        <f>'Sim Flight'!B364</f>
        <v>18.099999999999799</v>
      </c>
      <c r="B364">
        <f>'Sim Flight'!L364</f>
        <v>6.612244897962137E-2</v>
      </c>
      <c r="C364">
        <f>'Sim Flight'!N364+'Sim Flight'!S364+'Sim Flight'!W364</f>
        <v>0.18841900109300022</v>
      </c>
      <c r="E364">
        <f t="shared" si="51"/>
        <v>4.9999999999997158E-2</v>
      </c>
      <c r="G364">
        <f>MEDIAN2(C364,'Sim Flight Params'!$B$56,2)</f>
        <v>0.18841900109300022</v>
      </c>
      <c r="H364">
        <f>AVERAGE2(G364,'Sim Flight Params'!$B$57,2)</f>
        <v>0.16905077211010458</v>
      </c>
      <c r="J364">
        <f t="shared" si="54"/>
        <v>-0.16094860399481609</v>
      </c>
      <c r="K364">
        <f t="shared" si="55"/>
        <v>-1.8612452373461489E-2</v>
      </c>
      <c r="L364">
        <f>'Sim Flight Params'!$B$55*J364+'Sim Flight Params'!$B$58*K364</f>
        <v>-0.16094860399481609</v>
      </c>
      <c r="N364">
        <f t="shared" si="56"/>
        <v>0.44473888673047429</v>
      </c>
      <c r="O364">
        <f t="shared" si="57"/>
        <v>0.16905077211010439</v>
      </c>
      <c r="P364">
        <f>'Sim Flight Params'!$B$55*N364+'Sim Flight Params'!$B$58*O364</f>
        <v>0.44473888673047429</v>
      </c>
      <c r="Q364">
        <f t="shared" si="58"/>
        <v>0.37861643775085291</v>
      </c>
      <c r="S364">
        <f t="shared" si="52"/>
        <v>-0.13348109835954067</v>
      </c>
      <c r="T364">
        <f t="shared" si="53"/>
        <v>0.36361573474044978</v>
      </c>
      <c r="U364">
        <f t="shared" si="50"/>
        <v>0.2974932857608284</v>
      </c>
    </row>
    <row r="365" spans="1:21" x14ac:dyDescent="0.3">
      <c r="A365">
        <f>'Sim Flight'!B365</f>
        <v>18.1499999999998</v>
      </c>
      <c r="B365">
        <f>'Sim Flight'!L365</f>
        <v>5.8979591836762504E-2</v>
      </c>
      <c r="C365">
        <f>'Sim Flight'!N365+'Sim Flight'!S365+'Sim Flight'!W365</f>
        <v>0.13991439492968799</v>
      </c>
      <c r="E365">
        <f t="shared" si="51"/>
        <v>5.0000000000000711E-2</v>
      </c>
      <c r="G365">
        <f>MEDIAN2(C365,'Sim Flight Params'!$B$56,2)</f>
        <v>0.13991439492968799</v>
      </c>
      <c r="H365">
        <f>AVERAGE2(G365,'Sim Flight Params'!$B$57,2)</f>
        <v>0.16842815824285196</v>
      </c>
      <c r="J365">
        <f t="shared" si="54"/>
        <v>-0.15252719608267337</v>
      </c>
      <c r="K365">
        <f t="shared" si="55"/>
        <v>-1.2452277345052321E-2</v>
      </c>
      <c r="L365">
        <f>'Sim Flight Params'!$B$55*J365+'Sim Flight Params'!$B$58*K365</f>
        <v>-0.15252719608267337</v>
      </c>
      <c r="N365">
        <f t="shared" si="56"/>
        <v>0.43711252692634051</v>
      </c>
      <c r="O365">
        <f t="shared" si="57"/>
        <v>0.1684281582428519</v>
      </c>
      <c r="P365">
        <f>'Sim Flight Params'!$B$55*N365+'Sim Flight Params'!$B$58*O365</f>
        <v>0.43711252692634051</v>
      </c>
      <c r="Q365">
        <f t="shared" si="58"/>
        <v>0.37813293508957802</v>
      </c>
      <c r="S365">
        <f t="shared" si="52"/>
        <v>-0.12648537861305617</v>
      </c>
      <c r="T365">
        <f t="shared" si="53"/>
        <v>0.35729146580979687</v>
      </c>
      <c r="U365">
        <f t="shared" si="50"/>
        <v>0.29831187397303438</v>
      </c>
    </row>
    <row r="366" spans="1:21" x14ac:dyDescent="0.3">
      <c r="A366">
        <f>'Sim Flight'!B366</f>
        <v>18.1999999999998</v>
      </c>
      <c r="B366">
        <f>'Sim Flight'!L366</f>
        <v>5.2244897959209759E-2</v>
      </c>
      <c r="C366">
        <f>'Sim Flight'!N366+'Sim Flight'!S366+'Sim Flight'!W366</f>
        <v>0.17054585063760055</v>
      </c>
      <c r="E366">
        <f t="shared" si="51"/>
        <v>5.0000000000000711E-2</v>
      </c>
      <c r="G366">
        <f>MEDIAN2(C366,'Sim Flight Params'!$B$56,2)</f>
        <v>0.17054585063760055</v>
      </c>
      <c r="H366">
        <f>AVERAGE2(G366,'Sim Flight Params'!$B$57,2)</f>
        <v>0.16806346261088917</v>
      </c>
      <c r="J366">
        <f t="shared" si="54"/>
        <v>-0.14412402295212878</v>
      </c>
      <c r="K366">
        <f t="shared" si="55"/>
        <v>-7.2939126392556133E-3</v>
      </c>
      <c r="L366">
        <f>'Sim Flight Params'!$B$55*J366+'Sim Flight Params'!$B$58*K366</f>
        <v>-0.14412402295212878</v>
      </c>
      <c r="N366">
        <f t="shared" si="56"/>
        <v>0.42990632577873394</v>
      </c>
      <c r="O366">
        <f t="shared" si="57"/>
        <v>0.16806346261088939</v>
      </c>
      <c r="P366">
        <f>'Sim Flight Params'!$B$55*N366+'Sim Flight Params'!$B$58*O366</f>
        <v>0.42990632577873394</v>
      </c>
      <c r="Q366">
        <f t="shared" si="58"/>
        <v>0.37766142781952416</v>
      </c>
      <c r="S366">
        <f t="shared" si="52"/>
        <v>-0.11795808608117603</v>
      </c>
      <c r="T366">
        <f t="shared" si="53"/>
        <v>0.35139356150573797</v>
      </c>
      <c r="U366">
        <f t="shared" si="50"/>
        <v>0.29914866354652819</v>
      </c>
    </row>
    <row r="367" spans="1:21" x14ac:dyDescent="0.3">
      <c r="A367">
        <f>'Sim Flight'!B367</f>
        <v>18.249999999999801</v>
      </c>
      <c r="B367">
        <f>'Sim Flight'!L367</f>
        <v>4.5918367346963133E-2</v>
      </c>
      <c r="C367">
        <f>'Sim Flight'!N367+'Sim Flight'!S367+'Sim Flight'!W367</f>
        <v>0.17047541499084679</v>
      </c>
      <c r="E367">
        <f t="shared" si="51"/>
        <v>5.0000000000000711E-2</v>
      </c>
      <c r="G367">
        <f>MEDIAN2(C367,'Sim Flight Params'!$B$56,2)</f>
        <v>0.17047541499084679</v>
      </c>
      <c r="H367">
        <f>AVERAGE2(G367,'Sim Flight Params'!$B$57,2)</f>
        <v>0.16793232870093439</v>
      </c>
      <c r="J367">
        <f t="shared" si="54"/>
        <v>-0.13572740651708196</v>
      </c>
      <c r="K367">
        <f t="shared" si="55"/>
        <v>-2.6226781990956365E-3</v>
      </c>
      <c r="L367">
        <f>'Sim Flight Params'!$B$55*J367+'Sim Flight Params'!$B$58*K367</f>
        <v>-0.13572740651708196</v>
      </c>
      <c r="N367">
        <f t="shared" si="56"/>
        <v>0.42311995545287973</v>
      </c>
      <c r="O367">
        <f t="shared" si="57"/>
        <v>0.16793232870093416</v>
      </c>
      <c r="P367">
        <f>'Sim Flight Params'!$B$55*N367+'Sim Flight Params'!$B$58*O367</f>
        <v>0.42311995545287973</v>
      </c>
      <c r="Q367">
        <f t="shared" si="58"/>
        <v>0.37720158810591659</v>
      </c>
      <c r="S367">
        <f t="shared" si="52"/>
        <v>-0.10943431533163357</v>
      </c>
      <c r="T367">
        <f t="shared" si="53"/>
        <v>0.34592184573915624</v>
      </c>
      <c r="U367">
        <f t="shared" si="50"/>
        <v>0.3000034783921931</v>
      </c>
    </row>
    <row r="368" spans="1:21" x14ac:dyDescent="0.3">
      <c r="A368">
        <f>'Sim Flight'!B368</f>
        <v>18.299999999999802</v>
      </c>
      <c r="B368">
        <f>'Sim Flight'!L368</f>
        <v>4.0000000000022656E-2</v>
      </c>
      <c r="C368">
        <f>'Sim Flight'!N368+'Sim Flight'!S368+'Sim Flight'!W368</f>
        <v>0.1477915302542526</v>
      </c>
      <c r="E368">
        <f t="shared" si="51"/>
        <v>5.0000000000000711E-2</v>
      </c>
      <c r="G368">
        <f>MEDIAN2(C368,'Sim Flight Params'!$B$56,2)</f>
        <v>0.1477915302542526</v>
      </c>
      <c r="H368">
        <f>AVERAGE2(G368,'Sim Flight Params'!$B$57,2)</f>
        <v>0.1671706232624674</v>
      </c>
      <c r="J368">
        <f t="shared" si="54"/>
        <v>-0.12736887535395847</v>
      </c>
      <c r="K368">
        <f t="shared" si="55"/>
        <v>-1.523410876933951E-2</v>
      </c>
      <c r="L368">
        <f>'Sim Flight Params'!$B$55*J368+'Sim Flight Params'!$B$58*K368</f>
        <v>-0.12736887535395847</v>
      </c>
      <c r="N368">
        <f t="shared" si="56"/>
        <v>0.41675151168518171</v>
      </c>
      <c r="O368">
        <f t="shared" si="57"/>
        <v>0.1671706232624674</v>
      </c>
      <c r="P368">
        <f>'Sim Flight Params'!$B$55*N368+'Sim Flight Params'!$B$58*O368</f>
        <v>0.41675151168518171</v>
      </c>
      <c r="Q368">
        <f t="shared" si="58"/>
        <v>0.37675151168515908</v>
      </c>
      <c r="S368">
        <f t="shared" si="52"/>
        <v>-0.10204473881892084</v>
      </c>
      <c r="T368">
        <f t="shared" si="53"/>
        <v>0.34081960879821011</v>
      </c>
      <c r="U368">
        <f t="shared" si="50"/>
        <v>0.30081960879818748</v>
      </c>
    </row>
    <row r="369" spans="1:21" x14ac:dyDescent="0.3">
      <c r="A369">
        <f>'Sim Flight'!B369</f>
        <v>18.349999999999799</v>
      </c>
      <c r="B369">
        <f>'Sim Flight'!L369</f>
        <v>3.4489795918388688E-2</v>
      </c>
      <c r="C369">
        <f>'Sim Flight'!N369+'Sim Flight'!S369+'Sim Flight'!W369</f>
        <v>0.19715277433738834</v>
      </c>
      <c r="E369">
        <f t="shared" si="51"/>
        <v>4.9999999999997158E-2</v>
      </c>
      <c r="G369">
        <f>MEDIAN2(C369,'Sim Flight Params'!$B$56,2)</f>
        <v>0.19715277433738834</v>
      </c>
      <c r="H369">
        <f>AVERAGE2(G369,'Sim Flight Params'!$B$57,2)</f>
        <v>0.16749460108406769</v>
      </c>
      <c r="J369">
        <f t="shared" si="54"/>
        <v>-0.11899414529975556</v>
      </c>
      <c r="K369">
        <f t="shared" si="55"/>
        <v>6.4795564320061861E-3</v>
      </c>
      <c r="L369">
        <f>'Sim Flight Params'!$B$55*J369+'Sim Flight Params'!$B$58*K369</f>
        <v>-0.11899414529975556</v>
      </c>
      <c r="N369">
        <f t="shared" si="56"/>
        <v>0.41080180442019426</v>
      </c>
      <c r="O369">
        <f t="shared" si="57"/>
        <v>0.16749460108406758</v>
      </c>
      <c r="P369">
        <f>'Sim Flight Params'!$B$55*N369+'Sim Flight Params'!$B$58*O369</f>
        <v>0.41080180442019426</v>
      </c>
      <c r="Q369">
        <f t="shared" si="58"/>
        <v>0.37631200850180557</v>
      </c>
      <c r="S369">
        <f t="shared" si="52"/>
        <v>-9.2187100102051986E-2</v>
      </c>
      <c r="T369">
        <f t="shared" si="53"/>
        <v>0.33621025379310776</v>
      </c>
      <c r="U369">
        <f t="shared" si="50"/>
        <v>0.30172045787471907</v>
      </c>
    </row>
    <row r="370" spans="1:21" x14ac:dyDescent="0.3">
      <c r="A370">
        <f>'Sim Flight'!B370</f>
        <v>18.3999999999998</v>
      </c>
      <c r="B370">
        <f>'Sim Flight'!L370</f>
        <v>2.9387755102060448E-2</v>
      </c>
      <c r="C370">
        <f>'Sim Flight'!N370+'Sim Flight'!S370+'Sim Flight'!W370</f>
        <v>0.15308575714868516</v>
      </c>
      <c r="E370">
        <f t="shared" si="51"/>
        <v>5.0000000000000711E-2</v>
      </c>
      <c r="G370">
        <f>MEDIAN2(C370,'Sim Flight Params'!$B$56,2)</f>
        <v>0.15308575714868516</v>
      </c>
      <c r="H370">
        <f>AVERAGE2(G370,'Sim Flight Params'!$B$57,2)</f>
        <v>0.16808962912007783</v>
      </c>
      <c r="J370">
        <f t="shared" si="54"/>
        <v>-0.11058966384375155</v>
      </c>
      <c r="K370">
        <f t="shared" si="55"/>
        <v>1.1900560720202567E-2</v>
      </c>
      <c r="L370">
        <f>'Sim Flight Params'!$B$55*J370+'Sim Flight Params'!$B$58*K370</f>
        <v>-0.11058966384375155</v>
      </c>
      <c r="N370">
        <f t="shared" si="56"/>
        <v>0.4052723212280066</v>
      </c>
      <c r="O370">
        <f t="shared" si="57"/>
        <v>0.16808962912007797</v>
      </c>
      <c r="P370">
        <f>'Sim Flight Params'!$B$55*N370+'Sim Flight Params'!$B$58*O370</f>
        <v>0.4052723212280066</v>
      </c>
      <c r="Q370">
        <f t="shared" si="58"/>
        <v>0.37588456612594617</v>
      </c>
      <c r="S370">
        <f t="shared" si="52"/>
        <v>-8.4532812244617617E-2</v>
      </c>
      <c r="T370">
        <f t="shared" si="53"/>
        <v>0.33198361318087682</v>
      </c>
      <c r="U370">
        <f t="shared" si="50"/>
        <v>0.30259585807881639</v>
      </c>
    </row>
    <row r="371" spans="1:21" x14ac:dyDescent="0.3">
      <c r="A371">
        <f>'Sim Flight'!B371</f>
        <v>18.4499999999998</v>
      </c>
      <c r="B371">
        <f>'Sim Flight'!L371</f>
        <v>2.4693877551038333E-2</v>
      </c>
      <c r="C371">
        <f>'Sim Flight'!N371+'Sim Flight'!S371+'Sim Flight'!W371</f>
        <v>0.18133976234044333</v>
      </c>
      <c r="E371">
        <f t="shared" si="51"/>
        <v>5.0000000000000711E-2</v>
      </c>
      <c r="G371">
        <f>MEDIAN2(C371,'Sim Flight Params'!$B$56,2)</f>
        <v>0.18133976234044333</v>
      </c>
      <c r="H371">
        <f>AVERAGE2(G371,'Sim Flight Params'!$B$57,2)</f>
        <v>0.16859056071648812</v>
      </c>
      <c r="J371">
        <f t="shared" si="54"/>
        <v>-0.10216013580792702</v>
      </c>
      <c r="K371">
        <f t="shared" si="55"/>
        <v>1.0018631928205703E-2</v>
      </c>
      <c r="L371">
        <f>'Sim Flight Params'!$B$55*J371+'Sim Flight Params'!$B$58*K371</f>
        <v>-0.10216013580792702</v>
      </c>
      <c r="N371">
        <f t="shared" si="56"/>
        <v>0.40016431443761019</v>
      </c>
      <c r="O371">
        <f t="shared" si="57"/>
        <v>0.1685905607164882</v>
      </c>
      <c r="P371">
        <f>'Sim Flight Params'!$B$55*N371+'Sim Flight Params'!$B$58*O371</f>
        <v>0.40016431443761019</v>
      </c>
      <c r="Q371">
        <f t="shared" si="58"/>
        <v>0.37547043688657183</v>
      </c>
      <c r="S371">
        <f t="shared" si="52"/>
        <v>-7.5465824127595324E-2</v>
      </c>
      <c r="T371">
        <f t="shared" si="53"/>
        <v>0.32821032197449701</v>
      </c>
      <c r="U371">
        <f t="shared" si="50"/>
        <v>0.30351644442345865</v>
      </c>
    </row>
    <row r="372" spans="1:21" x14ac:dyDescent="0.3">
      <c r="A372">
        <f>'Sim Flight'!B372</f>
        <v>18.499999999999801</v>
      </c>
      <c r="B372">
        <f>'Sim Flight'!L372</f>
        <v>2.0408163265322361E-2</v>
      </c>
      <c r="C372">
        <f>'Sim Flight'!N372+'Sim Flight'!S372+'Sim Flight'!W372</f>
        <v>0.14782778576736194</v>
      </c>
      <c r="E372">
        <f t="shared" si="51"/>
        <v>5.0000000000000711E-2</v>
      </c>
      <c r="G372">
        <f>MEDIAN2(C372,'Sim Flight Params'!$B$56,2)</f>
        <v>0.14782778576736194</v>
      </c>
      <c r="H372">
        <f>AVERAGE2(G372,'Sim Flight Params'!$B$57,2)</f>
        <v>0.16351665880078334</v>
      </c>
      <c r="J372">
        <f t="shared" si="54"/>
        <v>-9.3984302867887726E-2</v>
      </c>
      <c r="K372">
        <f t="shared" si="55"/>
        <v>-0.10147803831409419</v>
      </c>
      <c r="L372">
        <f>'Sim Flight Params'!$B$55*J372+'Sim Flight Params'!$B$58*K372</f>
        <v>-9.3984302867887726E-2</v>
      </c>
      <c r="N372">
        <f t="shared" si="56"/>
        <v>0.39546509929421575</v>
      </c>
      <c r="O372">
        <f t="shared" si="57"/>
        <v>0.16351665880078348</v>
      </c>
      <c r="P372">
        <f>'Sim Flight Params'!$B$55*N372+'Sim Flight Params'!$B$58*O372</f>
        <v>0.39546509929421575</v>
      </c>
      <c r="Q372">
        <f t="shared" si="58"/>
        <v>0.3750569360288934</v>
      </c>
      <c r="S372">
        <f t="shared" si="52"/>
        <v>-6.8074434839227121E-2</v>
      </c>
      <c r="T372">
        <f t="shared" si="53"/>
        <v>0.3248066002325356</v>
      </c>
      <c r="U372">
        <f t="shared" si="50"/>
        <v>0.30439843696721325</v>
      </c>
    </row>
    <row r="373" spans="1:21" x14ac:dyDescent="0.3">
      <c r="A373">
        <f>'Sim Flight'!B373</f>
        <v>18.549999999999802</v>
      </c>
      <c r="B373">
        <f>'Sim Flight'!L373</f>
        <v>1.6530612244912524E-2</v>
      </c>
      <c r="C373">
        <f>'Sim Flight'!N373+'Sim Flight'!S373+'Sim Flight'!W373</f>
        <v>0.13761321036707841</v>
      </c>
      <c r="E373">
        <f t="shared" si="51"/>
        <v>5.0000000000000711E-2</v>
      </c>
      <c r="G373">
        <f>MEDIAN2(C373,'Sim Flight Params'!$B$56,2)</f>
        <v>0.13761321036707841</v>
      </c>
      <c r="H373">
        <f>AVERAGE2(G373,'Sim Flight Params'!$B$57,2)</f>
        <v>0.16322901073045715</v>
      </c>
      <c r="J373">
        <f t="shared" si="54"/>
        <v>-8.5822852331364746E-2</v>
      </c>
      <c r="K373">
        <f t="shared" si="55"/>
        <v>-5.752961406523734E-3</v>
      </c>
      <c r="L373">
        <f>'Sim Flight Params'!$B$55*J373+'Sim Flight Params'!$B$58*K373</f>
        <v>-8.5822852331364746E-2</v>
      </c>
      <c r="N373">
        <f t="shared" si="56"/>
        <v>0.39117395667764743</v>
      </c>
      <c r="O373">
        <f t="shared" si="57"/>
        <v>0.16322901073045726</v>
      </c>
      <c r="P373">
        <f>'Sim Flight Params'!$B$55*N373+'Sim Flight Params'!$B$58*O373</f>
        <v>0.39117395667764743</v>
      </c>
      <c r="Q373">
        <f t="shared" si="58"/>
        <v>0.37464334443273489</v>
      </c>
      <c r="S373">
        <f t="shared" si="52"/>
        <v>-6.1193774320873105E-2</v>
      </c>
      <c r="T373">
        <f t="shared" si="53"/>
        <v>0.32174691151649193</v>
      </c>
      <c r="U373">
        <f t="shared" si="50"/>
        <v>0.30521629927157939</v>
      </c>
    </row>
    <row r="374" spans="1:21" x14ac:dyDescent="0.3">
      <c r="A374">
        <f>'Sim Flight'!B374</f>
        <v>18.599999999999799</v>
      </c>
      <c r="B374">
        <f>'Sim Flight'!L374</f>
        <v>1.3061224489809051E-2</v>
      </c>
      <c r="C374">
        <f>'Sim Flight'!N374+'Sim Flight'!S374+'Sim Flight'!W374</f>
        <v>0.1843622407205818</v>
      </c>
      <c r="E374">
        <f t="shared" si="51"/>
        <v>4.9999999999997158E-2</v>
      </c>
      <c r="G374">
        <f>MEDIAN2(C374,'Sim Flight Params'!$B$56,2)</f>
        <v>0.1843622407205818</v>
      </c>
      <c r="H374">
        <f>AVERAGE2(G374,'Sim Flight Params'!$B$57,2)</f>
        <v>0.16495605949082981</v>
      </c>
      <c r="J374">
        <f t="shared" si="54"/>
        <v>-7.757504935682373E-2</v>
      </c>
      <c r="K374">
        <f t="shared" si="55"/>
        <v>3.4540975207455214E-2</v>
      </c>
      <c r="L374">
        <f>'Sim Flight Params'!$B$55*J374+'Sim Flight Params'!$B$58*K374</f>
        <v>-7.757504935682373E-2</v>
      </c>
      <c r="N374">
        <f t="shared" si="56"/>
        <v>0.38729520420980645</v>
      </c>
      <c r="O374">
        <f t="shared" si="57"/>
        <v>0.1649560594908297</v>
      </c>
      <c r="P374">
        <f>'Sim Flight Params'!$B$55*N374+'Sim Flight Params'!$B$58*O374</f>
        <v>0.38729520420980645</v>
      </c>
      <c r="Q374">
        <f t="shared" si="58"/>
        <v>0.37423397971999739</v>
      </c>
      <c r="S374">
        <f t="shared" si="52"/>
        <v>-5.1975662284844543E-2</v>
      </c>
      <c r="T374">
        <f t="shared" si="53"/>
        <v>0.31914812840224988</v>
      </c>
      <c r="U374">
        <f t="shared" si="50"/>
        <v>0.30608690391244081</v>
      </c>
    </row>
    <row r="375" spans="1:21" x14ac:dyDescent="0.3">
      <c r="A375">
        <f>'Sim Flight'!B375</f>
        <v>18.6499999999998</v>
      </c>
      <c r="B375">
        <f>'Sim Flight'!L375</f>
        <v>1.0000000000011451E-2</v>
      </c>
      <c r="C375">
        <f>'Sim Flight'!N375+'Sim Flight'!S375+'Sim Flight'!W375</f>
        <v>0.14084631271146664</v>
      </c>
      <c r="E375">
        <f t="shared" si="51"/>
        <v>5.0000000000000711E-2</v>
      </c>
      <c r="G375">
        <f>MEDIAN2(C375,'Sim Flight Params'!$B$56,2)</f>
        <v>0.14084631271146664</v>
      </c>
      <c r="H375">
        <f>AVERAGE2(G375,'Sim Flight Params'!$B$57,2)</f>
        <v>0.16125242170590726</v>
      </c>
      <c r="J375">
        <f t="shared" si="54"/>
        <v>-6.9512428271528259E-2</v>
      </c>
      <c r="K375">
        <f t="shared" si="55"/>
        <v>-7.407275569845001E-2</v>
      </c>
      <c r="L375">
        <f>'Sim Flight Params'!$B$55*J375+'Sim Flight Params'!$B$58*K375</f>
        <v>-6.9512428271528259E-2</v>
      </c>
      <c r="N375">
        <f t="shared" si="56"/>
        <v>0.38381958279623002</v>
      </c>
      <c r="O375">
        <f t="shared" si="57"/>
        <v>0.16125242170590712</v>
      </c>
      <c r="P375">
        <f>'Sim Flight Params'!$B$55*N375+'Sim Flight Params'!$B$58*O375</f>
        <v>0.38381958279623002</v>
      </c>
      <c r="Q375">
        <f t="shared" si="58"/>
        <v>0.37381958279621857</v>
      </c>
      <c r="S375">
        <f t="shared" si="52"/>
        <v>-4.4933346649271108E-2</v>
      </c>
      <c r="T375">
        <f t="shared" si="53"/>
        <v>0.31690146106978628</v>
      </c>
      <c r="U375">
        <f t="shared" si="50"/>
        <v>0.30690146106977484</v>
      </c>
    </row>
    <row r="376" spans="1:21" x14ac:dyDescent="0.3">
      <c r="A376">
        <f>'Sim Flight'!B376</f>
        <v>18.6999999999998</v>
      </c>
      <c r="B376">
        <f>'Sim Flight'!L376</f>
        <v>7.3469387755199841E-3</v>
      </c>
      <c r="C376">
        <f>'Sim Flight'!N376+'Sim Flight'!S376+'Sim Flight'!W376</f>
        <v>0.14514125665011743</v>
      </c>
      <c r="E376">
        <f t="shared" si="51"/>
        <v>5.0000000000000711E-2</v>
      </c>
      <c r="G376">
        <f>MEDIAN2(C376,'Sim Flight Params'!$B$56,2)</f>
        <v>0.14514125665011743</v>
      </c>
      <c r="H376">
        <f>AVERAGE2(G376,'Sim Flight Params'!$B$57,2)</f>
        <v>0.16092113750539039</v>
      </c>
      <c r="J376">
        <f t="shared" si="54"/>
        <v>-6.1466371396258629E-2</v>
      </c>
      <c r="K376">
        <f t="shared" si="55"/>
        <v>-6.6256840103372681E-3</v>
      </c>
      <c r="L376">
        <f>'Sim Flight Params'!$B$55*J376+'Sim Flight Params'!$B$58*K376</f>
        <v>-6.1466371396258629E-2</v>
      </c>
      <c r="N376">
        <f t="shared" si="56"/>
        <v>0.38074626422641705</v>
      </c>
      <c r="O376">
        <f t="shared" si="57"/>
        <v>0.16092113750539033</v>
      </c>
      <c r="P376">
        <f>'Sim Flight Params'!$B$55*N376+'Sim Flight Params'!$B$58*O376</f>
        <v>0.38074626422641705</v>
      </c>
      <c r="Q376">
        <f t="shared" si="58"/>
        <v>0.37339932545089705</v>
      </c>
      <c r="S376">
        <f t="shared" si="52"/>
        <v>-3.7676283816765133E-2</v>
      </c>
      <c r="T376">
        <f t="shared" si="53"/>
        <v>0.31501764687894801</v>
      </c>
      <c r="U376">
        <f t="shared" si="50"/>
        <v>0.307670708103428</v>
      </c>
    </row>
    <row r="377" spans="1:21" x14ac:dyDescent="0.3">
      <c r="A377">
        <f>'Sim Flight'!B377</f>
        <v>18.749999999999801</v>
      </c>
      <c r="B377">
        <f>'Sim Flight'!L377</f>
        <v>5.1020408163346504E-3</v>
      </c>
      <c r="C377">
        <f>'Sim Flight'!N377+'Sim Flight'!S377+'Sim Flight'!W377</f>
        <v>0.14096914929427823</v>
      </c>
      <c r="E377">
        <f t="shared" si="51"/>
        <v>5.0000000000000711E-2</v>
      </c>
      <c r="G377">
        <f>MEDIAN2(C377,'Sim Flight Params'!$B$56,2)</f>
        <v>0.14096914929427823</v>
      </c>
      <c r="H377">
        <f>AVERAGE2(G377,'Sim Flight Params'!$B$57,2)</f>
        <v>0.15389818437500161</v>
      </c>
      <c r="J377">
        <f t="shared" si="54"/>
        <v>-5.3771462177508438E-2</v>
      </c>
      <c r="K377">
        <f t="shared" si="55"/>
        <v>-0.14045906260777363</v>
      </c>
      <c r="L377">
        <f>'Sim Flight Params'!$B$55*J377+'Sim Flight Params'!$B$58*K377</f>
        <v>-5.3771462177508438E-2</v>
      </c>
      <c r="N377">
        <f t="shared" si="56"/>
        <v>0.37805769111754162</v>
      </c>
      <c r="O377">
        <f t="shared" si="57"/>
        <v>0.15389818437500163</v>
      </c>
      <c r="P377">
        <f>'Sim Flight Params'!$B$55*N377+'Sim Flight Params'!$B$58*O377</f>
        <v>0.37805769111754162</v>
      </c>
      <c r="Q377">
        <f t="shared" si="58"/>
        <v>0.37295565030120698</v>
      </c>
      <c r="S377">
        <f t="shared" si="52"/>
        <v>-3.0627826352051121E-2</v>
      </c>
      <c r="T377">
        <f t="shared" si="53"/>
        <v>0.31348625556134541</v>
      </c>
      <c r="U377">
        <f t="shared" si="50"/>
        <v>0.30838421474501077</v>
      </c>
    </row>
    <row r="378" spans="1:21" x14ac:dyDescent="0.3">
      <c r="A378">
        <f>'Sim Flight'!B378</f>
        <v>18.799999999999802</v>
      </c>
      <c r="B378">
        <f>'Sim Flight'!L378</f>
        <v>3.2653061224554528E-3</v>
      </c>
      <c r="C378">
        <f>'Sim Flight'!N378+'Sim Flight'!S378+'Sim Flight'!W378</f>
        <v>0.13583507742784715</v>
      </c>
      <c r="E378">
        <f t="shared" si="51"/>
        <v>5.0000000000000711E-2</v>
      </c>
      <c r="G378">
        <f>MEDIAN2(C378,'Sim Flight Params'!$B$56,2)</f>
        <v>0.13583507742784715</v>
      </c>
      <c r="H378">
        <f>AVERAGE2(G378,'Sim Flight Params'!$B$57,2)</f>
        <v>0.15174184940989688</v>
      </c>
      <c r="J378">
        <f t="shared" si="54"/>
        <v>-4.6184369707013485E-2</v>
      </c>
      <c r="K378">
        <f t="shared" si="55"/>
        <v>-4.3126699302093952E-2</v>
      </c>
      <c r="L378">
        <f>'Sim Flight Params'!$B$55*J378+'Sim Flight Params'!$B$58*K378</f>
        <v>-4.6184369707013485E-2</v>
      </c>
      <c r="N378">
        <f t="shared" si="56"/>
        <v>0.37574847263219091</v>
      </c>
      <c r="O378">
        <f t="shared" si="57"/>
        <v>0.15174184940989688</v>
      </c>
      <c r="P378">
        <f>'Sim Flight Params'!$B$55*N378+'Sim Flight Params'!$B$58*O378</f>
        <v>0.37574847263219091</v>
      </c>
      <c r="Q378">
        <f t="shared" si="58"/>
        <v>0.37248316650973545</v>
      </c>
      <c r="S378">
        <f t="shared" si="52"/>
        <v>-2.3836072480658665E-2</v>
      </c>
      <c r="T378">
        <f t="shared" si="53"/>
        <v>0.31229445193731248</v>
      </c>
      <c r="U378">
        <f t="shared" si="50"/>
        <v>0.30902914581485702</v>
      </c>
    </row>
    <row r="379" spans="1:21" x14ac:dyDescent="0.3">
      <c r="A379">
        <f>'Sim Flight'!B379</f>
        <v>18.849999999999799</v>
      </c>
      <c r="B379">
        <f>'Sim Flight'!L379</f>
        <v>1.8367346938824756E-3</v>
      </c>
      <c r="C379">
        <f>'Sim Flight'!N379+'Sim Flight'!S379+'Sim Flight'!W379</f>
        <v>0.17205899082067649</v>
      </c>
      <c r="E379">
        <f t="shared" si="51"/>
        <v>4.9999999999997158E-2</v>
      </c>
      <c r="G379">
        <f>MEDIAN2(C379,'Sim Flight Params'!$B$56,2)</f>
        <v>0.17205899082067649</v>
      </c>
      <c r="H379">
        <f>AVERAGE2(G379,'Sim Flight Params'!$B$57,2)</f>
        <v>0.15058175296992601</v>
      </c>
      <c r="J379">
        <f t="shared" si="54"/>
        <v>-3.8655282058517614E-2</v>
      </c>
      <c r="K379">
        <f t="shared" si="55"/>
        <v>-2.3201928799418611E-2</v>
      </c>
      <c r="L379">
        <f>'Sim Flight Params'!$B$55*J379+'Sim Flight Params'!$B$58*K379</f>
        <v>-3.8655282058517614E-2</v>
      </c>
      <c r="N379">
        <f t="shared" si="56"/>
        <v>0.37381570852926516</v>
      </c>
      <c r="O379">
        <f t="shared" si="57"/>
        <v>0.15058175296992599</v>
      </c>
      <c r="P379">
        <f>'Sim Flight Params'!$B$55*N379+'Sim Flight Params'!$B$58*O379</f>
        <v>0.37381570852926516</v>
      </c>
      <c r="Q379">
        <f t="shared" si="58"/>
        <v>0.3719789738353827</v>
      </c>
      <c r="S379">
        <f t="shared" si="52"/>
        <v>-1.5233122939625331E-2</v>
      </c>
      <c r="T379">
        <f t="shared" si="53"/>
        <v>0.31153279579033127</v>
      </c>
      <c r="U379">
        <f t="shared" si="50"/>
        <v>0.30969606109644882</v>
      </c>
    </row>
    <row r="380" spans="1:21" x14ac:dyDescent="0.3">
      <c r="A380">
        <f>'Sim Flight'!B380</f>
        <v>18.8999999999998</v>
      </c>
      <c r="B380">
        <f>'Sim Flight'!L380</f>
        <v>8.1632653061551629E-4</v>
      </c>
      <c r="C380">
        <f>'Sim Flight'!N380+'Sim Flight'!S380+'Sim Flight'!W380</f>
        <v>0.29965460272792499</v>
      </c>
      <c r="E380">
        <f t="shared" si="51"/>
        <v>5.0000000000000711E-2</v>
      </c>
      <c r="G380">
        <f>MEDIAN2(C380,'Sim Flight Params'!$B$56,2)</f>
        <v>0.29965460272792499</v>
      </c>
      <c r="H380">
        <f>AVERAGE2(G380,'Sim Flight Params'!$B$57,2)</f>
        <v>0.16956010508999639</v>
      </c>
      <c r="J380">
        <f t="shared" si="54"/>
        <v>-3.0177276804017675E-2</v>
      </c>
      <c r="K380">
        <f t="shared" si="55"/>
        <v>0.3795670424014021</v>
      </c>
      <c r="L380">
        <f>'Sim Flight Params'!$B$55*J380+'Sim Flight Params'!$B$58*K380</f>
        <v>-3.0177276804017675E-2</v>
      </c>
      <c r="N380">
        <f t="shared" si="56"/>
        <v>0.37230684468906428</v>
      </c>
      <c r="O380">
        <f t="shared" si="57"/>
        <v>0.16956010508999636</v>
      </c>
      <c r="P380">
        <f>'Sim Flight Params'!$B$55*N380+'Sim Flight Params'!$B$58*O380</f>
        <v>0.37230684468906428</v>
      </c>
      <c r="Q380">
        <f t="shared" si="58"/>
        <v>0.37149051815844875</v>
      </c>
      <c r="S380">
        <f t="shared" si="52"/>
        <v>-2.5039280322886742E-4</v>
      </c>
      <c r="T380">
        <f t="shared" si="53"/>
        <v>0.31152027615016981</v>
      </c>
      <c r="U380">
        <f t="shared" si="50"/>
        <v>0.31070394961955428</v>
      </c>
    </row>
    <row r="381" spans="1:21" x14ac:dyDescent="0.3">
      <c r="A381">
        <f>'Sim Flight'!B381</f>
        <v>18.9499999999998</v>
      </c>
      <c r="B381">
        <f>'Sim Flight'!L381</f>
        <v>2.0408163265469111E-4</v>
      </c>
      <c r="C381">
        <f>'Sim Flight'!N381+'Sim Flight'!S381+'Sim Flight'!W381</f>
        <v>0.14497956967707881</v>
      </c>
      <c r="E381">
        <f t="shared" si="51"/>
        <v>5.0000000000000711E-2</v>
      </c>
      <c r="G381">
        <f>MEDIAN2(C381,'Sim Flight Params'!$B$56,2)</f>
        <v>0.14497956967707881</v>
      </c>
      <c r="H381">
        <f>AVERAGE2(G381,'Sim Flight Params'!$B$57,2)</f>
        <v>0.17048090000374644</v>
      </c>
      <c r="J381">
        <f t="shared" si="54"/>
        <v>-2.1653231803830233E-2</v>
      </c>
      <c r="K381">
        <f t="shared" si="55"/>
        <v>1.8415898275000748E-2</v>
      </c>
      <c r="L381">
        <f>'Sim Flight Params'!$B$55*J381+'Sim Flight Params'!$B$58*K381</f>
        <v>-2.1653231803830233E-2</v>
      </c>
      <c r="N381">
        <f t="shared" si="56"/>
        <v>0.37122418309887273</v>
      </c>
      <c r="O381">
        <f t="shared" si="57"/>
        <v>0.17048090000374641</v>
      </c>
      <c r="P381">
        <f>'Sim Flight Params'!$B$55*N381+'Sim Flight Params'!$B$58*O381</f>
        <v>0.37122418309887273</v>
      </c>
      <c r="Q381">
        <f t="shared" si="58"/>
        <v>0.37102010146621806</v>
      </c>
      <c r="S381">
        <f t="shared" si="52"/>
        <v>6.9985856806251759E-3</v>
      </c>
      <c r="T381">
        <f t="shared" si="53"/>
        <v>0.31187020543420108</v>
      </c>
      <c r="U381">
        <f t="shared" si="50"/>
        <v>0.3116661238015464</v>
      </c>
    </row>
    <row r="382" spans="1:21" x14ac:dyDescent="0.3">
      <c r="A382">
        <f>'Sim Flight'!B382</f>
        <v>18.999999999999801</v>
      </c>
      <c r="B382">
        <f>'Sim Flight'!L382</f>
        <v>3.2311742677852644E-27</v>
      </c>
      <c r="C382">
        <f>'Sim Flight'!N382+'Sim Flight'!S382+'Sim Flight'!W382</f>
        <v>0.13661957351404172</v>
      </c>
      <c r="E382">
        <f t="shared" si="51"/>
        <v>5.0000000000000711E-2</v>
      </c>
      <c r="G382">
        <f>MEDIAN2(C382,'Sim Flight Params'!$B$56,2)</f>
        <v>0.13661957351404172</v>
      </c>
      <c r="H382">
        <f>AVERAGE2(G382,'Sim Flight Params'!$B$57,2)</f>
        <v>0.16451306660292891</v>
      </c>
      <c r="J382">
        <f t="shared" si="54"/>
        <v>-1.3427578473683671E-2</v>
      </c>
      <c r="K382">
        <f t="shared" si="55"/>
        <v>-0.11935666801634878</v>
      </c>
      <c r="L382">
        <f>'Sim Flight Params'!$B$55*J382+'Sim Flight Params'!$B$58*K382</f>
        <v>-1.3427578473683671E-2</v>
      </c>
      <c r="N382">
        <f t="shared" si="56"/>
        <v>0.37055280417518854</v>
      </c>
      <c r="O382">
        <f t="shared" si="57"/>
        <v>0.16451306660292891</v>
      </c>
      <c r="P382">
        <f>'Sim Flight Params'!$B$55*N382+'Sim Flight Params'!$B$58*O382</f>
        <v>0.37055280417518854</v>
      </c>
      <c r="Q382">
        <f t="shared" si="58"/>
        <v>0.37055280417518854</v>
      </c>
      <c r="S382">
        <f t="shared" si="52"/>
        <v>1.3829564356327359E-2</v>
      </c>
      <c r="T382">
        <f t="shared" si="53"/>
        <v>0.31256168365201747</v>
      </c>
      <c r="U382">
        <f t="shared" si="50"/>
        <v>0.31256168365201747</v>
      </c>
    </row>
    <row r="383" spans="1:21" x14ac:dyDescent="0.3">
      <c r="A383">
        <f>'Sim Flight'!B383</f>
        <v>19.049999999999802</v>
      </c>
      <c r="B383">
        <f>'Sim Flight'!L383</f>
        <v>0</v>
      </c>
      <c r="C383">
        <f>'Sim Flight'!N383+'Sim Flight'!S383+'Sim Flight'!W383</f>
        <v>6.0995371724167101E-2</v>
      </c>
      <c r="E383">
        <f t="shared" si="51"/>
        <v>5.0000000000000711E-2</v>
      </c>
      <c r="G383">
        <f>MEDIAN2(C383,'Sim Flight Params'!$B$56,2)</f>
        <v>6.0995371724167101E-2</v>
      </c>
      <c r="H383">
        <f>AVERAGE2(G383,'Sim Flight Params'!$B$57,2)</f>
        <v>0.15453169897951649</v>
      </c>
      <c r="J383">
        <f t="shared" si="54"/>
        <v>-5.700993524707737E-3</v>
      </c>
      <c r="K383">
        <f t="shared" si="55"/>
        <v>-0.19962735246824564</v>
      </c>
      <c r="L383">
        <f>'Sim Flight Params'!$B$55*J383+'Sim Flight Params'!$B$58*K383</f>
        <v>-5.700993524707737E-3</v>
      </c>
      <c r="N383">
        <f t="shared" si="56"/>
        <v>0.37026775449895316</v>
      </c>
      <c r="O383">
        <f t="shared" si="57"/>
        <v>0.15453169897951649</v>
      </c>
      <c r="P383">
        <f>'Sim Flight Params'!$B$55*N383+'Sim Flight Params'!$B$58*O383</f>
        <v>0.37026775449895316</v>
      </c>
      <c r="Q383">
        <f t="shared" si="58"/>
        <v>0.37026775449895316</v>
      </c>
      <c r="S383">
        <f t="shared" si="52"/>
        <v>1.6879332942535758E-2</v>
      </c>
      <c r="T383">
        <f t="shared" si="53"/>
        <v>0.3134056502991443</v>
      </c>
      <c r="U383">
        <f t="shared" si="50"/>
        <v>0.3134056502991443</v>
      </c>
    </row>
    <row r="384" spans="1:21" x14ac:dyDescent="0.3">
      <c r="A384">
        <f>'Sim Flight'!B384</f>
        <v>19.099999999999799</v>
      </c>
      <c r="B384">
        <f>'Sim Flight'!L384</f>
        <v>0</v>
      </c>
      <c r="C384">
        <f>'Sim Flight'!N384+'Sim Flight'!S384+'Sim Flight'!W384</f>
        <v>2.0608914999948939E-2</v>
      </c>
      <c r="E384">
        <f t="shared" si="51"/>
        <v>4.9999999999997158E-2</v>
      </c>
      <c r="G384">
        <f>MEDIAN2(C384,'Sim Flight Params'!$B$56,2)</f>
        <v>2.0608914999948939E-2</v>
      </c>
      <c r="H384">
        <f>AVERAGE2(G384,'Sim Flight Params'!$B$57,2)</f>
        <v>0.1389651562732454</v>
      </c>
      <c r="J384">
        <f t="shared" si="54"/>
        <v>1.2472642889541381E-3</v>
      </c>
      <c r="K384">
        <f t="shared" si="55"/>
        <v>-0.31133085412543943</v>
      </c>
      <c r="L384">
        <f>'Sim Flight Params'!$B$55*J384+'Sim Flight Params'!$B$58*K384</f>
        <v>1.2472642889541381E-3</v>
      </c>
      <c r="N384">
        <f t="shared" si="56"/>
        <v>0.37033011771340085</v>
      </c>
      <c r="O384">
        <f t="shared" si="57"/>
        <v>0.1389651562732454</v>
      </c>
      <c r="P384">
        <f>'Sim Flight Params'!$B$55*N384+'Sim Flight Params'!$B$58*O384</f>
        <v>0.37033011771340085</v>
      </c>
      <c r="Q384">
        <f t="shared" si="58"/>
        <v>0.37033011771340085</v>
      </c>
      <c r="S384">
        <f t="shared" si="52"/>
        <v>1.7909778692533147E-2</v>
      </c>
      <c r="T384">
        <f t="shared" si="53"/>
        <v>0.3143011392337709</v>
      </c>
      <c r="U384">
        <f t="shared" si="50"/>
        <v>0.3143011392337709</v>
      </c>
    </row>
    <row r="385" spans="1:21" x14ac:dyDescent="0.3">
      <c r="A385">
        <f>'Sim Flight'!B385</f>
        <v>19.1499999999998</v>
      </c>
      <c r="B385">
        <f>'Sim Flight'!L385</f>
        <v>0</v>
      </c>
      <c r="C385">
        <f>'Sim Flight'!N385+'Sim Flight'!S385+'Sim Flight'!W385</f>
        <v>1.9832688052862677E-2</v>
      </c>
      <c r="E385">
        <f t="shared" si="51"/>
        <v>5.0000000000000711E-2</v>
      </c>
      <c r="G385">
        <f>MEDIAN2(C385,'Sim Flight Params'!$B$56,2)</f>
        <v>1.9832688052862677E-2</v>
      </c>
      <c r="H385">
        <f>AVERAGE2(G385,'Sim Flight Params'!$B$57,2)</f>
        <v>0.12382309861806849</v>
      </c>
      <c r="J385">
        <f t="shared" si="54"/>
        <v>7.4384192198576502E-3</v>
      </c>
      <c r="K385">
        <f t="shared" si="55"/>
        <v>-0.30284115310353393</v>
      </c>
      <c r="L385">
        <f>'Sim Flight Params'!$B$55*J385+'Sim Flight Params'!$B$58*K385</f>
        <v>7.4384192198576502E-3</v>
      </c>
      <c r="N385">
        <f t="shared" si="56"/>
        <v>0.37070203867439372</v>
      </c>
      <c r="O385">
        <f t="shared" si="57"/>
        <v>0.12382309861806848</v>
      </c>
      <c r="P385">
        <f>'Sim Flight Params'!$B$55*N385+'Sim Flight Params'!$B$58*O385</f>
        <v>0.37070203867439372</v>
      </c>
      <c r="Q385">
        <f t="shared" si="58"/>
        <v>0.37070203867439372</v>
      </c>
      <c r="S385">
        <f t="shared" si="52"/>
        <v>1.8901413095176296E-2</v>
      </c>
      <c r="T385">
        <f t="shared" si="53"/>
        <v>0.31524620988852975</v>
      </c>
      <c r="U385">
        <f t="shared" si="50"/>
        <v>0.31524620988852975</v>
      </c>
    </row>
    <row r="386" spans="1:21" x14ac:dyDescent="0.3">
      <c r="A386">
        <f>'Sim Flight'!B386</f>
        <v>19.1999999999998</v>
      </c>
      <c r="B386">
        <f>'Sim Flight'!L386</f>
        <v>0</v>
      </c>
      <c r="C386">
        <f>'Sim Flight'!N386+'Sim Flight'!S386+'Sim Flight'!W386</f>
        <v>1.4239619429203803E-2</v>
      </c>
      <c r="E386">
        <f t="shared" si="51"/>
        <v>5.0000000000000711E-2</v>
      </c>
      <c r="G386">
        <f>MEDIAN2(C386,'Sim Flight Params'!$B$56,2)</f>
        <v>1.4239619429203803E-2</v>
      </c>
      <c r="H386">
        <f>AVERAGE2(G386,'Sim Flight Params'!$B$57,2)</f>
        <v>0.10862366636823807</v>
      </c>
      <c r="J386">
        <f t="shared" si="54"/>
        <v>1.2869602538269631E-2</v>
      </c>
      <c r="K386">
        <f t="shared" si="55"/>
        <v>-0.30398864499660405</v>
      </c>
      <c r="L386">
        <f>'Sim Flight Params'!$B$55*J386+'Sim Flight Params'!$B$58*K386</f>
        <v>1.2869602538269631E-2</v>
      </c>
      <c r="N386">
        <f t="shared" si="56"/>
        <v>0.37134551880130723</v>
      </c>
      <c r="O386">
        <f t="shared" si="57"/>
        <v>0.10862366636823807</v>
      </c>
      <c r="P386">
        <f>'Sim Flight Params'!$B$55*N386+'Sim Flight Params'!$B$58*O386</f>
        <v>0.37134551880130723</v>
      </c>
      <c r="Q386">
        <f t="shared" si="58"/>
        <v>0.37134551880130723</v>
      </c>
      <c r="S386">
        <f t="shared" si="52"/>
        <v>1.9613394066636498E-2</v>
      </c>
      <c r="T386">
        <f t="shared" si="53"/>
        <v>0.31622687959186158</v>
      </c>
      <c r="U386">
        <f t="shared" ref="U386:U402" si="59">T386-$B386</f>
        <v>0.31622687959186158</v>
      </c>
    </row>
    <row r="387" spans="1:21" x14ac:dyDescent="0.3">
      <c r="A387">
        <f>'Sim Flight'!B387</f>
        <v>19.249999999999801</v>
      </c>
      <c r="B387">
        <f>'Sim Flight'!L387</f>
        <v>0</v>
      </c>
      <c r="C387">
        <f>'Sim Flight'!N387+'Sim Flight'!S387+'Sim Flight'!W387</f>
        <v>-1.6599397292761001E-2</v>
      </c>
      <c r="E387">
        <f t="shared" si="51"/>
        <v>5.0000000000000711E-2</v>
      </c>
      <c r="G387">
        <f>MEDIAN2(C387,'Sim Flight Params'!$B$56,2)</f>
        <v>-1.6599397292761001E-2</v>
      </c>
      <c r="H387">
        <f>AVERAGE2(G387,'Sim Flight Params'!$B$57,2)</f>
        <v>8.5041367854058386E-2</v>
      </c>
      <c r="J387">
        <f t="shared" si="54"/>
        <v>1.712167093097261E-2</v>
      </c>
      <c r="K387">
        <f t="shared" si="55"/>
        <v>-0.47164597028358701</v>
      </c>
      <c r="L387">
        <f>'Sim Flight Params'!$B$55*J387+'Sim Flight Params'!$B$58*K387</f>
        <v>1.712167093097261E-2</v>
      </c>
      <c r="N387">
        <f t="shared" si="56"/>
        <v>0.37220160234785588</v>
      </c>
      <c r="O387">
        <f t="shared" si="57"/>
        <v>8.5041367854058372E-2</v>
      </c>
      <c r="P387">
        <f>'Sim Flight Params'!$B$55*N387+'Sim Flight Params'!$B$58*O387</f>
        <v>0.37220160234785588</v>
      </c>
      <c r="Q387">
        <f t="shared" si="58"/>
        <v>0.37220160234785588</v>
      </c>
      <c r="S387">
        <f t="shared" si="52"/>
        <v>1.8783424201998435E-2</v>
      </c>
      <c r="T387">
        <f t="shared" si="53"/>
        <v>0.31716605080196153</v>
      </c>
      <c r="U387">
        <f t="shared" si="59"/>
        <v>0.31716605080196153</v>
      </c>
    </row>
    <row r="388" spans="1:21" x14ac:dyDescent="0.3">
      <c r="A388">
        <f>'Sim Flight'!B388</f>
        <v>19.299999999999802</v>
      </c>
      <c r="B388">
        <f>'Sim Flight'!L388</f>
        <v>0</v>
      </c>
      <c r="C388">
        <f>'Sim Flight'!N388+'Sim Flight'!S388+'Sim Flight'!W388</f>
        <v>2.3892792276763709E-2</v>
      </c>
      <c r="E388">
        <f t="shared" ref="E388:E451" si="60">A388-A387</f>
        <v>5.0000000000000711E-2</v>
      </c>
      <c r="G388">
        <f>MEDIAN2(C388,'Sim Flight Params'!$B$56,2)</f>
        <v>2.3892792276763709E-2</v>
      </c>
      <c r="H388">
        <f>AVERAGE2(G388,'Sim Flight Params'!$B$57,2)</f>
        <v>5.0571141547663227E-2</v>
      </c>
      <c r="J388">
        <f t="shared" si="54"/>
        <v>1.9650228008355808E-2</v>
      </c>
      <c r="K388">
        <f t="shared" si="55"/>
        <v>-0.68940452612789338</v>
      </c>
      <c r="L388">
        <f>'Sim Flight Params'!$B$55*J388+'Sim Flight Params'!$B$58*K388</f>
        <v>1.9650228008355808E-2</v>
      </c>
      <c r="N388">
        <f t="shared" si="56"/>
        <v>0.3731841137482737</v>
      </c>
      <c r="O388">
        <f t="shared" si="57"/>
        <v>5.0571141547663234E-2</v>
      </c>
      <c r="P388">
        <f>'Sim Flight Params'!$B$55*N388+'Sim Flight Params'!$B$58*O388</f>
        <v>0.3731841137482737</v>
      </c>
      <c r="Q388">
        <f t="shared" si="58"/>
        <v>0.3731841137482737</v>
      </c>
      <c r="S388">
        <f t="shared" ref="S388:S402" si="61">S387+C388*$E388</f>
        <v>1.9978063815836639E-2</v>
      </c>
      <c r="T388">
        <f t="shared" ref="T388:T402" si="62">T387+S388*$E388</f>
        <v>0.31816495399275335</v>
      </c>
      <c r="U388">
        <f t="shared" si="59"/>
        <v>0.31816495399275335</v>
      </c>
    </row>
    <row r="389" spans="1:21" x14ac:dyDescent="0.3">
      <c r="A389">
        <f>'Sim Flight'!B389</f>
        <v>19.349999999999799</v>
      </c>
      <c r="B389">
        <f>'Sim Flight'!L389</f>
        <v>0</v>
      </c>
      <c r="C389">
        <f>'Sim Flight'!N389+'Sim Flight'!S389+'Sim Flight'!W389</f>
        <v>-3.6773186838547779E-2</v>
      </c>
      <c r="E389">
        <f t="shared" si="60"/>
        <v>4.9999999999997158E-2</v>
      </c>
      <c r="G389">
        <f>MEDIAN2(C389,'Sim Flight Params'!$B$56,2)</f>
        <v>-3.6773186838547779E-2</v>
      </c>
      <c r="H389">
        <f>AVERAGE2(G389,'Sim Flight Params'!$B$57,2)</f>
        <v>2.7852046983209897E-2</v>
      </c>
      <c r="J389">
        <f t="shared" si="54"/>
        <v>2.1042830357516223E-2</v>
      </c>
      <c r="K389">
        <f t="shared" si="55"/>
        <v>-0.45438189128909245</v>
      </c>
      <c r="L389">
        <f>'Sim Flight Params'!$B$55*J389+'Sim Flight Params'!$B$58*K389</f>
        <v>2.1042830357516223E-2</v>
      </c>
      <c r="N389">
        <f t="shared" si="56"/>
        <v>0.37423625526614945</v>
      </c>
      <c r="O389">
        <f t="shared" si="57"/>
        <v>2.7852046983209894E-2</v>
      </c>
      <c r="P389">
        <f>'Sim Flight Params'!$B$55*N389+'Sim Flight Params'!$B$58*O389</f>
        <v>0.37423625526614945</v>
      </c>
      <c r="Q389">
        <f t="shared" si="58"/>
        <v>0.37423625526614945</v>
      </c>
      <c r="S389">
        <f t="shared" si="61"/>
        <v>1.8139404473909354E-2</v>
      </c>
      <c r="T389">
        <f t="shared" si="62"/>
        <v>0.31907192421644875</v>
      </c>
      <c r="U389">
        <f t="shared" si="59"/>
        <v>0.31907192421644875</v>
      </c>
    </row>
    <row r="390" spans="1:21" x14ac:dyDescent="0.3">
      <c r="A390">
        <f>'Sim Flight'!B390</f>
        <v>19.3999999999998</v>
      </c>
      <c r="B390">
        <f>'Sim Flight'!L390</f>
        <v>0</v>
      </c>
      <c r="C390">
        <f>'Sim Flight'!N390+'Sim Flight'!S390+'Sim Flight'!W390</f>
        <v>-3.0498306122061267E-2</v>
      </c>
      <c r="E390">
        <f t="shared" si="60"/>
        <v>5.0000000000000711E-2</v>
      </c>
      <c r="G390">
        <f>MEDIAN2(C390,'Sim Flight Params'!$B$56,2)</f>
        <v>-3.0498306122061267E-2</v>
      </c>
      <c r="H390">
        <f>AVERAGE2(G390,'Sim Flight Params'!$B$57,2)</f>
        <v>6.9623120286970239E-3</v>
      </c>
      <c r="J390">
        <f t="shared" si="54"/>
        <v>2.139094595895108E-2</v>
      </c>
      <c r="K390">
        <f t="shared" si="55"/>
        <v>-0.41779469909025152</v>
      </c>
      <c r="L390">
        <f>'Sim Flight Params'!$B$55*J390+'Sim Flight Params'!$B$58*K390</f>
        <v>2.139094595895108E-2</v>
      </c>
      <c r="N390">
        <f t="shared" si="56"/>
        <v>0.37530580256409701</v>
      </c>
      <c r="O390">
        <f t="shared" si="57"/>
        <v>6.9623120286970274E-3</v>
      </c>
      <c r="P390">
        <f>'Sim Flight Params'!$B$55*N390+'Sim Flight Params'!$B$58*O390</f>
        <v>0.37530580256409701</v>
      </c>
      <c r="Q390">
        <f t="shared" si="58"/>
        <v>0.37530580256409701</v>
      </c>
      <c r="S390">
        <f t="shared" si="61"/>
        <v>1.6614489167806269E-2</v>
      </c>
      <c r="T390">
        <f t="shared" si="62"/>
        <v>0.31990264867483909</v>
      </c>
      <c r="U390">
        <f t="shared" si="59"/>
        <v>0.31990264867483909</v>
      </c>
    </row>
    <row r="391" spans="1:21" x14ac:dyDescent="0.3">
      <c r="A391">
        <f>'Sim Flight'!B391</f>
        <v>19.4499999999998</v>
      </c>
      <c r="B391">
        <f>'Sim Flight'!L391</f>
        <v>0</v>
      </c>
      <c r="C391">
        <f>'Sim Flight'!N391+'Sim Flight'!S391+'Sim Flight'!W391</f>
        <v>1.9122645129283997E-2</v>
      </c>
      <c r="E391">
        <f t="shared" si="60"/>
        <v>5.0000000000000711E-2</v>
      </c>
      <c r="G391">
        <f>MEDIAN2(C391,'Sim Flight Params'!$B$56,2)</f>
        <v>1.9122645129283997E-2</v>
      </c>
      <c r="H391">
        <f>AVERAGE2(G391,'Sim Flight Params'!$B$57,2)</f>
        <v>1.7282212043366343E-3</v>
      </c>
      <c r="J391">
        <f t="shared" si="54"/>
        <v>2.1477357019167913E-2</v>
      </c>
      <c r="K391">
        <f t="shared" si="55"/>
        <v>-0.1046818164872063</v>
      </c>
      <c r="L391">
        <f>'Sim Flight Params'!$B$55*J391+'Sim Flight Params'!$B$58*K391</f>
        <v>2.1477357019167913E-2</v>
      </c>
      <c r="N391">
        <f t="shared" si="56"/>
        <v>0.37637967041505543</v>
      </c>
      <c r="O391">
        <f t="shared" si="57"/>
        <v>1.7282212043366362E-3</v>
      </c>
      <c r="P391">
        <f>'Sim Flight Params'!$B$55*N391+'Sim Flight Params'!$B$58*O391</f>
        <v>0.37637967041505543</v>
      </c>
      <c r="Q391">
        <f t="shared" si="58"/>
        <v>0.37637967041505543</v>
      </c>
      <c r="S391">
        <f t="shared" si="61"/>
        <v>1.7570621424270481E-2</v>
      </c>
      <c r="T391">
        <f t="shared" si="62"/>
        <v>0.32078117974605264</v>
      </c>
      <c r="U391">
        <f t="shared" si="59"/>
        <v>0.32078117974605264</v>
      </c>
    </row>
    <row r="392" spans="1:21" x14ac:dyDescent="0.3">
      <c r="A392">
        <f>'Sim Flight'!B392</f>
        <v>19.499999999999801</v>
      </c>
      <c r="B392">
        <f>'Sim Flight'!L392</f>
        <v>0</v>
      </c>
      <c r="C392">
        <f>'Sim Flight'!N392+'Sim Flight'!S392+'Sim Flight'!W392</f>
        <v>3.2205034041161498E-2</v>
      </c>
      <c r="E392">
        <f t="shared" si="60"/>
        <v>5.0000000000000711E-2</v>
      </c>
      <c r="G392">
        <f>MEDIAN2(C392,'Sim Flight Params'!$B$56,2)</f>
        <v>3.2205034041161498E-2</v>
      </c>
      <c r="H392">
        <f>AVERAGE2(G392,'Sim Flight Params'!$B$57,2)</f>
        <v>3.1777360844882046E-3</v>
      </c>
      <c r="J392">
        <f t="shared" si="54"/>
        <v>2.1636243823392326E-2</v>
      </c>
      <c r="K392">
        <f t="shared" si="55"/>
        <v>2.8990297603030995E-2</v>
      </c>
      <c r="L392">
        <f>'Sim Flight Params'!$B$55*J392+'Sim Flight Params'!$B$58*K392</f>
        <v>2.1636243823392326E-2</v>
      </c>
      <c r="N392">
        <f t="shared" si="56"/>
        <v>0.37746148260622508</v>
      </c>
      <c r="O392">
        <f t="shared" si="57"/>
        <v>3.177736084488219E-3</v>
      </c>
      <c r="P392">
        <f>'Sim Flight Params'!$B$55*N392+'Sim Flight Params'!$B$58*O392</f>
        <v>0.37746148260622508</v>
      </c>
      <c r="Q392">
        <f t="shared" si="58"/>
        <v>0.37746148260622508</v>
      </c>
      <c r="S392">
        <f t="shared" si="61"/>
        <v>1.9180873126328581E-2</v>
      </c>
      <c r="T392">
        <f t="shared" si="62"/>
        <v>0.32174022340236907</v>
      </c>
      <c r="U392">
        <f t="shared" si="59"/>
        <v>0.32174022340236907</v>
      </c>
    </row>
    <row r="393" spans="1:21" x14ac:dyDescent="0.3">
      <c r="A393">
        <f>'Sim Flight'!B393</f>
        <v>19.549999999999802</v>
      </c>
      <c r="B393">
        <f>'Sim Flight'!L393</f>
        <v>0</v>
      </c>
      <c r="C393">
        <f>'Sim Flight'!N393+'Sim Flight'!S393+'Sim Flight'!W393</f>
        <v>0.10034590727356364</v>
      </c>
      <c r="E393">
        <f t="shared" si="60"/>
        <v>5.0000000000000711E-2</v>
      </c>
      <c r="G393">
        <f>MEDIAN2(C393,'Sim Flight Params'!$B$56,2)</f>
        <v>0.10034590727356364</v>
      </c>
      <c r="H393">
        <f>AVERAGE2(G393,'Sim Flight Params'!$B$57,2)</f>
        <v>1.3241888487075824E-2</v>
      </c>
      <c r="J393">
        <f t="shared" si="54"/>
        <v>2.2298338247746127E-2</v>
      </c>
      <c r="K393">
        <f t="shared" si="55"/>
        <v>0.20128304805174951</v>
      </c>
      <c r="L393">
        <f>'Sim Flight Params'!$B$55*J393+'Sim Flight Params'!$B$58*K393</f>
        <v>2.2298338247746127E-2</v>
      </c>
      <c r="N393">
        <f t="shared" si="56"/>
        <v>0.37857639951861238</v>
      </c>
      <c r="O393">
        <f t="shared" si="57"/>
        <v>1.3241888487075824E-2</v>
      </c>
      <c r="P393">
        <f>'Sim Flight Params'!$B$55*N393+'Sim Flight Params'!$B$58*O393</f>
        <v>0.37857639951861238</v>
      </c>
      <c r="Q393">
        <f t="shared" si="58"/>
        <v>0.37857639951861238</v>
      </c>
      <c r="S393">
        <f t="shared" si="61"/>
        <v>2.4198168490006833E-2</v>
      </c>
      <c r="T393">
        <f t="shared" si="62"/>
        <v>0.32295013182686944</v>
      </c>
      <c r="U393">
        <f t="shared" si="59"/>
        <v>0.32295013182686944</v>
      </c>
    </row>
    <row r="394" spans="1:21" x14ac:dyDescent="0.3">
      <c r="A394">
        <f>'Sim Flight'!B394</f>
        <v>19.599999999999799</v>
      </c>
      <c r="B394">
        <f>'Sim Flight'!L394</f>
        <v>0</v>
      </c>
      <c r="C394">
        <f>'Sim Flight'!N394+'Sim Flight'!S394+'Sim Flight'!W394</f>
        <v>-3.2862162611213635E-3</v>
      </c>
      <c r="E394">
        <f t="shared" si="60"/>
        <v>4.9999999999997158E-2</v>
      </c>
      <c r="G394">
        <f>MEDIAN2(C394,'Sim Flight Params'!$B$56,2)</f>
        <v>-3.2862162611213635E-3</v>
      </c>
      <c r="H394">
        <f>AVERAGE2(G394,'Sim Flight Params'!$B$57,2)</f>
        <v>1.1051159025785179E-2</v>
      </c>
      <c r="J394">
        <f t="shared" ref="J394:J402" si="63">J393+H394*$E394</f>
        <v>2.2850896199035353E-2</v>
      </c>
      <c r="K394">
        <f t="shared" ref="K394:K402" si="64">(H394-H393)/$E394</f>
        <v>-4.3814589225815395E-2</v>
      </c>
      <c r="L394">
        <f>'Sim Flight Params'!$B$55*J394+'Sim Flight Params'!$B$58*K394</f>
        <v>2.2850896199035353E-2</v>
      </c>
      <c r="N394">
        <f t="shared" ref="N394:N402" si="65">N393+L394*$E394</f>
        <v>0.37971894432856407</v>
      </c>
      <c r="O394">
        <f t="shared" ref="O394:O402" si="66">(L394-L393)/$E394</f>
        <v>1.105115902578516E-2</v>
      </c>
      <c r="P394">
        <f>'Sim Flight Params'!$B$55*N394+'Sim Flight Params'!$B$58*O394</f>
        <v>0.37971894432856407</v>
      </c>
      <c r="Q394">
        <f t="shared" ref="Q394:Q402" si="67">P394-$B394</f>
        <v>0.37971894432856407</v>
      </c>
      <c r="S394">
        <f t="shared" si="61"/>
        <v>2.4033857676950775E-2</v>
      </c>
      <c r="T394">
        <f t="shared" si="62"/>
        <v>0.32415182471071691</v>
      </c>
      <c r="U394">
        <f t="shared" si="59"/>
        <v>0.32415182471071691</v>
      </c>
    </row>
    <row r="395" spans="1:21" x14ac:dyDescent="0.3">
      <c r="A395">
        <f>'Sim Flight'!B395</f>
        <v>19.6499999999998</v>
      </c>
      <c r="B395">
        <f>'Sim Flight'!L395</f>
        <v>0</v>
      </c>
      <c r="C395">
        <f>'Sim Flight'!N395+'Sim Flight'!S395+'Sim Flight'!W395</f>
        <v>3.0594380926921402E-2</v>
      </c>
      <c r="E395">
        <f t="shared" si="60"/>
        <v>5.0000000000000711E-2</v>
      </c>
      <c r="G395">
        <f>MEDIAN2(C395,'Sim Flight Params'!$B$56,2)</f>
        <v>3.0594380926921402E-2</v>
      </c>
      <c r="H395">
        <f>AVERAGE2(G395,'Sim Flight Params'!$B$57,2)</f>
        <v>1.6950381303245478E-2</v>
      </c>
      <c r="J395">
        <f t="shared" si="63"/>
        <v>2.369841526419764E-2</v>
      </c>
      <c r="K395">
        <f t="shared" si="64"/>
        <v>0.1179844455492043</v>
      </c>
      <c r="L395">
        <f>'Sim Flight Params'!$B$55*J395+'Sim Flight Params'!$B$58*K395</f>
        <v>2.369841526419764E-2</v>
      </c>
      <c r="N395">
        <f t="shared" si="65"/>
        <v>0.38090386509177399</v>
      </c>
      <c r="O395">
        <f t="shared" si="66"/>
        <v>1.6950381303245495E-2</v>
      </c>
      <c r="P395">
        <f>'Sim Flight Params'!$B$55*N395+'Sim Flight Params'!$B$58*O395</f>
        <v>0.38090386509177399</v>
      </c>
      <c r="Q395">
        <f t="shared" si="67"/>
        <v>0.38090386509177399</v>
      </c>
      <c r="S395">
        <f t="shared" si="61"/>
        <v>2.5563576723296868E-2</v>
      </c>
      <c r="T395">
        <f t="shared" si="62"/>
        <v>0.32543000354688179</v>
      </c>
      <c r="U395">
        <f t="shared" si="59"/>
        <v>0.32543000354688179</v>
      </c>
    </row>
    <row r="396" spans="1:21" x14ac:dyDescent="0.3">
      <c r="A396">
        <f>'Sim Flight'!B396</f>
        <v>19.6999999999998</v>
      </c>
      <c r="B396">
        <f>'Sim Flight'!L396</f>
        <v>0</v>
      </c>
      <c r="C396">
        <f>'Sim Flight'!N396+'Sim Flight'!S396+'Sim Flight'!W396</f>
        <v>-2.091382303614615E-2</v>
      </c>
      <c r="E396">
        <f t="shared" si="60"/>
        <v>5.0000000000000711E-2</v>
      </c>
      <c r="G396">
        <f>MEDIAN2(C396,'Sim Flight Params'!$B$56,2)</f>
        <v>-2.091382303614615E-2</v>
      </c>
      <c r="H396">
        <f>AVERAGE2(G396,'Sim Flight Params'!$B$57,2)</f>
        <v>1.1349554389131745E-2</v>
      </c>
      <c r="J396">
        <f t="shared" si="63"/>
        <v>2.4265892983654235E-2</v>
      </c>
      <c r="K396">
        <f t="shared" si="64"/>
        <v>-0.11201653828227305</v>
      </c>
      <c r="L396">
        <f>'Sim Flight Params'!$B$55*J396+'Sim Flight Params'!$B$58*K396</f>
        <v>2.4265892983654235E-2</v>
      </c>
      <c r="N396">
        <f t="shared" si="65"/>
        <v>0.38211715974095672</v>
      </c>
      <c r="O396">
        <f t="shared" si="66"/>
        <v>1.1349554389131744E-2</v>
      </c>
      <c r="P396">
        <f>'Sim Flight Params'!$B$55*N396+'Sim Flight Params'!$B$58*O396</f>
        <v>0.38211715974095672</v>
      </c>
      <c r="Q396">
        <f t="shared" si="67"/>
        <v>0.38211715974095672</v>
      </c>
      <c r="S396">
        <f t="shared" si="61"/>
        <v>2.4517885571489546E-2</v>
      </c>
      <c r="T396">
        <f t="shared" si="62"/>
        <v>0.32665589782545629</v>
      </c>
      <c r="U396">
        <f t="shared" si="59"/>
        <v>0.32665589782545629</v>
      </c>
    </row>
    <row r="397" spans="1:21" x14ac:dyDescent="0.3">
      <c r="A397">
        <f>'Sim Flight'!B397</f>
        <v>19.749999999999801</v>
      </c>
      <c r="B397">
        <f>'Sim Flight'!L397</f>
        <v>0</v>
      </c>
      <c r="C397">
        <f>'Sim Flight'!N397+'Sim Flight'!S397+'Sim Flight'!W397</f>
        <v>-2.1193321479071405E-2</v>
      </c>
      <c r="E397">
        <f t="shared" si="60"/>
        <v>5.0000000000000711E-2</v>
      </c>
      <c r="G397">
        <f>MEDIAN2(C397,'Sim Flight Params'!$B$56,2)</f>
        <v>-2.1193321479071405E-2</v>
      </c>
      <c r="H397">
        <f>AVERAGE2(G397,'Sim Flight Params'!$B$57,2)</f>
        <v>1.3297037559066294E-2</v>
      </c>
      <c r="J397">
        <f t="shared" si="63"/>
        <v>2.4930744861607561E-2</v>
      </c>
      <c r="K397">
        <f t="shared" si="64"/>
        <v>3.8949663398690423E-2</v>
      </c>
      <c r="L397">
        <f>'Sim Flight Params'!$B$55*J397+'Sim Flight Params'!$B$58*K397</f>
        <v>2.4930744861607561E-2</v>
      </c>
      <c r="N397">
        <f t="shared" si="65"/>
        <v>0.38336369698403711</v>
      </c>
      <c r="O397">
        <f t="shared" si="66"/>
        <v>1.3297037559066324E-2</v>
      </c>
      <c r="P397">
        <f>'Sim Flight Params'!$B$55*N397+'Sim Flight Params'!$B$58*O397</f>
        <v>0.38336369698403711</v>
      </c>
      <c r="Q397">
        <f t="shared" si="67"/>
        <v>0.38336369698403711</v>
      </c>
      <c r="S397">
        <f t="shared" si="61"/>
        <v>2.3458219497535959E-2</v>
      </c>
      <c r="T397">
        <f t="shared" si="62"/>
        <v>0.3278288088003331</v>
      </c>
      <c r="U397">
        <f t="shared" si="59"/>
        <v>0.3278288088003331</v>
      </c>
    </row>
    <row r="398" spans="1:21" x14ac:dyDescent="0.3">
      <c r="A398">
        <f>'Sim Flight'!B398</f>
        <v>19.799999999999802</v>
      </c>
      <c r="B398">
        <f>'Sim Flight'!L398</f>
        <v>0</v>
      </c>
      <c r="C398">
        <f>'Sim Flight'!N398+'Sim Flight'!S398+'Sim Flight'!W398</f>
        <v>2.6932307002055737E-2</v>
      </c>
      <c r="E398">
        <f t="shared" si="60"/>
        <v>5.0000000000000711E-2</v>
      </c>
      <c r="G398">
        <f>MEDIAN2(C398,'Sim Flight Params'!$B$56,2)</f>
        <v>2.6932307002055737E-2</v>
      </c>
      <c r="H398">
        <f>AVERAGE2(G398,'Sim Flight Params'!$B$57,2)</f>
        <v>2.0475864199580921E-2</v>
      </c>
      <c r="J398">
        <f t="shared" si="63"/>
        <v>2.5954538071586621E-2</v>
      </c>
      <c r="K398">
        <f t="shared" si="64"/>
        <v>0.14357653281029048</v>
      </c>
      <c r="L398">
        <f>'Sim Flight Params'!$B$55*J398+'Sim Flight Params'!$B$58*K398</f>
        <v>2.5954538071586621E-2</v>
      </c>
      <c r="N398">
        <f t="shared" si="65"/>
        <v>0.38466142388761648</v>
      </c>
      <c r="O398">
        <f t="shared" si="66"/>
        <v>2.0475864199580918E-2</v>
      </c>
      <c r="P398">
        <f>'Sim Flight Params'!$B$55*N398+'Sim Flight Params'!$B$58*O398</f>
        <v>0.38466142388761648</v>
      </c>
      <c r="Q398">
        <f t="shared" si="67"/>
        <v>0.38466142388761648</v>
      </c>
      <c r="S398">
        <f t="shared" si="61"/>
        <v>2.4804834847638766E-2</v>
      </c>
      <c r="T398">
        <f t="shared" si="62"/>
        <v>0.32906905054271507</v>
      </c>
      <c r="U398">
        <f t="shared" si="59"/>
        <v>0.32906905054271507</v>
      </c>
    </row>
    <row r="399" spans="1:21" x14ac:dyDescent="0.3">
      <c r="A399">
        <f>'Sim Flight'!B399</f>
        <v>19.849999999999799</v>
      </c>
      <c r="B399">
        <f>'Sim Flight'!L399</f>
        <v>0</v>
      </c>
      <c r="C399">
        <f>'Sim Flight'!N399+'Sim Flight'!S399+'Sim Flight'!W399</f>
        <v>-1.8992520147023354E-2</v>
      </c>
      <c r="E399">
        <f t="shared" si="60"/>
        <v>4.9999999999997158E-2</v>
      </c>
      <c r="G399">
        <f>MEDIAN2(C399,'Sim Flight Params'!$B$56,2)</f>
        <v>-1.8992520147023354E-2</v>
      </c>
      <c r="H399">
        <f>AVERAGE2(G399,'Sim Flight Params'!$B$57,2)</f>
        <v>1.5711468540042503E-2</v>
      </c>
      <c r="J399">
        <f t="shared" si="63"/>
        <v>2.6740111498588702E-2</v>
      </c>
      <c r="K399">
        <f t="shared" si="64"/>
        <v>-9.5287913190773774E-2</v>
      </c>
      <c r="L399">
        <f>'Sim Flight Params'!$B$55*J399+'Sim Flight Params'!$B$58*K399</f>
        <v>2.6740111498588702E-2</v>
      </c>
      <c r="N399">
        <f t="shared" si="65"/>
        <v>0.38599842946254587</v>
      </c>
      <c r="O399">
        <f t="shared" si="66"/>
        <v>1.5711468540042507E-2</v>
      </c>
      <c r="P399">
        <f>'Sim Flight Params'!$B$55*N399+'Sim Flight Params'!$B$58*O399</f>
        <v>0.38599842946254587</v>
      </c>
      <c r="Q399">
        <f t="shared" si="67"/>
        <v>0.38599842946254587</v>
      </c>
      <c r="S399">
        <f t="shared" si="61"/>
        <v>2.3855208840287651E-2</v>
      </c>
      <c r="T399">
        <f t="shared" si="62"/>
        <v>0.3302618109847294</v>
      </c>
      <c r="U399">
        <f t="shared" si="59"/>
        <v>0.3302618109847294</v>
      </c>
    </row>
    <row r="400" spans="1:21" x14ac:dyDescent="0.3">
      <c r="A400">
        <f>'Sim Flight'!B400</f>
        <v>19.8999999999998</v>
      </c>
      <c r="B400">
        <f>'Sim Flight'!L400</f>
        <v>0</v>
      </c>
      <c r="C400">
        <f>'Sim Flight'!N400+'Sim Flight'!S400+'Sim Flight'!W400</f>
        <v>-3.0917454815633711E-3</v>
      </c>
      <c r="E400">
        <f t="shared" si="60"/>
        <v>5.0000000000000711E-2</v>
      </c>
      <c r="G400">
        <f>MEDIAN2(C400,'Sim Flight Params'!$B$56,2)</f>
        <v>-3.0917454815633711E-3</v>
      </c>
      <c r="H400">
        <f>AVERAGE2(G400,'Sim Flight Params'!$B$57,2)</f>
        <v>1.1299371099701892E-2</v>
      </c>
      <c r="J400">
        <f t="shared" si="63"/>
        <v>2.7305080053573804E-2</v>
      </c>
      <c r="K400">
        <f t="shared" si="64"/>
        <v>-8.824194880681098E-2</v>
      </c>
      <c r="L400">
        <f>'Sim Flight Params'!$B$55*J400+'Sim Flight Params'!$B$58*K400</f>
        <v>2.7305080053573804E-2</v>
      </c>
      <c r="N400">
        <f t="shared" si="65"/>
        <v>0.3873636834652246</v>
      </c>
      <c r="O400">
        <f t="shared" si="66"/>
        <v>1.1299371099701879E-2</v>
      </c>
      <c r="P400">
        <f>'Sim Flight Params'!$B$55*N400+'Sim Flight Params'!$B$58*O400</f>
        <v>0.3873636834652246</v>
      </c>
      <c r="Q400">
        <f t="shared" si="67"/>
        <v>0.3873636834652246</v>
      </c>
      <c r="S400">
        <f t="shared" si="61"/>
        <v>2.370062156620948E-2</v>
      </c>
      <c r="T400">
        <f t="shared" si="62"/>
        <v>0.33144684206303987</v>
      </c>
      <c r="U400">
        <f t="shared" si="59"/>
        <v>0.33144684206303987</v>
      </c>
    </row>
    <row r="401" spans="1:21" x14ac:dyDescent="0.3">
      <c r="A401">
        <f>'Sim Flight'!B401</f>
        <v>19.9499999999998</v>
      </c>
      <c r="B401">
        <f>'Sim Flight'!L401</f>
        <v>0</v>
      </c>
      <c r="C401">
        <f>'Sim Flight'!N401+'Sim Flight'!S401+'Sim Flight'!W401</f>
        <v>1.3812203015643404E-2</v>
      </c>
      <c r="E401">
        <f t="shared" si="60"/>
        <v>5.0000000000000711E-2</v>
      </c>
      <c r="G401">
        <f>MEDIAN2(C401,'Sim Flight Params'!$B$56,2)</f>
        <v>1.3812203015643404E-2</v>
      </c>
      <c r="H401">
        <f>AVERAGE2(G401,'Sim Flight Params'!$B$57,2)</f>
        <v>4.8265806746186244E-4</v>
      </c>
      <c r="J401">
        <f t="shared" si="63"/>
        <v>2.7329212956946899E-2</v>
      </c>
      <c r="K401">
        <f t="shared" si="64"/>
        <v>-0.21633426064479749</v>
      </c>
      <c r="L401">
        <f>'Sim Flight Params'!$B$55*J401+'Sim Flight Params'!$B$58*K401</f>
        <v>2.7329212956946899E-2</v>
      </c>
      <c r="N401">
        <f t="shared" si="65"/>
        <v>0.38873014411307194</v>
      </c>
      <c r="O401">
        <f t="shared" si="66"/>
        <v>4.8265806746188722E-4</v>
      </c>
      <c r="P401">
        <f>'Sim Flight Params'!$B$55*N401+'Sim Flight Params'!$B$58*O401</f>
        <v>0.38873014411307194</v>
      </c>
      <c r="Q401">
        <f t="shared" si="67"/>
        <v>0.38873014411307194</v>
      </c>
      <c r="S401">
        <f t="shared" si="61"/>
        <v>2.439123171699166E-2</v>
      </c>
      <c r="T401">
        <f t="shared" si="62"/>
        <v>0.3326664036488895</v>
      </c>
      <c r="U401">
        <f t="shared" si="59"/>
        <v>0.3326664036488895</v>
      </c>
    </row>
    <row r="402" spans="1:21" x14ac:dyDescent="0.3">
      <c r="A402">
        <f>'Sim Flight'!B402</f>
        <v>19.999999999999801</v>
      </c>
      <c r="B402">
        <f>'Sim Flight'!L402</f>
        <v>0</v>
      </c>
      <c r="C402">
        <f>'Sim Flight'!N402+'Sim Flight'!S402+'Sim Flight'!W402</f>
        <v>-2.4641732554011191E-2</v>
      </c>
      <c r="E402">
        <f t="shared" si="60"/>
        <v>5.0000000000000711E-2</v>
      </c>
      <c r="G402">
        <f>MEDIAN2(C402,'Sim Flight Params'!$B$56,2)</f>
        <v>-2.4641732554011191E-2</v>
      </c>
      <c r="H402">
        <f>AVERAGE2(G402,'Sim Flight Params'!$B$57,2)</f>
        <v>-2.1867814691493661E-3</v>
      </c>
      <c r="J402">
        <f t="shared" si="63"/>
        <v>2.721987388348943E-2</v>
      </c>
      <c r="K402">
        <f t="shared" si="64"/>
        <v>-5.3388790732223815E-2</v>
      </c>
      <c r="L402">
        <f>'Sim Flight Params'!$B$55*J402+'Sim Flight Params'!$B$58*K402</f>
        <v>2.721987388348943E-2</v>
      </c>
      <c r="N402">
        <f t="shared" si="65"/>
        <v>0.39009113780724641</v>
      </c>
      <c r="O402">
        <f t="shared" si="66"/>
        <v>-2.1867814691493535E-3</v>
      </c>
      <c r="P402">
        <f>'Sim Flight Params'!$B$55*N402+'Sim Flight Params'!$B$58*O402</f>
        <v>0.39009113780724641</v>
      </c>
      <c r="Q402">
        <f t="shared" si="67"/>
        <v>0.39009113780724641</v>
      </c>
      <c r="S402">
        <f t="shared" si="61"/>
        <v>2.3159145089291084E-2</v>
      </c>
      <c r="T402">
        <f t="shared" si="62"/>
        <v>0.33382436090335404</v>
      </c>
      <c r="U402">
        <f t="shared" si="59"/>
        <v>0.33382436090335404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Diagramme</vt:lpstr>
      </vt:variant>
      <vt:variant>
        <vt:i4>3</vt:i4>
      </vt:variant>
    </vt:vector>
  </HeadingPairs>
  <TitlesOfParts>
    <vt:vector size="14" baseType="lpstr">
      <vt:lpstr>Random Analysis</vt:lpstr>
      <vt:lpstr>Random Values</vt:lpstr>
      <vt:lpstr>Raw Data</vt:lpstr>
      <vt:lpstr>Raw Data Processing</vt:lpstr>
      <vt:lpstr>Sim Flight Params</vt:lpstr>
      <vt:lpstr>Sim Flight</vt:lpstr>
      <vt:lpstr>Sim Flight Rebuild</vt:lpstr>
      <vt:lpstr>Sim Flight Nosie</vt:lpstr>
      <vt:lpstr>Sim Flight Outlier</vt:lpstr>
      <vt:lpstr>Sim Flight Offset</vt:lpstr>
      <vt:lpstr>Sim Flight Noise+Outlier</vt:lpstr>
      <vt:lpstr>Sim Flight az Graph</vt:lpstr>
      <vt:lpstr>Sim Flight vz Graph</vt:lpstr>
      <vt:lpstr>Sim Flight z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2022-04-15T19:21:20Z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25c30f3f-6d0e-49d0-bb8f-08aac1233148</vt:lpwstr>
  </property>
</Properties>
</file>